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drawings/drawing2.xml" ContentType="application/vnd.openxmlformats-officedocument.drawing+xml"/>
  <Override PartName="/xl/worksheets/sheet5.xml" ContentType="application/vnd.openxmlformats-officedocument.spreadsheetml.worksheet+xml"/>
  <Override PartName="/xl/drawings/drawing3.xml" ContentType="application/vnd.openxmlformats-officedocument.drawing+xml"/>
  <Override PartName="/xl/worksheets/sheet6.xml" ContentType="application/vnd.openxmlformats-officedocument.spreadsheetml.worksheet+xml"/>
  <Override PartName="/xl/drawings/drawing4.xml" ContentType="application/vnd.openxmlformats-officedocument.drawing+xml"/>
  <Override PartName="/xl/worksheets/sheet7.xml" ContentType="application/vnd.openxmlformats-officedocument.spreadsheetml.worksheet+xml"/>
  <Override PartName="/xl/drawings/drawing5.xml" ContentType="application/vnd.openxmlformats-officedocument.drawing+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6.xml" ContentType="application/vnd.openxmlformats-officedocument.drawing+xml"/>
  <Override PartName="/xl/worksheets/sheet11.xml" ContentType="application/vnd.openxmlformats-officedocument.spreadsheetml.worksheet+xml"/>
  <Override PartName="/xl/drawings/drawing7.xml" ContentType="application/vnd.openxmlformats-officedocument.drawing+xml"/>
  <Override PartName="/xl/comments/comment1.xml" ContentType="application/vnd.openxmlformats-officedocument.spreadsheetml.comments+xml"/>
  <Override PartName="/xl/worksheets/sheet12.xml" ContentType="application/vnd.openxmlformats-officedocument.spreadsheetml.worksheet+xml"/>
  <Override PartName="/xl/drawings/drawing8.xml" ContentType="application/vnd.openxmlformats-officedocument.drawing+xml"/>
  <Override PartName="/xl/worksheets/sheet13.xml" ContentType="application/vnd.openxmlformats-officedocument.spreadsheetml.worksheet+xml"/>
  <Override PartName="/xl/comments/comment2.xml" ContentType="application/vnd.openxmlformats-officedocument.spreadsheetml.comments+xml"/>
  <Override PartName="/xl/worksheets/sheet14.xml" ContentType="application/vnd.openxmlformats-officedocument.spreadsheetml.worksheet+xml"/>
  <Override PartName="/xl/worksheets/sheet15.xml" ContentType="application/vnd.openxmlformats-officedocument.spreadsheetml.worksheet+xml"/>
  <Override PartName="/xl/drawings/drawing9.xml" ContentType="application/vnd.openxmlformats-officedocument.drawing+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20" yWindow="-120" windowWidth="29040" windowHeight="15720" tabRatio="779" firstSheet="4" activeTab="3" autoFilterDateGrouping="1"/>
  </bookViews>
  <sheets>
    <sheet xmlns:r="http://schemas.openxmlformats.org/officeDocument/2006/relationships" name="Hoja3" sheetId="1" state="visible" r:id="rId1"/>
    <sheet xmlns:r="http://schemas.openxmlformats.org/officeDocument/2006/relationships" name="ITEMS" sheetId="2" state="visible" r:id="rId2"/>
    <sheet xmlns:r="http://schemas.openxmlformats.org/officeDocument/2006/relationships" name="INICIO" sheetId="3" state="visible" r:id="rId3"/>
    <sheet xmlns:r="http://schemas.openxmlformats.org/officeDocument/2006/relationships" name="INICIO (2)" sheetId="4" state="visible" r:id="rId4"/>
    <sheet xmlns:r="http://schemas.openxmlformats.org/officeDocument/2006/relationships" name="ESTRATÉGICOS" sheetId="5" state="visible" r:id="rId5"/>
    <sheet xmlns:r="http://schemas.openxmlformats.org/officeDocument/2006/relationships" name="CORRUPCIÓN" sheetId="6" state="visible" r:id="rId6"/>
    <sheet xmlns:r="http://schemas.openxmlformats.org/officeDocument/2006/relationships" name="MATRIZ SGSI" sheetId="7" state="visible" r:id="rId7"/>
    <sheet xmlns:r="http://schemas.openxmlformats.org/officeDocument/2006/relationships" name="CRITERIOS" sheetId="8" state="visible" r:id="rId8"/>
    <sheet xmlns:r="http://schemas.openxmlformats.org/officeDocument/2006/relationships" name="Hoja1" sheetId="9" state="visible" r:id="rId9"/>
    <sheet xmlns:r="http://schemas.openxmlformats.org/officeDocument/2006/relationships" name="CAUSAS INMEDIATAS" sheetId="10" state="visible" r:id="rId10"/>
    <sheet xmlns:r="http://schemas.openxmlformats.org/officeDocument/2006/relationships" name="CRUCE RIESGOS" sheetId="11" state="visible" r:id="rId11"/>
    <sheet xmlns:r="http://schemas.openxmlformats.org/officeDocument/2006/relationships" name="MAPA RIESGOS" sheetId="12" state="visible" r:id="rId12"/>
    <sheet xmlns:r="http://schemas.openxmlformats.org/officeDocument/2006/relationships" name="CRUCE OPORTUNIDADES" sheetId="13" state="hidden" r:id="rId13"/>
    <sheet xmlns:r="http://schemas.openxmlformats.org/officeDocument/2006/relationships" name="MAPA OPORTUNIDADES" sheetId="14" state="hidden" r:id="rId14"/>
    <sheet xmlns:r="http://schemas.openxmlformats.org/officeDocument/2006/relationships" name="ACTUALIZACIONES" sheetId="15" state="visible" r:id="rId15"/>
    <sheet xmlns:r="http://schemas.openxmlformats.org/officeDocument/2006/relationships" name="Hoja4" sheetId="16" state="hidden" r:id="rId16"/>
    <sheet xmlns:r="http://schemas.openxmlformats.org/officeDocument/2006/relationships" name="Hoja2" sheetId="17" state="hidden" r:id="rId17"/>
  </sheets>
  <externalReferences>
    <externalReference xmlns:r="http://schemas.openxmlformats.org/officeDocument/2006/relationships" r:id="rId18"/>
    <externalReference xmlns:r="http://schemas.openxmlformats.org/officeDocument/2006/relationships" r:id="rId19"/>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A_Obj1" localSheetId="5">OFFSET(#REF!,0,0,COUNTA(#REF!)-1,1)</definedName>
    <definedName name="A_Obj2" localSheetId="5">OFFSET(#REF!,0,0,COUNTA(#REF!)-1,1)</definedName>
    <definedName name="A_Obj3" localSheetId="5">OFFSET(#REF!,0,0,COUNTA(#REF!)-1,1)</definedName>
    <definedName name="A_Obj4" localSheetId="5">OFFSET(#REF!,0,0,COUNTA(#REF!)-1,1)</definedName>
    <definedName name="Acc_1" localSheetId="5">#REF!</definedName>
    <definedName name="Acc_2" localSheetId="5">#REF!</definedName>
    <definedName name="Acc_3" localSheetId="5">#REF!</definedName>
    <definedName name="Acc_4" localSheetId="5">#REF!</definedName>
    <definedName name="Acc_5" localSheetId="5">#REF!</definedName>
    <definedName name="Acc_6" localSheetId="5">#REF!</definedName>
    <definedName name="Acc_7" localSheetId="5">#REF!</definedName>
    <definedName name="Acc_8" localSheetId="5">#REF!</definedName>
    <definedName name="Acc_9" localSheetId="5">#REF!</definedName>
    <definedName name="Causafactor3" localSheetId="5">'[1]Explicación de los campos'!$B$2:$B$9</definedName>
    <definedName name="ControlTipo" localSheetId="5">[1]Hoja2!$AI$3:$AI$6</definedName>
    <definedName name="Departamentos" localSheetId="5">#REF!</definedName>
    <definedName name="Fuentes" localSheetId="5">#REF!</definedName>
    <definedName name="Indicadores" localSheetId="5">#REF!</definedName>
    <definedName name="Objetivos" localSheetId="5">OFFSET(#REF!,0,0,COUNTA(#REF!)-1,1)</definedName>
    <definedName name="Posibilidad" localSheetId="5">[1]Hoja2!$H$3:$H$7</definedName>
    <definedName name="RiesgoClase3" localSheetId="5">'[1]Explicación de los campos'!$G$2:$G$8</definedName>
    <definedName name="SiNo" localSheetId="5">[1]Hoja2!$AK$3:$AK$4</definedName>
    <definedName name="OLE_LINK1" localSheetId="9">'CAUSAS INMEDIATAS'!#REF!</definedName>
    <definedName name="OLE_LINK2" localSheetId="14">ACTUALIZACIONES!$A$1</definedName>
  </definedNames>
  <calcPr calcId="191029" fullCalcOnLoad="1"/>
</workbook>
</file>

<file path=xl/styles.xml><?xml version="1.0" encoding="utf-8"?>
<styleSheet xmlns="http://schemas.openxmlformats.org/spreadsheetml/2006/main">
  <numFmts count="0"/>
  <fonts count="65">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Cambria"/>
      <family val="1"/>
      <color theme="1"/>
      <sz val="12"/>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sz val="6"/>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family val="2"/>
      <b val="1"/>
      <color theme="8"/>
      <sz val="11"/>
    </font>
    <font>
      <name val="Arial"/>
      <family val="2"/>
      <b val="1"/>
      <color theme="8"/>
      <sz val="12"/>
    </font>
    <font>
      <name val="Arial"/>
      <family val="2"/>
      <b val="1"/>
      <sz val="10"/>
    </font>
  </fonts>
  <fills count="23">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rgb="FFFFC000"/>
        <bgColor indexed="64"/>
      </patternFill>
    </fill>
  </fills>
  <borders count="85">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thin">
        <color rgb="FF4B514E"/>
      </left>
      <right style="thin">
        <color rgb="FF4B514E"/>
      </right>
      <top/>
      <bottom/>
      <diagonal/>
    </border>
    <border>
      <left/>
      <right style="thin">
        <color theme="1" tint="0.249977111117893"/>
      </right>
      <top/>
      <bottom style="thin">
        <color theme="1" tint="0.249977111117893"/>
      </bottom>
      <diagonal/>
    </border>
    <border>
      <left style="thin">
        <color rgb="FF4B514E"/>
      </left>
      <right style="thin">
        <color theme="1" tint="0.249977111117893"/>
      </right>
      <top/>
      <bottom style="thin">
        <color theme="1"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4B514E"/>
      </top>
      <bottom/>
      <diagonal/>
    </border>
    <border>
      <left/>
      <right/>
      <top/>
      <bottom style="thin">
        <color rgb="FF4B514E"/>
      </bottom>
      <diagonal/>
    </border>
    <border>
      <left/>
      <right style="thin">
        <color indexed="64"/>
      </right>
      <top style="thin">
        <color rgb="FF4B514E"/>
      </top>
      <bottom/>
      <diagonal/>
    </border>
    <border>
      <left/>
      <right style="thin">
        <color indexed="64"/>
      </right>
      <top/>
      <bottom style="thin">
        <color rgb="FF4B514E"/>
      </bottom>
      <diagonal/>
    </border>
    <border>
      <left style="thin">
        <color indexed="64"/>
      </left>
      <right/>
      <top style="thin">
        <color rgb="FF4B514E"/>
      </top>
      <bottom/>
      <diagonal/>
    </border>
    <border>
      <left style="thin">
        <color indexed="64"/>
      </left>
      <right/>
      <top/>
      <bottom style="thin">
        <color rgb="FF4B514E"/>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rgb="FF4B514E"/>
      </right>
      <top style="thin">
        <color rgb="FF4B514E"/>
      </top>
      <bottom/>
      <diagonal/>
    </border>
    <border>
      <left style="thin">
        <color indexed="64"/>
      </left>
      <right style="thin">
        <color rgb="FF4B514E"/>
      </right>
      <top/>
      <bottom style="thin">
        <color rgb="FF4B514E"/>
      </bottom>
      <diagonal/>
    </border>
    <border>
      <left style="thin">
        <color rgb="FF4B514E"/>
      </left>
      <right style="thin">
        <color rgb="FF4B514E"/>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rgb="FF4B514E"/>
      </top>
      <bottom style="thin">
        <color rgb="FF4B514E"/>
      </bottom>
      <diagonal/>
    </border>
    <border>
      <left/>
      <right/>
      <top style="thin">
        <color rgb="FF4E4B48"/>
      </top>
      <bottom/>
      <diagonal/>
    </border>
    <border>
      <left/>
      <right style="thin">
        <color rgb="FF4E4B48"/>
      </right>
      <top style="thin">
        <color rgb="FF4E4B48"/>
      </top>
      <bottom/>
      <diagonal/>
    </border>
    <border>
      <left/>
      <right style="thin">
        <color indexed="64"/>
      </right>
      <top style="thin">
        <color rgb="FF4B514E"/>
      </top>
      <bottom style="thin">
        <color rgb="FF4B514E"/>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rgb="FF4B514E"/>
      </right>
      <top/>
      <bottom/>
      <diagonal/>
    </border>
    <border>
      <left/>
      <right style="thin">
        <color indexed="64"/>
      </right>
      <top style="thin">
        <color indexed="64"/>
      </top>
      <bottom style="thin">
        <color rgb="FF4B514E"/>
      </bottom>
      <diagonal/>
    </border>
    <border>
      <left style="thin">
        <color rgb="FF4B514E"/>
      </left>
      <right style="thin">
        <color rgb="FF4B514E"/>
      </right>
      <top style="thin">
        <color rgb="FF4B514E"/>
      </top>
      <bottom style="thin">
        <color indexed="64"/>
      </bottom>
      <diagonal/>
    </border>
  </borders>
  <cellStyleXfs count="4">
    <xf numFmtId="0" fontId="33" fillId="0" borderId="0"/>
    <xf numFmtId="0" fontId="38" fillId="0" borderId="0"/>
    <xf numFmtId="9" fontId="33" fillId="0" borderId="0"/>
    <xf numFmtId="0" fontId="50" fillId="0" borderId="0"/>
  </cellStyleXfs>
  <cellXfs count="630">
    <xf numFmtId="0" fontId="0" fillId="0" borderId="0" pivotButton="0" quotePrefix="0" xfId="0"/>
    <xf numFmtId="0" fontId="0" fillId="0" borderId="0" applyAlignment="1" pivotButton="0" quotePrefix="0" xfId="0">
      <alignment wrapText="1"/>
    </xf>
    <xf numFmtId="0" fontId="6" fillId="4" borderId="0" pivotButton="0" quotePrefix="0" xfId="0"/>
    <xf numFmtId="0" fontId="6" fillId="2" borderId="1" applyAlignment="1" applyProtection="1" pivotButton="0" quotePrefix="0" xfId="0">
      <alignment horizontal="justify" vertical="center" wrapText="1"/>
      <protection locked="0" hidden="0"/>
    </xf>
    <xf numFmtId="0" fontId="6" fillId="2" borderId="1" applyAlignment="1" applyProtection="1" pivotButton="0" quotePrefix="0" xfId="0">
      <alignment horizontal="center" vertical="center" wrapText="1"/>
      <protection locked="0" hidden="0"/>
    </xf>
    <xf numFmtId="0" fontId="6" fillId="5" borderId="1" applyProtection="1" pivotButton="0" quotePrefix="0" xfId="0">
      <protection locked="1" hidden="1"/>
    </xf>
    <xf numFmtId="0" fontId="6" fillId="3" borderId="1" applyProtection="1" pivotButton="0" quotePrefix="0" xfId="0">
      <protection locked="1" hidden="1"/>
    </xf>
    <xf numFmtId="0" fontId="6" fillId="7" borderId="1" applyProtection="1" pivotButton="0" quotePrefix="0" xfId="0">
      <protection locked="1" hidden="1"/>
    </xf>
    <xf numFmtId="0" fontId="6" fillId="6" borderId="1" applyProtection="1" pivotButton="0" quotePrefix="0" xfId="0">
      <protection locked="1" hidden="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6" fillId="2" borderId="1" applyAlignment="1" applyProtection="1" pivotButton="0" quotePrefix="0" xfId="0">
      <alignment horizontal="center" vertical="center" wrapText="1"/>
      <protection locked="1" hidden="1"/>
    </xf>
    <xf numFmtId="0" fontId="6" fillId="2" borderId="1" applyAlignment="1" applyProtection="1" pivotButton="0" quotePrefix="0" xfId="0">
      <alignment horizontal="justify" vertical="center" wrapText="1"/>
      <protection locked="1" hidden="1"/>
    </xf>
    <xf numFmtId="0" fontId="0" fillId="2" borderId="1" applyAlignment="1" applyProtection="1" pivotButton="0" quotePrefix="0" xfId="0">
      <alignment horizontal="center" vertical="center" wrapText="1"/>
      <protection locked="1" hidden="1"/>
    </xf>
    <xf numFmtId="0" fontId="15" fillId="6" borderId="1" applyAlignment="1" applyProtection="1" pivotButton="0" quotePrefix="0" xfId="0">
      <alignment horizontal="center" vertical="center" wrapText="1"/>
      <protection locked="1" hidden="1"/>
    </xf>
    <xf numFmtId="0" fontId="0" fillId="4" borderId="0" applyAlignment="1" pivotButton="0" quotePrefix="0" xfId="0">
      <alignment vertical="center"/>
    </xf>
    <xf numFmtId="0" fontId="0" fillId="4" borderId="0" applyAlignment="1" pivotButton="0" quotePrefix="0" xfId="0">
      <alignment horizontal="center" vertical="center"/>
    </xf>
    <xf numFmtId="14" fontId="0" fillId="2" borderId="1" applyAlignment="1" applyProtection="1" pivotButton="0" quotePrefix="0" xfId="0">
      <alignment horizontal="center" vertical="center"/>
      <protection locked="0" hidden="0"/>
    </xf>
    <xf numFmtId="0" fontId="0" fillId="4" borderId="0" applyAlignment="1" pivotButton="0" quotePrefix="0" xfId="0">
      <alignment horizontal="justify" vertical="center" wrapText="1"/>
    </xf>
    <xf numFmtId="0" fontId="0" fillId="2" borderId="1" applyAlignment="1" applyProtection="1" pivotButton="0" quotePrefix="0" xfId="0">
      <alignment horizontal="justify" vertical="center" wrapText="1"/>
      <protection locked="0" hidden="0"/>
    </xf>
    <xf numFmtId="0" fontId="6" fillId="4" borderId="0" applyAlignment="1" pivotButton="0" quotePrefix="0" xfId="0">
      <alignment vertical="center" wrapText="1"/>
    </xf>
    <xf numFmtId="0" fontId="6" fillId="2" borderId="1" applyAlignment="1" pivotButton="0" quotePrefix="0" xfId="0">
      <alignment horizontal="justify" vertical="center" wrapText="1"/>
    </xf>
    <xf numFmtId="0" fontId="6" fillId="0" borderId="1" applyAlignment="1" pivotButton="0" quotePrefix="0" xfId="0">
      <alignment horizontal="left" vertical="center" wrapText="1"/>
    </xf>
    <xf numFmtId="0" fontId="6" fillId="0" borderId="1" applyAlignment="1" pivotButton="0" quotePrefix="0" xfId="0">
      <alignment vertical="center" wrapText="1"/>
    </xf>
    <xf numFmtId="0" fontId="6" fillId="4" borderId="0" applyAlignment="1" pivotButton="0" quotePrefix="0" xfId="0">
      <alignment vertical="center"/>
    </xf>
    <xf numFmtId="0" fontId="24" fillId="4" borderId="0" applyAlignment="1" pivotButton="0" quotePrefix="0" xfId="0">
      <alignment vertical="center"/>
    </xf>
    <xf numFmtId="17" fontId="6" fillId="2" borderId="1" applyAlignment="1" applyProtection="1" pivotButton="0" quotePrefix="0" xfId="0">
      <alignment horizontal="center" vertical="center"/>
      <protection locked="0" hidden="0"/>
    </xf>
    <xf numFmtId="0" fontId="5" fillId="4" borderId="0" applyAlignment="1" pivotButton="0" quotePrefix="0" xfId="0">
      <alignment vertical="center"/>
    </xf>
    <xf numFmtId="0" fontId="23" fillId="4" borderId="0" applyAlignment="1" pivotButton="0" quotePrefix="0" xfId="0">
      <alignment vertical="center"/>
    </xf>
    <xf numFmtId="0" fontId="0" fillId="4" borderId="0" applyAlignment="1" applyProtection="1" pivotButton="0" quotePrefix="0" xfId="0">
      <alignment vertical="center"/>
      <protection locked="0" hidden="0"/>
    </xf>
    <xf numFmtId="0" fontId="6" fillId="2" borderId="1" applyAlignment="1" applyProtection="1" pivotButton="0" quotePrefix="0" xfId="0">
      <alignment vertical="center" wrapText="1"/>
      <protection locked="0" hidden="0"/>
    </xf>
    <xf numFmtId="0" fontId="6" fillId="0" borderId="1" applyAlignment="1" applyProtection="1" pivotButton="0" quotePrefix="0" xfId="0">
      <alignment vertical="center"/>
      <protection locked="0" hidden="0"/>
    </xf>
    <xf numFmtId="0" fontId="0" fillId="4" borderId="0" pivotButton="0" quotePrefix="0" xfId="0"/>
    <xf numFmtId="14" fontId="6" fillId="0" borderId="1" applyAlignment="1" pivotButton="0" quotePrefix="0" xfId="0">
      <alignment horizontal="center" vertical="center"/>
    </xf>
    <xf numFmtId="0" fontId="6" fillId="0" borderId="1" applyAlignment="1" pivotButton="0" quotePrefix="0" xfId="0">
      <alignment horizontal="center" vertical="center"/>
    </xf>
    <xf numFmtId="0" fontId="6" fillId="0" borderId="1" applyAlignment="1" pivotButton="0" quotePrefix="0" xfId="0">
      <alignment horizontal="center" vertical="center" wrapText="1"/>
    </xf>
    <xf numFmtId="0" fontId="6" fillId="0" borderId="1" applyAlignment="1" pivotButton="0" quotePrefix="0" xfId="0">
      <alignment horizontal="justify" wrapText="1"/>
    </xf>
    <xf numFmtId="0" fontId="6" fillId="2" borderId="1" applyAlignment="1" pivotButton="0" quotePrefix="0" xfId="0">
      <alignment horizontal="center" vertical="center" wrapText="1"/>
    </xf>
    <xf numFmtId="0" fontId="6" fillId="2" borderId="0" pivotButton="0" quotePrefix="0" xfId="0"/>
    <xf numFmtId="0" fontId="29" fillId="2" borderId="7" applyAlignment="1" pivotButton="0" quotePrefix="0" xfId="0">
      <alignment horizontal="center" vertical="center" wrapText="1"/>
    </xf>
    <xf numFmtId="0" fontId="6" fillId="2" borderId="7" applyAlignment="1" pivotButton="0" quotePrefix="0" xfId="0">
      <alignment horizontal="justify" vertical="center" wrapText="1"/>
    </xf>
    <xf numFmtId="0" fontId="6" fillId="2" borderId="0" applyAlignment="1" pivotButton="0" quotePrefix="0" xfId="0">
      <alignment vertical="center"/>
    </xf>
    <xf numFmtId="0" fontId="29" fillId="9" borderId="7" applyAlignment="1" pivotButton="0" quotePrefix="0" xfId="0">
      <alignment horizontal="center" vertical="center" wrapText="1"/>
    </xf>
    <xf numFmtId="0" fontId="6" fillId="9" borderId="7" applyAlignment="1" pivotButton="0" quotePrefix="0" xfId="0">
      <alignment horizontal="justify" vertical="center" wrapText="1"/>
    </xf>
    <xf numFmtId="0" fontId="26" fillId="9" borderId="7" applyAlignment="1" pivotButton="0" quotePrefix="0" xfId="0">
      <alignment horizontal="justify" vertical="center" wrapText="1"/>
    </xf>
    <xf numFmtId="0" fontId="26" fillId="0" borderId="7" applyAlignment="1" pivotButton="0" quotePrefix="0" xfId="0">
      <alignment horizontal="justify" vertical="center"/>
    </xf>
    <xf numFmtId="0" fontId="29" fillId="2" borderId="0" applyAlignment="1" pivotButton="0" quotePrefix="0" xfId="0">
      <alignment horizontal="center" vertical="center" wrapText="1"/>
    </xf>
    <xf numFmtId="0" fontId="26" fillId="2" borderId="0" applyAlignment="1" pivotButton="0" quotePrefix="0" xfId="0">
      <alignment horizontal="justify" vertical="center"/>
    </xf>
    <xf numFmtId="0" fontId="29" fillId="2" borderId="7" applyAlignment="1" pivotButton="0" quotePrefix="0" xfId="0">
      <alignment horizontal="center" vertical="center"/>
    </xf>
    <xf numFmtId="0" fontId="6" fillId="9" borderId="7" applyAlignment="1" pivotButton="0" quotePrefix="0" xfId="0">
      <alignment horizontal="center" vertical="center" wrapText="1"/>
    </xf>
    <xf numFmtId="0" fontId="6" fillId="9" borderId="7" applyAlignment="1" pivotButton="0" quotePrefix="0" xfId="0">
      <alignment horizontal="center" vertical="center"/>
    </xf>
    <xf numFmtId="0" fontId="6" fillId="2" borderId="7" applyAlignment="1" pivotButton="0" quotePrefix="0" xfId="0">
      <alignment horizontal="center" vertical="center" wrapText="1"/>
    </xf>
    <xf numFmtId="0" fontId="6" fillId="2" borderId="7" applyAlignment="1" pivotButton="0" quotePrefix="0" xfId="0">
      <alignment horizontal="center" vertical="center"/>
    </xf>
    <xf numFmtId="0" fontId="26" fillId="2" borderId="7"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9" fillId="2" borderId="0" pivotButton="0" quotePrefix="0" xfId="0"/>
    <xf numFmtId="0" fontId="6" fillId="2" borderId="0" applyAlignment="1" pivotButton="0" quotePrefix="0" xfId="0">
      <alignment horizontal="center" vertical="center"/>
    </xf>
    <xf numFmtId="0" fontId="6" fillId="9" borderId="7" applyAlignment="1" pivotButton="0" quotePrefix="0" xfId="0">
      <alignment vertical="center" wrapText="1"/>
    </xf>
    <xf numFmtId="0" fontId="6" fillId="9" borderId="7" applyAlignment="1" pivotButton="0" quotePrefix="0" xfId="0">
      <alignment horizontal="left" wrapText="1"/>
    </xf>
    <xf numFmtId="0" fontId="26" fillId="2" borderId="7" applyAlignment="1" pivotButton="0" quotePrefix="0" xfId="0">
      <alignment vertical="center" wrapText="1"/>
    </xf>
    <xf numFmtId="0" fontId="26" fillId="9" borderId="7" applyAlignment="1" pivotButton="0" quotePrefix="0" xfId="0">
      <alignment vertical="center" wrapText="1"/>
    </xf>
    <xf numFmtId="0" fontId="30" fillId="2" borderId="0" applyAlignment="1" pivotButton="0" quotePrefix="0" xfId="0">
      <alignment vertical="center"/>
    </xf>
    <xf numFmtId="0" fontId="29" fillId="2" borderId="7" applyAlignment="1" pivotButton="0" quotePrefix="0" xfId="0">
      <alignment horizontal="center" wrapText="1"/>
    </xf>
    <xf numFmtId="0" fontId="6" fillId="0" borderId="7" applyAlignment="1" pivotButton="0" quotePrefix="0" xfId="0">
      <alignment horizontal="justify" vertical="center" wrapText="1"/>
    </xf>
    <xf numFmtId="0" fontId="26" fillId="0" borderId="7" applyAlignment="1" pivotButton="0" quotePrefix="0" xfId="0">
      <alignment vertical="center" wrapText="1"/>
    </xf>
    <xf numFmtId="0" fontId="6" fillId="0" borderId="7"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9" fillId="2" borderId="0" applyAlignment="1" pivotButton="0" quotePrefix="0" xfId="0">
      <alignment horizontal="center" vertical="center"/>
    </xf>
    <xf numFmtId="0" fontId="6" fillId="9" borderId="7" applyAlignment="1" pivotButton="0" quotePrefix="0" xfId="0">
      <alignment horizontal="center" wrapText="1"/>
    </xf>
    <xf numFmtId="0" fontId="26" fillId="9" borderId="7" applyAlignment="1" pivotButton="0" quotePrefix="0" xfId="0">
      <alignment horizontal="center" vertical="center"/>
    </xf>
    <xf numFmtId="0" fontId="6" fillId="2" borderId="7" applyAlignment="1" pivotButton="0" quotePrefix="0" xfId="0">
      <alignment horizontal="center" wrapText="1"/>
    </xf>
    <xf numFmtId="0" fontId="6" fillId="9" borderId="7" applyAlignment="1" pivotButton="0" quotePrefix="0" xfId="0">
      <alignment horizontal="center"/>
    </xf>
    <xf numFmtId="0" fontId="26" fillId="0" borderId="7" applyAlignment="1" pivotButton="0" quotePrefix="0" xfId="0">
      <alignment horizontal="center" vertical="center"/>
    </xf>
    <xf numFmtId="0" fontId="6" fillId="9" borderId="7" pivotButton="0" quotePrefix="0" xfId="0"/>
    <xf numFmtId="0" fontId="6" fillId="2" borderId="7" pivotButton="0" quotePrefix="0" xfId="0"/>
    <xf numFmtId="0" fontId="6" fillId="2" borderId="0" applyAlignment="1" pivotButton="0" quotePrefix="0" xfId="0">
      <alignment wrapText="1"/>
    </xf>
    <xf numFmtId="0" fontId="35" fillId="2" borderId="7" applyAlignment="1" pivotButton="0" quotePrefix="0" xfId="0">
      <alignment horizontal="center" vertical="center"/>
    </xf>
    <xf numFmtId="0" fontId="35" fillId="2" borderId="6" applyAlignment="1" pivotButton="0" quotePrefix="0" xfId="0">
      <alignment horizontal="center" vertical="center" wrapText="1"/>
    </xf>
    <xf numFmtId="0" fontId="36" fillId="9" borderId="7" applyAlignment="1" pivotButton="0" quotePrefix="0" xfId="0">
      <alignment horizontal="center" vertical="center" wrapText="1"/>
    </xf>
    <xf numFmtId="0" fontId="36" fillId="9" borderId="6" applyAlignment="1" pivotButton="0" quotePrefix="0" xfId="0">
      <alignment horizontal="center" vertical="center" wrapText="1"/>
    </xf>
    <xf numFmtId="0" fontId="36" fillId="2" borderId="7" applyAlignment="1" pivotButton="0" quotePrefix="0" xfId="0">
      <alignment horizontal="center" vertical="center"/>
    </xf>
    <xf numFmtId="0" fontId="36" fillId="2" borderId="6" applyAlignment="1" pivotButton="0" quotePrefix="0" xfId="0">
      <alignment horizontal="center" vertical="center" wrapText="1"/>
    </xf>
    <xf numFmtId="0" fontId="35" fillId="2" borderId="7" applyAlignment="1" pivotButton="0" quotePrefix="0" xfId="0">
      <alignment horizontal="center" vertical="center" wrapText="1"/>
    </xf>
    <xf numFmtId="0" fontId="17" fillId="0" borderId="1" applyAlignment="1" applyProtection="1" pivotButton="0" quotePrefix="0" xfId="0">
      <alignment vertical="center" wrapText="1"/>
      <protection locked="0" hidden="0"/>
    </xf>
    <xf numFmtId="0" fontId="6" fillId="4" borderId="0" applyAlignment="1" pivotButton="0" quotePrefix="0" xfId="0">
      <alignment horizontal="center" vertical="center"/>
    </xf>
    <xf numFmtId="0" fontId="10" fillId="0" borderId="1" applyAlignment="1" applyProtection="1" pivotButton="0" quotePrefix="0" xfId="0">
      <alignment horizontal="center" vertical="center" wrapText="1"/>
      <protection locked="1" hidden="1"/>
    </xf>
    <xf numFmtId="0" fontId="39" fillId="4" borderId="0" applyAlignment="1" pivotButton="0" quotePrefix="0" xfId="1">
      <alignment horizontal="center" vertical="center" wrapText="1"/>
    </xf>
    <xf numFmtId="0" fontId="39" fillId="4" borderId="0" applyAlignment="1" pivotButton="0" quotePrefix="0" xfId="1">
      <alignment horizontal="left" vertical="center" wrapText="1"/>
    </xf>
    <xf numFmtId="0" fontId="0" fillId="0" borderId="0" applyAlignment="1" applyProtection="1" pivotButton="0" quotePrefix="0" xfId="0">
      <alignment horizontal="center" vertical="center" wrapText="1"/>
      <protection locked="0" hidden="0"/>
    </xf>
    <xf numFmtId="0" fontId="3" fillId="0" borderId="0"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textRotation="90" wrapText="1"/>
      <protection locked="0" hidden="0"/>
    </xf>
    <xf numFmtId="49" fontId="0"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top" wrapText="1"/>
      <protection locked="0" hidden="0"/>
    </xf>
    <xf numFmtId="0" fontId="0"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wrapText="1"/>
      <protection locked="0" hidden="0"/>
    </xf>
    <xf numFmtId="0" fontId="41" fillId="0" borderId="0" applyAlignment="1" applyProtection="1" pivotButton="0" quotePrefix="0" xfId="0">
      <alignment vertical="center" wrapText="1"/>
      <protection locked="0" hidden="0"/>
    </xf>
    <xf numFmtId="0" fontId="39" fillId="0" borderId="0" applyAlignment="1" applyProtection="1" pivotButton="0" quotePrefix="0" xfId="1">
      <alignment horizontal="center" wrapText="1"/>
      <protection locked="0" hidden="0"/>
    </xf>
    <xf numFmtId="0" fontId="22" fillId="11" borderId="1" applyAlignment="1" pivotButton="0" quotePrefix="0" xfId="0">
      <alignment horizontal="center" vertical="center" wrapText="1"/>
    </xf>
    <xf numFmtId="0" fontId="35" fillId="10" borderId="1" applyAlignment="1" pivotButton="0" quotePrefix="0" xfId="0">
      <alignment horizontal="center" vertical="center" wrapText="1"/>
    </xf>
    <xf numFmtId="0" fontId="14" fillId="11"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0" fontId="4" fillId="11" borderId="7" applyAlignment="1" pivotButton="0" quotePrefix="0" xfId="0">
      <alignment horizontal="center" vertical="center" wrapText="1"/>
    </xf>
    <xf numFmtId="0" fontId="51" fillId="2" borderId="0" pivotButton="0" quotePrefix="0" xfId="0"/>
    <xf numFmtId="0" fontId="52" fillId="10" borderId="7" applyAlignment="1" pivotButton="0" quotePrefix="0" xfId="0">
      <alignment horizontal="center" vertical="center" wrapText="1"/>
    </xf>
    <xf numFmtId="0" fontId="52" fillId="10" borderId="7" applyAlignment="1" pivotButton="0" quotePrefix="0" xfId="0">
      <alignment horizontal="center" vertical="center"/>
    </xf>
    <xf numFmtId="0" fontId="24" fillId="2" borderId="0" applyAlignment="1" pivotButton="0" quotePrefix="0" xfId="0">
      <alignment horizontal="center" wrapText="1"/>
    </xf>
    <xf numFmtId="0" fontId="0" fillId="2" borderId="0" applyAlignment="1" pivotButton="0" quotePrefix="0" xfId="0">
      <alignment horizontal="center" wrapText="1"/>
    </xf>
    <xf numFmtId="0" fontId="4" fillId="11" borderId="7" applyAlignment="1" pivotButton="0" quotePrefix="0" xfId="0">
      <alignment horizontal="center" vertical="center"/>
    </xf>
    <xf numFmtId="0" fontId="6" fillId="2" borderId="27" applyAlignment="1" pivotButton="0" quotePrefix="0" xfId="0">
      <alignment horizontal="center" vertical="center"/>
    </xf>
    <xf numFmtId="0" fontId="6" fillId="2" borderId="27" applyAlignment="1" pivotButton="0" quotePrefix="0" xfId="0">
      <alignment horizontal="center" wrapText="1"/>
    </xf>
    <xf numFmtId="0" fontId="6" fillId="2" borderId="27" pivotButton="0" quotePrefix="0" xfId="0"/>
    <xf numFmtId="0" fontId="53" fillId="2" borderId="0" applyAlignment="1" pivotButton="0" quotePrefix="0" xfId="0">
      <alignment horizontal="center" vertical="center" wrapText="1"/>
    </xf>
    <xf numFmtId="0" fontId="6" fillId="2" borderId="7" applyAlignment="1" pivotButton="0" quotePrefix="0" xfId="0">
      <alignment vertical="center" wrapText="1"/>
    </xf>
    <xf numFmtId="0" fontId="6" fillId="2" borderId="7" applyAlignment="1" pivotButton="0" quotePrefix="0" xfId="0">
      <alignment horizontal="left" vertical="center" wrapText="1"/>
    </xf>
    <xf numFmtId="9" fontId="6" fillId="2" borderId="7" applyAlignment="1" pivotButton="0" quotePrefix="0" xfId="0">
      <alignment horizontal="center"/>
    </xf>
    <xf numFmtId="9" fontId="6" fillId="2" borderId="7" applyAlignment="1" pivotButton="0" quotePrefix="0" xfId="0">
      <alignment horizontal="center" vertical="center"/>
    </xf>
    <xf numFmtId="0" fontId="29" fillId="5" borderId="7" applyAlignment="1" pivotButton="0" quotePrefix="0" xfId="0">
      <alignment horizontal="center" vertical="center" wrapText="1"/>
    </xf>
    <xf numFmtId="0" fontId="29" fillId="6" borderId="7" applyAlignment="1" pivotButton="0" quotePrefix="0" xfId="0">
      <alignment horizontal="center" vertical="center" wrapText="1"/>
    </xf>
    <xf numFmtId="0" fontId="29" fillId="15" borderId="7" applyAlignment="1" pivotButton="0" quotePrefix="0" xfId="0">
      <alignment horizontal="center" vertical="center" wrapText="1"/>
    </xf>
    <xf numFmtId="0" fontId="6" fillId="16" borderId="7" pivotButton="0" quotePrefix="0" xfId="0"/>
    <xf numFmtId="0" fontId="6" fillId="17" borderId="7" pivotButton="0" quotePrefix="0" xfId="0"/>
    <xf numFmtId="0" fontId="6" fillId="3" borderId="7" pivotButton="0" quotePrefix="0" xfId="0"/>
    <xf numFmtId="0" fontId="2" fillId="14" borderId="7" pivotButton="0" quotePrefix="0" xfId="0"/>
    <xf numFmtId="0" fontId="6" fillId="14" borderId="7" pivotButton="0" quotePrefix="0" xfId="0"/>
    <xf numFmtId="0" fontId="29" fillId="16" borderId="7" applyAlignment="1" pivotButton="0" quotePrefix="0" xfId="0">
      <alignment horizontal="center" vertical="center"/>
    </xf>
    <xf numFmtId="0" fontId="29" fillId="18" borderId="7" applyAlignment="1" pivotButton="0" quotePrefix="0" xfId="0">
      <alignment horizontal="center" vertical="center"/>
    </xf>
    <xf numFmtId="0" fontId="29" fillId="3" borderId="7" applyAlignment="1" pivotButton="0" quotePrefix="0" xfId="0">
      <alignment horizontal="center" vertical="center"/>
    </xf>
    <xf numFmtId="0" fontId="29" fillId="14" borderId="7" applyAlignment="1" pivotButton="0" quotePrefix="0" xfId="0">
      <alignment horizontal="center" vertical="center"/>
    </xf>
    <xf numFmtId="0" fontId="29" fillId="2" borderId="0" applyAlignment="1" pivotButton="0" quotePrefix="0" xfId="0">
      <alignment wrapText="1"/>
    </xf>
    <xf numFmtId="0" fontId="29" fillId="2" borderId="0" applyAlignment="1" pivotButton="0" quotePrefix="0" xfId="0">
      <alignment horizontal="center" vertical="center" textRotation="90"/>
    </xf>
    <xf numFmtId="0" fontId="29" fillId="3" borderId="7" applyAlignment="1" pivotButton="0" quotePrefix="0" xfId="0">
      <alignment horizontal="center" vertical="center" wrapText="1"/>
    </xf>
    <xf numFmtId="0" fontId="29" fillId="18" borderId="7" applyAlignment="1" pivotButton="0" quotePrefix="0" xfId="0">
      <alignment horizontal="center" vertical="center" wrapText="1"/>
    </xf>
    <xf numFmtId="0" fontId="29" fillId="2" borderId="7" applyAlignment="1" pivotButton="0" quotePrefix="0" xfId="0">
      <alignment horizontal="justify" vertical="center" wrapText="1"/>
    </xf>
    <xf numFmtId="0" fontId="6" fillId="2" borderId="0" applyAlignment="1" pivotButton="0" quotePrefix="0" xfId="0">
      <alignment horizontal="center" vertical="center" wrapText="1"/>
    </xf>
    <xf numFmtId="0" fontId="2" fillId="14" borderId="0" pivotButton="0" quotePrefix="0" xfId="0"/>
    <xf numFmtId="0" fontId="6" fillId="14" borderId="0" pivotButton="0" quotePrefix="0" xfId="0"/>
    <xf numFmtId="0" fontId="6" fillId="3" borderId="0" pivotButton="0" quotePrefix="0" xfId="0"/>
    <xf numFmtId="0" fontId="6" fillId="17" borderId="0" pivotButton="0" quotePrefix="0" xfId="0"/>
    <xf numFmtId="0" fontId="6" fillId="16" borderId="0" pivotButton="0" quotePrefix="0" xfId="0"/>
    <xf numFmtId="0" fontId="15" fillId="3" borderId="1" applyAlignment="1" applyProtection="1" pivotButton="0" quotePrefix="0" xfId="0">
      <alignment horizontal="center" vertical="center" wrapText="1"/>
      <protection locked="1" hidden="1"/>
    </xf>
    <xf numFmtId="0" fontId="15" fillId="19" borderId="1" applyAlignment="1" applyProtection="1" pivotButton="0" quotePrefix="0" xfId="0">
      <alignment horizontal="center" vertical="center" wrapText="1"/>
      <protection locked="1" hidden="1"/>
    </xf>
    <xf numFmtId="0" fontId="16" fillId="19" borderId="1" applyAlignment="1" applyProtection="1" pivotButton="0" quotePrefix="0" xfId="0">
      <alignment horizontal="center" vertical="center" wrapText="1"/>
      <protection locked="1" hidden="1"/>
    </xf>
    <xf numFmtId="0" fontId="22" fillId="20" borderId="1" applyAlignment="1" pivotButton="0" quotePrefix="0" xfId="0">
      <alignment horizontal="center" vertical="center" wrapText="1"/>
    </xf>
    <xf numFmtId="0" fontId="6" fillId="0" borderId="0" applyAlignment="1" pivotButton="0" quotePrefix="0" xfId="0">
      <alignment vertical="center"/>
    </xf>
    <xf numFmtId="0" fontId="6" fillId="2" borderId="0" applyAlignment="1" pivotButton="0" quotePrefix="0" xfId="0">
      <alignment horizontal="justify" vertical="center" wrapText="1"/>
    </xf>
    <xf numFmtId="0" fontId="62" fillId="2" borderId="0" applyAlignment="1" pivotButton="0" quotePrefix="0" xfId="0">
      <alignment horizontal="justify" vertical="center" wrapText="1"/>
    </xf>
    <xf numFmtId="0" fontId="63" fillId="2" borderId="0" applyAlignment="1" pivotButton="0" quotePrefix="0" xfId="0">
      <alignment horizontal="justify" vertical="center" wrapText="1"/>
    </xf>
    <xf numFmtId="0" fontId="29" fillId="2" borderId="30" applyAlignment="1" pivotButton="0" quotePrefix="0" xfId="0">
      <alignment horizontal="justify" vertical="center" wrapText="1"/>
    </xf>
    <xf numFmtId="0" fontId="6" fillId="2" borderId="30" applyAlignment="1" pivotButton="0" quotePrefix="0" xfId="0">
      <alignment horizontal="justify" vertical="center" wrapText="1"/>
    </xf>
    <xf numFmtId="0" fontId="29" fillId="2" borderId="0" applyAlignment="1" pivotButton="0" quotePrefix="0" xfId="0">
      <alignment horizontal="justify" vertical="center" wrapText="1"/>
    </xf>
    <xf numFmtId="0" fontId="6" fillId="0" borderId="0" applyAlignment="1" pivotButton="0" quotePrefix="0" xfId="0">
      <alignment horizontal="justify" vertical="center" wrapText="1"/>
    </xf>
    <xf numFmtId="0" fontId="0" fillId="0" borderId="5" applyAlignment="1" applyProtection="1" pivotButton="0" quotePrefix="0" xfId="0">
      <alignment horizontal="center" vertical="center" wrapText="1"/>
      <protection locked="0" hidden="0"/>
    </xf>
    <xf numFmtId="0" fontId="48" fillId="11" borderId="7" applyAlignment="1" pivotButton="0" quotePrefix="0" xfId="0">
      <alignment horizontal="center" vertical="center" wrapText="1"/>
    </xf>
    <xf numFmtId="0" fontId="48" fillId="13" borderId="7" applyAlignment="1" pivotButton="0" quotePrefix="0" xfId="0">
      <alignment horizontal="center" vertical="center" wrapText="1"/>
    </xf>
    <xf numFmtId="0" fontId="43" fillId="0" borderId="1" applyAlignment="1" applyProtection="1" pivotButton="0" quotePrefix="0" xfId="0">
      <alignment horizontal="center" vertical="center" wrapText="1"/>
      <protection locked="0" hidden="0"/>
    </xf>
    <xf numFmtId="49" fontId="43" fillId="0" borderId="1" applyAlignment="1" applyProtection="1" pivotButton="0" quotePrefix="0" xfId="0">
      <alignment horizontal="center" vertical="center" wrapText="1"/>
      <protection locked="0" hidden="0"/>
    </xf>
    <xf numFmtId="0" fontId="4" fillId="11" borderId="1" applyAlignment="1" pivotButton="0" quotePrefix="0" xfId="0">
      <alignment horizontal="center" vertical="center" textRotation="90" wrapText="1"/>
    </xf>
    <xf numFmtId="0" fontId="0" fillId="0" borderId="0" applyProtection="1" pivotButton="0" quotePrefix="0" xfId="0">
      <protection locked="0" hidden="0"/>
    </xf>
    <xf numFmtId="0" fontId="6" fillId="0" borderId="0" applyAlignment="1" applyProtection="1" pivotButton="0" quotePrefix="0" xfId="0">
      <alignment horizontal="center" vertical="center"/>
      <protection locked="0" hidden="0"/>
    </xf>
    <xf numFmtId="0" fontId="49" fillId="0" borderId="0" applyAlignment="1" applyProtection="1" pivotButton="0" quotePrefix="0" xfId="0">
      <alignment vertical="center"/>
      <protection locked="0" hidden="0"/>
    </xf>
    <xf numFmtId="0" fontId="6" fillId="0" borderId="0" applyAlignment="1" applyProtection="1" pivotButton="0" quotePrefix="0" xfId="0">
      <alignment vertical="center"/>
      <protection locked="0" hidden="0"/>
    </xf>
    <xf numFmtId="0" fontId="49" fillId="0" borderId="0" applyAlignment="1" applyProtection="1" pivotButton="0" quotePrefix="0" xfId="0">
      <alignment vertical="center" wrapText="1"/>
      <protection locked="0" hidden="0"/>
    </xf>
    <xf numFmtId="0" fontId="6" fillId="0" borderId="0" applyAlignment="1" applyProtection="1" pivotButton="0" quotePrefix="0" xfId="0">
      <alignment vertical="center" wrapText="1"/>
      <protection locked="0" hidden="0"/>
    </xf>
    <xf numFmtId="0" fontId="6" fillId="2" borderId="21" applyAlignment="1" applyProtection="1" pivotButton="0" quotePrefix="0" xfId="0">
      <alignment vertical="center"/>
      <protection locked="0" hidden="0"/>
    </xf>
    <xf numFmtId="0" fontId="22" fillId="11" borderId="21" applyAlignment="1" pivotButton="0" quotePrefix="0" xfId="0">
      <alignment horizontal="center" vertical="center" wrapText="1"/>
    </xf>
    <xf numFmtId="0" fontId="6" fillId="4" borderId="0" applyProtection="1" pivotButton="0" quotePrefix="0" xfId="0">
      <protection locked="0" hidden="0"/>
    </xf>
    <xf numFmtId="0" fontId="7" fillId="4" borderId="0" applyAlignment="1" applyProtection="1" pivotButton="0" quotePrefix="0" xfId="0">
      <alignment horizontal="justify" vertical="center"/>
      <protection locked="0" hidden="0"/>
    </xf>
    <xf numFmtId="0" fontId="6" fillId="4" borderId="0" applyAlignment="1" applyProtection="1" pivotButton="0" quotePrefix="0" xfId="0">
      <alignment horizontal="justify" vertical="center"/>
      <protection locked="0" hidden="0"/>
    </xf>
    <xf numFmtId="0" fontId="29" fillId="4" borderId="0" applyAlignment="1" applyProtection="1" pivotButton="0" quotePrefix="0" xfId="0">
      <alignment horizontal="center" vertical="center"/>
      <protection locked="0" hidden="0"/>
    </xf>
    <xf numFmtId="0" fontId="6" fillId="4" borderId="0" applyAlignment="1" applyProtection="1" pivotButton="0" quotePrefix="0" xfId="0">
      <alignment horizontal="justify" vertical="center" wrapText="1"/>
      <protection locked="0" hidden="0"/>
    </xf>
    <xf numFmtId="0" fontId="6" fillId="4" borderId="0" applyAlignment="1" applyProtection="1" pivotButton="0" quotePrefix="0" xfId="0">
      <alignment horizontal="center" vertical="center" wrapText="1"/>
      <protection locked="0" hidden="0"/>
    </xf>
    <xf numFmtId="0" fontId="31" fillId="4" borderId="0" applyAlignment="1" applyProtection="1" pivotButton="0" quotePrefix="0" xfId="0">
      <alignment horizontal="center" vertical="center" wrapText="1"/>
      <protection locked="0" hidden="0"/>
    </xf>
    <xf numFmtId="9" fontId="6" fillId="4" borderId="0" applyAlignment="1" applyProtection="1" pivotButton="0" quotePrefix="0" xfId="2">
      <alignment horizontal="center" vertical="center" wrapText="1"/>
      <protection locked="0" hidden="0"/>
    </xf>
    <xf numFmtId="0" fontId="28" fillId="4" borderId="0" applyAlignment="1" applyProtection="1" pivotButton="0" quotePrefix="0" xfId="0">
      <alignment horizontal="justify" vertical="center" wrapText="1"/>
      <protection locked="0" hidden="0"/>
    </xf>
    <xf numFmtId="0" fontId="31" fillId="4" borderId="0" applyAlignment="1" applyProtection="1" pivotButton="0" quotePrefix="0" xfId="0">
      <alignment horizontal="justify" vertical="center" wrapText="1"/>
      <protection locked="0" hidden="0"/>
    </xf>
    <xf numFmtId="14" fontId="6" fillId="4" borderId="0" applyAlignment="1" applyProtection="1" pivotButton="0" quotePrefix="0" xfId="0">
      <alignment horizontal="justify" vertical="center"/>
      <protection locked="0" hidden="0"/>
    </xf>
    <xf numFmtId="0" fontId="25" fillId="8" borderId="0" applyAlignment="1" applyProtection="1" pivotButton="0" quotePrefix="0" xfId="0">
      <alignment horizontal="center" vertical="center"/>
      <protection locked="0" hidden="0"/>
    </xf>
    <xf numFmtId="0" fontId="49" fillId="4" borderId="0" applyAlignment="1" applyProtection="1" pivotButton="0" quotePrefix="0" xfId="0">
      <alignment horizontal="center" vertical="center"/>
      <protection locked="0" hidden="0"/>
    </xf>
    <xf numFmtId="0" fontId="56" fillId="4" borderId="0" applyAlignment="1" applyProtection="1" pivotButton="0" quotePrefix="0" xfId="0">
      <alignment horizontal="justify" vertical="center"/>
      <protection locked="0" hidden="0"/>
    </xf>
    <xf numFmtId="0" fontId="22" fillId="20" borderId="5" applyAlignment="1" pivotButton="0" quotePrefix="0" xfId="0">
      <alignment horizontal="center" vertical="top" wrapText="1"/>
    </xf>
    <xf numFmtId="0" fontId="22" fillId="20" borderId="5" applyAlignment="1" pivotButton="0" quotePrefix="0" xfId="0">
      <alignment horizontal="center" vertical="center" wrapText="1"/>
    </xf>
    <xf numFmtId="9" fontId="22" fillId="20" borderId="5" applyAlignment="1" pivotButton="0" quotePrefix="0" xfId="2">
      <alignment horizontal="center" vertical="center" wrapText="1"/>
    </xf>
    <xf numFmtId="0" fontId="22" fillId="20" borderId="34" applyAlignment="1" pivotButton="0" quotePrefix="0" xfId="0">
      <alignment horizontal="center" vertical="center" wrapText="1"/>
    </xf>
    <xf numFmtId="0" fontId="22" fillId="20" borderId="42" applyAlignment="1" pivotButton="0" quotePrefix="0" xfId="0">
      <alignment horizontal="center" vertical="center" wrapText="1"/>
    </xf>
    <xf numFmtId="0" fontId="22" fillId="20" borderId="43" applyAlignment="1" pivotButton="0" quotePrefix="0" xfId="0">
      <alignment horizontal="center" vertical="center" wrapText="1"/>
    </xf>
    <xf numFmtId="14" fontId="35" fillId="10" borderId="3" applyAlignment="1" pivotButton="0" quotePrefix="0" xfId="0">
      <alignment horizontal="center" vertical="center" wrapText="1"/>
    </xf>
    <xf numFmtId="14" fontId="35" fillId="10" borderId="1" applyAlignment="1" pivotButton="0" quotePrefix="0" xfId="0">
      <alignment horizontal="center" vertical="center" wrapText="1"/>
    </xf>
    <xf numFmtId="0" fontId="0" fillId="4" borderId="0" applyProtection="1" pivotButton="0" quotePrefix="0" xfId="0">
      <protection locked="0" hidden="0"/>
    </xf>
    <xf numFmtId="0" fontId="3" fillId="4" borderId="0" applyProtection="1" pivotButton="0" quotePrefix="0" xfId="0">
      <protection locked="0" hidden="0"/>
    </xf>
    <xf numFmtId="0" fontId="5" fillId="4" borderId="0" applyProtection="1" pivotButton="0" quotePrefix="0" xfId="0">
      <protection locked="0" hidden="0"/>
    </xf>
    <xf numFmtId="0" fontId="39" fillId="4" borderId="0" applyAlignment="1" applyProtection="1" pivotButton="0" quotePrefix="0" xfId="1">
      <alignment horizontal="center" vertical="center" wrapText="1"/>
      <protection locked="0" hidden="0"/>
    </xf>
    <xf numFmtId="0" fontId="10" fillId="5" borderId="1" applyAlignment="1" applyProtection="1" pivotButton="0" quotePrefix="0" xfId="0">
      <alignment horizontal="center" vertical="center" wrapText="1"/>
      <protection locked="0" hidden="0"/>
    </xf>
    <xf numFmtId="0" fontId="10" fillId="3" borderId="1" applyAlignment="1" applyProtection="1" pivotButton="0" quotePrefix="0" xfId="0">
      <alignment horizontal="center" vertical="center" wrapText="1"/>
      <protection locked="0" hidden="0"/>
    </xf>
    <xf numFmtId="0" fontId="11" fillId="3" borderId="1" applyAlignment="1" applyProtection="1" pivotButton="0" quotePrefix="0" xfId="0">
      <alignment horizontal="center" vertical="center" wrapText="1"/>
      <protection locked="0" hidden="0"/>
    </xf>
    <xf numFmtId="0" fontId="10" fillId="19" borderId="1" applyAlignment="1" applyProtection="1" pivotButton="0" quotePrefix="0" xfId="0">
      <alignment horizontal="center" vertical="center" wrapText="1"/>
      <protection locked="0" hidden="0"/>
    </xf>
    <xf numFmtId="0" fontId="11" fillId="19" borderId="1" applyAlignment="1" applyProtection="1" pivotButton="0" quotePrefix="0" xfId="0">
      <alignment horizontal="center" vertical="center" wrapText="1"/>
      <protection locked="0" hidden="0"/>
    </xf>
    <xf numFmtId="0" fontId="10" fillId="0" borderId="1" applyAlignment="1" applyProtection="1" pivotButton="0" quotePrefix="0" xfId="0">
      <alignment horizontal="center" vertical="center" wrapText="1"/>
      <protection locked="0" hidden="0"/>
    </xf>
    <xf numFmtId="0" fontId="12" fillId="11" borderId="1" applyAlignment="1" pivotButton="0" quotePrefix="0" xfId="0">
      <alignment vertical="center" wrapText="1"/>
    </xf>
    <xf numFmtId="0" fontId="6" fillId="5" borderId="1" pivotButton="0" quotePrefix="0" xfId="0"/>
    <xf numFmtId="0" fontId="11" fillId="0" borderId="1" applyAlignment="1" pivotButton="0" quotePrefix="0" xfId="0">
      <alignment horizontal="center" vertical="center" wrapText="1"/>
    </xf>
    <xf numFmtId="0" fontId="6" fillId="3" borderId="1" pivotButton="0" quotePrefix="0" xfId="0"/>
    <xf numFmtId="0" fontId="6" fillId="7" borderId="1" pivotButton="0" quotePrefix="0" xfId="0"/>
    <xf numFmtId="0" fontId="6" fillId="6" borderId="1" pivotButton="0" quotePrefix="0" xfId="0"/>
    <xf numFmtId="0" fontId="14" fillId="11" borderId="1" applyAlignment="1" pivotButton="0" quotePrefix="0" xfId="0">
      <alignment horizontal="center" vertical="center" wrapText="1"/>
    </xf>
    <xf numFmtId="0" fontId="13" fillId="11" borderId="1" applyAlignment="1" pivotButton="0" quotePrefix="0" xfId="0">
      <alignment horizontal="center" vertical="center" wrapText="1"/>
    </xf>
    <xf numFmtId="0" fontId="27" fillId="11" borderId="1" applyAlignment="1" pivotButton="0" quotePrefix="0" xfId="0">
      <alignment horizontal="center" vertical="center" wrapText="1"/>
    </xf>
    <xf numFmtId="0" fontId="0" fillId="13" borderId="0" pivotButton="0" quotePrefix="0" xfId="0"/>
    <xf numFmtId="0" fontId="45" fillId="13" borderId="0" pivotButton="0" quotePrefix="0" xfId="0"/>
    <xf numFmtId="0" fontId="1" fillId="13" borderId="0" pivotButton="0" quotePrefix="0" xfId="0"/>
    <xf numFmtId="0" fontId="60" fillId="0" borderId="7" applyAlignment="1" pivotButton="0" quotePrefix="0" xfId="0">
      <alignment horizontal="center" vertical="center" wrapText="1"/>
    </xf>
    <xf numFmtId="0" fontId="40" fillId="4" borderId="0" applyAlignment="1" pivotButton="0" quotePrefix="0" xfId="1">
      <alignment horizontal="center" vertical="center"/>
    </xf>
    <xf numFmtId="0" fontId="29" fillId="4" borderId="0" applyAlignment="1" pivotButton="0" quotePrefix="0" xfId="0">
      <alignment horizontal="center" vertical="center"/>
    </xf>
    <xf numFmtId="0" fontId="44" fillId="4" borderId="0" applyAlignment="1" pivotButton="0" quotePrefix="0" xfId="1">
      <alignment horizontal="justify" vertical="center" wrapText="1"/>
    </xf>
    <xf numFmtId="0" fontId="6" fillId="4" borderId="0" applyAlignment="1" pivotButton="0" quotePrefix="0" xfId="0">
      <alignment horizontal="justify" vertical="center" wrapText="1"/>
    </xf>
    <xf numFmtId="0" fontId="6" fillId="4" borderId="0" applyAlignment="1" pivotButton="0" quotePrefix="0" xfId="0">
      <alignment horizontal="center" vertical="center" wrapText="1"/>
    </xf>
    <xf numFmtId="0" fontId="31" fillId="4" borderId="0" applyAlignment="1" pivotButton="0" quotePrefix="0" xfId="0">
      <alignment horizontal="center" vertical="center" wrapText="1"/>
    </xf>
    <xf numFmtId="9" fontId="6" fillId="4" borderId="0" applyAlignment="1" pivotButton="0" quotePrefix="0" xfId="2">
      <alignment horizontal="center" vertical="center" wrapText="1"/>
    </xf>
    <xf numFmtId="0" fontId="28" fillId="4" borderId="0" applyAlignment="1" pivotButton="0" quotePrefix="0" xfId="0">
      <alignment horizontal="justify" vertical="center" wrapText="1"/>
    </xf>
    <xf numFmtId="0" fontId="31" fillId="4" borderId="0" applyAlignment="1" pivotButton="0" quotePrefix="0" xfId="0">
      <alignment horizontal="justify" vertical="center" wrapText="1"/>
    </xf>
    <xf numFmtId="14" fontId="6" fillId="4" borderId="0" applyAlignment="1" pivotButton="0" quotePrefix="0" xfId="0">
      <alignment horizontal="justify" vertical="center"/>
    </xf>
    <xf numFmtId="0" fontId="60" fillId="0" borderId="1" applyAlignment="1" pivotButton="0" quotePrefix="0" xfId="0">
      <alignment horizontal="center" vertical="center" wrapText="1"/>
    </xf>
    <xf numFmtId="14" fontId="27" fillId="11" borderId="1" applyAlignment="1" pivotButton="0" quotePrefix="0" xfId="0">
      <alignment horizontal="center" vertical="center" wrapText="1"/>
    </xf>
    <xf numFmtId="0" fontId="6" fillId="0" borderId="0" applyProtection="1" pivotButton="0" quotePrefix="0" xfId="0">
      <protection locked="0" hidden="0"/>
    </xf>
    <xf numFmtId="0" fontId="22" fillId="11" borderId="4" applyAlignment="1" pivotButton="0" quotePrefix="0" xfId="0">
      <alignment horizontal="center" vertical="center" wrapText="1"/>
    </xf>
    <xf numFmtId="14" fontId="6" fillId="2" borderId="1" applyAlignment="1" applyProtection="1" pivotButton="0" quotePrefix="0" xfId="0">
      <alignment vertical="center" wrapText="1"/>
      <protection locked="0" hidden="0"/>
    </xf>
    <xf numFmtId="0" fontId="56" fillId="22" borderId="0" applyAlignment="1" applyProtection="1" pivotButton="0" quotePrefix="0" xfId="0">
      <alignment horizontal="justify" vertical="center"/>
      <protection locked="0" hidden="0"/>
    </xf>
    <xf numFmtId="0" fontId="6" fillId="22" borderId="0" applyAlignment="1" applyProtection="1" pivotButton="0" quotePrefix="0" xfId="0">
      <alignment horizontal="justify" vertical="center"/>
      <protection locked="0" hidden="0"/>
    </xf>
    <xf numFmtId="0" fontId="7" fillId="22" borderId="0" applyAlignment="1" applyProtection="1" pivotButton="0" quotePrefix="0" xfId="0">
      <alignment horizontal="justify" vertical="center"/>
      <protection locked="0" hidden="0"/>
    </xf>
    <xf numFmtId="0" fontId="6" fillId="0" borderId="1" applyAlignment="1" applyProtection="1" pivotButton="0" quotePrefix="0" xfId="0">
      <alignment vertical="center" wrapText="1"/>
      <protection locked="0" hidden="0"/>
    </xf>
    <xf numFmtId="14" fontId="6" fillId="0" borderId="1" applyAlignment="1" applyProtection="1" pivotButton="0" quotePrefix="0" xfId="0">
      <alignment vertical="center" wrapText="1"/>
      <protection locked="0" hidden="0"/>
    </xf>
    <xf numFmtId="0" fontId="6" fillId="0" borderId="0" applyAlignment="1" applyProtection="1" pivotButton="0" quotePrefix="0" xfId="0">
      <alignment horizontal="justify" vertical="center"/>
      <protection locked="0" hidden="0"/>
    </xf>
    <xf numFmtId="0" fontId="50" fillId="2" borderId="22" applyAlignment="1" pivotButton="0" quotePrefix="0" xfId="0">
      <alignment horizontal="left" vertical="center" wrapText="1"/>
    </xf>
    <xf numFmtId="0" fontId="50" fillId="2" borderId="56" applyAlignment="1" pivotButton="0" quotePrefix="0" xfId="0">
      <alignment horizontal="left" vertical="center" wrapText="1"/>
    </xf>
    <xf numFmtId="9" fontId="6" fillId="2" borderId="5" applyAlignment="1" pivotButton="0" quotePrefix="0" xfId="0">
      <alignment vertical="center" wrapText="1"/>
    </xf>
    <xf numFmtId="0" fontId="6" fillId="2" borderId="5" applyAlignment="1" pivotButton="0" quotePrefix="0" xfId="0">
      <alignment horizontal="center" vertical="center" wrapText="1"/>
    </xf>
    <xf numFmtId="9" fontId="6" fillId="0" borderId="5" applyAlignment="1" pivotButton="0" quotePrefix="0" xfId="0">
      <alignment vertical="center" wrapText="1"/>
    </xf>
    <xf numFmtId="0" fontId="29" fillId="2" borderId="7" applyAlignment="1" pivotButton="0" quotePrefix="0" xfId="0">
      <alignment vertical="center" wrapText="1"/>
    </xf>
    <xf numFmtId="0" fontId="6" fillId="0" borderId="7" applyAlignment="1" pivotButton="0" quotePrefix="0" xfId="0">
      <alignment vertical="center" wrapText="1"/>
    </xf>
    <xf numFmtId="1" fontId="6" fillId="2" borderId="7" applyAlignment="1" pivotButton="0" quotePrefix="0" xfId="0">
      <alignment horizontal="center" vertical="center" wrapText="1"/>
    </xf>
    <xf numFmtId="9" fontId="6" fillId="2" borderId="7" applyAlignment="1" pivotButton="0" quotePrefix="0" xfId="2">
      <alignment vertical="center" wrapText="1"/>
    </xf>
    <xf numFmtId="0" fontId="31" fillId="2" borderId="53" applyAlignment="1" pivotButton="0" quotePrefix="0" xfId="0">
      <alignment vertical="center" wrapText="1"/>
    </xf>
    <xf numFmtId="0" fontId="6" fillId="2" borderId="2" applyAlignment="1" pivotButton="0" quotePrefix="0" xfId="0">
      <alignment vertical="center" wrapText="1"/>
    </xf>
    <xf numFmtId="0" fontId="6" fillId="2" borderId="3" applyAlignment="1" pivotButton="0" quotePrefix="0" xfId="0">
      <alignment horizontal="center" vertical="center" wrapText="1"/>
    </xf>
    <xf numFmtId="9" fontId="6" fillId="2" borderId="1" applyAlignment="1" pivotButton="0" quotePrefix="0" xfId="2">
      <alignment horizontal="center" vertical="center" wrapText="1"/>
    </xf>
    <xf numFmtId="9" fontId="34" fillId="2" borderId="1" applyAlignment="1" pivotButton="0" quotePrefix="0" xfId="2">
      <alignment horizontal="center" vertical="center" wrapText="1"/>
    </xf>
    <xf numFmtId="0" fontId="31" fillId="2" borderId="1" applyAlignment="1" pivotButton="0" quotePrefix="0" xfId="0">
      <alignment horizontal="center" vertical="center" wrapText="1"/>
    </xf>
    <xf numFmtId="14" fontId="6" fillId="2" borderId="1" applyAlignment="1" pivotButton="0" quotePrefix="0" xfId="0">
      <alignment horizontal="center" vertical="center" wrapText="1"/>
    </xf>
    <xf numFmtId="0" fontId="6" fillId="2" borderId="1" applyAlignment="1" pivotButton="0" quotePrefix="0" xfId="0">
      <alignment vertical="center" wrapText="1"/>
    </xf>
    <xf numFmtId="14" fontId="6" fillId="2" borderId="1" applyAlignment="1" pivotButton="0" quotePrefix="0" xfId="0">
      <alignment vertical="center"/>
    </xf>
    <xf numFmtId="0" fontId="6" fillId="2" borderId="5" applyAlignment="1" pivotButton="0" quotePrefix="0" xfId="0">
      <alignment vertical="center" wrapText="1"/>
    </xf>
    <xf numFmtId="0" fontId="58" fillId="13" borderId="0" applyAlignment="1" pivotButton="0" quotePrefix="0" xfId="1">
      <alignment horizontal="left" vertical="center"/>
    </xf>
    <xf numFmtId="0" fontId="37" fillId="10" borderId="13" applyAlignment="1" pivotButton="0" quotePrefix="0" xfId="0">
      <alignment horizontal="center" vertical="center"/>
    </xf>
    <xf numFmtId="0" fontId="37" fillId="10" borderId="8" applyAlignment="1" pivotButton="0" quotePrefix="0" xfId="0">
      <alignment horizontal="center" vertical="center"/>
    </xf>
    <xf numFmtId="0" fontId="37" fillId="10" borderId="14" applyAlignment="1" pivotButton="0" quotePrefix="0" xfId="0">
      <alignment horizontal="center" vertical="center"/>
    </xf>
    <xf numFmtId="0" fontId="37" fillId="10" borderId="15" applyAlignment="1" pivotButton="0" quotePrefix="0" xfId="0">
      <alignment horizontal="center" vertical="center"/>
    </xf>
    <xf numFmtId="0" fontId="37" fillId="10" borderId="0" applyAlignment="1" pivotButton="0" quotePrefix="0" xfId="0">
      <alignment horizontal="center" vertical="center"/>
    </xf>
    <xf numFmtId="0" fontId="37" fillId="10" borderId="16" applyAlignment="1" pivotButton="0" quotePrefix="0" xfId="0">
      <alignment horizontal="center" vertical="center"/>
    </xf>
    <xf numFmtId="0" fontId="37" fillId="10" borderId="17" applyAlignment="1" pivotButton="0" quotePrefix="0" xfId="0">
      <alignment horizontal="center" vertical="center"/>
    </xf>
    <xf numFmtId="0" fontId="37" fillId="10" borderId="18" applyAlignment="1" pivotButton="0" quotePrefix="0" xfId="0">
      <alignment horizontal="center" vertical="center"/>
    </xf>
    <xf numFmtId="0" fontId="37" fillId="10" borderId="19" applyAlignment="1" pivotButton="0" quotePrefix="0" xfId="0">
      <alignment horizontal="center" vertical="center"/>
    </xf>
    <xf numFmtId="0" fontId="26" fillId="0" borderId="7" applyAlignment="1" pivotButton="0" quotePrefix="0" xfId="0">
      <alignment horizontal="center" vertical="top" wrapText="1"/>
    </xf>
    <xf numFmtId="0" fontId="26" fillId="0" borderId="29" applyAlignment="1" pivotButton="0" quotePrefix="0" xfId="0">
      <alignment horizontal="center" vertical="top" wrapText="1"/>
    </xf>
    <xf numFmtId="0" fontId="60" fillId="0" borderId="63" applyAlignment="1" pivotButton="0" quotePrefix="0" xfId="0">
      <alignment horizontal="center" vertical="center" wrapText="1"/>
    </xf>
    <xf numFmtId="0" fontId="60" fillId="0" borderId="64" applyAlignment="1" pivotButton="0" quotePrefix="0" xfId="0">
      <alignment horizontal="center" vertical="center" wrapText="1"/>
    </xf>
    <xf numFmtId="0" fontId="60" fillId="0" borderId="65" applyAlignment="1" pivotButton="0" quotePrefix="0" xfId="0">
      <alignment horizontal="center" vertical="center" wrapText="1"/>
    </xf>
    <xf numFmtId="0" fontId="60" fillId="0" borderId="58" applyAlignment="1" pivotButton="0" quotePrefix="0" xfId="0">
      <alignment horizontal="center" vertical="center" wrapText="1"/>
    </xf>
    <xf numFmtId="0" fontId="60" fillId="0" borderId="30" applyAlignment="1" pivotButton="0" quotePrefix="0" xfId="0">
      <alignment horizontal="center" vertical="center" wrapText="1"/>
    </xf>
    <xf numFmtId="0" fontId="60" fillId="0" borderId="59" applyAlignment="1" pivotButton="0" quotePrefix="0" xfId="0">
      <alignment horizontal="center" vertical="center" wrapText="1"/>
    </xf>
    <xf numFmtId="0" fontId="60" fillId="0" borderId="66" applyAlignment="1" pivotButton="0" quotePrefix="0" xfId="0">
      <alignment horizontal="center" vertical="center" wrapText="1"/>
    </xf>
    <xf numFmtId="0" fontId="60" fillId="0" borderId="45" applyAlignment="1" pivotButton="0" quotePrefix="0" xfId="0">
      <alignment horizontal="center" vertical="center" wrapText="1"/>
    </xf>
    <xf numFmtId="0" fontId="60" fillId="0" borderId="67" applyAlignment="1" pivotButton="0" quotePrefix="0" xfId="0">
      <alignment horizontal="center" vertical="center" wrapText="1"/>
    </xf>
    <xf numFmtId="0" fontId="60" fillId="0" borderId="17" applyAlignment="1" pivotButton="0" quotePrefix="0" xfId="0">
      <alignment horizontal="center" vertical="center" wrapText="1"/>
    </xf>
    <xf numFmtId="0" fontId="60" fillId="0" borderId="18" applyAlignment="1" pivotButton="0" quotePrefix="0" xfId="0">
      <alignment horizontal="center" vertical="center" wrapText="1"/>
    </xf>
    <xf numFmtId="0" fontId="60" fillId="0" borderId="19" applyAlignment="1" pivotButton="0" quotePrefix="0" xfId="0">
      <alignment horizontal="center" vertical="center" wrapText="1"/>
    </xf>
    <xf numFmtId="0" fontId="59" fillId="10" borderId="13" applyAlignment="1" pivotButton="0" quotePrefix="0" xfId="0">
      <alignment horizontal="center" vertical="center"/>
    </xf>
    <xf numFmtId="0" fontId="59" fillId="10" borderId="8" applyAlignment="1" pivotButton="0" quotePrefix="0" xfId="0">
      <alignment horizontal="center" vertical="center"/>
    </xf>
    <xf numFmtId="0" fontId="59" fillId="10" borderId="14" applyAlignment="1" pivotButton="0" quotePrefix="0" xfId="0">
      <alignment horizontal="center" vertical="center"/>
    </xf>
    <xf numFmtId="0" fontId="59" fillId="10" borderId="15" applyAlignment="1" pivotButton="0" quotePrefix="0" xfId="0">
      <alignment horizontal="center" vertical="center"/>
    </xf>
    <xf numFmtId="0" fontId="59" fillId="10" borderId="0" applyAlignment="1" pivotButton="0" quotePrefix="0" xfId="0">
      <alignment horizontal="center" vertical="center"/>
    </xf>
    <xf numFmtId="0" fontId="59" fillId="10" borderId="16" applyAlignment="1" pivotButton="0" quotePrefix="0" xfId="0">
      <alignment horizontal="center" vertical="center"/>
    </xf>
    <xf numFmtId="0" fontId="59" fillId="10" borderId="17" applyAlignment="1" pivotButton="0" quotePrefix="0" xfId="0">
      <alignment horizontal="center" vertical="center"/>
    </xf>
    <xf numFmtId="0" fontId="59" fillId="10" borderId="18" applyAlignment="1" pivotButton="0" quotePrefix="0" xfId="0">
      <alignment horizontal="center" vertical="center"/>
    </xf>
    <xf numFmtId="0" fontId="59" fillId="10" borderId="19" applyAlignment="1" pivotButton="0" quotePrefix="0" xfId="0">
      <alignment horizontal="center" vertical="center"/>
    </xf>
    <xf numFmtId="0" fontId="46" fillId="11" borderId="13" applyAlignment="1" pivotButton="0" quotePrefix="0" xfId="0">
      <alignment horizontal="center" vertical="top"/>
    </xf>
    <xf numFmtId="0" fontId="46" fillId="11" borderId="8" applyAlignment="1" pivotButton="0" quotePrefix="0" xfId="0">
      <alignment horizontal="center" vertical="top"/>
    </xf>
    <xf numFmtId="0" fontId="46" fillId="11" borderId="14" applyAlignment="1" pivotButton="0" quotePrefix="0" xfId="0">
      <alignment horizontal="center" vertical="top"/>
    </xf>
    <xf numFmtId="0" fontId="47" fillId="11" borderId="15" applyAlignment="1" pivotButton="0" quotePrefix="0" xfId="0">
      <alignment horizontal="center" vertical="top"/>
    </xf>
    <xf numFmtId="0" fontId="47" fillId="11" borderId="0" applyAlignment="1" pivotButton="0" quotePrefix="0" xfId="0">
      <alignment horizontal="center" vertical="top"/>
    </xf>
    <xf numFmtId="0" fontId="47" fillId="11" borderId="16" applyAlignment="1" pivotButton="0" quotePrefix="0" xfId="0">
      <alignment horizontal="center" vertical="top"/>
    </xf>
    <xf numFmtId="0" fontId="47" fillId="11" borderId="17" applyAlignment="1" pivotButton="0" quotePrefix="0" xfId="0">
      <alignment horizontal="center" vertical="top"/>
    </xf>
    <xf numFmtId="0" fontId="47" fillId="11" borderId="18" applyAlignment="1" pivotButton="0" quotePrefix="0" xfId="0">
      <alignment horizontal="center" vertical="top"/>
    </xf>
    <xf numFmtId="0" fontId="47" fillId="11" borderId="19" applyAlignment="1" pivotButton="0" quotePrefix="0" xfId="0">
      <alignment horizontal="center" vertical="top"/>
    </xf>
    <xf numFmtId="0" fontId="46" fillId="11" borderId="15" applyAlignment="1" pivotButton="0" quotePrefix="0" xfId="0">
      <alignment horizontal="center" vertical="top"/>
    </xf>
    <xf numFmtId="0" fontId="46" fillId="11" borderId="0" applyAlignment="1" pivotButton="0" quotePrefix="0" xfId="0">
      <alignment horizontal="center" vertical="top"/>
    </xf>
    <xf numFmtId="0" fontId="46" fillId="11" borderId="16" applyAlignment="1" pivotButton="0" quotePrefix="0" xfId="0">
      <alignment horizontal="center" vertical="top"/>
    </xf>
    <xf numFmtId="0" fontId="46" fillId="11" borderId="17" applyAlignment="1" pivotButton="0" quotePrefix="0" xfId="0">
      <alignment horizontal="center" vertical="top"/>
    </xf>
    <xf numFmtId="0" fontId="46" fillId="11" borderId="18" applyAlignment="1" pivotButton="0" quotePrefix="0" xfId="0">
      <alignment horizontal="center" vertical="top"/>
    </xf>
    <xf numFmtId="0" fontId="46" fillId="11" borderId="19" applyAlignment="1" pivotButton="0" quotePrefix="0" xfId="0">
      <alignment horizontal="center" vertical="top"/>
    </xf>
    <xf numFmtId="0" fontId="61" fillId="13" borderId="0" applyAlignment="1" pivotButton="0" quotePrefix="0" xfId="1">
      <alignment horizontal="center" wrapText="1"/>
    </xf>
    <xf numFmtId="0" fontId="60" fillId="0" borderId="7" applyAlignment="1" pivotButton="0" quotePrefix="0" xfId="0">
      <alignment horizontal="center" vertical="center" wrapText="1"/>
    </xf>
    <xf numFmtId="0" fontId="44" fillId="12" borderId="7" applyAlignment="1" pivotButton="0" quotePrefix="0" xfId="0">
      <alignment horizontal="center" vertical="center" wrapText="1"/>
    </xf>
    <xf numFmtId="0" fontId="0" fillId="0" borderId="5"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39" fillId="0" borderId="0" applyAlignment="1" applyProtection="1" pivotButton="0" quotePrefix="0" xfId="1">
      <alignment horizontal="left" vertical="center" wrapText="1"/>
      <protection locked="0" hidden="0"/>
    </xf>
    <xf numFmtId="0" fontId="39" fillId="0" borderId="20" applyAlignment="1" applyProtection="1" pivotButton="0" quotePrefix="0" xfId="1">
      <alignment horizontal="left" vertical="center" wrapText="1"/>
      <protection locked="0" hidden="0"/>
    </xf>
    <xf numFmtId="0" fontId="44" fillId="10" borderId="7" applyAlignment="1" pivotButton="0" quotePrefix="0" xfId="0">
      <alignment horizontal="center" vertical="center" wrapText="1"/>
    </xf>
    <xf numFmtId="0" fontId="26" fillId="0" borderId="7" applyAlignment="1" applyProtection="1" pivotButton="0" quotePrefix="0" xfId="0">
      <alignment horizontal="center" vertical="top" wrapText="1"/>
      <protection locked="0" hidden="0"/>
    </xf>
    <xf numFmtId="0" fontId="60" fillId="0" borderId="29" applyAlignment="1" applyProtection="1" pivotButton="0" quotePrefix="0" xfId="0">
      <alignment horizontal="center" vertical="center" wrapText="1"/>
      <protection locked="0" hidden="0"/>
    </xf>
    <xf numFmtId="0" fontId="60" fillId="0" borderId="30" applyAlignment="1" applyProtection="1" pivotButton="0" quotePrefix="0" xfId="0">
      <alignment horizontal="center" vertical="center" wrapText="1"/>
      <protection locked="0" hidden="0"/>
    </xf>
    <xf numFmtId="0" fontId="60" fillId="0" borderId="6" applyAlignment="1" applyProtection="1" pivotButton="0" quotePrefix="0" xfId="0">
      <alignment horizontal="center" vertical="center" wrapText="1"/>
      <protection locked="0" hidden="0"/>
    </xf>
    <xf numFmtId="0" fontId="60" fillId="0" borderId="7" applyAlignment="1" applyProtection="1" pivotButton="0" quotePrefix="0" xfId="0">
      <alignment horizontal="center" vertical="center" wrapText="1"/>
      <protection locked="0" hidden="0"/>
    </xf>
    <xf numFmtId="0" fontId="60" fillId="0" borderId="44" applyAlignment="1" applyProtection="1" pivotButton="0" quotePrefix="0" xfId="0">
      <alignment horizontal="center" vertical="center" wrapText="1"/>
      <protection locked="0" hidden="0"/>
    </xf>
    <xf numFmtId="0" fontId="60" fillId="0" borderId="45" applyAlignment="1" applyProtection="1" pivotButton="0" quotePrefix="0" xfId="0">
      <alignment horizontal="center" vertical="center" wrapText="1"/>
      <protection locked="0" hidden="0"/>
    </xf>
    <xf numFmtId="0" fontId="60" fillId="0" borderId="46" applyAlignment="1" applyProtection="1" pivotButton="0" quotePrefix="0" xfId="0">
      <alignment horizontal="center" vertical="center" wrapText="1"/>
      <protection locked="0" hidden="0"/>
    </xf>
    <xf numFmtId="0" fontId="60" fillId="0" borderId="47" applyAlignment="1" applyProtection="1" pivotButton="0" quotePrefix="0" xfId="0">
      <alignment horizontal="center" vertical="center" wrapText="1"/>
      <protection locked="0" hidden="0"/>
    </xf>
    <xf numFmtId="0" fontId="60" fillId="0" borderId="20" applyAlignment="1" applyProtection="1" pivotButton="0" quotePrefix="0" xfId="0">
      <alignment horizontal="center" vertical="center" wrapText="1"/>
      <protection locked="0" hidden="0"/>
    </xf>
    <xf numFmtId="0" fontId="60" fillId="0" borderId="48" applyAlignment="1" applyProtection="1" pivotButton="0" quotePrefix="0" xfId="0">
      <alignment horizontal="center" vertical="center" wrapText="1"/>
      <protection locked="0" hidden="0"/>
    </xf>
    <xf numFmtId="0" fontId="27" fillId="11" borderId="1" applyAlignment="1" pivotButton="0" quotePrefix="0" xfId="0">
      <alignment horizontal="center" vertical="center" wrapText="1"/>
    </xf>
    <xf numFmtId="0" fontId="42" fillId="10" borderId="1" applyAlignment="1" pivotButton="0" quotePrefix="0" xfId="0">
      <alignment horizontal="center" vertical="center" wrapText="1"/>
    </xf>
    <xf numFmtId="0" fontId="22" fillId="11" borderId="21" applyAlignment="1" pivotButton="0" quotePrefix="0" xfId="0">
      <alignment horizontal="center"/>
    </xf>
    <xf numFmtId="0" fontId="29" fillId="0" borderId="0" applyAlignment="1" applyProtection="1" pivotButton="0" quotePrefix="0" xfId="0">
      <alignment horizontal="center" vertical="center"/>
      <protection locked="0" hidden="0"/>
    </xf>
    <xf numFmtId="0" fontId="6" fillId="0" borderId="8" applyAlignment="1" applyProtection="1" pivotButton="0" quotePrefix="0" xfId="0">
      <alignment horizontal="center" vertical="center"/>
      <protection locked="0" hidden="0"/>
    </xf>
    <xf numFmtId="0" fontId="22" fillId="11" borderId="9" applyAlignment="1" pivotButton="0" quotePrefix="0" xfId="0">
      <alignment horizontal="center" vertical="center" wrapText="1"/>
    </xf>
    <xf numFmtId="0" fontId="22" fillId="11" borderId="10" applyAlignment="1" pivotButton="0" quotePrefix="0" xfId="0">
      <alignment horizontal="center" vertical="center" wrapText="1"/>
    </xf>
    <xf numFmtId="0" fontId="49" fillId="0" borderId="9" applyAlignment="1" applyProtection="1" pivotButton="0" quotePrefix="0" xfId="0">
      <alignment horizontal="center" vertical="center"/>
      <protection locked="0" hidden="0"/>
    </xf>
    <xf numFmtId="0" fontId="49" fillId="0" borderId="11" applyAlignment="1" applyProtection="1" pivotButton="0" quotePrefix="0" xfId="0">
      <alignment horizontal="center" vertical="center"/>
      <protection locked="0" hidden="0"/>
    </xf>
    <xf numFmtId="0" fontId="49" fillId="0" borderId="12" applyAlignment="1" applyProtection="1" pivotButton="0" quotePrefix="0" xfId="0">
      <alignment horizontal="center" vertical="center"/>
      <protection locked="0" hidden="0"/>
    </xf>
    <xf numFmtId="0" fontId="21" fillId="21" borderId="38" applyAlignment="1" pivotButton="0" quotePrefix="0" xfId="0">
      <alignment horizontal="center"/>
    </xf>
    <xf numFmtId="0" fontId="21" fillId="21" borderId="39" applyAlignment="1" pivotButton="0" quotePrefix="0" xfId="0">
      <alignment horizontal="center"/>
    </xf>
    <xf numFmtId="0" fontId="21" fillId="21" borderId="40" applyAlignment="1" pivotButton="0" quotePrefix="0" xfId="0">
      <alignment horizontal="center"/>
    </xf>
    <xf numFmtId="0" fontId="21" fillId="12" borderId="38" applyAlignment="1" pivotButton="0" quotePrefix="0" xfId="0">
      <alignment horizontal="center"/>
    </xf>
    <xf numFmtId="0" fontId="21" fillId="12" borderId="39" applyAlignment="1" pivotButton="0" quotePrefix="0" xfId="0">
      <alignment horizontal="center"/>
    </xf>
    <xf numFmtId="0" fontId="21" fillId="12" borderId="40" applyAlignment="1" pivotButton="0" quotePrefix="0" xfId="0">
      <alignment horizontal="center"/>
    </xf>
    <xf numFmtId="0" fontId="4" fillId="8" borderId="7" applyAlignment="1" pivotButton="0" quotePrefix="0" xfId="0">
      <alignment horizontal="center"/>
    </xf>
    <xf numFmtId="0" fontId="4" fillId="8" borderId="7" applyAlignment="1" pivotButton="0" quotePrefix="0" xfId="0">
      <alignment horizontal="center" wrapText="1"/>
    </xf>
    <xf numFmtId="0" fontId="29" fillId="2" borderId="7" applyAlignment="1" pivotButton="0" quotePrefix="0" xfId="0">
      <alignment horizontal="center" vertical="center"/>
    </xf>
    <xf numFmtId="0" fontId="6" fillId="9" borderId="7" applyAlignment="1" pivotButton="0" quotePrefix="0" xfId="0">
      <alignment horizontal="justify" vertical="center" wrapText="1"/>
    </xf>
    <xf numFmtId="0" fontId="22" fillId="8" borderId="7" applyAlignment="1" pivotButton="0" quotePrefix="0" xfId="0">
      <alignment horizontal="center"/>
    </xf>
    <xf numFmtId="0" fontId="29" fillId="2" borderId="7" applyAlignment="1" pivotButton="0" quotePrefix="0" xfId="0">
      <alignment horizontal="center" vertical="center" wrapText="1"/>
    </xf>
    <xf numFmtId="0" fontId="29" fillId="2" borderId="7" applyAlignment="1" pivotButton="0" quotePrefix="0" xfId="0">
      <alignment horizontal="center" wrapText="1"/>
    </xf>
    <xf numFmtId="0" fontId="53" fillId="2" borderId="0" applyAlignment="1" pivotButton="0" quotePrefix="0" xfId="0">
      <alignment horizontal="center" vertical="center" wrapText="1"/>
    </xf>
    <xf numFmtId="0" fontId="6" fillId="2" borderId="7" applyAlignment="1" pivotButton="0" quotePrefix="0" xfId="0">
      <alignment horizontal="center" vertical="center" wrapText="1"/>
    </xf>
    <xf numFmtId="0" fontId="6" fillId="9" borderId="7" applyAlignment="1" pivotButton="0" quotePrefix="0" xfId="0">
      <alignment horizontal="center" vertical="center" wrapText="1"/>
    </xf>
    <xf numFmtId="0" fontId="4" fillId="8" borderId="7" applyAlignment="1" pivotButton="0" quotePrefix="0" xfId="0">
      <alignment horizontal="center" vertical="center"/>
    </xf>
    <xf numFmtId="0" fontId="6" fillId="2" borderId="7" applyAlignment="1" pivotButton="0" quotePrefix="0" xfId="0">
      <alignment horizontal="justify" vertical="center" wrapText="1"/>
    </xf>
    <xf numFmtId="0" fontId="4" fillId="8" borderId="7" applyAlignment="1" pivotButton="0" quotePrefix="0" xfId="0">
      <alignment horizontal="center" vertical="center" wrapText="1"/>
    </xf>
    <xf numFmtId="0" fontId="29" fillId="2" borderId="29" applyAlignment="1" pivotButton="0" quotePrefix="0" xfId="0">
      <alignment horizontal="center" wrapText="1"/>
    </xf>
    <xf numFmtId="0" fontId="29" fillId="2" borderId="30" applyAlignment="1" pivotButton="0" quotePrefix="0" xfId="0">
      <alignment horizontal="center" wrapText="1"/>
    </xf>
    <xf numFmtId="0" fontId="29" fillId="2" borderId="6" applyAlignment="1" pivotButton="0" quotePrefix="0" xfId="0">
      <alignment horizontal="center" wrapText="1"/>
    </xf>
    <xf numFmtId="0" fontId="29" fillId="2" borderId="0" applyAlignment="1" pivotButton="0" quotePrefix="0" xfId="0">
      <alignment horizontal="center" vertical="center" textRotation="90" wrapText="1"/>
    </xf>
    <xf numFmtId="0" fontId="29" fillId="2" borderId="0" applyAlignment="1" pivotButton="0" quotePrefix="0" xfId="0">
      <alignment horizontal="center" vertical="center" textRotation="90"/>
    </xf>
    <xf numFmtId="0" fontId="4" fillId="11" borderId="29" applyAlignment="1" pivotButton="0" quotePrefix="0" xfId="0">
      <alignment horizontal="center" vertical="center"/>
    </xf>
    <xf numFmtId="0" fontId="4" fillId="11" borderId="6" applyAlignment="1" pivotButton="0" quotePrefix="0" xfId="0">
      <alignment horizontal="center" vertical="center"/>
    </xf>
    <xf numFmtId="0" fontId="29" fillId="2" borderId="0" applyAlignment="1" pivotButton="0" quotePrefix="0" xfId="0">
      <alignment horizontal="center" vertical="center"/>
    </xf>
    <xf numFmtId="0" fontId="6" fillId="2" borderId="7" applyAlignment="1" pivotButton="0" quotePrefix="0" xfId="0">
      <alignment horizontal="center" vertical="center"/>
    </xf>
    <xf numFmtId="0" fontId="6" fillId="2" borderId="28" applyAlignment="1" pivotButton="0" quotePrefix="0" xfId="0">
      <alignment horizontal="center" vertical="center"/>
    </xf>
    <xf numFmtId="0" fontId="6" fillId="2" borderId="31" applyAlignment="1" pivotButton="0" quotePrefix="0" xfId="0">
      <alignment horizontal="center" vertical="center"/>
    </xf>
    <xf numFmtId="0" fontId="6" fillId="2" borderId="26" applyAlignment="1" pivotButton="0" quotePrefix="0" xfId="0">
      <alignment horizontal="center" vertical="center"/>
    </xf>
    <xf numFmtId="0" fontId="29" fillId="0" borderId="29" applyAlignment="1" pivotButton="0" quotePrefix="0" xfId="0">
      <alignment horizontal="center" vertical="center"/>
    </xf>
    <xf numFmtId="0" fontId="29" fillId="0" borderId="30" applyAlignment="1" pivotButton="0" quotePrefix="0" xfId="0">
      <alignment horizontal="center" vertical="center"/>
    </xf>
    <xf numFmtId="0" fontId="29" fillId="0" borderId="6" applyAlignment="1" pivotButton="0" quotePrefix="0" xfId="0">
      <alignment horizontal="center" vertical="center"/>
    </xf>
    <xf numFmtId="0" fontId="4" fillId="11" borderId="7" applyAlignment="1" pivotButton="0" quotePrefix="0" xfId="0">
      <alignment horizontal="center" vertical="center" wrapText="1"/>
    </xf>
    <xf numFmtId="49" fontId="6" fillId="2" borderId="7" applyAlignment="1" pivotButton="0" quotePrefix="0" xfId="0">
      <alignment horizontal="justify" vertical="center" wrapText="1"/>
    </xf>
    <xf numFmtId="0" fontId="29" fillId="2" borderId="7" applyAlignment="1" pivotButton="0" quotePrefix="0" xfId="0">
      <alignment horizontal="left" vertical="center"/>
    </xf>
    <xf numFmtId="0" fontId="4" fillId="11" borderId="30" applyAlignment="1" pivotButton="0" quotePrefix="0" xfId="0">
      <alignment horizontal="center" vertical="center"/>
    </xf>
    <xf numFmtId="0" fontId="50" fillId="0" borderId="23" applyAlignment="1" pivotButton="0" quotePrefix="0" xfId="0">
      <alignment horizontal="left" vertical="center" wrapText="1"/>
    </xf>
    <xf numFmtId="0" fontId="50" fillId="0" borderId="57" applyAlignment="1" pivotButton="0" quotePrefix="0" xfId="0">
      <alignment horizontal="left" vertical="center" wrapText="1"/>
    </xf>
    <xf numFmtId="0" fontId="50" fillId="2" borderId="22" applyAlignment="1" pivotButton="0" quotePrefix="0" xfId="0">
      <alignment horizontal="left" vertical="center" wrapText="1"/>
    </xf>
    <xf numFmtId="0" fontId="50" fillId="2" borderId="56" applyAlignment="1" pivotButton="0" quotePrefix="0" xfId="0">
      <alignment horizontal="left" vertical="center" wrapText="1"/>
    </xf>
    <xf numFmtId="0" fontId="64" fillId="2" borderId="22" applyAlignment="1" pivotButton="0" quotePrefix="0" xfId="0">
      <alignment horizontal="left" vertical="center" wrapText="1"/>
    </xf>
    <xf numFmtId="0" fontId="64" fillId="2" borderId="56" applyAlignment="1" pivotButton="0" quotePrefix="0" xfId="0">
      <alignment horizontal="left" vertical="center" wrapText="1"/>
    </xf>
    <xf numFmtId="0" fontId="64" fillId="2" borderId="58" applyAlignment="1" pivotButton="0" quotePrefix="0" xfId="0">
      <alignment horizontal="left" vertical="center" wrapText="1"/>
    </xf>
    <xf numFmtId="0" fontId="64" fillId="2" borderId="59" applyAlignment="1" pivotButton="0" quotePrefix="0" xfId="0">
      <alignment horizontal="left" vertical="center" wrapText="1"/>
    </xf>
    <xf numFmtId="0" fontId="50" fillId="2" borderId="58" applyAlignment="1" pivotButton="0" quotePrefix="0" xfId="0">
      <alignment horizontal="left" vertical="center" wrapText="1"/>
    </xf>
    <xf numFmtId="0" fontId="50" fillId="2" borderId="59" applyAlignment="1" pivotButton="0" quotePrefix="0" xfId="0">
      <alignment horizontal="left" vertical="center" wrapText="1"/>
    </xf>
    <xf numFmtId="0" fontId="26" fillId="0" borderId="28" applyAlignment="1" pivotButton="0" quotePrefix="0" xfId="0">
      <alignment horizontal="center" vertical="top" wrapText="1"/>
    </xf>
    <xf numFmtId="0" fontId="26" fillId="0" borderId="31" applyAlignment="1" pivotButton="0" quotePrefix="0" xfId="0">
      <alignment horizontal="center" vertical="top" wrapText="1"/>
    </xf>
    <xf numFmtId="0" fontId="26" fillId="0" borderId="26" applyAlignment="1" pivotButton="0" quotePrefix="0" xfId="0">
      <alignment horizontal="center" vertical="top" wrapText="1"/>
    </xf>
    <xf numFmtId="0" fontId="60" fillId="0" borderId="28" applyAlignment="1" pivotButton="0" quotePrefix="0" xfId="0">
      <alignment horizontal="center" vertical="center" wrapText="1"/>
    </xf>
    <xf numFmtId="0" fontId="60" fillId="0" borderId="26" applyAlignment="1" pivotButton="0" quotePrefix="0" xfId="0">
      <alignment horizontal="center" vertical="center" wrapText="1"/>
    </xf>
    <xf numFmtId="0" fontId="29" fillId="12" borderId="24" applyAlignment="1" pivotButton="0" quotePrefix="0" xfId="0">
      <alignment horizontal="center" vertical="center" wrapText="1"/>
    </xf>
    <xf numFmtId="0" fontId="29" fillId="12" borderId="55" applyAlignment="1" pivotButton="0" quotePrefix="0" xfId="0">
      <alignment horizontal="center" vertical="center" wrapText="1"/>
    </xf>
    <xf numFmtId="0" fontId="29" fillId="12" borderId="22" applyAlignment="1" pivotButton="0" quotePrefix="0" xfId="0">
      <alignment horizontal="center" vertical="center" wrapText="1"/>
    </xf>
    <xf numFmtId="0" fontId="29" fillId="12" borderId="56" applyAlignment="1" pivotButton="0" quotePrefix="0" xfId="0">
      <alignment horizontal="center" vertical="center" wrapText="1"/>
    </xf>
    <xf numFmtId="0" fontId="48" fillId="13" borderId="22" applyAlignment="1" pivotButton="0" quotePrefix="0" xfId="0">
      <alignment horizontal="center" vertical="center" wrapText="1"/>
    </xf>
    <xf numFmtId="0" fontId="48" fillId="13" borderId="56" applyAlignment="1" pivotButton="0" quotePrefix="0" xfId="0">
      <alignment horizontal="center" vertical="center" wrapText="1"/>
    </xf>
    <xf numFmtId="0" fontId="64" fillId="0" borderId="22" applyAlignment="1" pivotButton="0" quotePrefix="0" xfId="0">
      <alignment horizontal="left" vertical="center" wrapText="1"/>
    </xf>
    <xf numFmtId="0" fontId="64" fillId="0" borderId="56" applyAlignment="1" pivotButton="0" quotePrefix="0" xfId="0">
      <alignment horizontal="left" vertical="center" wrapText="1"/>
    </xf>
    <xf numFmtId="0" fontId="22" fillId="11" borderId="32" applyAlignment="1" pivotButton="0" quotePrefix="0" xfId="0">
      <alignment horizontal="center" vertical="center" wrapText="1"/>
    </xf>
    <xf numFmtId="0" fontId="22" fillId="11" borderId="33" applyAlignment="1" pivotButton="0" quotePrefix="0" xfId="0">
      <alignment horizontal="center" vertical="center" wrapText="1"/>
    </xf>
    <xf numFmtId="9" fontId="6" fillId="2" borderId="28" applyAlignment="1" pivotButton="0" quotePrefix="0" xfId="2">
      <alignment horizontal="center" vertical="center" wrapText="1"/>
    </xf>
    <xf numFmtId="9" fontId="6" fillId="2" borderId="26" applyAlignment="1" pivotButton="0" quotePrefix="0" xfId="2">
      <alignment horizontal="center" vertical="center" wrapText="1"/>
    </xf>
    <xf numFmtId="9" fontId="6" fillId="2" borderId="28" applyAlignment="1" pivotButton="0" quotePrefix="0" xfId="0">
      <alignment horizontal="left" vertical="center" wrapText="1"/>
    </xf>
    <xf numFmtId="9" fontId="6" fillId="2" borderId="26" applyAlignment="1" pivotButton="0" quotePrefix="0" xfId="0">
      <alignment horizontal="left" vertical="center" wrapText="1"/>
    </xf>
    <xf numFmtId="0" fontId="6" fillId="2" borderId="28" applyAlignment="1" pivotButton="0" quotePrefix="0" xfId="0">
      <alignment horizontal="center" vertical="center" wrapText="1"/>
    </xf>
    <xf numFmtId="0" fontId="6" fillId="2" borderId="26" applyAlignment="1" pivotButton="0" quotePrefix="0" xfId="0">
      <alignment horizontal="center" vertical="center" wrapText="1"/>
    </xf>
    <xf numFmtId="0" fontId="21" fillId="10" borderId="53" applyAlignment="1" pivotButton="0" quotePrefix="0" xfId="0">
      <alignment horizontal="center" vertical="center" wrapText="1"/>
    </xf>
    <xf numFmtId="0" fontId="21" fillId="10" borderId="49" applyAlignment="1" pivotButton="0" quotePrefix="0" xfId="0">
      <alignment horizontal="center" vertical="center" wrapText="1"/>
    </xf>
    <xf numFmtId="0" fontId="21" fillId="10" borderId="33" applyAlignment="1" pivotButton="0" quotePrefix="0" xfId="0">
      <alignment horizontal="center" vertical="center" wrapText="1"/>
    </xf>
    <xf numFmtId="0" fontId="21" fillId="10" borderId="54" applyAlignment="1" pivotButton="0" quotePrefix="0" xfId="0">
      <alignment horizontal="center" vertical="center" wrapText="1"/>
    </xf>
    <xf numFmtId="0" fontId="21" fillId="10" borderId="50" applyAlignment="1" pivotButton="0" quotePrefix="0" xfId="0">
      <alignment horizontal="center" vertical="center" wrapText="1"/>
    </xf>
    <xf numFmtId="0" fontId="21" fillId="10" borderId="35" applyAlignment="1" pivotButton="0" quotePrefix="0" xfId="0">
      <alignment horizontal="center" vertical="center" wrapText="1"/>
    </xf>
    <xf numFmtId="0" fontId="22" fillId="11" borderId="32" applyAlignment="1" pivotButton="0" quotePrefix="0" xfId="0">
      <alignment horizontal="center" vertical="center"/>
    </xf>
    <xf numFmtId="0" fontId="22" fillId="11" borderId="49" applyAlignment="1" pivotButton="0" quotePrefix="0" xfId="0">
      <alignment horizontal="center" vertical="center"/>
    </xf>
    <xf numFmtId="0" fontId="22" fillId="11" borderId="33" applyAlignment="1" pivotButton="0" quotePrefix="0" xfId="0">
      <alignment horizontal="center" vertical="center"/>
    </xf>
    <xf numFmtId="0" fontId="22" fillId="11" borderId="34" applyAlignment="1" pivotButton="0" quotePrefix="0" xfId="0">
      <alignment horizontal="center" vertical="center"/>
    </xf>
    <xf numFmtId="0" fontId="22" fillId="11" borderId="50" applyAlignment="1" pivotButton="0" quotePrefix="0" xfId="0">
      <alignment horizontal="center" vertical="center"/>
    </xf>
    <xf numFmtId="0" fontId="22" fillId="11" borderId="35" applyAlignment="1" pivotButton="0" quotePrefix="0" xfId="0">
      <alignment horizontal="center" vertical="center"/>
    </xf>
    <xf numFmtId="0" fontId="22" fillId="11" borderId="51" applyAlignment="1" pivotButton="0" quotePrefix="0" xfId="0">
      <alignment horizontal="center" vertical="center"/>
    </xf>
    <xf numFmtId="0" fontId="22" fillId="11" borderId="52" applyAlignment="1" pivotButton="0" quotePrefix="0" xfId="0">
      <alignment horizontal="center" vertical="center"/>
    </xf>
    <xf numFmtId="0" fontId="22" fillId="20" borderId="7" applyAlignment="1" pivotButton="0" quotePrefix="0" xfId="0">
      <alignment horizontal="center" vertical="center"/>
    </xf>
    <xf numFmtId="0" fontId="22" fillId="20" borderId="29" applyAlignment="1" pivotButton="0" quotePrefix="0" xfId="0">
      <alignment horizontal="center" vertical="center"/>
    </xf>
    <xf numFmtId="0" fontId="22" fillId="20" borderId="6" applyAlignment="1" pivotButton="0" quotePrefix="0" xfId="0">
      <alignment horizontal="center" vertical="center"/>
    </xf>
    <xf numFmtId="0" fontId="22" fillId="20" borderId="7" applyAlignment="1" pivotButton="0" quotePrefix="0" xfId="0">
      <alignment horizontal="center" vertical="center" wrapText="1"/>
    </xf>
    <xf numFmtId="9" fontId="34" fillId="2" borderId="4" applyAlignment="1" pivotButton="0" quotePrefix="0" xfId="2">
      <alignment horizontal="center" vertical="center" wrapText="1"/>
    </xf>
    <xf numFmtId="9" fontId="34" fillId="2" borderId="5" applyAlignment="1" pivotButton="0" quotePrefix="0" xfId="2">
      <alignment horizontal="center" vertical="center" wrapText="1"/>
    </xf>
    <xf numFmtId="0" fontId="29" fillId="2" borderId="28" applyAlignment="1" pivotButton="0" quotePrefix="0" xfId="0">
      <alignment horizontal="center" vertical="center" wrapText="1"/>
    </xf>
    <xf numFmtId="0" fontId="29" fillId="2" borderId="26" applyAlignment="1" pivotButton="0" quotePrefix="0" xfId="0">
      <alignment horizontal="center" vertical="center" wrapText="1"/>
    </xf>
    <xf numFmtId="0" fontId="6" fillId="0" borderId="7" applyAlignment="1" pivotButton="0" quotePrefix="0" xfId="0">
      <alignment horizontal="center" vertical="center" wrapText="1"/>
    </xf>
    <xf numFmtId="0" fontId="34" fillId="2" borderId="28" applyAlignment="1" pivotButton="0" quotePrefix="0" xfId="0">
      <alignment horizontal="left" vertical="center" wrapText="1"/>
    </xf>
    <xf numFmtId="0" fontId="34" fillId="2" borderId="26" applyAlignment="1" pivotButton="0" quotePrefix="0" xfId="0">
      <alignment horizontal="left" vertical="center" wrapText="1"/>
    </xf>
    <xf numFmtId="0" fontId="6" fillId="2" borderId="28" applyAlignment="1" pivotButton="0" quotePrefix="0" xfId="0">
      <alignment horizontal="left" vertical="center" wrapText="1"/>
    </xf>
    <xf numFmtId="0" fontId="6" fillId="2" borderId="26" applyAlignment="1" pivotButton="0" quotePrefix="0" xfId="0">
      <alignment horizontal="left" vertical="center" wrapText="1"/>
    </xf>
    <xf numFmtId="1" fontId="6" fillId="2" borderId="28" applyAlignment="1" pivotButton="0" quotePrefix="0" xfId="0">
      <alignment horizontal="center" vertical="center" wrapText="1"/>
    </xf>
    <xf numFmtId="1" fontId="6" fillId="2" borderId="26" applyAlignment="1" pivotButton="0" quotePrefix="0" xfId="0">
      <alignment horizontal="center" vertical="center" wrapText="1"/>
    </xf>
    <xf numFmtId="0" fontId="6" fillId="2" borderId="4" applyAlignment="1" pivotButton="0" quotePrefix="0" xfId="0">
      <alignment horizontal="center" vertical="center" wrapText="1"/>
    </xf>
    <xf numFmtId="0" fontId="6" fillId="2" borderId="62" applyAlignment="1" pivotButton="0" quotePrefix="0" xfId="0">
      <alignment horizontal="center" vertical="center" wrapText="1"/>
    </xf>
    <xf numFmtId="0" fontId="6" fillId="2" borderId="4" applyAlignment="1" pivotButton="0" quotePrefix="0" xfId="0">
      <alignment horizontal="left" vertical="center" wrapText="1"/>
    </xf>
    <xf numFmtId="0" fontId="6" fillId="2" borderId="5" applyAlignment="1" pivotButton="0" quotePrefix="0" xfId="0">
      <alignment horizontal="left" vertical="center" wrapText="1"/>
    </xf>
    <xf numFmtId="0" fontId="6" fillId="2" borderId="5" applyAlignment="1" pivotButton="0" quotePrefix="0" xfId="0">
      <alignment horizontal="center" vertical="center" wrapText="1"/>
    </xf>
    <xf numFmtId="0" fontId="31" fillId="2" borderId="53" applyAlignment="1" pivotButton="0" quotePrefix="0" xfId="0">
      <alignment horizontal="center" vertical="center" wrapText="1"/>
    </xf>
    <xf numFmtId="0" fontId="31" fillId="2" borderId="61" applyAlignment="1" pivotButton="0" quotePrefix="0" xfId="0">
      <alignment horizontal="center" vertical="center" wrapText="1"/>
    </xf>
    <xf numFmtId="0" fontId="6" fillId="2" borderId="33" applyAlignment="1" pivotButton="0" quotePrefix="0" xfId="0">
      <alignment horizontal="left" vertical="center" wrapText="1"/>
    </xf>
    <xf numFmtId="0" fontId="6" fillId="2" borderId="50" applyAlignment="1" pivotButton="0" quotePrefix="0" xfId="0">
      <alignment horizontal="left" vertical="center" wrapText="1"/>
    </xf>
    <xf numFmtId="0" fontId="6" fillId="2" borderId="35" applyAlignment="1" pivotButton="0" quotePrefix="0" xfId="0">
      <alignment horizontal="center" vertical="center" wrapText="1"/>
    </xf>
    <xf numFmtId="0" fontId="31" fillId="2" borderId="60" applyAlignment="1" pivotButton="0" quotePrefix="0" xfId="0">
      <alignment horizontal="center" vertical="center" wrapText="1"/>
    </xf>
    <xf numFmtId="0" fontId="6" fillId="0" borderId="46" applyAlignment="1" pivotButton="0" quotePrefix="0" xfId="0">
      <alignment horizontal="left" vertical="center" wrapText="1"/>
    </xf>
    <xf numFmtId="0" fontId="6" fillId="0" borderId="52" applyAlignment="1" pivotButton="0" quotePrefix="0" xfId="0">
      <alignment horizontal="left" vertical="center" wrapText="1"/>
    </xf>
    <xf numFmtId="0" fontId="6" fillId="0" borderId="28" applyAlignment="1" pivotButton="0" quotePrefix="0" xfId="0">
      <alignment horizontal="center" vertical="center" wrapText="1"/>
    </xf>
    <xf numFmtId="0" fontId="6" fillId="0" borderId="26" applyAlignment="1" pivotButton="0" quotePrefix="0" xfId="0">
      <alignment horizontal="center" vertical="center" wrapText="1"/>
    </xf>
    <xf numFmtId="0" fontId="6" fillId="0" borderId="4" applyAlignment="1" pivotButton="0" quotePrefix="0" xfId="0">
      <alignment horizontal="left" vertical="center" wrapText="1"/>
    </xf>
    <xf numFmtId="0" fontId="6" fillId="0" borderId="62" applyAlignment="1" pivotButton="0" quotePrefix="0" xfId="0">
      <alignment horizontal="left" vertical="center" wrapText="1"/>
    </xf>
    <xf numFmtId="0" fontId="6" fillId="0" borderId="4" applyAlignment="1" pivotButton="0" quotePrefix="0" xfId="0">
      <alignment horizontal="center" vertical="center" wrapText="1"/>
    </xf>
    <xf numFmtId="0" fontId="6" fillId="0" borderId="62" applyAlignment="1" pivotButton="0" quotePrefix="0" xfId="0">
      <alignment horizontal="center" vertical="center" wrapText="1"/>
    </xf>
    <xf numFmtId="0" fontId="31" fillId="2" borderId="4" applyAlignment="1" pivotButton="0" quotePrefix="0" xfId="0">
      <alignment horizontal="center" vertical="center" wrapText="1"/>
    </xf>
    <xf numFmtId="0" fontId="31" fillId="2" borderId="5" applyAlignment="1" pivotButton="0" quotePrefix="0" xfId="0">
      <alignment horizontal="center" vertical="center" wrapText="1"/>
    </xf>
    <xf numFmtId="14" fontId="6" fillId="2" borderId="4" applyAlignment="1" pivotButton="0" quotePrefix="0" xfId="0">
      <alignment horizontal="center" vertical="center" wrapText="1"/>
    </xf>
    <xf numFmtId="14" fontId="6" fillId="2" borderId="4" applyAlignment="1" pivotButton="0" quotePrefix="0" xfId="0">
      <alignment horizontal="center" vertical="center"/>
    </xf>
    <xf numFmtId="14" fontId="6" fillId="2" borderId="5" applyAlignment="1" pivotButton="0" quotePrefix="0" xfId="0">
      <alignment horizontal="center" vertical="center"/>
    </xf>
    <xf numFmtId="14" fontId="6" fillId="0" borderId="4" applyAlignment="1" pivotButton="0" quotePrefix="0" xfId="0">
      <alignment horizontal="center" vertical="center"/>
    </xf>
    <xf numFmtId="14" fontId="6" fillId="0" borderId="5" applyAlignment="1" pivotButton="0" quotePrefix="0" xfId="0">
      <alignment horizontal="center" vertical="center"/>
    </xf>
    <xf numFmtId="0" fontId="6" fillId="0" borderId="5" applyAlignment="1" pivotButton="0" quotePrefix="0" xfId="0">
      <alignment horizontal="center" vertical="center" wrapText="1"/>
    </xf>
    <xf numFmtId="0" fontId="10" fillId="19" borderId="2" applyAlignment="1" applyProtection="1" pivotButton="0" quotePrefix="0" xfId="0">
      <alignment horizontal="center" vertical="center" wrapText="1"/>
      <protection locked="0" hidden="0"/>
    </xf>
    <xf numFmtId="0" fontId="10" fillId="19" borderId="3" applyAlignment="1" applyProtection="1" pivotButton="0" quotePrefix="0" xfId="0">
      <alignment horizontal="center" vertical="center" wrapText="1"/>
      <protection locked="0" hidden="0"/>
    </xf>
    <xf numFmtId="0" fontId="10" fillId="6" borderId="2" applyAlignment="1" applyProtection="1" pivotButton="0" quotePrefix="0" xfId="0">
      <alignment horizontal="center" vertical="center" wrapText="1"/>
      <protection locked="0" hidden="0"/>
    </xf>
    <xf numFmtId="0" fontId="10" fillId="6" borderId="3" applyAlignment="1" applyProtection="1" pivotButton="0" quotePrefix="0" xfId="0">
      <alignment horizontal="center" vertical="center" wrapText="1"/>
      <protection locked="0" hidden="0"/>
    </xf>
    <xf numFmtId="1" fontId="13" fillId="11" borderId="2" applyAlignment="1" pivotButton="0" quotePrefix="0" xfId="0">
      <alignment horizontal="center" vertical="center" wrapText="1"/>
    </xf>
    <xf numFmtId="1" fontId="13" fillId="11" borderId="3" applyAlignment="1" pivotButton="0" quotePrefix="0" xfId="0">
      <alignment horizontal="center" vertical="center" wrapText="1"/>
    </xf>
    <xf numFmtId="1" fontId="10" fillId="0" borderId="32" applyAlignment="1" applyProtection="1" pivotButton="0" quotePrefix="0" xfId="0">
      <alignment horizontal="center" vertical="center" wrapText="1"/>
      <protection locked="0" hidden="0"/>
    </xf>
    <xf numFmtId="1" fontId="10" fillId="0" borderId="33" applyAlignment="1" applyProtection="1" pivotButton="0" quotePrefix="0" xfId="0">
      <alignment horizontal="center" vertical="center" wrapText="1"/>
      <protection locked="0" hidden="0"/>
    </xf>
    <xf numFmtId="1" fontId="10" fillId="0" borderId="36" applyAlignment="1" applyProtection="1" pivotButton="0" quotePrefix="0" xfId="0">
      <alignment horizontal="center" vertical="center" wrapText="1"/>
      <protection locked="0" hidden="0"/>
    </xf>
    <xf numFmtId="1" fontId="10" fillId="0" borderId="37" applyAlignment="1" applyProtection="1" pivotButton="0" quotePrefix="0" xfId="0">
      <alignment horizontal="center" vertical="center" wrapText="1"/>
      <protection locked="0" hidden="0"/>
    </xf>
    <xf numFmtId="1" fontId="10" fillId="0" borderId="34" applyAlignment="1" applyProtection="1" pivotButton="0" quotePrefix="0" xfId="0">
      <alignment horizontal="center" vertical="center" wrapText="1"/>
      <protection locked="0" hidden="0"/>
    </xf>
    <xf numFmtId="1" fontId="10" fillId="0" borderId="35" applyAlignment="1" applyProtection="1" pivotButton="0" quotePrefix="0" xfId="0">
      <alignment horizontal="center" vertical="center" wrapText="1"/>
      <protection locked="0" hidden="0"/>
    </xf>
    <xf numFmtId="0" fontId="2" fillId="11" borderId="1" applyAlignment="1" pivotButton="0" quotePrefix="0" xfId="0">
      <alignment vertical="center" wrapText="1"/>
    </xf>
    <xf numFmtId="1" fontId="10" fillId="0" borderId="4" applyAlignment="1" applyProtection="1" pivotButton="0" quotePrefix="0" xfId="0">
      <alignment horizontal="center" vertical="center" wrapText="1"/>
      <protection locked="0" hidden="0"/>
    </xf>
    <xf numFmtId="1" fontId="10" fillId="0" borderId="41" applyAlignment="1" applyProtection="1" pivotButton="0" quotePrefix="0" xfId="0">
      <alignment horizontal="center" vertical="center" wrapText="1"/>
      <protection locked="0" hidden="0"/>
    </xf>
    <xf numFmtId="1" fontId="10" fillId="0" borderId="5" applyAlignment="1" applyProtection="1" pivotButton="0" quotePrefix="0" xfId="0">
      <alignment horizontal="center" vertical="center" wrapText="1"/>
      <protection locked="0" hidden="0"/>
    </xf>
    <xf numFmtId="0" fontId="10" fillId="6" borderId="1" applyAlignment="1" applyProtection="1" pivotButton="0" quotePrefix="0" xfId="0">
      <alignment horizontal="center" vertical="center" wrapText="1"/>
      <protection locked="0" hidden="0"/>
    </xf>
    <xf numFmtId="0" fontId="13" fillId="11" borderId="1" applyAlignment="1" pivotButton="0" quotePrefix="0" xfId="0">
      <alignment horizontal="center" vertical="center" wrapText="1"/>
    </xf>
    <xf numFmtId="0" fontId="11" fillId="19" borderId="1" applyAlignment="1" applyProtection="1" pivotButton="0" quotePrefix="0" xfId="0">
      <alignment horizontal="center" vertical="center" wrapText="1"/>
      <protection locked="0" hidden="0"/>
    </xf>
    <xf numFmtId="0" fontId="11" fillId="0" borderId="2" applyAlignment="1" pivotButton="0" quotePrefix="0" xfId="0">
      <alignment horizontal="left" vertical="center" wrapText="1"/>
    </xf>
    <xf numFmtId="0" fontId="11" fillId="0" borderId="3" applyAlignment="1" pivotButton="0" quotePrefix="0" xfId="0">
      <alignment horizontal="left" vertical="center" wrapText="1"/>
    </xf>
    <xf numFmtId="0" fontId="8" fillId="11" borderId="1" applyAlignment="1" pivotButton="0" quotePrefix="0" xfId="0">
      <alignment horizontal="center"/>
    </xf>
    <xf numFmtId="0" fontId="9" fillId="11" borderId="4" applyAlignment="1" pivotButton="0" quotePrefix="0" xfId="0">
      <alignment horizontal="right" vertical="center" wrapText="1"/>
    </xf>
    <xf numFmtId="0" fontId="9" fillId="11" borderId="5" applyAlignment="1" pivotButton="0" quotePrefix="0" xfId="0">
      <alignment wrapText="1"/>
    </xf>
    <xf numFmtId="0" fontId="2" fillId="11" borderId="4" applyAlignment="1" pivotButton="0" quotePrefix="0" xfId="0">
      <alignment horizontal="center" vertical="center" wrapText="1"/>
    </xf>
    <xf numFmtId="0" fontId="2" fillId="11" borderId="5" applyAlignment="1" pivotButton="0" quotePrefix="0" xfId="0">
      <alignment horizontal="center" vertical="center" wrapText="1"/>
    </xf>
    <xf numFmtId="0" fontId="2" fillId="11" borderId="32" applyAlignment="1" pivotButton="0" quotePrefix="0" xfId="0">
      <alignment horizontal="center" vertical="center" wrapText="1"/>
    </xf>
    <xf numFmtId="0" fontId="2" fillId="11" borderId="33" applyAlignment="1" pivotButton="0" quotePrefix="0" xfId="0">
      <alignment horizontal="center" vertical="center" wrapText="1"/>
    </xf>
    <xf numFmtId="0" fontId="2" fillId="11" borderId="34" applyAlignment="1" pivotButton="0" quotePrefix="0" xfId="0">
      <alignment horizontal="center" vertical="center" wrapText="1"/>
    </xf>
    <xf numFmtId="0" fontId="2" fillId="11" borderId="35" applyAlignment="1" pivotButton="0" quotePrefix="0" xfId="0">
      <alignment horizontal="center" vertical="center" wrapText="1"/>
    </xf>
    <xf numFmtId="0" fontId="21" fillId="10" borderId="1" applyAlignment="1" pivotButton="0" quotePrefix="0" xfId="0">
      <alignment horizontal="center" vertical="center" wrapText="1"/>
    </xf>
    <xf numFmtId="0" fontId="22" fillId="11" borderId="1" applyAlignment="1" pivotButton="0" quotePrefix="0" xfId="0">
      <alignment horizontal="center" vertical="center"/>
    </xf>
    <xf numFmtId="0" fontId="22" fillId="20" borderId="1" applyAlignment="1" pivotButton="0" quotePrefix="0" xfId="0">
      <alignment horizontal="center" vertical="center"/>
    </xf>
    <xf numFmtId="0" fontId="2" fillId="11" borderId="1" applyAlignment="1" applyProtection="1" pivotButton="0" quotePrefix="0" xfId="0">
      <alignment vertical="center" wrapText="1"/>
      <protection locked="1" hidden="1"/>
    </xf>
    <xf numFmtId="0" fontId="8" fillId="11" borderId="1" applyAlignment="1" applyProtection="1" pivotButton="0" quotePrefix="0" xfId="0">
      <alignment horizontal="center"/>
      <protection locked="1" hidden="1"/>
    </xf>
    <xf numFmtId="0" fontId="9" fillId="11" borderId="4" applyAlignment="1" applyProtection="1" pivotButton="0" quotePrefix="0" xfId="0">
      <alignment horizontal="right" vertical="center" wrapText="1"/>
      <protection locked="1" hidden="1"/>
    </xf>
    <xf numFmtId="0" fontId="2" fillId="11" borderId="4" applyAlignment="1" applyProtection="1" pivotButton="0" quotePrefix="0" xfId="0">
      <alignment horizontal="center" vertical="center" wrapText="1"/>
      <protection locked="1" hidden="1"/>
    </xf>
    <xf numFmtId="0" fontId="2" fillId="11" borderId="5" applyAlignment="1" applyProtection="1" pivotButton="0" quotePrefix="0" xfId="0">
      <alignment horizontal="center" vertical="center" wrapText="1"/>
      <protection locked="1" hidden="1"/>
    </xf>
    <xf numFmtId="0" fontId="9" fillId="11" borderId="5" applyAlignment="1" applyProtection="1" pivotButton="0" quotePrefix="0" xfId="0">
      <alignment wrapText="1"/>
      <protection locked="1" hidden="1"/>
    </xf>
    <xf numFmtId="0" fontId="2" fillId="11" borderId="32" applyAlignment="1" applyProtection="1" pivotButton="0" quotePrefix="0" xfId="0">
      <alignment horizontal="center" vertical="center" wrapText="1"/>
      <protection locked="1" hidden="1"/>
    </xf>
    <xf numFmtId="0" fontId="2" fillId="11" borderId="33" applyAlignment="1" applyProtection="1" pivotButton="0" quotePrefix="0" xfId="0">
      <alignment horizontal="center" vertical="center" wrapText="1"/>
      <protection locked="1" hidden="1"/>
    </xf>
    <xf numFmtId="0" fontId="2" fillId="11" borderId="34" applyAlignment="1" applyProtection="1" pivotButton="0" quotePrefix="0" xfId="0">
      <alignment horizontal="center" vertical="center" wrapText="1"/>
      <protection locked="1" hidden="1"/>
    </xf>
    <xf numFmtId="0" fontId="2" fillId="11" borderId="35" applyAlignment="1" applyProtection="1" pivotButton="0" quotePrefix="0" xfId="0">
      <alignment horizontal="center" vertical="center" wrapText="1"/>
      <protection locked="1" hidden="1"/>
    </xf>
    <xf numFmtId="1" fontId="10" fillId="0" borderId="1" applyAlignment="1" applyProtection="1" pivotButton="0" quotePrefix="0" xfId="0">
      <alignment horizontal="center" vertical="center" wrapText="1"/>
      <protection locked="1" hidden="1"/>
    </xf>
    <xf numFmtId="0" fontId="15" fillId="19" borderId="1" applyAlignment="1" applyProtection="1" pivotButton="0" quotePrefix="0" xfId="0">
      <alignment horizontal="center" vertical="center" wrapText="1"/>
      <protection locked="1" hidden="1"/>
    </xf>
    <xf numFmtId="0" fontId="15" fillId="3" borderId="1" applyAlignment="1" applyProtection="1" pivotButton="0" quotePrefix="0" xfId="0">
      <alignment horizontal="center" vertical="center" wrapText="1"/>
      <protection locked="1" hidden="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1" fontId="10" fillId="0" borderId="32" applyAlignment="1" applyProtection="1" pivotButton="0" quotePrefix="0" xfId="0">
      <alignment horizontal="center" vertical="center" wrapText="1"/>
      <protection locked="1" hidden="1"/>
    </xf>
    <xf numFmtId="1" fontId="10" fillId="0" borderId="33" applyAlignment="1" applyProtection="1" pivotButton="0" quotePrefix="0" xfId="0">
      <alignment horizontal="center" vertical="center" wrapText="1"/>
      <protection locked="1" hidden="1"/>
    </xf>
    <xf numFmtId="1" fontId="10" fillId="0" borderId="36" applyAlignment="1" applyProtection="1" pivotButton="0" quotePrefix="0" xfId="0">
      <alignment horizontal="center" vertical="center" wrapText="1"/>
      <protection locked="1" hidden="1"/>
    </xf>
    <xf numFmtId="1" fontId="10" fillId="0" borderId="37" applyAlignment="1" applyProtection="1" pivotButton="0" quotePrefix="0" xfId="0">
      <alignment horizontal="center" vertical="center" wrapText="1"/>
      <protection locked="1" hidden="1"/>
    </xf>
    <xf numFmtId="1" fontId="10" fillId="0" borderId="34" applyAlignment="1" applyProtection="1" pivotButton="0" quotePrefix="0" xfId="0">
      <alignment horizontal="center" vertical="center" wrapText="1"/>
      <protection locked="1" hidden="1"/>
    </xf>
    <xf numFmtId="1" fontId="10" fillId="0" borderId="35" applyAlignment="1" applyProtection="1" pivotButton="0" quotePrefix="0" xfId="0">
      <alignment horizontal="center" vertical="center" wrapText="1"/>
      <protection locked="1" hidden="1"/>
    </xf>
    <xf numFmtId="0" fontId="15" fillId="5"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0" fillId="0" borderId="1" applyAlignment="1" applyProtection="1" pivotButton="0" quotePrefix="0" xfId="0">
      <alignment horizontal="left" vertical="center" wrapText="1"/>
      <protection locked="1" hidden="1"/>
    </xf>
    <xf numFmtId="0" fontId="60" fillId="0" borderId="2" applyAlignment="1" pivotButton="0" quotePrefix="0" xfId="0">
      <alignment horizontal="center" vertical="center" wrapText="1"/>
    </xf>
    <xf numFmtId="0" fontId="60" fillId="0" borderId="3" applyAlignment="1" pivotButton="0" quotePrefix="0" xfId="0">
      <alignment horizontal="center" vertical="center" wrapText="1"/>
    </xf>
    <xf numFmtId="0" fontId="60" fillId="0" borderId="32" applyAlignment="1" pivotButton="0" quotePrefix="0" xfId="0">
      <alignment horizontal="center" vertical="center" wrapText="1"/>
    </xf>
    <xf numFmtId="0" fontId="60" fillId="0" borderId="33" applyAlignment="1" pivotButton="0" quotePrefix="0" xfId="0">
      <alignment horizontal="center" vertical="center" wrapText="1"/>
    </xf>
    <xf numFmtId="0" fontId="60" fillId="0" borderId="34" applyAlignment="1" pivotButton="0" quotePrefix="0" xfId="0">
      <alignment horizontal="center" vertical="center" wrapText="1"/>
    </xf>
    <xf numFmtId="0" fontId="60" fillId="0" borderId="35" applyAlignment="1" pivotButton="0" quotePrefix="0" xfId="0">
      <alignment horizontal="center" vertical="center" wrapText="1"/>
    </xf>
    <xf numFmtId="0" fontId="26" fillId="0" borderId="1" applyAlignment="1" pivotButton="0" quotePrefix="0" xfId="0">
      <alignment vertical="top" wrapText="1"/>
    </xf>
    <xf numFmtId="0" fontId="51" fillId="2" borderId="25" applyAlignment="1" pivotButton="0" quotePrefix="0" xfId="0">
      <alignment horizontal="center" vertical="center"/>
    </xf>
    <xf numFmtId="0" fontId="35" fillId="10" borderId="1" applyAlignment="1" applyProtection="1" pivotButton="0" quotePrefix="0" xfId="0">
      <alignment horizontal="center" vertical="center" wrapText="1"/>
      <protection locked="0" hidden="0"/>
    </xf>
    <xf numFmtId="0" fontId="0" fillId="0" borderId="46" pivotButton="0" quotePrefix="0" xfId="0"/>
    <xf numFmtId="0" fontId="0" fillId="0" borderId="30" pivotButton="0" quotePrefix="0" xfId="0"/>
    <xf numFmtId="0" fontId="0" fillId="0" borderId="6" pivotButton="0" quotePrefix="0" xfId="0"/>
    <xf numFmtId="0" fontId="0" fillId="0" borderId="68" pivotButton="0" quotePrefix="0" xfId="0"/>
    <xf numFmtId="0" fontId="0" fillId="0" borderId="25" pivotButton="0" quotePrefix="0" xfId="0"/>
    <xf numFmtId="0" fontId="0" fillId="0" borderId="45" pivotButton="0" quotePrefix="0" xfId="0"/>
    <xf numFmtId="0" fontId="0" fillId="0" borderId="47" pivotButton="0" quotePrefix="0" xfId="0"/>
    <xf numFmtId="0" fontId="0" fillId="0" borderId="48" pivotButton="0" quotePrefix="0" xfId="0"/>
    <xf numFmtId="0" fontId="0" fillId="0" borderId="20" pivotButton="0" quotePrefix="0" xfId="0"/>
    <xf numFmtId="0" fontId="59" fillId="10" borderId="69" applyAlignment="1" pivotButton="0" quotePrefix="0" xfId="0">
      <alignment horizontal="center" vertical="center"/>
    </xf>
    <xf numFmtId="0" fontId="0" fillId="0" borderId="8" pivotButton="0" quotePrefix="0" xfId="0"/>
    <xf numFmtId="0" fontId="0" fillId="0" borderId="14" pivotButton="0" quotePrefix="0" xfId="0"/>
    <xf numFmtId="0" fontId="0" fillId="0" borderId="15" pivotButton="0" quotePrefix="0" xfId="0"/>
    <xf numFmtId="0" fontId="0" fillId="0" borderId="16" pivotButton="0" quotePrefix="0" xfId="0"/>
    <xf numFmtId="0" fontId="59" fillId="10" borderId="70" applyAlignment="1" pivotButton="0" quotePrefix="0" xfId="0">
      <alignment horizontal="center" vertical="center"/>
    </xf>
    <xf numFmtId="0" fontId="0" fillId="0" borderId="17" pivotButton="0" quotePrefix="0" xfId="0"/>
    <xf numFmtId="0" fontId="0" fillId="0" borderId="18" pivotButton="0" quotePrefix="0" xfId="0"/>
    <xf numFmtId="0" fontId="0" fillId="0" borderId="19" pivotButton="0" quotePrefix="0" xfId="0"/>
    <xf numFmtId="0" fontId="46" fillId="11" borderId="71" applyAlignment="1" pivotButton="0" quotePrefix="0" xfId="0">
      <alignment horizontal="center" vertical="top"/>
    </xf>
    <xf numFmtId="0" fontId="60" fillId="0" borderId="72" applyAlignment="1" pivotButton="0" quotePrefix="0" xfId="0">
      <alignment horizontal="center" vertical="center" wrapText="1"/>
    </xf>
    <xf numFmtId="0" fontId="0" fillId="0" borderId="64" pivotButton="0" quotePrefix="0" xfId="0"/>
    <xf numFmtId="0" fontId="0" fillId="0" borderId="65" pivotButton="0" quotePrefix="0" xfId="0"/>
    <xf numFmtId="0" fontId="60" fillId="0" borderId="73" applyAlignment="1" pivotButton="0" quotePrefix="0" xfId="0">
      <alignment horizontal="center" vertical="center" wrapText="1"/>
    </xf>
    <xf numFmtId="0" fontId="0" fillId="0" borderId="59" pivotButton="0" quotePrefix="0" xfId="0"/>
    <xf numFmtId="0" fontId="60" fillId="0" borderId="74" applyAlignment="1" pivotButton="0" quotePrefix="0" xfId="0">
      <alignment horizontal="center" vertical="center" wrapText="1"/>
    </xf>
    <xf numFmtId="0" fontId="0" fillId="0" borderId="67" pivotButton="0" quotePrefix="0" xfId="0"/>
    <xf numFmtId="0" fontId="37" fillId="10" borderId="69" applyAlignment="1" pivotButton="0" quotePrefix="0" xfId="0">
      <alignment horizontal="center" vertical="center"/>
    </xf>
    <xf numFmtId="0" fontId="37" fillId="10" borderId="70" applyAlignment="1" pivotButton="0" quotePrefix="0" xfId="0">
      <alignment horizontal="center" vertical="center"/>
    </xf>
    <xf numFmtId="0" fontId="0" fillId="0" borderId="46" applyProtection="1" pivotButton="0" quotePrefix="0" xfId="0">
      <protection locked="0" hidden="0"/>
    </xf>
    <xf numFmtId="0" fontId="0" fillId="0" borderId="30" applyProtection="1" pivotButton="0" quotePrefix="0" xfId="0">
      <protection locked="0" hidden="0"/>
    </xf>
    <xf numFmtId="0" fontId="0" fillId="0" borderId="6" applyProtection="1" pivotButton="0" quotePrefix="0" xfId="0">
      <protection locked="0" hidden="0"/>
    </xf>
    <xf numFmtId="0" fontId="0" fillId="0" borderId="68" applyProtection="1" pivotButton="0" quotePrefix="0" xfId="0">
      <protection locked="0" hidden="0"/>
    </xf>
    <xf numFmtId="0" fontId="0" fillId="0" borderId="25" applyProtection="1" pivotButton="0" quotePrefix="0" xfId="0">
      <protection locked="0" hidden="0"/>
    </xf>
    <xf numFmtId="0" fontId="0" fillId="0" borderId="45" applyProtection="1" pivotButton="0" quotePrefix="0" xfId="0">
      <protection locked="0" hidden="0"/>
    </xf>
    <xf numFmtId="0" fontId="0" fillId="0" borderId="47" applyProtection="1" pivotButton="0" quotePrefix="0" xfId="0">
      <protection locked="0" hidden="0"/>
    </xf>
    <xf numFmtId="0" fontId="0" fillId="0" borderId="48" applyProtection="1" pivotButton="0" quotePrefix="0" xfId="0">
      <protection locked="0" hidden="0"/>
    </xf>
    <xf numFmtId="0" fontId="0" fillId="0" borderId="20" applyProtection="1" pivotButton="0" quotePrefix="0" xfId="0">
      <protection locked="0" hidden="0"/>
    </xf>
    <xf numFmtId="0" fontId="0" fillId="0" borderId="41" applyProtection="1" pivotButton="0" quotePrefix="0" xfId="0">
      <protection locked="0" hidden="0"/>
    </xf>
    <xf numFmtId="0" fontId="0" fillId="0" borderId="5" applyProtection="1" pivotButton="0" quotePrefix="0" xfId="0">
      <protection locked="0" hidden="0"/>
    </xf>
    <xf numFmtId="0" fontId="60" fillId="0" borderId="26" applyAlignment="1" applyProtection="1" pivotButton="0" quotePrefix="0" xfId="0">
      <alignment horizontal="center" vertical="center" wrapText="1"/>
      <protection locked="0" hidden="0"/>
    </xf>
    <xf numFmtId="0" fontId="0" fillId="0" borderId="75" pivotButton="0" quotePrefix="0" xfId="0"/>
    <xf numFmtId="0" fontId="0" fillId="0" borderId="3" pivotButton="0" quotePrefix="0" xfId="0"/>
    <xf numFmtId="0" fontId="0" fillId="0" borderId="8" applyProtection="1" pivotButton="0" quotePrefix="0" xfId="0">
      <protection locked="0" hidden="0"/>
    </xf>
    <xf numFmtId="0" fontId="0" fillId="0" borderId="78" pivotButton="0" quotePrefix="0" xfId="0"/>
    <xf numFmtId="0" fontId="0" fillId="0" borderId="75" applyProtection="1" pivotButton="0" quotePrefix="0" xfId="0">
      <protection locked="0" hidden="0"/>
    </xf>
    <xf numFmtId="0" fontId="0" fillId="0" borderId="78" applyProtection="1" pivotButton="0" quotePrefix="0" xfId="0">
      <protection locked="0" hidden="0"/>
    </xf>
    <xf numFmtId="0" fontId="0" fillId="0" borderId="39" pivotButton="0" quotePrefix="0" xfId="0"/>
    <xf numFmtId="0" fontId="0" fillId="0" borderId="40" pivotButton="0" quotePrefix="0" xfId="0"/>
    <xf numFmtId="0" fontId="21" fillId="21" borderId="21" applyAlignment="1" pivotButton="0" quotePrefix="0" xfId="0">
      <alignment horizontal="center"/>
    </xf>
    <xf numFmtId="0" fontId="21" fillId="12" borderId="21" applyAlignment="1" pivotButton="0" quotePrefix="0" xfId="0">
      <alignment horizontal="center"/>
    </xf>
    <xf numFmtId="0" fontId="0" fillId="0" borderId="26" pivotButton="0" quotePrefix="0" xfId="0"/>
    <xf numFmtId="0" fontId="0" fillId="0" borderId="31" pivotButton="0" quotePrefix="0" xfId="0"/>
    <xf numFmtId="0" fontId="29" fillId="0" borderId="7" applyAlignment="1" pivotButton="0" quotePrefix="0" xfId="0">
      <alignment horizontal="center" vertical="center"/>
    </xf>
    <xf numFmtId="0" fontId="0" fillId="0" borderId="79" pivotButton="0" quotePrefix="0" xfId="0"/>
    <xf numFmtId="0" fontId="0" fillId="0" borderId="80" pivotButton="0" quotePrefix="0" xfId="0"/>
    <xf numFmtId="0" fontId="50" fillId="2" borderId="73" applyAlignment="1" pivotButton="0" quotePrefix="0" xfId="0">
      <alignment horizontal="left" vertical="center" wrapText="1"/>
    </xf>
    <xf numFmtId="0" fontId="64" fillId="2" borderId="73" applyAlignment="1" pivotButton="0" quotePrefix="0" xfId="0">
      <alignment horizontal="left" vertical="center" wrapText="1"/>
    </xf>
    <xf numFmtId="0" fontId="0" fillId="0" borderId="81" pivotButton="0" quotePrefix="0" xfId="0"/>
    <xf numFmtId="0" fontId="0" fillId="0" borderId="49" pivotButton="0" quotePrefix="0" xfId="0"/>
    <xf numFmtId="0" fontId="0" fillId="0" borderId="33" pivotButton="0" quotePrefix="0" xfId="0"/>
    <xf numFmtId="0" fontId="22" fillId="11" borderId="9" applyAlignment="1" pivotButton="0" quotePrefix="0" xfId="0">
      <alignment horizontal="center" vertical="center"/>
    </xf>
    <xf numFmtId="0" fontId="0" fillId="0" borderId="51" pivotButton="0" quotePrefix="0" xfId="0"/>
    <xf numFmtId="0" fontId="21" fillId="10" borderId="12" applyAlignment="1" pivotButton="0" quotePrefix="0" xfId="0">
      <alignment horizontal="center" vertical="center" wrapText="1"/>
    </xf>
    <xf numFmtId="0" fontId="0" fillId="0" borderId="34" pivotButton="0" quotePrefix="0" xfId="0"/>
    <xf numFmtId="0" fontId="0" fillId="0" borderId="50" pivotButton="0" quotePrefix="0" xfId="0"/>
    <xf numFmtId="0" fontId="0" fillId="0" borderId="35" pivotButton="0" quotePrefix="0" xfId="0"/>
    <xf numFmtId="0" fontId="0" fillId="0" borderId="52" pivotButton="0" quotePrefix="0" xfId="0"/>
    <xf numFmtId="0" fontId="0" fillId="0" borderId="54" pivotButton="0" quotePrefix="0" xfId="0"/>
    <xf numFmtId="0" fontId="34" fillId="2" borderId="7" applyAlignment="1" pivotButton="0" quotePrefix="0" xfId="0">
      <alignment horizontal="left" vertical="center" wrapText="1"/>
    </xf>
    <xf numFmtId="9" fontId="6" fillId="2" borderId="7" applyAlignment="1" pivotButton="0" quotePrefix="0" xfId="2">
      <alignment horizontal="center" vertical="center" wrapText="1"/>
    </xf>
    <xf numFmtId="9" fontId="6" fillId="2" borderId="7" applyAlignment="1" pivotButton="0" quotePrefix="0" xfId="0">
      <alignment horizontal="left" vertical="center" wrapText="1"/>
    </xf>
    <xf numFmtId="0" fontId="31" fillId="2" borderId="12" applyAlignment="1" pivotButton="0" quotePrefix="0" xfId="0">
      <alignment horizontal="center" vertical="center" wrapText="1"/>
    </xf>
    <xf numFmtId="0" fontId="6" fillId="0" borderId="84" applyAlignment="1" pivotButton="0" quotePrefix="0" xfId="0">
      <alignment horizontal="center" vertical="center" wrapText="1"/>
    </xf>
    <xf numFmtId="0" fontId="6" fillId="2" borderId="84" applyAlignment="1" pivotButton="0" quotePrefix="0" xfId="0">
      <alignment horizontal="center" vertical="center" wrapText="1"/>
    </xf>
    <xf numFmtId="0" fontId="6" fillId="2" borderId="1" applyAlignment="1" pivotButton="0" quotePrefix="0" xfId="0">
      <alignment horizontal="left" vertical="center" wrapText="1"/>
    </xf>
    <xf numFmtId="14" fontId="6" fillId="2" borderId="1" applyAlignment="1" pivotButton="0" quotePrefix="0" xfId="0">
      <alignment horizontal="center" vertical="center"/>
    </xf>
    <xf numFmtId="0" fontId="0" fillId="0" borderId="61" pivotButton="0" quotePrefix="0" xfId="0"/>
    <xf numFmtId="0" fontId="0" fillId="0" borderId="62" pivotButton="0" quotePrefix="0" xfId="0"/>
    <xf numFmtId="0" fontId="0" fillId="0" borderId="5" pivotButton="0" quotePrefix="0" xfId="0"/>
    <xf numFmtId="0" fontId="6" fillId="0" borderId="83" applyAlignment="1" pivotButton="0" quotePrefix="0" xfId="0">
      <alignment horizontal="left" vertical="center" wrapText="1"/>
    </xf>
    <xf numFmtId="0" fontId="6" fillId="2" borderId="3" applyAlignment="1" pivotButton="0" quotePrefix="0" xfId="0">
      <alignment horizontal="left" vertical="center" wrapText="1"/>
    </xf>
    <xf numFmtId="0" fontId="6" fillId="0" borderId="84" applyAlignment="1" pivotButton="0" quotePrefix="0" xfId="0">
      <alignment horizontal="left" vertical="center" wrapText="1"/>
    </xf>
    <xf numFmtId="0" fontId="2" fillId="11" borderId="1" applyAlignment="1" pivotButton="0" quotePrefix="0" xfId="0">
      <alignment horizontal="center" vertical="center" wrapText="1"/>
    </xf>
    <xf numFmtId="0" fontId="0" fillId="0" borderId="3" applyProtection="1" pivotButton="0" quotePrefix="0" xfId="0">
      <protection locked="0" hidden="0"/>
    </xf>
    <xf numFmtId="0" fontId="11" fillId="0" borderId="1" applyAlignment="1" pivotButton="0" quotePrefix="0" xfId="0">
      <alignment horizontal="left" vertical="center" wrapText="1"/>
    </xf>
    <xf numFmtId="1" fontId="13" fillId="11" borderId="1" applyAlignment="1" pivotButton="0" quotePrefix="0" xfId="0">
      <alignment horizontal="center" vertical="center" wrapText="1"/>
    </xf>
    <xf numFmtId="1" fontId="10" fillId="0" borderId="1" applyAlignment="1" applyProtection="1" pivotButton="0" quotePrefix="0" xfId="0">
      <alignment horizontal="center" vertical="center" wrapText="1"/>
      <protection locked="0" hidden="0"/>
    </xf>
    <xf numFmtId="0" fontId="0" fillId="0" borderId="33" applyProtection="1" pivotButton="0" quotePrefix="0" xfId="0">
      <protection locked="0" hidden="0"/>
    </xf>
    <xf numFmtId="0" fontId="0" fillId="0" borderId="36" applyProtection="1" pivotButton="0" quotePrefix="0" xfId="0">
      <protection locked="0" hidden="0"/>
    </xf>
    <xf numFmtId="0" fontId="0" fillId="0" borderId="37" applyProtection="1" pivotButton="0" quotePrefix="0" xfId="0">
      <protection locked="0" hidden="0"/>
    </xf>
    <xf numFmtId="0" fontId="0" fillId="0" borderId="34" applyProtection="1" pivotButton="0" quotePrefix="0" xfId="0">
      <protection locked="0" hidden="0"/>
    </xf>
    <xf numFmtId="0" fontId="0" fillId="0" borderId="35" applyProtection="1" pivotButton="0" quotePrefix="0" xfId="0">
      <protection locked="0" hidden="0"/>
    </xf>
    <xf numFmtId="0" fontId="0" fillId="0" borderId="49" applyProtection="1" pivotButton="0" quotePrefix="0" xfId="0">
      <protection locked="1" hidden="1"/>
    </xf>
    <xf numFmtId="0" fontId="0" fillId="0" borderId="33" applyProtection="1" pivotButton="0" quotePrefix="0" xfId="0">
      <protection locked="1" hidden="1"/>
    </xf>
    <xf numFmtId="0" fontId="0" fillId="0" borderId="34" applyProtection="1" pivotButton="0" quotePrefix="0" xfId="0">
      <protection locked="1" hidden="1"/>
    </xf>
    <xf numFmtId="0" fontId="0" fillId="0" borderId="50" applyProtection="1" pivotButton="0" quotePrefix="0" xfId="0">
      <protection locked="1" hidden="1"/>
    </xf>
    <xf numFmtId="0" fontId="0" fillId="0" borderId="35"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5" applyProtection="1" pivotButton="0" quotePrefix="0" xfId="0">
      <protection locked="1" hidden="1"/>
    </xf>
    <xf numFmtId="0" fontId="0" fillId="0" borderId="3" applyProtection="1" pivotButton="0" quotePrefix="0" xfId="0">
      <protection locked="1" hidden="1"/>
    </xf>
    <xf numFmtId="0" fontId="0" fillId="0" borderId="7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0" fillId="0" borderId="41" applyProtection="1" pivotButton="0" quotePrefix="0" xfId="0">
      <protection locked="1" hidden="1"/>
    </xf>
    <xf numFmtId="0" fontId="0" fillId="0" borderId="36" applyProtection="1" pivotButton="0" quotePrefix="0" xfId="0">
      <protection locked="1" hidden="1"/>
    </xf>
    <xf numFmtId="0" fontId="0" fillId="0" borderId="37" applyProtection="1" pivotButton="0" quotePrefix="0" xfId="0">
      <protection locked="1" hidden="1"/>
    </xf>
    <xf numFmtId="0" fontId="0" fillId="0" borderId="41" pivotButton="0" quotePrefix="0" xfId="0"/>
  </cellXfs>
  <cellStyles count="4">
    <cellStyle name="Normal" xfId="0" builtinId="0"/>
    <cellStyle name="Hipervínculo" xfId="1" builtinId="8"/>
    <cellStyle name="Porcentaje" xfId="2" builtinId="5"/>
    <cellStyle name="Normal 2 2" xfId="3"/>
  </cellStyles>
  <dxfs count="94">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externalLink" Target="/xl/externalLinks/externalLink1.xml" Id="rId18"/><Relationship Type="http://schemas.openxmlformats.org/officeDocument/2006/relationships/externalLink" Target="/xl/externalLinks/externalLink2.xml" Id="rId19"/><Relationship Type="http://schemas.openxmlformats.org/officeDocument/2006/relationships/styles" Target="styles.xml" Id="rId20"/><Relationship Type="http://schemas.openxmlformats.org/officeDocument/2006/relationships/theme" Target="theme/theme1.xml" Id="rId21"/></Relationships>
</file>

<file path=xl/comments/comment1.xml><?xml version="1.0" encoding="utf-8"?>
<comments xmlns="http://schemas.openxmlformats.org/spreadsheetml/2006/main">
  <authors>
    <author>JAIME ELDER ACOSTA RAMIREZ</author>
  </authors>
  <commentList>
    <comment ref="AR8" authorId="0" shapeId="0">
      <text>
        <t>Describir Avances en la gestión del riesgo comparativamente con seguimientos anteriores o con la condición inherente del riesgo; plantear mejoras potenciales en la gestión del riesgo (Recomendaciones para la mejora)</t>
      </text>
    </comment>
    <comment ref="AX8" authorId="0" shapeId="0">
      <text>
        <t>Describir Avances en la gestión del riesgo comparativamente con seguimientos anteriores o con la condición inherente del riesgo; plantear mejoras potenciales en la gestión del riesgo (Recomendaciones para la mejora)</t>
      </text>
    </comment>
    <comment ref="AZ8" authorId="0" shapeId="0">
      <text>
        <t>Describir Avances en la gestión del riesgo comparativamente con seguimientos anteriores o con la condición inherente del riesgo; plantear mejoras potenciales en la gestión del riesgo (Recomendaciones para la mejora)</t>
      </text>
    </comment>
    <comment ref="BB8" authorId="0" shapeId="0">
      <text>
        <t>Describir Avances en la gestión del riesgo comparativamente con seguimientos anteriores o con la condición inherente del riesgo; plantear mejoras potenciales en la gestión del riesgo (Recomendaciones para la mejora)</t>
      </text>
    </comment>
  </commentList>
</comments>
</file>

<file path=xl/comments/comment2.xml><?xml version="1.0" encoding="utf-8"?>
<comments xmlns="http://schemas.openxmlformats.org/spreadsheetml/2006/main">
  <authors>
    <author>JAIME ELDER ACOSTA RAMIREZ</author>
  </authors>
  <commentList>
    <comment ref="O5" authorId="0" shapeId="0">
      <text>
        <t>JAIME ELDER ACOSTA RAMIREZ:
Entiéndase como herramienta:
Aplicativos
Listas de chequeo
Matrices
Bases de datos
Software
Cronograma con seguimiento
Entre otros</t>
      </text>
    </comment>
    <comment ref="P5" authorId="0" shapeId="0">
      <text>
        <t>JAIME ELDER ACOSTA RAMIREZ:
Este criterio se refiere a documentación que permita al usuario entender y aplicar la herramienta de control</t>
      </text>
    </comment>
    <comment ref="Q5" authorId="0" shapeId="0">
      <text>
        <t>JAIME ELDER ACOSTA RAMIREZ:
Mediante evidencia objetiva (registros), se debe validar si presenta resultados favorables en la gestión de la oportunidad</t>
      </text>
    </comment>
    <comment ref="R5" authorId="0" shapeId="0">
      <text>
        <t>JAIME ELDER ACOSTA RAMIREZ:
En este criterio se verifica que se ha asignado la responsabilidad especifica de monitorear la oportunidad (En el contrato, plan de trabajo u otro documento que evidencie la responsabilidad asignada)</t>
      </text>
    </comment>
    <comment ref="S5" authorId="0" shapeId="0">
      <text>
        <t>JAIME ELDER ACOSTA RAMIREZ:
Determinar si la ejecución del seguimiento al control permite abordar la oportunidad oportunamente.</t>
      </text>
    </comment>
    <comment ref="V5" authorId="0" shapeId="0">
      <text>
        <t>JAIME ELDER ACOSTA RAMIREZ:
Describa la evidencia encontrada que justifique la valoración de los controles</t>
      </text>
    </comment>
    <comment ref="X5" authorId="0" shapeId="0">
      <text>
        <t>JAIME ELDER ACOSTA RAMIREZ:
Describa la evidencia encontrada que justifique la valoración de los controles</t>
      </text>
    </comment>
    <comment ref="AD5"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F5"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H5"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J5"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L5"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 ref="AN5" authorId="0" shapeId="0">
      <text>
        <t>Describir Avances en la gestión de la oportunidad comparativamente con seguimientos anteriores o con la condición inherente de la oportunidad; plantear mejoras potenciales en la gestión de la oportunidad (Recomendaciones para la mejora)</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s>
</file>

<file path=xl/drawings/_rels/drawing3.xml.rels><Relationships xmlns="http://schemas.openxmlformats.org/package/2006/relationships"><Relationship Type="http://schemas.openxmlformats.org/officeDocument/2006/relationships/image" Target="/xl/media/image9.png" Id="rId1"/></Relationships>
</file>

<file path=xl/drawings/_rels/drawing4.xml.rels><Relationships xmlns="http://schemas.openxmlformats.org/package/2006/relationships"><Relationship Type="http://schemas.openxmlformats.org/officeDocument/2006/relationships/image" Target="/xl/media/image10.png" Id="rId1"/></Relationships>
</file>

<file path=xl/drawings/_rels/drawing5.xml.rels><Relationships xmlns="http://schemas.openxmlformats.org/package/2006/relationships"><Relationship Type="http://schemas.openxmlformats.org/officeDocument/2006/relationships/image" Target="/xl/media/image11.png" Id="rId1"/></Relationships>
</file>

<file path=xl/drawings/_rels/drawing6.xml.rels><Relationships xmlns="http://schemas.openxmlformats.org/package/2006/relationships"><Relationship Type="http://schemas.openxmlformats.org/officeDocument/2006/relationships/image" Target="/xl/media/image12.png" Id="rId1"/></Relationships>
</file>

<file path=xl/drawings/_rels/drawing7.xml.rels><Relationships xmlns="http://schemas.openxmlformats.org/package/2006/relationships"><Relationship Type="http://schemas.openxmlformats.org/officeDocument/2006/relationships/image" Target="/xl/media/image13.png" Id="rId1"/></Relationships>
</file>

<file path=xl/drawings/_rels/drawing8.xml.rels><Relationships xmlns="http://schemas.openxmlformats.org/package/2006/relationships"><Relationship Type="http://schemas.openxmlformats.org/officeDocument/2006/relationships/image" Target="/xl/media/image14.png" Id="rId1"/></Relationships>
</file>

<file path=xl/drawings/_rels/drawing9.xml.rels><Relationships xmlns="http://schemas.openxmlformats.org/package/2006/relationships"><Relationship Type="http://schemas.openxmlformats.org/officeDocument/2006/relationships/image" Target="/xl/media/image15.png" Id="rId1"/><Relationship Type="http://schemas.openxmlformats.org/officeDocument/2006/relationships/image" Target="/xl/media/image16.png" Id="rId2"/></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176100</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123150</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27</row>
      <rowOff>68097</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26</row>
      <rowOff>133349</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2</col>
      <colOff>215900</colOff>
      <row>6</row>
      <rowOff>19050</rowOff>
    </from>
    <to>
      <col>2</col>
      <colOff>673735</colOff>
      <row>9</row>
      <rowOff>186600</rowOff>
    </to>
    <pic>
      <nvPicPr>
        <cNvPr id="8" name="Imagen 7"/>
        <cNvPicPr>
          <a:picLocks xmlns:a="http://schemas.openxmlformats.org/drawingml/2006/main" noChangeAspect="1"/>
        </cNvPicPr>
      </nvPicPr>
      <blipFill>
        <a:blip xmlns:a="http://schemas.openxmlformats.org/drawingml/2006/main" xmlns:r="http://schemas.openxmlformats.org/officeDocument/2006/relationships" cstate="print" r:embed="rId5"/>
        <a:stretch xmlns:a="http://schemas.openxmlformats.org/drawingml/2006/main">
          <a:fillRect/>
        </a:stretch>
      </blipFill>
      <spPr bwMode="auto">
        <a:xfrm xmlns:a="http://schemas.openxmlformats.org/drawingml/2006/main">
          <a:off x="1149350" y="209550"/>
          <a:ext cx="457835" cy="720000"/>
        </a:xfrm>
        <a:prstGeom xmlns:a="http://schemas.openxmlformats.org/drawingml/2006/main" prst="rect">
          <avLst/>
        </a:prstGeom>
        <a:noFill xmlns:a="http://schemas.openxmlformats.org/drawingml/2006/main"/>
        <a:ln xmlns:a="http://schemas.openxmlformats.org/drawingml/2006/main">
          <a:noFill/>
          <a:prstDash val="solid"/>
        </a:ln>
      </spPr>
    </pic>
    <clientData/>
  </twoCellAnchor>
  <twoCellAnchor editAs="oneCell">
    <from>
      <col>1</col>
      <colOff>593912</colOff>
      <row>0</row>
      <rowOff>0</rowOff>
    </from>
    <to>
      <col>2</col>
      <colOff>258695</colOff>
      <row>3</row>
      <rowOff>160434</rowOff>
    </to>
    <pic>
      <nvPicPr>
        <cNvPr id="9" name="Imagen 8"/>
        <cNvPicPr>
          <a:picLocks xmlns:a="http://schemas.openxmlformats.org/drawingml/2006/main" noChangeAspect="1"/>
        </cNvPicPr>
      </nvPicPr>
      <blipFill>
        <a:blip xmlns:a="http://schemas.openxmlformats.org/drawingml/2006/main" xmlns:r="http://schemas.openxmlformats.org/officeDocument/2006/relationships" cstate="print" r:embed="rId6"/>
        <a:stretch xmlns:a="http://schemas.openxmlformats.org/drawingml/2006/main">
          <a:fillRect/>
        </a:stretch>
      </blipFill>
      <spPr bwMode="auto">
        <a:xfrm xmlns:a="http://schemas.openxmlformats.org/drawingml/2006/main">
          <a:off x="755837" y="0"/>
          <a:ext cx="426783" cy="817659"/>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2.xml><?xml version="1.0" encoding="utf-8"?>
<wsDr xmlns="http://schemas.openxmlformats.org/drawingml/2006/spreadsheetDrawing">
  <twoCellAnchor editAs="oneCell">
    <from>
      <col>1</col>
      <colOff>9525</colOff>
      <row>5</row>
      <rowOff>9525</rowOff>
    </from>
    <to>
      <col>1</col>
      <colOff>441525</colOff>
      <row>7</row>
      <rowOff>46238</rowOff>
    </to>
    <pic>
      <nvPicPr>
        <cNvPr id="17" name="Imagen 16">
          <a:hlinkClick xmlns:a="http://schemas.openxmlformats.org/drawingml/2006/main" xmlns:r="http://schemas.openxmlformats.org/officeDocument/2006/relationships" r:id="rId3"/>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171450" y="962025"/>
          <a:ext cx="432000" cy="427238"/>
        </a:xfrm>
        <a:prstGeom xmlns:a="http://schemas.openxmlformats.org/drawingml/2006/main" prst="rect">
          <avLst/>
        </a:prstGeom>
        <a:ln xmlns:a="http://schemas.openxmlformats.org/drawingml/2006/main">
          <a:prstDash val="solid"/>
        </a:ln>
      </spPr>
    </pic>
    <clientData/>
  </twoCellAnchor>
  <twoCellAnchor editAs="oneCell">
    <from>
      <col>1</col>
      <colOff>247650</colOff>
      <row>0</row>
      <rowOff>33446</rowOff>
    </from>
    <to>
      <col>2</col>
      <colOff>55245</colOff>
      <row>3</row>
      <rowOff>144145</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409575" y="33446"/>
          <a:ext cx="455295" cy="682199"/>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1229591</colOff>
      <row>0</row>
      <rowOff>34636</rowOff>
    </from>
    <to>
      <col>2</col>
      <colOff>1656374</colOff>
      <row>3</row>
      <rowOff>280795</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bwMode="auto">
        <a:xfrm xmlns:a="http://schemas.openxmlformats.org/drawingml/2006/main">
          <a:off x="1667741" y="34636"/>
          <a:ext cx="426783" cy="817659"/>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4.xml><?xml version="1.0" encoding="utf-8"?>
<wsDr xmlns="http://schemas.openxmlformats.org/drawingml/2006/spreadsheetDrawing">
  <twoCellAnchor editAs="oneCell">
    <from>
      <col>2</col>
      <colOff>259774</colOff>
      <row>0</row>
      <rowOff>69273</rowOff>
    </from>
    <to>
      <col>2</col>
      <colOff>686557</colOff>
      <row>3</row>
      <rowOff>6550</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bwMode="auto">
        <a:xfrm xmlns:a="http://schemas.openxmlformats.org/drawingml/2006/main">
          <a:off x="840799" y="69273"/>
          <a:ext cx="426783" cy="821741"/>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5.xml><?xml version="1.0" encoding="utf-8"?>
<wsDr xmlns="http://schemas.openxmlformats.org/drawingml/2006/spreadsheetDrawing">
  <twoCellAnchor editAs="oneCell">
    <from>
      <col>1</col>
      <colOff>1000124</colOff>
      <row>0</row>
      <rowOff>0</rowOff>
    </from>
    <to>
      <col>2</col>
      <colOff>260095</colOff>
      <row>3</row>
      <rowOff>246159</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bwMode="auto">
        <a:xfrm xmlns:a="http://schemas.openxmlformats.org/drawingml/2006/main">
          <a:off x="1162049" y="0"/>
          <a:ext cx="431546" cy="817659"/>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6.xml><?xml version="1.0" encoding="utf-8"?>
<wsDr xmlns="http://schemas.openxmlformats.org/drawingml/2006/spreadsheetDrawing">
  <twoCellAnchor editAs="oneCell">
    <from>
      <col>1</col>
      <colOff>139212</colOff>
      <row>0</row>
      <rowOff>25708</rowOff>
    </from>
    <to>
      <col>2</col>
      <colOff>258009</colOff>
      <row>3</row>
      <rowOff>91394</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285750" y="25708"/>
          <a:ext cx="425254" cy="637186"/>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4</col>
      <colOff>911679</colOff>
      <row>0</row>
      <rowOff>81643</rowOff>
    </from>
    <to>
      <col>4</col>
      <colOff>1632857</colOff>
      <row>7</row>
      <rowOff>112699</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211036" y="81643"/>
          <a:ext cx="721178" cy="951539"/>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2</col>
      <colOff>394754</colOff>
      <row>0</row>
      <rowOff>34636</rowOff>
    </from>
    <to>
      <col>2</col>
      <colOff>828464</colOff>
      <row>3</row>
      <rowOff>436659</rowOff>
    </to>
    <pic>
      <nvPicPr>
        <cNvPr id="5" name="Imagen 4"/>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bwMode="auto">
        <a:xfrm xmlns:a="http://schemas.openxmlformats.org/drawingml/2006/main">
          <a:off x="1652054" y="34636"/>
          <a:ext cx="433710" cy="973523"/>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drawings/drawing9.xml><?xml version="1.0" encoding="utf-8"?>
<wsDr xmlns="http://schemas.openxmlformats.org/drawingml/2006/spreadsheetDrawing">
  <twoCellAnchor editAs="oneCell">
    <from>
      <col>0</col>
      <colOff>31750</colOff>
      <row>0</row>
      <rowOff>127000</rowOff>
    </from>
    <to>
      <col>0</col>
      <colOff>463750</colOff>
      <row>2</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399067</colOff>
      <row>0</row>
      <rowOff>187526</rowOff>
    </from>
    <to>
      <col>1</col>
      <colOff>825850</colOff>
      <row>5</row>
      <rowOff>14585</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2"/>
        <a:stretch xmlns:a="http://schemas.openxmlformats.org/drawingml/2006/main">
          <a:fillRect/>
        </a:stretch>
      </blipFill>
      <spPr bwMode="auto">
        <a:xfrm xmlns:a="http://schemas.openxmlformats.org/drawingml/2006/main">
          <a:off x="875317" y="187526"/>
          <a:ext cx="426783" cy="817659"/>
        </a:xfrm>
        <a:prstGeom xmlns:a="http://schemas.openxmlformats.org/drawingml/2006/main" prst="rect">
          <avLst/>
        </a:prstGeom>
        <a:noFill xmlns:a="http://schemas.openxmlformats.org/drawingml/2006/main"/>
        <a:ln xmlns:a="http://schemas.openxmlformats.org/drawingml/2006/main">
          <a:noFill/>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6.xml" Id="rId1"/></Relationships>
</file>

<file path=xl/worksheets/_rels/sheet11.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12.xml.rels><Relationships xmlns="http://schemas.openxmlformats.org/package/2006/relationships"><Relationship Type="http://schemas.openxmlformats.org/officeDocument/2006/relationships/drawing" Target="/xl/drawings/drawing8.xml" Id="rId1"/></Relationships>
</file>

<file path=xl/worksheets/_rels/sheet13.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5.xml.rels><Relationships xmlns="http://schemas.openxmlformats.org/package/2006/relationships"><Relationship Type="http://schemas.openxmlformats.org/officeDocument/2006/relationships/drawing" Target="/xl/drawings/drawing9.xml" Id="rId1"/></Relationships>
</file>

<file path=xl/worksheets/_rels/sheet3.xml.rels><Relationships xmlns="http://schemas.openxmlformats.org/package/2006/relationships"><Relationship Type="http://schemas.openxmlformats.org/officeDocument/2006/relationships/drawing" Target="/xl/drawings/drawing1.xml" Id="rId1"/></Relationships>
</file>

<file path=xl/worksheets/_rels/sheet4.xml.rels><Relationships xmlns="http://schemas.openxmlformats.org/package/2006/relationships"><Relationship Type="http://schemas.openxmlformats.org/officeDocument/2006/relationships/drawing" Target="/xl/drawings/drawing2.xml" Id="rId1"/></Relationships>
</file>

<file path=xl/worksheets/_rels/sheet5.xml.rels><Relationships xmlns="http://schemas.openxmlformats.org/package/2006/relationships"><Relationship Type="http://schemas.openxmlformats.org/officeDocument/2006/relationships/drawing" Target="/xl/drawings/drawing3.xml" Id="rId1"/></Relationships>
</file>

<file path=xl/worksheets/_rels/sheet6.xml.rels><Relationships xmlns="http://schemas.openxmlformats.org/package/2006/relationships"><Relationship Type="http://schemas.openxmlformats.org/officeDocument/2006/relationships/drawing" Target="/xl/drawings/drawing4.xml" Id="rId1"/></Relationships>
</file>

<file path=xl/worksheets/_rels/sheet7.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codeName="Hoja15">
    <tabColor rgb="FFD5C93D"/>
    <outlinePr summaryBelow="1" summaryRight="1"/>
    <pageSetUpPr/>
  </sheetPr>
  <dimension ref="B3:J13"/>
  <sheetViews>
    <sheetView workbookViewId="0">
      <selection activeCell="B2" sqref="B2:K16"/>
    </sheetView>
  </sheetViews>
  <sheetFormatPr baseColWidth="10" defaultRowHeight="15"/>
  <cols>
    <col width="15.7109375" customWidth="1" min="3" max="3"/>
    <col width="2.7109375" customWidth="1" min="4" max="4"/>
    <col width="14" customWidth="1" min="5" max="5"/>
    <col width="2.42578125" customWidth="1" min="6" max="6"/>
    <col width="25.28515625" customWidth="1" min="7" max="7"/>
    <col width="2.7109375" customWidth="1" min="8" max="8"/>
    <col width="29.42578125" customWidth="1" min="9" max="9"/>
  </cols>
  <sheetData>
    <row r="3">
      <c r="B3" s="42" t="n"/>
      <c r="C3" s="150" t="n"/>
      <c r="D3" s="150" t="n"/>
      <c r="E3" s="150" t="n"/>
      <c r="F3" s="150" t="n"/>
      <c r="G3" s="150" t="n"/>
      <c r="H3" s="150" t="n"/>
      <c r="I3" s="150" t="n"/>
      <c r="J3" s="150" t="n"/>
    </row>
    <row r="4" ht="15.75" customHeight="1">
      <c r="B4" s="42" t="n"/>
      <c r="C4" s="151" t="inlineStr">
        <is>
          <t>CONTROL</t>
        </is>
      </c>
      <c r="D4" s="151" t="n"/>
      <c r="E4" s="151" t="inlineStr">
        <is>
          <t>CARGO</t>
        </is>
      </c>
      <c r="F4" s="151" t="n"/>
      <c r="G4" s="151" t="inlineStr">
        <is>
          <t>VERBOS - ACCIONES</t>
        </is>
      </c>
      <c r="H4" s="151" t="n"/>
      <c r="I4" s="151" t="inlineStr">
        <is>
          <t>DETALLES DEL CONTROL</t>
        </is>
      </c>
      <c r="J4" s="152" t="n"/>
    </row>
    <row r="5" ht="57" customHeight="1">
      <c r="B5" s="42" t="n"/>
      <c r="C5" s="153" t="inlineStr">
        <is>
          <t>PREVENTIVO</t>
        </is>
      </c>
      <c r="D5" s="154" t="n"/>
      <c r="E5" s="154" t="inlineStr">
        <is>
          <t xml:space="preserve">El jefe de almacén </t>
        </is>
      </c>
      <c r="F5" s="154" t="n"/>
      <c r="G5" s="154" t="inlineStr">
        <is>
          <t>valida y registra diariamente las entradas y salidas en el aplicativo dispuesto para tal fin,</t>
        </is>
      </c>
      <c r="H5" s="154" t="n"/>
      <c r="I5" s="154" t="inlineStr">
        <is>
          <t>el cual alimenta automáticamente el inventario de bienes muebles de la entidad y su responsables.</t>
        </is>
      </c>
      <c r="J5" s="150" t="n"/>
    </row>
    <row r="6">
      <c r="B6" s="42" t="n"/>
      <c r="C6" s="155" t="n"/>
      <c r="D6" s="150" t="n"/>
      <c r="E6" s="150" t="n"/>
      <c r="F6" s="150" t="n"/>
      <c r="G6" s="150" t="n"/>
      <c r="H6" s="150" t="n"/>
      <c r="I6" s="150" t="n"/>
      <c r="J6" s="150" t="n"/>
    </row>
    <row r="7" ht="99.75" customHeight="1">
      <c r="B7" s="42" t="n"/>
      <c r="C7" s="153" t="inlineStr">
        <is>
          <t>DETECTIVO</t>
        </is>
      </c>
      <c r="D7" s="154" t="n"/>
      <c r="E7" s="154" t="inlineStr">
        <is>
          <t>El coordinador administrativo</t>
        </is>
      </c>
      <c r="F7" s="154" t="n"/>
      <c r="G7" s="154" t="inlineStr">
        <is>
          <t>verifica mensualmente la relación de ingreso y salida de bienes muebles contra los inventarios generados por el sistema (actualización y ubicación en el inventario),</t>
        </is>
      </c>
      <c r="H7" s="154" t="n"/>
      <c r="I7" s="154" t="inlineStr">
        <is>
          <t>en caso de encontrar inconsistencias solicita al Jefe de Almacén ubicar el bien faltante y realizar el ajuste, teniendo en cuenta los soportes de la salida e ingreso del almacén.</t>
        </is>
      </c>
      <c r="J7" s="150" t="n"/>
    </row>
    <row r="8">
      <c r="B8" s="42" t="n"/>
      <c r="C8" s="155" t="n"/>
      <c r="D8" s="150" t="n"/>
      <c r="E8" s="150" t="n"/>
      <c r="F8" s="150" t="n"/>
      <c r="G8" s="150" t="n"/>
      <c r="H8" s="150" t="n"/>
      <c r="I8" s="150" t="n"/>
      <c r="J8" s="150" t="n"/>
    </row>
    <row r="9" ht="57" customHeight="1">
      <c r="B9" s="42" t="n"/>
      <c r="C9" s="153" t="inlineStr">
        <is>
          <t>CORRECTIVO</t>
        </is>
      </c>
      <c r="D9" s="154" t="n"/>
      <c r="E9" s="154" t="inlineStr">
        <is>
          <t>El Director Administrativo</t>
        </is>
      </c>
      <c r="F9" s="154" t="n"/>
      <c r="G9" s="154" t="inlineStr">
        <is>
          <t>verifica la vigencia y actualización de la póliza de acuerdo a los bienes que ingresan a la entidad,</t>
        </is>
      </c>
      <c r="H9" s="154" t="n"/>
      <c r="I9" s="154" t="inlineStr">
        <is>
          <t>en caso de presentarse un siniestro adelanta las reclamaciones respectivas ante el asegurador.</t>
        </is>
      </c>
      <c r="J9" s="150" t="n"/>
    </row>
    <row r="10">
      <c r="B10" s="42" t="n"/>
      <c r="C10" s="150" t="n"/>
      <c r="D10" s="150" t="n"/>
      <c r="E10" s="150" t="n"/>
      <c r="F10" s="150" t="n"/>
      <c r="G10" s="150" t="n"/>
      <c r="H10" s="150" t="n"/>
      <c r="I10" s="150" t="n"/>
      <c r="J10" s="150" t="n"/>
    </row>
    <row r="11">
      <c r="B11" s="42" t="n"/>
      <c r="C11" s="150" t="n"/>
      <c r="D11" s="150" t="n"/>
      <c r="E11" s="150" t="n"/>
      <c r="F11" s="150" t="n"/>
      <c r="G11" s="150" t="n"/>
      <c r="H11" s="150" t="n"/>
      <c r="I11" s="150" t="n"/>
      <c r="J11" s="150" t="n"/>
    </row>
    <row r="12">
      <c r="B12" s="42" t="n"/>
      <c r="C12" s="150" t="n"/>
      <c r="D12" s="150" t="n"/>
      <c r="E12" s="150" t="n"/>
      <c r="F12" s="150" t="n"/>
      <c r="G12" s="150" t="n"/>
      <c r="H12" s="150" t="n"/>
      <c r="I12" s="150" t="n"/>
      <c r="J12" s="150" t="n"/>
    </row>
    <row r="13">
      <c r="B13" s="149" t="n"/>
      <c r="C13" s="156" t="n"/>
      <c r="D13" s="156" t="n"/>
      <c r="E13" s="156" t="n"/>
      <c r="F13" s="156" t="n"/>
      <c r="G13" s="156" t="n"/>
      <c r="H13" s="156" t="n"/>
      <c r="I13" s="156" t="n"/>
      <c r="J13" s="156" t="n"/>
    </row>
  </sheetData>
  <pageMargins left="0.7" right="0.7" top="0.75" bottom="0.75" header="0.3" footer="0.3"/>
</worksheet>
</file>

<file path=xl/worksheets/sheet10.xml><?xml version="1.0" encoding="utf-8"?>
<worksheet xmlns="http://schemas.openxmlformats.org/spreadsheetml/2006/main">
  <sheetPr codeName="Hoja3">
    <tabColor rgb="FF0F3D38"/>
    <outlinePr summaryBelow="1" summaryRight="1"/>
    <pageSetUpPr/>
  </sheetPr>
  <dimension ref="B1:D67"/>
  <sheetViews>
    <sheetView zoomScale="121" zoomScaleNormal="100" workbookViewId="0">
      <selection activeCell="C12" sqref="C12:D12"/>
    </sheetView>
  </sheetViews>
  <sheetFormatPr baseColWidth="10" defaultColWidth="11.42578125" defaultRowHeight="14.25"/>
  <cols>
    <col width="2.140625" customWidth="1" style="171" min="1" max="1"/>
    <col width="4.42578125" customWidth="1" style="171" min="2" max="2"/>
    <col width="120.85546875" customWidth="1" style="171" min="3" max="3"/>
    <col width="27.42578125" customWidth="1" style="171" min="4" max="4"/>
    <col width="11.42578125" customWidth="1" style="171" min="5" max="16384"/>
  </cols>
  <sheetData>
    <row r="1" ht="15" customHeight="1">
      <c r="B1" s="266" t="n"/>
      <c r="C1" s="305" t="inlineStr">
        <is>
          <t>MACROPROCESO ESTRATÉGICO</t>
        </is>
      </c>
      <c r="D1" s="305" t="inlineStr">
        <is>
          <t xml:space="preserve">CÓDIGO: BORRADOR </t>
        </is>
      </c>
    </row>
    <row r="2" ht="15" customHeight="1">
      <c r="B2" s="575" t="n"/>
      <c r="C2" s="305" t="inlineStr">
        <is>
          <t>PROCESO GESTIÓN SISTEMAS INTEGRADOS - CALIDAD</t>
        </is>
      </c>
      <c r="D2" s="305" t="inlineStr">
        <is>
          <t>VERSIÓN: 1</t>
        </is>
      </c>
    </row>
    <row r="3" ht="15" customHeight="1">
      <c r="B3" s="575" t="n"/>
      <c r="C3" s="305" t="inlineStr">
        <is>
          <t xml:space="preserve">GESTIÓN DEL RIESGO CONTABLE </t>
        </is>
      </c>
      <c r="D3" s="305" t="inlineStr">
        <is>
          <t xml:space="preserve">VIGENCIA: BORRADOR </t>
        </is>
      </c>
    </row>
    <row r="4" ht="15" customHeight="1">
      <c r="B4" s="574" t="n"/>
      <c r="C4" s="574" t="n"/>
      <c r="D4" s="305" t="inlineStr">
        <is>
          <t>PÁGINA: 6 DE 9</t>
        </is>
      </c>
    </row>
    <row r="5" ht="15.75" customHeight="1" thickBot="1">
      <c r="B5" s="2" t="n"/>
      <c r="C5" s="2" t="n"/>
      <c r="D5" s="2" t="n"/>
    </row>
    <row r="6" ht="15.75" customHeight="1">
      <c r="B6" s="2" t="n"/>
      <c r="C6" s="386" t="inlineStr">
        <is>
          <t>CAUSAS INMEDIATAS</t>
        </is>
      </c>
      <c r="D6" s="577" t="n"/>
    </row>
    <row r="7" ht="14.25" customHeight="1">
      <c r="B7" s="216" t="inlineStr">
        <is>
          <t>REGRESAR</t>
        </is>
      </c>
      <c r="C7" s="578" t="n"/>
      <c r="D7" s="531" t="n"/>
    </row>
    <row r="8" ht="14.25" customHeight="1">
      <c r="B8" s="216" t="n"/>
      <c r="C8" s="390" t="inlineStr">
        <is>
          <t>Actividad Contable y Financiera</t>
        </is>
      </c>
      <c r="D8" s="526" t="n"/>
    </row>
    <row r="9" ht="14.25" customHeight="1">
      <c r="C9" s="392" t="inlineStr">
        <is>
          <t>POLÍTICAS CONTABLES</t>
        </is>
      </c>
      <c r="D9" s="526" t="n"/>
    </row>
    <row r="10">
      <c r="C10" s="373" t="inlineStr">
        <is>
          <t xml:space="preserve">Adopción inapropiada del marco normativo de la universidad </t>
        </is>
      </c>
      <c r="D10" s="526" t="n"/>
    </row>
    <row r="11">
      <c r="C11" s="373" t="inlineStr">
        <is>
          <t>Falta de definición de políticas contables para el reconocimiento, medición, revelación y presentación de los hechos económicos.</t>
        </is>
      </c>
      <c r="D11" s="526" t="n"/>
    </row>
    <row r="12" ht="27.75" customHeight="1">
      <c r="C12" s="373" t="inlineStr">
        <is>
          <t xml:space="preserve">Aplicación de políticas contables que desbordan lo establecido en el marco normativo aplicable a la entidad o que no son permitidas por este para el reconocimiento, medición, revelación y presentación de los hechos económicos. </t>
        </is>
      </c>
      <c r="D12" s="526" t="n"/>
    </row>
    <row r="13">
      <c r="C13" s="373" t="inlineStr">
        <is>
          <t>Definición inadecuada de políticas contables que no contribuyen a una representación fiel.</t>
        </is>
      </c>
      <c r="D13" s="526" t="n"/>
    </row>
    <row r="14" ht="32.25" customHeight="1">
      <c r="C14" s="373" t="inlineStr">
        <is>
          <t xml:space="preserve">Ausencia de una política o procedimiento mediante el cual todos los hechos económicos ocurridos en cualquier dependencia de la entidad sean informados y soportados de manera oportuna al área contable. </t>
        </is>
      </c>
      <c r="D14" s="526" t="n"/>
    </row>
    <row r="15" ht="41.25" customHeight="1">
      <c r="C15" s="373" t="inlineStr">
        <is>
          <t xml:space="preserve">Carencia de políticas y procedimientos para realizar las conciliaciones, cruces de información y tomas físicas que garanticen el registro físico y contable de los activos, pasivos, ingresos, gastos y costos; y su medición monetaria confiable. </t>
        </is>
      </c>
      <c r="D15" s="526" t="n"/>
    </row>
    <row r="16">
      <c r="C16" s="579" t="inlineStr">
        <is>
          <t>Carencia de lineamientos para el reconocimiento de cuentas por cobrar</t>
        </is>
      </c>
      <c r="D16" s="547" t="n"/>
    </row>
    <row r="17" ht="14.25" customHeight="1">
      <c r="C17" s="375" t="inlineStr">
        <is>
          <t xml:space="preserve">POLÍTICAS DE OPERACIÓN </t>
        </is>
      </c>
      <c r="D17" s="526" t="n"/>
    </row>
    <row r="18">
      <c r="C18" s="373" t="inlineStr">
        <is>
          <t>Ausencia de políticas y procedimientos de cierre integral de las operaciones, que impacten la información financiera.</t>
        </is>
      </c>
      <c r="D18" s="526" t="n"/>
    </row>
    <row r="19">
      <c r="C19" s="373" t="inlineStr">
        <is>
          <t>Carencia de políticas y procedimientos para la elaboración y presentación oportuna de los estados financieros a los usuarios de la información.</t>
        </is>
      </c>
      <c r="D19" s="526" t="n"/>
    </row>
    <row r="20" ht="23.25" customHeight="1">
      <c r="C20" s="373" t="inlineStr">
        <is>
          <t xml:space="preserve">Falta de políticas, directrices, procedimientos, lineamienos o similares que propendan por la depuración contable permanente y la sostenibilidad de la calidad de la información. </t>
        </is>
      </c>
      <c r="D20" s="526" t="n"/>
    </row>
    <row r="21">
      <c r="C21" s="579" t="inlineStr">
        <is>
          <t xml:space="preserve">Falta de definición de políticas y procedimientos que orienten el proceso contable dentro de la entidad. </t>
        </is>
      </c>
      <c r="D21" s="547" t="n"/>
    </row>
    <row r="22" ht="14.25" customHeight="1">
      <c r="C22" s="579" t="inlineStr">
        <is>
          <t xml:space="preserve">Carencia de políticas y procedimientos para la elaboración y presentación oportuna de los estados financieros a los usuarios de la información. </t>
        </is>
      </c>
      <c r="D22" s="547" t="n"/>
    </row>
    <row r="23" ht="24.75" customHeight="1">
      <c r="C23" s="579" t="inlineStr">
        <is>
          <t xml:space="preserve">Falta de políticas, directrices, procedimientos, lineamienos o similares que propendan por la depuración contable permanente y la sostenibilidad de la calidad de la información. </t>
        </is>
      </c>
      <c r="D23" s="547" t="n"/>
    </row>
    <row r="24" ht="14.25" customHeight="1">
      <c r="C24" s="375" t="inlineStr">
        <is>
          <t>RECONOCIMIENTO</t>
        </is>
      </c>
      <c r="D24" s="526" t="n"/>
    </row>
    <row r="25">
      <c r="C25" s="373" t="inlineStr">
        <is>
          <t xml:space="preserve">Ocurrencia de hechos económicos no considerados en el Régimen de Contabilidad Pública ni definidos en la doctrina contable pública. </t>
        </is>
      </c>
      <c r="D25" s="526" t="n"/>
    </row>
    <row r="26">
      <c r="C26" s="373" t="inlineStr">
        <is>
          <t xml:space="preserve">Interpretación errónea del hecho económico de acuerdo con el marco normativo aplicable. </t>
        </is>
      </c>
      <c r="D26" s="526" t="n"/>
    </row>
    <row r="27">
      <c r="C27" s="373" t="inlineStr">
        <is>
          <t>Registros globales de hechos económicos.</t>
        </is>
      </c>
      <c r="D27" s="526" t="n"/>
    </row>
    <row r="28">
      <c r="C28" s="373" t="inlineStr">
        <is>
          <t>Aplicación incorrecta de los principios de contabilidad pública</t>
        </is>
      </c>
      <c r="D28" s="526" t="n"/>
    </row>
    <row r="29">
      <c r="C29" s="373" t="inlineStr">
        <is>
          <t xml:space="preserve">Utilización del Catálogo General de Cuentas desactualizado. </t>
        </is>
      </c>
      <c r="D29" s="526" t="n"/>
    </row>
    <row r="30">
      <c r="C30" s="373" t="inlineStr">
        <is>
          <t xml:space="preserve">Utilización inadecuada de cuentas y subcuentas. </t>
        </is>
      </c>
      <c r="D30" s="526" t="n"/>
    </row>
    <row r="31">
      <c r="C31" s="373" t="inlineStr">
        <is>
          <t xml:space="preserve">Aplicación inadecuada del criterio de clasificación del hecho económico establecido en el marco normativo que corresponde a la entidad. </t>
        </is>
      </c>
      <c r="D31" s="526" t="n"/>
    </row>
    <row r="32">
      <c r="C32" s="373" t="inlineStr">
        <is>
          <t xml:space="preserve">Dificultad para la medición monetaria fiable del hecho económico. </t>
        </is>
      </c>
      <c r="D32" s="526" t="n"/>
    </row>
    <row r="33">
      <c r="C33" s="373" t="inlineStr">
        <is>
          <t>Selección incorrecta del criterio de medición inicial aplicable al hecho económico.</t>
        </is>
      </c>
      <c r="D33" s="526" t="n"/>
    </row>
    <row r="34">
      <c r="C34" s="373" t="inlineStr">
        <is>
          <t xml:space="preserve">Interpretación incorrecta de la norma aplicable a la medición del hecho económico. </t>
        </is>
      </c>
      <c r="D34" s="526" t="n"/>
    </row>
    <row r="35">
      <c r="C35" s="373" t="inlineStr">
        <is>
          <t>Errores en los cálculos realizados en el momento de la medición.</t>
        </is>
      </c>
      <c r="D35" s="526" t="n"/>
    </row>
    <row r="36">
      <c r="C36" s="373" t="inlineStr">
        <is>
          <t xml:space="preserve">Alteración de la numeración consecutiva de los comprobantes de contabilidad. </t>
        </is>
      </c>
      <c r="D36" s="526" t="n"/>
    </row>
    <row r="37">
      <c r="C37" s="373" t="inlineStr">
        <is>
          <t>Descripción inadecuada del hecho económico en el documento fuente</t>
        </is>
      </c>
      <c r="D37" s="526" t="n"/>
    </row>
    <row r="38">
      <c r="C38" s="373" t="inlineStr">
        <is>
          <t xml:space="preserve">Registro inoportuno de hechos económicos. </t>
        </is>
      </c>
      <c r="D38" s="526" t="n"/>
    </row>
    <row r="39">
      <c r="C39" s="373" t="inlineStr">
        <is>
          <t>Omisión del registro de algún hecho económico</t>
        </is>
      </c>
      <c r="D39" s="526" t="n"/>
    </row>
    <row r="40">
      <c r="C40" s="373" t="inlineStr">
        <is>
          <t xml:space="preserve">Imputación del hecho económico en una cuenta o código diferente al que le corresponde. </t>
        </is>
      </c>
      <c r="D40" s="526" t="n"/>
    </row>
    <row r="41">
      <c r="C41" s="373" t="inlineStr">
        <is>
          <t>Registro del hecho económico por un valor superior o inferior al que corresponde</t>
        </is>
      </c>
      <c r="D41" s="526" t="n"/>
    </row>
    <row r="42">
      <c r="C42" s="373" t="inlineStr">
        <is>
          <t>Registros de hechos económicos sin su respectivo soporte</t>
        </is>
      </c>
      <c r="D42" s="526" t="n"/>
    </row>
    <row r="43">
      <c r="C43" s="579" t="inlineStr">
        <is>
          <t>Errores en la definición e interpretación de notas a los estados financieros.</t>
        </is>
      </c>
      <c r="D43" s="547" t="n"/>
    </row>
    <row r="44">
      <c r="C44" s="579" t="inlineStr">
        <is>
          <t>Falta de fortalecimiento del software contable acorde con las necesidades de la organización.</t>
        </is>
      </c>
      <c r="D44" s="547" t="n"/>
    </row>
    <row r="45">
      <c r="C45" s="579" t="inlineStr">
        <is>
          <t xml:space="preserve">Errores en el reconocimiento y/o revelación de información contable por manualidad en la gestión y ejecución de las actividades del área. </t>
        </is>
      </c>
      <c r="D45" s="547" t="n"/>
    </row>
    <row r="46" ht="25.5" customHeight="1">
      <c r="C46" s="579" t="inlineStr">
        <is>
          <t xml:space="preserve">Falta de conocimiento en la gestión contable pública y la normativa aplicable, así como la validación de este conocimiento en la contratación de personal para seccionales y extensiones. </t>
        </is>
      </c>
      <c r="D46" s="547" t="n"/>
    </row>
    <row r="47">
      <c r="C47" s="580" t="inlineStr">
        <is>
          <t xml:space="preserve">MEDICIÓN POSTERIOR </t>
        </is>
      </c>
      <c r="D47" s="547" t="n"/>
    </row>
    <row r="48">
      <c r="C48" s="373" t="inlineStr">
        <is>
          <t xml:space="preserve">Selección incorrecta del criterio de medición posterior aplicable al hecho económico. </t>
        </is>
      </c>
      <c r="D48" s="526" t="n"/>
    </row>
    <row r="49">
      <c r="C49" s="373" t="inlineStr">
        <is>
          <t>Omisión de la medición posterior del hecho económico cuando la entidad está obligada a ello.</t>
        </is>
      </c>
      <c r="D49" s="526" t="n"/>
    </row>
    <row r="50">
      <c r="C50" s="373" t="inlineStr">
        <is>
          <t>Realización de cálculos errados o aplicación de criterios de medición posterior que no corresponden con la norma aplicable a la entidad.</t>
        </is>
      </c>
      <c r="D50" s="526" t="n"/>
    </row>
    <row r="51">
      <c r="C51" s="375" t="inlineStr">
        <is>
          <t xml:space="preserve">REVELACIÓN PRESENTACIÓN DE ESTADOS FINANCIEROS Y PRESENTACIÓN DE NOTAS A LOS ESTADOS FINANCIEROS </t>
        </is>
      </c>
      <c r="D51" s="526" t="n"/>
    </row>
    <row r="52">
      <c r="C52" s="373" t="inlineStr">
        <is>
          <t xml:space="preserve">No generación ni presentación de estados financieros. </t>
        </is>
      </c>
      <c r="D52" s="526" t="n"/>
    </row>
    <row r="53">
      <c r="C53" s="373" t="inlineStr">
        <is>
          <t>Presentación inoportuna de estados financieros a los distintos usuarios</t>
        </is>
      </c>
      <c r="D53" s="526" t="n"/>
    </row>
    <row r="54">
      <c r="C54" s="373" t="inlineStr">
        <is>
          <t>Omisión en la publicación de los estados financieros</t>
        </is>
      </c>
      <c r="D54" s="526" t="n"/>
    </row>
    <row r="55">
      <c r="C55" s="373" t="inlineStr">
        <is>
          <t>No utilización de la información financiera para la toma de decisiones.</t>
        </is>
      </c>
      <c r="D55" s="526" t="n"/>
    </row>
    <row r="56">
      <c r="C56" s="373" t="inlineStr">
        <is>
          <t>Inconsistencia entre las cifras presentadas en los estados financieros y los saldos reflejados en los libros de contabilidad.</t>
        </is>
      </c>
      <c r="D56" s="526" t="n"/>
    </row>
    <row r="57">
      <c r="C57" s="373" t="inlineStr">
        <is>
          <t xml:space="preserve">Omisión de explicación de cuentas materialmente significativas. </t>
        </is>
      </c>
      <c r="D57" s="526" t="n"/>
    </row>
    <row r="58">
      <c r="C58" s="373" t="inlineStr">
        <is>
          <t xml:space="preserve">Revelación insuficiente en las notas a los estados contables. </t>
        </is>
      </c>
      <c r="D58" s="526" t="n"/>
    </row>
    <row r="59">
      <c r="C59" s="373" t="inlineStr">
        <is>
          <t>Omisión de la revelación de las variaciones significativas de un periodo a otro</t>
        </is>
      </c>
      <c r="D59" s="526" t="n"/>
    </row>
    <row r="60">
      <c r="C60" s="373" t="inlineStr">
        <is>
          <t>Revelación en notas a los estados contables, de información que no corresponde con los hechos económicos expuestos en la estructura de los estados financieros.</t>
        </is>
      </c>
      <c r="D60" s="526" t="n"/>
    </row>
    <row r="61">
      <c r="C61" s="373" t="inlineStr">
        <is>
          <t>Errores en la interpretación del marco normativo contable en la revelación de estados financieros.</t>
        </is>
      </c>
      <c r="D61" s="374" t="n"/>
    </row>
    <row r="62">
      <c r="C62" s="375" t="inlineStr">
        <is>
          <t xml:space="preserve"> RENDICIÓN DE CUENTAS E INFORMACIÓN A PARTES INTERESADAS </t>
        </is>
      </c>
      <c r="D62" s="526" t="n"/>
    </row>
    <row r="63">
      <c r="C63" s="373" t="inlineStr">
        <is>
          <t xml:space="preserve">No presentación de estados financieros en la rendición de cuentas. </t>
        </is>
      </c>
      <c r="D63" s="526" t="n"/>
    </row>
    <row r="64">
      <c r="C64" s="373" t="inlineStr">
        <is>
          <t>Diferencias entre la información presentada en los estados financieros y la información reportada a la CGN y a otros usuarios</t>
        </is>
      </c>
      <c r="D64" s="526" t="n"/>
    </row>
    <row r="65">
      <c r="C65" s="373" t="inlineStr">
        <is>
          <t>Falta de explicación de variaciones importantes entre periodos.</t>
        </is>
      </c>
      <c r="D65" s="526" t="n"/>
    </row>
    <row r="66" ht="15" customHeight="1" thickBot="1">
      <c r="C66" s="371" t="n"/>
      <c r="D66" s="581" t="n"/>
    </row>
    <row r="67">
      <c r="C67" s="228" t="n"/>
      <c r="D67" s="228" t="n"/>
    </row>
  </sheetData>
  <sheetProtection selectLockedCells="0" selectUnlockedCells="0" algorithmName="SHA-512" sheet="1" objects="0" insertRows="1" insertHyperlinks="1" autoFilter="1" scenarios="0" formatColumns="1" deleteColumns="1" insertColumns="1" pivotTables="0" deleteRows="1" formatCells="1" saltValue="Mmigk6uvaH/3AZAHwXam7w==" formatRows="1" sort="1" spinCount="100000" hashValue="S6HH98t91ms3TBVY/6a1/aupcF98+4w09swOsTqncDjCg3gvTSvhfnUl2tQ+BJbF9Clsa0Q6dnIjHOJIDjpwyg=="/>
  <mergeCells count="61">
    <mergeCell ref="C34:D34"/>
    <mergeCell ref="C30:D30"/>
    <mergeCell ref="C24:D24"/>
    <mergeCell ref="C62:D62"/>
    <mergeCell ref="C15:D15"/>
    <mergeCell ref="C33:D33"/>
    <mergeCell ref="C42:D42"/>
    <mergeCell ref="C58:D58"/>
    <mergeCell ref="C14:D14"/>
    <mergeCell ref="C45:D45"/>
    <mergeCell ref="C64:D64"/>
    <mergeCell ref="C26:D26"/>
    <mergeCell ref="C35:D35"/>
    <mergeCell ref="C20:D20"/>
    <mergeCell ref="C29:D29"/>
    <mergeCell ref="C10:D10"/>
    <mergeCell ref="C16:D16"/>
    <mergeCell ref="C47:D47"/>
    <mergeCell ref="C54:D54"/>
    <mergeCell ref="C25:D25"/>
    <mergeCell ref="C63:D63"/>
    <mergeCell ref="C41:D41"/>
    <mergeCell ref="C65:D65"/>
    <mergeCell ref="C55:D55"/>
    <mergeCell ref="C50:D50"/>
    <mergeCell ref="C44:D44"/>
    <mergeCell ref="C22:D22"/>
    <mergeCell ref="C40:D40"/>
    <mergeCell ref="C9:D9"/>
    <mergeCell ref="B1:B4"/>
    <mergeCell ref="C31:D31"/>
    <mergeCell ref="C56:D56"/>
    <mergeCell ref="C59:D59"/>
    <mergeCell ref="C43:D43"/>
    <mergeCell ref="C12:D12"/>
    <mergeCell ref="C46:D46"/>
    <mergeCell ref="C21:D21"/>
    <mergeCell ref="C6:D7"/>
    <mergeCell ref="C60:D60"/>
    <mergeCell ref="C11:D11"/>
    <mergeCell ref="C51:D51"/>
    <mergeCell ref="C27:D27"/>
    <mergeCell ref="C36:D36"/>
    <mergeCell ref="C52:D52"/>
    <mergeCell ref="C48:D48"/>
    <mergeCell ref="C23:D23"/>
    <mergeCell ref="C17:D17"/>
    <mergeCell ref="C39:D39"/>
    <mergeCell ref="C8:D8"/>
    <mergeCell ref="C32:D32"/>
    <mergeCell ref="C38:D38"/>
    <mergeCell ref="C3:C4"/>
    <mergeCell ref="C19:D19"/>
    <mergeCell ref="C37:D37"/>
    <mergeCell ref="C57:D57"/>
    <mergeCell ref="C28:D28"/>
    <mergeCell ref="C66:D66"/>
    <mergeCell ref="C13:D13"/>
    <mergeCell ref="C18:D18"/>
    <mergeCell ref="C53:D53"/>
    <mergeCell ref="C49:D49"/>
  </mergeCells>
  <hyperlinks>
    <hyperlink ref="B7" location="'INICIO (2)'!A1" display="REGRESAR"/>
  </hyperlinks>
  <pageMargins left="0.7" right="0.7" top="0.75" bottom="0.75" header="0.3" footer="0.3"/>
  <pageSetup orientation="portrait" paperSize="9"/>
  <drawing xmlns:r="http://schemas.openxmlformats.org/officeDocument/2006/relationships" r:id="rId1"/>
</worksheet>
</file>

<file path=xl/worksheets/sheet11.xml><?xml version="1.0" encoding="utf-8"?>
<worksheet xmlns="http://schemas.openxmlformats.org/spreadsheetml/2006/main">
  <sheetPr codeName="Hoja1">
    <tabColor rgb="FFD5C93D"/>
    <outlinePr summaryBelow="1" summaryRight="1"/>
    <pageSetUpPr/>
  </sheetPr>
  <dimension ref="A1:FN14"/>
  <sheetViews>
    <sheetView topLeftCell="D6" zoomScale="55" zoomScaleNormal="55" workbookViewId="0">
      <pane xSplit="1" ySplit="3" topLeftCell="E9" activePane="bottomRight" state="frozen"/>
      <selection activeCell="D6" sqref="D6"/>
      <selection pane="topRight" activeCell="E6" sqref="E6"/>
      <selection pane="bottomLeft" activeCell="D9" sqref="D9"/>
      <selection pane="bottomRight" activeCell="AR8" sqref="AR8"/>
    </sheetView>
  </sheetViews>
  <sheetFormatPr baseColWidth="10" defaultColWidth="11.42578125" defaultRowHeight="15"/>
  <cols>
    <col hidden="1" width="11.42578125" customWidth="1" style="172" min="1" max="3"/>
    <col width="4.42578125" customWidth="1" style="174" min="4" max="4"/>
    <col width="50.140625" customWidth="1" style="175" min="5" max="5"/>
    <col width="26.7109375" customWidth="1" style="175" min="6" max="6"/>
    <col width="33.85546875" customWidth="1" style="175" min="7" max="7"/>
    <col width="36.42578125" customWidth="1" style="175" min="8" max="8"/>
    <col width="36.85546875" customWidth="1" style="175" min="9" max="9"/>
    <col width="31.7109375" customWidth="1" style="176" min="10" max="10"/>
    <col width="33.85546875" customWidth="1" style="175" min="11" max="11"/>
    <col width="13.42578125" customWidth="1" style="176" min="12" max="12"/>
    <col width="7.85546875" customWidth="1" style="176" min="13" max="13"/>
    <col width="27.42578125" customWidth="1" style="176" min="14" max="14"/>
    <col width="13.140625" customWidth="1" style="176" min="15" max="15"/>
    <col width="9" customWidth="1" style="176" min="16" max="16"/>
    <col width="18.28515625" customWidth="1" style="177" min="17" max="17"/>
    <col width="58.140625" customWidth="1" style="175" min="18" max="18"/>
    <col width="27" customWidth="1" style="175" min="19" max="19"/>
    <col width="32.42578125" customWidth="1" style="175" min="20" max="20"/>
    <col width="35.28515625" customWidth="1" style="175" min="21" max="21"/>
    <col hidden="1" width="26.7109375" customWidth="1" style="176" min="22" max="22"/>
    <col hidden="1" width="32" customWidth="1" style="176" min="23" max="23"/>
    <col hidden="1" width="19.28515625" customWidth="1" style="176" min="24" max="24"/>
    <col hidden="1" width="22" customWidth="1" style="175" min="25" max="25"/>
    <col hidden="1" width="20.85546875" customWidth="1" style="178" min="26" max="26"/>
    <col hidden="1" width="20.85546875" customWidth="1" style="175" min="27" max="29"/>
    <col hidden="1" width="19.85546875" customWidth="1" style="179" min="30" max="30"/>
    <col width="28.7109375" customWidth="1" style="179" min="31" max="31"/>
    <col width="40.7109375" customWidth="1" style="179" min="32" max="32"/>
    <col hidden="1" width="23.42578125" customWidth="1" style="175" min="33" max="34"/>
    <col hidden="1" width="22.28515625" customWidth="1" style="175" min="35" max="35"/>
    <col hidden="1" width="23.42578125" customWidth="1" style="175" min="36" max="36"/>
    <col hidden="1" width="27.42578125" customWidth="1" style="180" min="37" max="42"/>
    <col width="22.28515625" customWidth="1" style="181" min="43" max="43"/>
    <col width="41.42578125" customWidth="1" style="175" min="44" max="44"/>
    <col width="23.28515625" customWidth="1" style="181" min="45" max="45"/>
    <col width="41.42578125" customWidth="1" style="175" min="46" max="46"/>
    <col width="21" customWidth="1" style="181" min="47" max="47"/>
    <col width="41.42578125" customWidth="1" style="175" min="48" max="48"/>
    <col hidden="1" width="17.140625" customWidth="1" style="181" min="49" max="49"/>
    <col hidden="1" width="41.42578125" customWidth="1" style="175" min="50" max="50"/>
    <col hidden="1" width="17.140625" customWidth="1" style="181" min="51" max="51"/>
    <col hidden="1" width="41.42578125" customWidth="1" style="175" min="52" max="52"/>
    <col hidden="1" width="17.140625" customWidth="1" style="181" min="53" max="53"/>
    <col hidden="1" width="41.42578125" customWidth="1" style="175" min="54" max="54"/>
    <col width="11.42578125" customWidth="1" style="173" min="55" max="16384"/>
  </cols>
  <sheetData>
    <row r="1" hidden="1">
      <c r="D1" s="305" t="inlineStr">
        <is>
          <t xml:space="preserve"> </t>
        </is>
      </c>
      <c r="E1" s="524" t="n"/>
      <c r="F1" s="305" t="inlineStr">
        <is>
          <t>MACROPROCESO ESTRATÉGICO</t>
        </is>
      </c>
      <c r="G1" s="525" t="n"/>
      <c r="H1" s="525" t="n"/>
      <c r="I1" s="525" t="n"/>
      <c r="J1" s="525" t="n"/>
      <c r="K1" s="525" t="n"/>
      <c r="L1" s="525" t="n"/>
      <c r="M1" s="525" t="n"/>
      <c r="N1" s="525" t="n"/>
      <c r="O1" s="525" t="n"/>
      <c r="P1" s="525" t="n"/>
      <c r="Q1" s="525" t="n"/>
      <c r="R1" s="525" t="n"/>
      <c r="S1" s="525" t="n"/>
      <c r="T1" s="525" t="n"/>
      <c r="U1" s="525" t="n"/>
      <c r="V1" s="525" t="n"/>
      <c r="W1" s="525" t="n"/>
      <c r="X1" s="525" t="n"/>
      <c r="Y1" s="525" t="n"/>
      <c r="Z1" s="525" t="n"/>
      <c r="AA1" s="525" t="n"/>
      <c r="AB1" s="525" t="n"/>
      <c r="AC1" s="525" t="n"/>
      <c r="AD1" s="525" t="n"/>
      <c r="AE1" s="525" t="n"/>
      <c r="AF1" s="525" t="n"/>
      <c r="AG1" s="525" t="n"/>
      <c r="AH1" s="525" t="n"/>
      <c r="AI1" s="525" t="n"/>
      <c r="AJ1" s="525" t="n"/>
      <c r="AK1" s="525" t="n"/>
      <c r="AL1" s="525" t="n"/>
      <c r="AM1" s="525" t="n"/>
      <c r="AN1" s="525" t="n"/>
      <c r="AO1" s="525" t="n"/>
      <c r="AP1" s="525" t="n"/>
      <c r="AQ1" s="525" t="n"/>
      <c r="AR1" s="525" t="n"/>
      <c r="AS1" s="525" t="n"/>
      <c r="AT1" s="525" t="n"/>
      <c r="AU1" s="525" t="n"/>
      <c r="AV1" s="525" t="n"/>
      <c r="AW1" s="525" t="n"/>
      <c r="AX1" s="525" t="n"/>
      <c r="AY1" s="525" t="n"/>
      <c r="AZ1" s="525" t="n"/>
      <c r="BA1" s="526" t="n"/>
      <c r="BB1" s="305" t="inlineStr">
        <is>
          <t xml:space="preserve">CÓDIGO: BORRADOR </t>
        </is>
      </c>
    </row>
    <row r="2" hidden="1" ht="27.75" customHeight="1">
      <c r="D2" s="527" t="n"/>
      <c r="E2" s="528" t="n"/>
      <c r="F2" s="305" t="inlineStr">
        <is>
          <t>PROCESO GESTIÓN SISTEMAS INTEGRADOS - CALIDAD</t>
        </is>
      </c>
      <c r="G2" s="525" t="n"/>
      <c r="H2" s="525" t="n"/>
      <c r="I2" s="525" t="n"/>
      <c r="J2" s="525" t="n"/>
      <c r="K2" s="525" t="n"/>
      <c r="L2" s="525" t="n"/>
      <c r="M2" s="525" t="n"/>
      <c r="N2" s="525" t="n"/>
      <c r="O2" s="525" t="n"/>
      <c r="P2" s="525" t="n"/>
      <c r="Q2" s="525" t="n"/>
      <c r="R2" s="525" t="n"/>
      <c r="S2" s="525" t="n"/>
      <c r="T2" s="525" t="n"/>
      <c r="U2" s="525" t="n"/>
      <c r="V2" s="525" t="n"/>
      <c r="W2" s="525" t="n"/>
      <c r="X2" s="525" t="n"/>
      <c r="Y2" s="525" t="n"/>
      <c r="Z2" s="525" t="n"/>
      <c r="AA2" s="525" t="n"/>
      <c r="AB2" s="525" t="n"/>
      <c r="AC2" s="525" t="n"/>
      <c r="AD2" s="525" t="n"/>
      <c r="AE2" s="525" t="n"/>
      <c r="AF2" s="525" t="n"/>
      <c r="AG2" s="525" t="n"/>
      <c r="AH2" s="525" t="n"/>
      <c r="AI2" s="525" t="n"/>
      <c r="AJ2" s="525" t="n"/>
      <c r="AK2" s="525" t="n"/>
      <c r="AL2" s="525" t="n"/>
      <c r="AM2" s="525" t="n"/>
      <c r="AN2" s="525" t="n"/>
      <c r="AO2" s="525" t="n"/>
      <c r="AP2" s="525" t="n"/>
      <c r="AQ2" s="525" t="n"/>
      <c r="AR2" s="525" t="n"/>
      <c r="AS2" s="525" t="n"/>
      <c r="AT2" s="525" t="n"/>
      <c r="AU2" s="525" t="n"/>
      <c r="AV2" s="525" t="n"/>
      <c r="AW2" s="525" t="n"/>
      <c r="AX2" s="525" t="n"/>
      <c r="AY2" s="525" t="n"/>
      <c r="AZ2" s="525" t="n"/>
      <c r="BA2" s="526" t="n"/>
      <c r="BB2" s="305" t="inlineStr">
        <is>
          <t>VERSIÓN: 1</t>
        </is>
      </c>
    </row>
    <row r="3" hidden="1" ht="21" customHeight="1">
      <c r="D3" s="527" t="n"/>
      <c r="E3" s="528" t="n"/>
      <c r="F3" s="305" t="inlineStr">
        <is>
          <t>GESTIÓN DEL RIESGO FISCAL</t>
        </is>
      </c>
      <c r="G3" s="529" t="n"/>
      <c r="H3" s="529" t="n"/>
      <c r="I3" s="529" t="n"/>
      <c r="J3" s="529" t="n"/>
      <c r="K3" s="529" t="n"/>
      <c r="L3" s="529" t="n"/>
      <c r="M3" s="529" t="n"/>
      <c r="N3" s="529" t="n"/>
      <c r="O3" s="529" t="n"/>
      <c r="P3" s="529" t="n"/>
      <c r="Q3" s="529" t="n"/>
      <c r="R3" s="529" t="n"/>
      <c r="S3" s="529" t="n"/>
      <c r="T3" s="529" t="n"/>
      <c r="U3" s="529" t="n"/>
      <c r="V3" s="529" t="n"/>
      <c r="W3" s="529" t="n"/>
      <c r="X3" s="529" t="n"/>
      <c r="Y3" s="529" t="n"/>
      <c r="Z3" s="529" t="n"/>
      <c r="AA3" s="529" t="n"/>
      <c r="AB3" s="529" t="n"/>
      <c r="AC3" s="529" t="n"/>
      <c r="AD3" s="529" t="n"/>
      <c r="AE3" s="529" t="n"/>
      <c r="AF3" s="529" t="n"/>
      <c r="AG3" s="529" t="n"/>
      <c r="AH3" s="529" t="n"/>
      <c r="AI3" s="529" t="n"/>
      <c r="AJ3" s="529" t="n"/>
      <c r="AK3" s="529" t="n"/>
      <c r="AL3" s="529" t="n"/>
      <c r="AM3" s="529" t="n"/>
      <c r="AN3" s="529" t="n"/>
      <c r="AO3" s="529" t="n"/>
      <c r="AP3" s="529" t="n"/>
      <c r="AQ3" s="529" t="n"/>
      <c r="AR3" s="529" t="n"/>
      <c r="AS3" s="529" t="n"/>
      <c r="AT3" s="529" t="n"/>
      <c r="AU3" s="529" t="n"/>
      <c r="AV3" s="529" t="n"/>
      <c r="AW3" s="529" t="n"/>
      <c r="AX3" s="529" t="n"/>
      <c r="AY3" s="529" t="n"/>
      <c r="AZ3" s="529" t="n"/>
      <c r="BA3" s="524" t="n"/>
      <c r="BB3" s="305" t="inlineStr">
        <is>
          <t xml:space="preserve">VIGENCIA: BORRADOR </t>
        </is>
      </c>
    </row>
    <row r="4" hidden="1" ht="21" customHeight="1">
      <c r="D4" s="530" t="n"/>
      <c r="E4" s="531" t="n"/>
      <c r="F4" s="530" t="n"/>
      <c r="G4" s="532" t="n"/>
      <c r="H4" s="532" t="n"/>
      <c r="I4" s="532" t="n"/>
      <c r="J4" s="532" t="n"/>
      <c r="K4" s="532" t="n"/>
      <c r="L4" s="532" t="n"/>
      <c r="M4" s="532" t="n"/>
      <c r="N4" s="532" t="n"/>
      <c r="O4" s="532" t="n"/>
      <c r="P4" s="532" t="n"/>
      <c r="Q4" s="532" t="n"/>
      <c r="R4" s="532" t="n"/>
      <c r="S4" s="532" t="n"/>
      <c r="T4" s="532" t="n"/>
      <c r="U4" s="532" t="n"/>
      <c r="V4" s="532" t="n"/>
      <c r="W4" s="532" t="n"/>
      <c r="X4" s="532" t="n"/>
      <c r="Y4" s="532" t="n"/>
      <c r="Z4" s="532" t="n"/>
      <c r="AA4" s="532" t="n"/>
      <c r="AB4" s="532" t="n"/>
      <c r="AC4" s="532" t="n"/>
      <c r="AD4" s="532" t="n"/>
      <c r="AE4" s="532" t="n"/>
      <c r="AF4" s="532" t="n"/>
      <c r="AG4" s="532" t="n"/>
      <c r="AH4" s="532" t="n"/>
      <c r="AI4" s="532" t="n"/>
      <c r="AJ4" s="532" t="n"/>
      <c r="AK4" s="532" t="n"/>
      <c r="AL4" s="532" t="n"/>
      <c r="AM4" s="532" t="n"/>
      <c r="AN4" s="532" t="n"/>
      <c r="AO4" s="532" t="n"/>
      <c r="AP4" s="532" t="n"/>
      <c r="AQ4" s="532" t="n"/>
      <c r="AR4" s="532" t="n"/>
      <c r="AS4" s="532" t="n"/>
      <c r="AT4" s="532" t="n"/>
      <c r="AU4" s="532" t="n"/>
      <c r="AV4" s="532" t="n"/>
      <c r="AW4" s="532" t="n"/>
      <c r="AX4" s="532" t="n"/>
      <c r="AY4" s="532" t="n"/>
      <c r="AZ4" s="532" t="n"/>
      <c r="BA4" s="531" t="n"/>
      <c r="BB4" s="305" t="inlineStr">
        <is>
          <t>PÁGINA: 7 DE 9</t>
        </is>
      </c>
    </row>
    <row r="5" hidden="1" ht="20.25" customHeight="1">
      <c r="D5" s="217" t="n"/>
      <c r="E5" s="218" t="inlineStr">
        <is>
          <t>REGRESAR</t>
        </is>
      </c>
      <c r="F5" s="218" t="n"/>
      <c r="G5" s="219" t="n"/>
      <c r="H5" s="219" t="n"/>
      <c r="I5" s="219" t="n"/>
      <c r="J5" s="220" t="n"/>
      <c r="K5" s="219" t="n"/>
      <c r="L5" s="220" t="n"/>
      <c r="M5" s="220" t="n"/>
      <c r="N5" s="220" t="n"/>
      <c r="O5" s="220" t="n"/>
      <c r="P5" s="220" t="n"/>
      <c r="Q5" s="221" t="n"/>
      <c r="R5" s="219" t="n"/>
      <c r="S5" s="219" t="n"/>
      <c r="T5" s="219" t="n"/>
      <c r="U5" s="219" t="n"/>
      <c r="V5" s="220" t="n"/>
      <c r="W5" s="220" t="n"/>
      <c r="X5" s="220" t="n"/>
      <c r="Y5" s="219" t="n"/>
      <c r="Z5" s="222" t="n"/>
      <c r="AA5" s="219" t="n"/>
      <c r="AB5" s="219" t="n"/>
      <c r="AC5" s="219" t="n"/>
      <c r="AD5" s="223" t="n"/>
      <c r="AE5" s="223" t="n"/>
      <c r="AF5" s="223" t="n"/>
      <c r="AG5" s="219" t="n"/>
      <c r="AH5" s="219" t="n"/>
      <c r="AI5" s="219" t="n"/>
      <c r="AJ5" s="219" t="n"/>
      <c r="AK5" s="224" t="n"/>
      <c r="AL5" s="224" t="n"/>
      <c r="AM5" s="224" t="n"/>
      <c r="AN5" s="224" t="n"/>
      <c r="AO5" s="224" t="n"/>
      <c r="AP5" s="224" t="n"/>
      <c r="AQ5" s="225" t="n"/>
      <c r="AR5" s="219" t="n"/>
      <c r="AS5" s="225" t="n"/>
      <c r="AT5" s="219" t="n"/>
      <c r="AU5" s="225" t="n"/>
      <c r="AV5" s="219" t="n"/>
      <c r="AW5" s="225" t="n"/>
      <c r="AX5" s="219" t="n"/>
      <c r="AY5" s="225" t="n"/>
      <c r="AZ5" s="219" t="n"/>
      <c r="BA5" s="225" t="n"/>
      <c r="BB5" s="219" t="n"/>
    </row>
    <row r="6" ht="32.25" customFormat="1" customHeight="1" s="183">
      <c r="A6" s="182" t="n"/>
      <c r="B6" s="182" t="n"/>
      <c r="C6" s="182" t="n"/>
      <c r="D6" s="489" t="inlineStr">
        <is>
          <t>IDENTIFICACIÓN DEL RIESGO</t>
        </is>
      </c>
      <c r="E6" s="582" t="n"/>
      <c r="F6" s="582" t="n"/>
      <c r="G6" s="582" t="n"/>
      <c r="H6" s="582" t="n"/>
      <c r="I6" s="583" t="n"/>
      <c r="J6" s="584" t="inlineStr">
        <is>
          <t>VALORACIÓN DEL RIESGO INHERENTE</t>
        </is>
      </c>
      <c r="K6" s="582" t="n"/>
      <c r="L6" s="582" t="n"/>
      <c r="M6" s="582" t="n"/>
      <c r="N6" s="582" t="n"/>
      <c r="O6" s="582" t="n"/>
      <c r="P6" s="582" t="n"/>
      <c r="Q6" s="582" t="n"/>
      <c r="R6" s="582" t="n"/>
      <c r="S6" s="582" t="n"/>
      <c r="T6" s="582" t="n"/>
      <c r="U6" s="585" t="n"/>
      <c r="V6" s="416" t="inlineStr">
        <is>
          <t>VALORACIÓN DE CONTROLES</t>
        </is>
      </c>
      <c r="W6" s="529" t="n"/>
      <c r="X6" s="524" t="n"/>
      <c r="Y6" s="416" t="inlineStr">
        <is>
          <t>VALORACIÓN DE RIESGO INICIAL</t>
        </is>
      </c>
      <c r="Z6" s="529" t="n"/>
      <c r="AA6" s="529" t="n"/>
      <c r="AB6" s="529" t="n"/>
      <c r="AC6" s="529" t="n"/>
      <c r="AD6" s="529" t="n"/>
      <c r="AE6" s="529" t="n"/>
      <c r="AF6" s="524" t="n"/>
      <c r="AG6" s="416" t="inlineStr">
        <is>
          <t>VALORACIÓN DE RIESGO RESIDUAL</t>
        </is>
      </c>
      <c r="AH6" s="525" t="n"/>
      <c r="AI6" s="525" t="n"/>
      <c r="AJ6" s="525" t="n"/>
      <c r="AK6" s="525" t="n"/>
      <c r="AL6" s="525" t="n"/>
      <c r="AM6" s="525" t="n"/>
      <c r="AN6" s="525" t="n"/>
      <c r="AO6" s="525" t="n"/>
      <c r="AP6" s="526" t="n"/>
      <c r="AQ6" s="586" t="inlineStr">
        <is>
          <t xml:space="preserve"> SEGUIMIENTO *TRIMESTRAL (DILIGENCIADO POR LA OFICINA DE CALIDAD)</t>
        </is>
      </c>
      <c r="AR6" s="582" t="n"/>
      <c r="AS6" s="582" t="n"/>
      <c r="AT6" s="582" t="n"/>
      <c r="AU6" s="582" t="n"/>
      <c r="AV6" s="582" t="n"/>
      <c r="AW6" s="582" t="n"/>
      <c r="AX6" s="582" t="n"/>
      <c r="AY6" s="582" t="n"/>
      <c r="AZ6" s="582" t="n"/>
      <c r="BA6" s="582" t="n"/>
      <c r="BB6" s="583" t="n"/>
    </row>
    <row r="7" ht="32.25" customFormat="1" customHeight="1" s="183">
      <c r="A7" s="182" t="n"/>
      <c r="B7" s="182" t="n"/>
      <c r="C7" s="182" t="n"/>
      <c r="D7" s="587" t="n"/>
      <c r="E7" s="588" t="n"/>
      <c r="F7" s="588" t="n"/>
      <c r="G7" s="588" t="n"/>
      <c r="H7" s="588" t="n"/>
      <c r="I7" s="589" t="n"/>
      <c r="J7" s="587" t="n"/>
      <c r="K7" s="588" t="n"/>
      <c r="L7" s="588" t="n"/>
      <c r="M7" s="588" t="n"/>
      <c r="N7" s="588" t="n"/>
      <c r="O7" s="588" t="n"/>
      <c r="P7" s="588" t="n"/>
      <c r="Q7" s="588" t="n"/>
      <c r="R7" s="588" t="n"/>
      <c r="S7" s="588" t="n"/>
      <c r="T7" s="588" t="n"/>
      <c r="U7" s="590" t="n"/>
      <c r="V7" s="530" t="n"/>
      <c r="W7" s="532" t="n"/>
      <c r="X7" s="531" t="n"/>
      <c r="Y7" s="530" t="n"/>
      <c r="Z7" s="532" t="n"/>
      <c r="AA7" s="532" t="n"/>
      <c r="AB7" s="532" t="n"/>
      <c r="AC7" s="532" t="n"/>
      <c r="AD7" s="532" t="n"/>
      <c r="AE7" s="532" t="n"/>
      <c r="AF7" s="531" t="n"/>
      <c r="AG7" s="419" t="inlineStr">
        <is>
          <t>PROBABILIDAD DE OCURRENCIA</t>
        </is>
      </c>
      <c r="AH7" s="419" t="inlineStr">
        <is>
          <t>PROBABILIDAD DE OCURRENCIA</t>
        </is>
      </c>
      <c r="AI7" s="419" t="inlineStr">
        <is>
          <t>MAGNITUD DEL IMPACTO</t>
        </is>
      </c>
      <c r="AJ7" s="419" t="inlineStr">
        <is>
          <t>IMPACTO DE OCURRENCIA</t>
        </is>
      </c>
      <c r="AK7" s="419" t="inlineStr">
        <is>
          <t>NIVEL</t>
        </is>
      </c>
      <c r="AL7" s="418" t="inlineStr">
        <is>
          <t>TRATAMIENTO</t>
        </is>
      </c>
      <c r="AM7" s="525" t="n"/>
      <c r="AN7" s="525" t="n"/>
      <c r="AO7" s="525" t="n"/>
      <c r="AP7" s="526" t="n"/>
      <c r="AQ7" s="591" t="n"/>
      <c r="AR7" s="588" t="n"/>
      <c r="AS7" s="588" t="n"/>
      <c r="AT7" s="588" t="n"/>
      <c r="AU7" s="588" t="n"/>
      <c r="AV7" s="588" t="n"/>
      <c r="AW7" s="588" t="n"/>
      <c r="AX7" s="588" t="n"/>
      <c r="AY7" s="588" t="n"/>
      <c r="AZ7" s="588" t="n"/>
      <c r="BA7" s="588" t="n"/>
      <c r="BB7" s="589" t="n"/>
    </row>
    <row r="8" ht="88.5" customFormat="1" customHeight="1" s="183">
      <c r="A8" s="182" t="inlineStr">
        <is>
          <t>CUADRANTE</t>
        </is>
      </c>
      <c r="B8" s="182" t="inlineStr">
        <is>
          <t>DECIMAL</t>
        </is>
      </c>
      <c r="C8" s="182" t="inlineStr">
        <is>
          <t>SUMA</t>
        </is>
      </c>
      <c r="D8" s="229" t="inlineStr">
        <is>
          <t>ID</t>
        </is>
      </c>
      <c r="E8" s="229" t="inlineStr">
        <is>
          <t>CAUSAS INMEDIATAS</t>
        </is>
      </c>
      <c r="F8" s="229" t="inlineStr">
        <is>
          <t xml:space="preserve">ÁREA O DEPENDENCIA </t>
        </is>
      </c>
      <c r="G8" s="229" t="inlineStr">
        <is>
          <t>EVENTO (RIESGO)</t>
        </is>
      </c>
      <c r="H8" s="229" t="inlineStr">
        <is>
          <t>CONSECUENCIA</t>
        </is>
      </c>
      <c r="I8" s="229" t="inlineStr">
        <is>
          <t>CLASIFICACIÓN DEL RIESGO</t>
        </is>
      </c>
      <c r="J8" s="229" t="inlineStr">
        <is>
          <t>PROBABILIDAD: FRECUENCIA DE LA ACTIVIDAD</t>
        </is>
      </c>
      <c r="K8" s="229" t="inlineStr">
        <is>
          <t>ARGUMENTO O DESCRIPCIÓN DE LA PROBABILIDAD</t>
        </is>
      </c>
      <c r="L8" s="229" t="inlineStr">
        <is>
          <t>PROBABILIDAD INHERENTE 
(%)</t>
        </is>
      </c>
      <c r="M8" s="583" t="n"/>
      <c r="N8" s="229" t="inlineStr">
        <is>
          <t>MAGNITUD DEL IMPACTO</t>
        </is>
      </c>
      <c r="O8" s="229" t="inlineStr">
        <is>
          <t>IMPACTO INHERENTE
(%)</t>
        </is>
      </c>
      <c r="P8" s="583" t="n"/>
      <c r="Q8" s="102" t="inlineStr">
        <is>
          <t>NIVEL DE RIESGO INHERENTE</t>
        </is>
      </c>
      <c r="R8" s="102" t="inlineStr">
        <is>
          <t>CONTROLES APLICABLES</t>
        </is>
      </c>
      <c r="S8" s="102" t="inlineStr">
        <is>
          <t>FRECUENCIA O PERIODICIDAD</t>
        </is>
      </c>
      <c r="T8" s="102" t="inlineStr">
        <is>
          <t>DOCUMENTACIÓN</t>
        </is>
      </c>
      <c r="U8" s="102" t="inlineStr">
        <is>
          <t>ENTREGABLES Y/O EVIDENCIAS</t>
        </is>
      </c>
      <c r="V8" s="185" t="inlineStr">
        <is>
          <t>CLASIFICACIÓN DE LOS CONTROLES</t>
        </is>
      </c>
      <c r="W8" s="185" t="inlineStr">
        <is>
          <t>IMPLEMENTACIÓN DEL CONTROL</t>
        </is>
      </c>
      <c r="X8" s="186" t="inlineStr">
        <is>
          <t>AFECTACIÓN DEL CONTROL</t>
        </is>
      </c>
      <c r="Y8" s="186" t="inlineStr">
        <is>
          <t>CALIFICACIÓN DE LOS ATRIBUTOS DE EFICIENCIA</t>
        </is>
      </c>
      <c r="Z8" s="187" t="inlineStr">
        <is>
          <t>PROBABILIDAD RESIDUAL (%)</t>
        </is>
      </c>
      <c r="AA8" s="186" t="inlineStr">
        <is>
          <t>PROBABILIDAD RESIDUAL</t>
        </is>
      </c>
      <c r="AB8" s="186" t="inlineStr">
        <is>
          <t>IMPACTO RESIDUAL (%)</t>
        </is>
      </c>
      <c r="AC8" s="186" t="inlineStr">
        <is>
          <t>IMPACTO RESIDUAL</t>
        </is>
      </c>
      <c r="AD8" s="186" t="inlineStr">
        <is>
          <t>ZONA DEL RIESGO RESIDUAL</t>
        </is>
      </c>
      <c r="AE8" s="186" t="inlineStr">
        <is>
          <t>FECHA DE SEGUIMIENTO</t>
        </is>
      </c>
      <c r="AF8" s="188" t="inlineStr">
        <is>
          <t>OBSERVACIONES, COMENTARIOS Y/O SUGERENCIAS</t>
        </is>
      </c>
      <c r="AG8" s="574" t="n"/>
      <c r="AH8" s="574" t="n"/>
      <c r="AI8" s="574" t="n"/>
      <c r="AJ8" s="574" t="n"/>
      <c r="AK8" s="574" t="n"/>
      <c r="AL8" s="189" t="inlineStr">
        <is>
          <t>PLAN DE ACCIÓN</t>
        </is>
      </c>
      <c r="AM8" s="190" t="inlineStr">
        <is>
          <t>RESPONSABLE</t>
        </is>
      </c>
      <c r="AN8" s="190" t="inlineStr">
        <is>
          <t>FECHA DE IMPLEMENTACIÓN</t>
        </is>
      </c>
      <c r="AO8" s="190" t="inlineStr">
        <is>
          <t>FECHA DE SEGUIMIENTO</t>
        </is>
      </c>
      <c r="AP8" s="190" t="inlineStr">
        <is>
          <t>ESTADO</t>
        </is>
      </c>
      <c r="AQ8" s="191" t="inlineStr">
        <is>
          <t>FECHA DE SEGUIMIENTO</t>
        </is>
      </c>
      <c r="AR8" s="103" t="inlineStr">
        <is>
          <t>OBSERVACIONES Y RECOMENDACIONES</t>
        </is>
      </c>
      <c r="AS8" s="192" t="inlineStr">
        <is>
          <t>FECHA DE SEGUIMIENTO</t>
        </is>
      </c>
      <c r="AT8" s="103" t="inlineStr">
        <is>
          <t>OBSERVACIONES Y RECOMENDACIONES</t>
        </is>
      </c>
      <c r="AU8" s="192" t="inlineStr">
        <is>
          <t>FECHA DE SEGUIMIENTO</t>
        </is>
      </c>
      <c r="AV8" s="523" t="inlineStr">
        <is>
          <t>OBSERVACIONES Y RECOMENDACIONES</t>
        </is>
      </c>
      <c r="AW8" s="192" t="inlineStr">
        <is>
          <t>FECHA DE SEGUIMIENTO</t>
        </is>
      </c>
      <c r="AX8" s="103" t="inlineStr">
        <is>
          <t>OBSERVACIONES Y RECOMENDACIONES</t>
        </is>
      </c>
      <c r="AY8" s="192" t="inlineStr">
        <is>
          <t>FECHA DE SEGUIMIENTO</t>
        </is>
      </c>
      <c r="AZ8" s="103" t="inlineStr">
        <is>
          <t>OBSERVACIONES Y RECOMENDACIONES</t>
        </is>
      </c>
      <c r="BA8" s="192" t="inlineStr">
        <is>
          <t>FECHA DE SEGUIMIENTO</t>
        </is>
      </c>
      <c r="BB8" s="103" t="inlineStr">
        <is>
          <t>OBSERVACIONES Y RECOMENDACIONES</t>
        </is>
      </c>
    </row>
    <row r="9" ht="96.95" customHeight="1">
      <c r="A9" s="184">
        <f>IF(OR(AG9=0,AI9=0),"",IF(AND(AG9&lt;=0.2,AI9&lt;=0.2),1,IF(AND(AG9&lt;=0.2,AI9&lt;=0.4),2,IF(AND(AG9&lt;=0.2,AI9&lt;=0.6),3,IF(AND(AG9&lt;=0.2,AI9&lt;=0.8),4,IF(AND(AG9&lt;=0.2,AI9&lt;=1),5,IF(AND(AG9&lt;=0.4,AI9&lt;=0.2),6,IF(AND(AG9&lt;=0.4,AI9&lt;=0.4),7,IF(AND(AG9&lt;=0.4,AI9&lt;=0.6),8,IF(AND(AG9&lt;=0.4,AI9&lt;=0.8),9,IF(AND(AG9&lt;=0.4,AI9&lt;=1),10,IF(AND(AG9&lt;=0.6,AI9&lt;=0.2),11,IF(AND(AG9&lt;=0.6,AI9&lt;=0.4),12,IF(AND(AG9&lt;=0.6,AI9&lt;=0.6),13,IF(AND(AG9&lt;=0.6,AI9&lt;=0.8),14,IF(AND(AG9&lt;=0.6,AI9&lt;=1),15,IF(AND(AG9&lt;=0.8,AI9&lt;=0.2),16,IF(AND(AG9&lt;=0.8,AI9&lt;=0.4),17,IF(AND(AG9&lt;=0.8,AI9&lt;=0.6),18,IF(AND(AG9&lt;=0.8,AI9&lt;=0.8),19,IF(AND(AG9&lt;=0.8,AI9&lt;=1),20,IF(AND(AG9&lt;=1,AI9&lt;=0.2),21,IF(AND(AG9&lt;=1,AI9&lt;=0.4),22,IF(AND(AG9&lt;=1,AI9&lt;=0.6),23,IF(AND(AG9&lt;=1,AI9&lt;=0.8),24,IF(AND(AG9&lt;=1,AI9&lt;=1),25,""))))))))))))))))))))))))))</f>
        <v/>
      </c>
      <c r="B9" s="184">
        <f>IF(A9="","",1/100)</f>
        <v/>
      </c>
      <c r="C9" s="184">
        <f>IFERROR(A9+B9,"")</f>
        <v/>
      </c>
      <c r="D9" s="344" t="n">
        <v>1</v>
      </c>
      <c r="E9" s="424" t="inlineStr">
        <is>
          <t xml:space="preserve"> Desconocimiento y/o indebida aplicación del Marco Normativo Contable de la Contaduria General de la Nación, aplicable a la Universidad de Cunidnamarca.</t>
        </is>
      </c>
      <c r="F9" s="424" t="inlineStr">
        <is>
          <t>CONTABILIDAD</t>
        </is>
      </c>
      <c r="G9" s="592" t="inlineStr">
        <is>
          <t xml:space="preserve">Posibilidad de incumplimiento del Marco Normativo Contable de la Contaduria General de la Nación, aplicable a la Universidad de Cunidnamarca </t>
        </is>
      </c>
      <c r="H9" s="119" t="inlineStr">
        <is>
          <t xml:space="preserve">Posible afectación reputacional porque los estados financieros de la Universidad no reflejan razonablemente su situación financiera, económica y social, posibilidad de incurrir en sanciones disciplinarias por el no fenecimiento de la cuenta ante la Contraloría Departamental.
  </t>
        </is>
      </c>
      <c r="I9" s="119" t="inlineStr">
        <is>
          <t xml:space="preserve">USUARIOS, PRODUCTOS Y PRÁCTICAS: Fallas negligentes o involuntarias de las obligaciones frente a los usuarios y que impiden satisfacer una obligación profesional frente a éstos. </t>
        </is>
      </c>
      <c r="J9" s="244" t="n">
        <v>1</v>
      </c>
      <c r="K9" s="119" t="inlineStr">
        <is>
          <t>El número relacionado a la ejecución de revisión de normativa y Solamente una vez al año con corte 31 de diciembre se presentan los estados financieros de propósito general regulados por la contabilidad general de la Nación</t>
        </is>
      </c>
      <c r="L9" s="347">
        <f>IF(J9&lt;=0,"",IF(J9&lt;=2,"Muy Baja",IF(J9&lt;=24,"Baja",IF(J9&lt;=500,"Media",IF(J9&lt;=5000,"Alta",IF(J9&gt;5000,"Muy Alta"))))))</f>
        <v/>
      </c>
      <c r="M9" s="593">
        <f>IF(L9="","",IF(L9="Muy Baja",0.2,IF(L9="Baja",0.4,IF(L9="Media",0.6,IF(L9="Alta",0.8,IF(L9="Muy Alta",1,))))))</f>
        <v/>
      </c>
      <c r="N9" s="594" t="inlineStr">
        <is>
          <t>El riesgo afecta la imagen de la entidad a nivel nacional, con efecto publicitario sostenido a nivel país</t>
        </is>
      </c>
      <c r="O9" s="347">
        <f>IF(OR(N9=CRITERIOS!$C$182,N9=CRITERIOS!$D$182),"Leve",IF(OR(N9=CRITERIOS!$C$183,N9=CRITERIOS!$D$183),"Menor",IF(OR(N9=CRITERIOS!$C$184,N9=CRITERIOS!$D$184),"Moderado",IF(OR(N9=CRITERIOS!$C$185,N9=CRITERIOS!$D$185),"Mayor",IF(OR(N9=CRITERIOS!$C$186,N9=CRITERIOS!$D$186),"Catastrófico","")))))</f>
        <v/>
      </c>
      <c r="P9" s="593">
        <f>IF(O9="","",IF(O9="Leve",0.2,IF(O9="Menor",0.4,IF(O9="Moderado",0.6,IF(O9="Mayor",0.8,IF(O9="Catastrófico",1,))))))</f>
        <v/>
      </c>
      <c r="Q9" s="595">
        <f>IF(OR(AND(L9="Muy Baja",O9="Leve"),AND(L9="Muy Baja",O9="Menor"),AND(L9="Baja",O9="Leve")),"BAJO",IF(OR(AND(L9="Muy baja",O9="Moderado"),AND(L9="Baja",O9="Menor"),AND(L9="Baja",O9="Moderado"),AND(L9="Media",O9="Leve"),AND(L9="Media",O9="Menor"),AND(L9="Media",O9="Moderado"),AND(L9="Alta",O9="Leve"),AND(L9="Alta",O9="Menor")),"MODERADO",IF(OR(AND(L9="Muy Baja",O9="Mayor"),AND(L9="Baja",O9="Mayor"),AND(L9="Media",O9="Mayor"),AND(L9="Alta",O9="Moderado"),AND(L9="Alta",O9="Mayor"),AND(L9="Muy Alta",O9="Leve"),AND(L9="Muy Alta",O9="Menor"),AND(L9="Muy Alta",O9="Moderado"),AND(L9="Muy Alta",O9="Mayor")),"ALTO",IF(OR(AND(L9="Muy Baja",O9="Catastrófico"),AND(L9="Baja",O9="Catastrófico"),AND(L9="Media",O9="Catastrófico"),AND(L9="Alta",O9="Catastrófico"),AND(L9="Muy Alta",O9="Catastrófico")),"EXTREMO",""))))</f>
        <v/>
      </c>
      <c r="R9" s="596" t="inlineStr">
        <is>
          <t xml:space="preserve">Capacitar a los funcionarios responsables de la actividad contable.
Verificar la asistencia a las socializaciones o capacitaciones de la Contaduria General de la Nacion y/o asesorias externas  sobre aspectos contables a los funcionarios que hacen parte de la oficina de contabilidad.
</t>
        </is>
      </c>
      <c r="S9" s="597" t="inlineStr">
        <is>
          <t>ANUAL</t>
        </is>
      </c>
      <c r="T9" s="598" t="inlineStr">
        <is>
          <t>Formato de asistencia a las capacitacion es sobre los cambios normativos en politicas contables,  dadas por parte de la Contaduria General de la Nacion y/o asesorias externas  sobre aspectos contables a los funcionarios que hacen parte de la oficina de contabilidad.</t>
        </is>
      </c>
      <c r="U9" s="598" t="inlineStr">
        <is>
          <t>certificado de asistencia, por parte de los funcionarios de la oficina de Contabilidad.</t>
        </is>
      </c>
      <c r="V9" s="38" t="n"/>
      <c r="W9" s="38" t="n"/>
      <c r="X9" s="38" t="n"/>
      <c r="Y9" s="38" t="n"/>
      <c r="Z9" s="250">
        <f>IFERROR(IF(X9="Probabilidad",(M9-(M9*Y9)),IF(X9="Impacto",M9,"")),"")</f>
        <v/>
      </c>
      <c r="AA9" s="250">
        <f>IFERROR(IF(Z9="","",IF(Z9&lt;=0.2,"MUY BAJA",IF(Z9&lt;=0.4,"BAJA",IF(Z9&lt;=0.6,"MEDIA",IF(Z9&lt;=0.8,"ALTA",IF(Z9=1,"MUY ALTA")))))),"")</f>
        <v/>
      </c>
      <c r="AB9" s="250">
        <f>IFERROR(IF(X9="Impacto",(P9-(P9*Y9)),IF(X9="Probabilidad",P9,"")),"")</f>
        <v/>
      </c>
      <c r="AC9" s="250">
        <f>IFERROR(IF(AB9="","",IF(AB9&lt;=0.2,"LEVE",IF(AB9&lt;=0.4,"MENOR",IF(AB9&lt;=0.6,"MODERADO",IF(AB9&lt;=0.8,"MAYOR",IF(AB9=1,"CATASTRÓFICO")))))),"")</f>
        <v/>
      </c>
      <c r="AD9" s="251">
        <f>IFERROR(IF(OR(AND(AA9="Muy Baja",AC9="Leve"),AND(AA9="Muy Baja",AC9="Menor"),AND(AA9="Baja",AC9="Leve")),"BAJO",IF(OR(AND(AA9="Muy baja",AC9="Moderado"),AND(AA9="Baja",AC9="Menor"),AND(AA9="Baja",AC9="Moderado"),AND(AA9="Media",AC9="Leve"),AND(AA9="Media",AC9="Menor"),AND(AA9="Media",AC9="Moderado"),AND(AA9="Alta",AC9="Leve"),AND(AA9="Alta",AC9="Menor")),"MODERADO",IF(OR(AND(AA9="Muy Baja",AC9="Mayor"),AND(AA9="Baja",AC9="Mayor"),AND(AA9="Media",AC9="Mayor"),AND(AA9="Alta",AC9="Moderado"),AND(AA9="Alta",AC9="Mayor"),AND(AA9="Muy Alta",AC9="Leve"),AND(AA9="Muy Alta",AC9="Menor"),AND(AA9="Muy Alta",AC9="Moderado"),AND(AA9="Muy Alta",AC9="Mayor")),"ALTO",IF(OR(AND(AA9="Muy Baja",AC9="Catastrófico"),AND(AA9="Baja",AC9="Catastrófico"),AND(AA9="Media",AC9="Catastrófico"),AND(AA9="Alta",AC9="Catastrófico"),AND(AA9="Muy Alta",AC9="Catastrófico")),"EXTREMO","")))),"")</f>
        <v/>
      </c>
      <c r="AE9" s="252" t="n">
        <v>46141</v>
      </c>
      <c r="AF9" s="38" t="inlineStr">
        <is>
          <t xml:space="preserve">Se evidencia listado de asistencia de capacitación de cambio normativos y aplicación normativa en la causación de imspuestos de fecha 24 de abri de 2025
Se evidencia certificado de asistencia de la capacitación a la fuincionaria jessica paola villanba cruz </t>
        </is>
      </c>
      <c r="AG9" s="239">
        <f>IF(Z9="","",MIN(Z9:Z14))</f>
        <v/>
      </c>
      <c r="AH9" s="239">
        <f>IFERROR(IF(AG9="","",IF(Z9&lt;=0.2,"MUY BAJA",IF(AG9&lt;=0.4,"BAJA",IF(AG9&lt;=0.6,"MEDIA",IF(AG9&lt;=0.8,"ALTA",IF(AG9=1,"MUY ALTA")))))),"")</f>
        <v/>
      </c>
      <c r="AI9" s="239">
        <f>IF(AB9="","",MIN(AB9:AB14))</f>
        <v/>
      </c>
      <c r="AJ9" s="239">
        <f>IFERROR(IF(AI9="","",IF(AI9&lt;=0.2,"LEVE",IF(AI9&lt;=0.4,"MENOR",IF(AI9&lt;=0.6,"MODERADO",IF(AI9&lt;=0.8,"MAYOR",IF(AI9=1,"CATASTRÓFICO")))))),"")</f>
        <v/>
      </c>
      <c r="AK9" s="239">
        <f>IFERROR(IF(OR(AND(AH9="Muy Baja",AJ9="Leve"),AND(AH9="Muy Baja",AJ9="Menor"),AND(AH9="Baja",AJ9="Leve")),"BAJO",IF(OR(AND(AH9="Muy baja",AJ9="Moderado"),AND(AH9="Baja",AJ9="Menor"),AND(AH9="Baja",AJ9="Moderado"),AND(AH9="Media",AJ9="Leve"),AND(AH9="Media",AJ9="Menor"),AND(AH9="Media",AJ9="Moderado"),AND(AH9="Alta",AJ9="Leve"),AND(AH9="Alta",AJ9="Menor")),"MODERADO",IF(OR(AND(AH9="Muy Baja",AJ9="Mayor"),AND(AH9="Baja",AJ9="Mayor"),AND(AH9="Media",AJ9="Mayor"),AND(AH9="Alta",AJ9="Moderado"),AND(AH9="Alta",AJ9="Mayor"),AND(AH9="Muy Alta",AJ9="Leve"),AND(AH9="Muy Alta",AJ9="Menor"),AND(AH9="Muy Alta",AJ9="Moderado"),AND(AH9="Muy Alta",AJ9="Mayor")),"ALTO",IF(OR(AND(AH9="Muy Baja",AJ9="Catastrófico"),AND(AH9="Baja",AJ9="Catastrófico"),AND(AH9="Media",AJ9="Catastrófico"),AND(AH9="Alta",AJ9="Catastrófico"),AND(AH9="Muy Alta",AJ9="Catastrófico")),"EXTREMO","")))),"")</f>
        <v/>
      </c>
      <c r="AL9" s="239" t="n"/>
      <c r="AM9" s="239" t="n"/>
      <c r="AN9" s="239" t="n"/>
      <c r="AO9" s="239" t="n"/>
      <c r="AP9" s="239" t="n"/>
      <c r="AQ9" s="599" t="n"/>
      <c r="AR9" s="38" t="n"/>
      <c r="AS9" s="599" t="n"/>
      <c r="AT9" s="38" t="n"/>
      <c r="AU9" s="599" t="n"/>
      <c r="AV9" s="38" t="n"/>
      <c r="AW9" s="230" t="n"/>
      <c r="AX9" s="31" t="n"/>
      <c r="AY9" s="230" t="n"/>
      <c r="AZ9" s="31" t="n"/>
      <c r="BA9" s="230" t="n"/>
      <c r="BB9" s="31" t="n"/>
    </row>
    <row r="10" ht="107.1" customHeight="1">
      <c r="A10" s="184" t="n"/>
      <c r="B10" s="184" t="n"/>
      <c r="C10" s="184" t="n"/>
      <c r="D10" s="574" t="n"/>
      <c r="E10" s="574" t="n"/>
      <c r="F10" s="574" t="n"/>
      <c r="G10" s="574" t="n"/>
      <c r="H10" s="574" t="n"/>
      <c r="I10" s="574" t="n"/>
      <c r="J10" s="574" t="n"/>
      <c r="K10" s="574" t="n"/>
      <c r="L10" s="574" t="n"/>
      <c r="M10" s="574" t="n"/>
      <c r="N10" s="574" t="n"/>
      <c r="O10" s="574" t="n"/>
      <c r="P10" s="574" t="n"/>
      <c r="Q10" s="600" t="n"/>
      <c r="R10" s="601" t="n"/>
      <c r="S10" s="601" t="n"/>
      <c r="T10" s="602" t="n"/>
      <c r="U10" s="602" t="n"/>
      <c r="V10" s="602" t="n"/>
      <c r="W10" s="602" t="n"/>
      <c r="X10" s="602" t="n"/>
      <c r="Y10" s="602" t="n"/>
      <c r="Z10" s="602" t="n"/>
      <c r="AA10" s="602" t="n"/>
      <c r="AB10" s="602" t="n"/>
      <c r="AC10" s="602" t="n"/>
      <c r="AD10" s="602" t="n"/>
      <c r="AE10" s="602" t="n"/>
      <c r="AF10" s="602" t="n"/>
      <c r="AG10" s="239" t="n"/>
      <c r="AH10" s="239" t="n"/>
      <c r="AI10" s="239" t="n"/>
      <c r="AJ10" s="239" t="n"/>
      <c r="AK10" s="239" t="n"/>
      <c r="AL10" s="239" t="n"/>
      <c r="AM10" s="239" t="n"/>
      <c r="AN10" s="239" t="n"/>
      <c r="AO10" s="239" t="n"/>
      <c r="AP10" s="239" t="n"/>
      <c r="AQ10" s="602" t="n"/>
      <c r="AR10" s="602" t="n"/>
      <c r="AS10" s="602" t="n"/>
      <c r="AT10" s="602" t="n"/>
      <c r="AU10" s="602" t="n"/>
      <c r="AV10" s="602" t="n"/>
      <c r="AW10" s="230" t="n"/>
      <c r="AX10" s="31" t="n"/>
      <c r="AY10" s="230" t="n"/>
      <c r="AZ10" s="31" t="n"/>
      <c r="BA10" s="230" t="n"/>
      <c r="BB10" s="31" t="n"/>
    </row>
    <row r="11" ht="129.75" customFormat="1" customHeight="1" s="232">
      <c r="A11" s="231" t="n"/>
      <c r="B11" s="231" t="n"/>
      <c r="C11" s="231" t="n"/>
      <c r="D11" s="344" t="n">
        <v>2</v>
      </c>
      <c r="E11" s="424" t="inlineStr">
        <is>
          <t xml:space="preserve">Políticas y procedimientos contables desactualizados. </t>
        </is>
      </c>
      <c r="F11" s="424" t="inlineStr">
        <is>
          <t>CONTABILIDAD</t>
        </is>
      </c>
      <c r="G11" s="119" t="inlineStr">
        <is>
          <t>Errores al identificar, clasificar, medir inicialmente y registrar los hechos economicos de la Universidad de Cundinamarca (Etapa de Reconocimiento)</t>
        </is>
      </c>
      <c r="H11" s="119" t="inlineStr">
        <is>
          <t>No razonabilidad de los Estados Financieros de la Universiad de Cundinamarca.</t>
        </is>
      </c>
      <c r="I11" s="119" t="inlineStr">
        <is>
          <t>EJECUCIÓN Y ADMINISTRACIÓN DE PROCESOS: Pérdidas derivadas de errores en la ejecución y administración de procesos.</t>
        </is>
      </c>
      <c r="J11" s="244" t="n">
        <v>1</v>
      </c>
      <c r="K11" s="119" t="inlineStr">
        <is>
          <t>El número relacionado a la ejecución de revisión de procesos asi como las conciliaciones trimestrales con las fuentes  de informacion</t>
        </is>
      </c>
      <c r="L11" s="347">
        <f>IF(J11&lt;=0,"",IF(J11&lt;=2,"Muy Baja",IF(J11&lt;=24,"Baja",IF(J11&lt;=500,"Media",IF(J11&lt;=5000,"Alta",IF(J11&gt;5000,"Muy Alta"))))))</f>
        <v/>
      </c>
      <c r="M11" s="593">
        <f>IF(L11="","",IF(L11="Muy Baja",0.2,IF(L11="Baja",0.4,IF(L11="Media",0.6,IF(L11="Alta",0.8,IF(L11="Muy Alta",1,))))))</f>
        <v/>
      </c>
      <c r="N11" s="119" t="inlineStr">
        <is>
          <t>El riesgo afecta la imagen de la entidad internamente, deconocimiento general nivel interno, de junta directiva y accionistas y/o de proveedores.</t>
        </is>
      </c>
      <c r="O11" s="347">
        <f>IF(OR(N11=CRITERIOS!$C$182,N11=CRITERIOS!$D$182),"Leve",IF(OR(N11=CRITERIOS!$C$183,N11=CRITERIOS!$D$183),"Menor",IF(OR(N11=CRITERIOS!$C$184,N11=CRITERIOS!$D$184),"Moderado",IF(OR(N11=CRITERIOS!$C$185,N11=CRITERIOS!$D$185),"Mayor",IF(OR(N11=CRITERIOS!$C$186,N11=CRITERIOS!$D$186),"Catastrófico","")))))</f>
        <v/>
      </c>
      <c r="P11" s="593">
        <f>IF(O11="","",IF(O11="Leve",0.2,IF(O11="Menor",0.4,IF(O11="Moderado",0.6,IF(O11="Mayor",0.8,IF(O11="Catastrófico",1,))))))</f>
        <v/>
      </c>
      <c r="Q11" s="595">
        <f>IF(OR(AND(L11="Muy Baja",O11="Leve"),AND(L11="Muy Baja",O11="Menor"),AND(L11="Baja",O11="Leve")),"BAJO",IF(OR(AND(L11="Muy baja",O11="Moderado"),AND(L11="Baja",O11="Menor"),AND(L11="Baja",O11="Moderado"),AND(L11="Media",O11="Leve"),AND(L11="Media",O11="Menor"),AND(L11="Media",O11="Moderado"),AND(L11="Alta",O11="Leve"),AND(L11="Alta",O11="Menor")),"MODERADO",IF(OR(AND(L11="Muy Baja",O11="Mayor"),AND(L11="Baja",O11="Mayor"),AND(L11="Media",O11="Mayor"),AND(L11="Alta",O11="Moderado"),AND(L11="Alta",O11="Mayor"),AND(L11="Muy Alta",O11="Leve"),AND(L11="Muy Alta",O11="Menor"),AND(L11="Muy Alta",O11="Moderado"),AND(L11="Muy Alta",O11="Mayor")),"ALTO",IF(OR(AND(L11="Muy Baja",O11="Catastrófico"),AND(L11="Baja",O11="Catastrófico"),AND(L11="Media",O11="Catastrófico"),AND(L11="Alta",O11="Catastrófico"),AND(L11="Muy Alta",O11="Catastrófico")),"EXTREMO",""))))</f>
        <v/>
      </c>
      <c r="R11" s="603" t="inlineStr">
        <is>
          <t xml:space="preserve">Verificar la actualización de politicas y procedimientos contables de la Universidad de Cundimarca.
</t>
        </is>
      </c>
      <c r="S11" s="424" t="inlineStr">
        <is>
          <t>ANUAL</t>
        </is>
      </c>
      <c r="T11" s="604" t="inlineStr">
        <is>
          <t>Politicas y procedimientos contables de la Universidad de Cundinamarca actualizados.</t>
        </is>
      </c>
      <c r="U11" s="605" t="inlineStr">
        <is>
          <t>Acta comité socializacion  politicas y procedimientos contables de la Universidad de Cundinamarca.</t>
        </is>
      </c>
      <c r="V11" s="38" t="n"/>
      <c r="W11" s="38" t="n"/>
      <c r="X11" s="38" t="n"/>
      <c r="Y11" s="38" t="n"/>
      <c r="Z11" s="38" t="n"/>
      <c r="AA11" s="38" t="n"/>
      <c r="AB11" s="38" t="n"/>
      <c r="AC11" s="38" t="n"/>
      <c r="AD11" s="38" t="n"/>
      <c r="AE11" s="252" t="n">
        <v>46141</v>
      </c>
      <c r="AF11" s="38" t="inlineStr">
        <is>
          <t xml:space="preserve">Se evidencia acta No. 003 del 2025/08/06, donde se menciona la presentación del AFIM001-MANUAL DE PRINCIPIOS, REGLAS Y
PROCEDIMIENTOS CONTABLES. </t>
        </is>
      </c>
      <c r="AG11" s="38" t="n"/>
      <c r="AH11" s="38" t="n"/>
      <c r="AI11" s="38" t="n"/>
      <c r="AJ11" s="38" t="n"/>
      <c r="AK11" s="38" t="n"/>
      <c r="AL11" s="38" t="n"/>
      <c r="AM11" s="38" t="n"/>
      <c r="AN11" s="241" t="n"/>
      <c r="AO11" s="241" t="n"/>
      <c r="AP11" s="241" t="n"/>
      <c r="AQ11" s="34" t="n"/>
      <c r="AR11" s="36" t="n"/>
      <c r="AS11" s="34" t="n"/>
      <c r="AT11" s="36" t="n"/>
      <c r="AU11" s="34" t="n"/>
      <c r="AV11" s="36" t="n"/>
      <c r="AW11" s="235" t="n"/>
      <c r="AX11" s="234" t="n"/>
      <c r="AY11" s="235" t="n"/>
      <c r="AZ11" s="234" t="n"/>
      <c r="BA11" s="235" t="n"/>
      <c r="BB11" s="234" t="n"/>
      <c r="BC11" s="236" t="n"/>
      <c r="BD11" s="236" t="n"/>
      <c r="BE11" s="236" t="n"/>
      <c r="BF11" s="236" t="n"/>
      <c r="BG11" s="236" t="n"/>
      <c r="BH11" s="236" t="n"/>
      <c r="BI11" s="236" t="n"/>
      <c r="BJ11" s="236" t="n"/>
      <c r="BK11" s="236" t="n"/>
      <c r="BL11" s="236" t="n"/>
      <c r="BM11" s="236" t="n"/>
      <c r="BN11" s="236" t="n"/>
      <c r="BO11" s="236" t="n"/>
      <c r="BP11" s="236" t="n"/>
      <c r="BQ11" s="236" t="n"/>
      <c r="BR11" s="236" t="n"/>
      <c r="BS11" s="236" t="n"/>
      <c r="BT11" s="236" t="n"/>
      <c r="BU11" s="236" t="n"/>
      <c r="BV11" s="236" t="n"/>
      <c r="BW11" s="236" t="n"/>
      <c r="BX11" s="236" t="n"/>
      <c r="BY11" s="236" t="n"/>
      <c r="BZ11" s="236" t="n"/>
      <c r="CA11" s="236" t="n"/>
      <c r="CB11" s="236" t="n"/>
      <c r="CC11" s="236" t="n"/>
      <c r="CD11" s="236" t="n"/>
      <c r="CE11" s="236" t="n"/>
      <c r="CF11" s="236" t="n"/>
      <c r="CG11" s="236" t="n"/>
      <c r="CH11" s="236" t="n"/>
      <c r="CI11" s="236" t="n"/>
      <c r="CJ11" s="236" t="n"/>
      <c r="CK11" s="236" t="n"/>
      <c r="CL11" s="236" t="n"/>
      <c r="CM11" s="236" t="n"/>
      <c r="CN11" s="236" t="n"/>
      <c r="CO11" s="236" t="n"/>
      <c r="CP11" s="236" t="n"/>
      <c r="CQ11" s="236" t="n"/>
      <c r="CR11" s="236" t="n"/>
      <c r="CS11" s="236" t="n"/>
      <c r="CT11" s="236" t="n"/>
      <c r="CU11" s="236" t="n"/>
      <c r="CV11" s="236" t="n"/>
      <c r="CW11" s="236" t="n"/>
      <c r="CX11" s="236" t="n"/>
      <c r="CY11" s="236" t="n"/>
      <c r="CZ11" s="236" t="n"/>
      <c r="DA11" s="236" t="n"/>
      <c r="DB11" s="236" t="n"/>
      <c r="DC11" s="236" t="n"/>
      <c r="DD11" s="236" t="n"/>
      <c r="DE11" s="236" t="n"/>
      <c r="DF11" s="236" t="n"/>
      <c r="DG11" s="236" t="n"/>
      <c r="DH11" s="236" t="n"/>
      <c r="DI11" s="236" t="n"/>
      <c r="DJ11" s="236" t="n"/>
      <c r="DK11" s="236" t="n"/>
      <c r="DL11" s="236" t="n"/>
      <c r="DM11" s="236" t="n"/>
      <c r="DN11" s="236" t="n"/>
      <c r="DO11" s="236" t="n"/>
      <c r="DP11" s="236" t="n"/>
      <c r="DQ11" s="236" t="n"/>
      <c r="DR11" s="236" t="n"/>
      <c r="DS11" s="236" t="n"/>
      <c r="DT11" s="236" t="n"/>
      <c r="DU11" s="236" t="n"/>
      <c r="DV11" s="236" t="n"/>
      <c r="DW11" s="236" t="n"/>
      <c r="DX11" s="236" t="n"/>
      <c r="DY11" s="236" t="n"/>
      <c r="DZ11" s="236" t="n"/>
      <c r="EA11" s="236" t="n"/>
      <c r="EB11" s="236" t="n"/>
      <c r="EC11" s="236" t="n"/>
      <c r="ED11" s="236" t="n"/>
      <c r="EE11" s="236" t="n"/>
      <c r="EF11" s="236" t="n"/>
      <c r="EG11" s="236" t="n"/>
      <c r="EH11" s="236" t="n"/>
      <c r="EI11" s="236" t="n"/>
      <c r="EJ11" s="236" t="n"/>
      <c r="EK11" s="236" t="n"/>
      <c r="EL11" s="236" t="n"/>
      <c r="EM11" s="236" t="n"/>
      <c r="EN11" s="236" t="n"/>
      <c r="EO11" s="236" t="n"/>
      <c r="EP11" s="236" t="n"/>
      <c r="EQ11" s="236" t="n"/>
      <c r="ER11" s="236" t="n"/>
      <c r="ES11" s="236" t="n"/>
      <c r="ET11" s="236" t="n"/>
      <c r="EU11" s="236" t="n"/>
      <c r="EV11" s="236" t="n"/>
      <c r="EW11" s="236" t="n"/>
      <c r="EX11" s="236" t="n"/>
      <c r="EY11" s="236" t="n"/>
      <c r="EZ11" s="236" t="n"/>
      <c r="FA11" s="236" t="n"/>
      <c r="FB11" s="236" t="n"/>
      <c r="FC11" s="236" t="n"/>
      <c r="FD11" s="236" t="n"/>
      <c r="FE11" s="236" t="n"/>
      <c r="FF11" s="236" t="n"/>
      <c r="FG11" s="236" t="n"/>
      <c r="FH11" s="236" t="n"/>
      <c r="FI11" s="236" t="n"/>
      <c r="FJ11" s="236" t="n"/>
      <c r="FK11" s="236" t="n"/>
      <c r="FL11" s="236" t="n"/>
      <c r="FM11" s="236" t="n"/>
      <c r="FN11" s="236" t="n"/>
    </row>
    <row r="12" ht="118.5" customFormat="1" customHeight="1" s="232">
      <c r="A12" s="233" t="n"/>
      <c r="B12" s="233" t="n"/>
      <c r="C12" s="233" t="n"/>
      <c r="D12" s="574" t="n"/>
      <c r="E12" s="574" t="n"/>
      <c r="F12" s="574" t="n"/>
      <c r="G12" s="574" t="n"/>
      <c r="H12" s="574" t="n"/>
      <c r="I12" s="574" t="n"/>
      <c r="J12" s="574" t="n"/>
      <c r="K12" s="574" t="n"/>
      <c r="L12" s="574" t="n"/>
      <c r="M12" s="574" t="n"/>
      <c r="N12" s="574" t="n"/>
      <c r="O12" s="574" t="n"/>
      <c r="P12" s="574" t="n"/>
      <c r="Q12" s="600" t="n"/>
      <c r="R12" s="590" t="n"/>
      <c r="S12" s="574" t="n"/>
      <c r="T12" s="589" t="n"/>
      <c r="U12" s="601" t="n"/>
      <c r="V12" s="602" t="n"/>
      <c r="W12" s="602" t="n"/>
      <c r="X12" s="602" t="n"/>
      <c r="Y12" s="602" t="n"/>
      <c r="Z12" s="602" t="n"/>
      <c r="AA12" s="602" t="n"/>
      <c r="AB12" s="602" t="n"/>
      <c r="AC12" s="602" t="n"/>
      <c r="AD12" s="602" t="n"/>
      <c r="AE12" s="602" t="n"/>
      <c r="AF12" s="602" t="n"/>
      <c r="AG12" s="602" t="n"/>
      <c r="AH12" s="602" t="n"/>
      <c r="AI12" s="602" t="n"/>
      <c r="AJ12" s="602" t="n"/>
      <c r="AK12" s="602" t="n"/>
      <c r="AL12" s="602" t="n"/>
      <c r="AM12" s="602" t="n"/>
      <c r="AN12" s="24" t="n"/>
      <c r="AO12" s="24" t="n"/>
      <c r="AP12" s="24" t="n"/>
      <c r="AQ12" s="602" t="n"/>
      <c r="AR12" s="602" t="n"/>
      <c r="AS12" s="602" t="n"/>
      <c r="AT12" s="602" t="n"/>
      <c r="AU12" s="602" t="n"/>
      <c r="AV12" s="602" t="n"/>
      <c r="AW12" s="235" t="n"/>
      <c r="AX12" s="234" t="n"/>
      <c r="AY12" s="235" t="n"/>
      <c r="AZ12" s="234" t="n"/>
      <c r="BA12" s="235" t="n"/>
      <c r="BB12" s="234" t="n"/>
      <c r="BC12" s="236" t="n"/>
      <c r="BD12" s="236" t="n"/>
      <c r="BE12" s="236" t="n"/>
      <c r="BF12" s="236" t="n"/>
      <c r="BG12" s="236" t="n"/>
      <c r="BH12" s="236" t="n"/>
      <c r="BI12" s="236" t="n"/>
      <c r="BJ12" s="236" t="n"/>
      <c r="BK12" s="236" t="n"/>
      <c r="BL12" s="236" t="n"/>
      <c r="BM12" s="236" t="n"/>
      <c r="BN12" s="236" t="n"/>
      <c r="BO12" s="236" t="n"/>
      <c r="BP12" s="236" t="n"/>
      <c r="BQ12" s="236" t="n"/>
      <c r="BR12" s="236" t="n"/>
      <c r="BS12" s="236" t="n"/>
      <c r="BT12" s="236" t="n"/>
      <c r="BU12" s="236" t="n"/>
      <c r="BV12" s="236" t="n"/>
      <c r="BW12" s="236" t="n"/>
      <c r="BX12" s="236" t="n"/>
      <c r="BY12" s="236" t="n"/>
      <c r="BZ12" s="236" t="n"/>
      <c r="CA12" s="236" t="n"/>
      <c r="CB12" s="236" t="n"/>
      <c r="CC12" s="236" t="n"/>
      <c r="CD12" s="236" t="n"/>
      <c r="CE12" s="236" t="n"/>
      <c r="CF12" s="236" t="n"/>
      <c r="CG12" s="236" t="n"/>
      <c r="CH12" s="236" t="n"/>
      <c r="CI12" s="236" t="n"/>
      <c r="CJ12" s="236" t="n"/>
      <c r="CK12" s="236" t="n"/>
      <c r="CL12" s="236" t="n"/>
      <c r="CM12" s="236" t="n"/>
      <c r="CN12" s="236" t="n"/>
      <c r="CO12" s="236" t="n"/>
      <c r="CP12" s="236" t="n"/>
      <c r="CQ12" s="236" t="n"/>
      <c r="CR12" s="236" t="n"/>
      <c r="CS12" s="236" t="n"/>
      <c r="CT12" s="236" t="n"/>
      <c r="CU12" s="236" t="n"/>
      <c r="CV12" s="236" t="n"/>
      <c r="CW12" s="236" t="n"/>
      <c r="CX12" s="236" t="n"/>
      <c r="CY12" s="236" t="n"/>
      <c r="CZ12" s="236" t="n"/>
      <c r="DA12" s="236" t="n"/>
      <c r="DB12" s="236" t="n"/>
      <c r="DC12" s="236" t="n"/>
      <c r="DD12" s="236" t="n"/>
      <c r="DE12" s="236" t="n"/>
      <c r="DF12" s="236" t="n"/>
      <c r="DG12" s="236" t="n"/>
      <c r="DH12" s="236" t="n"/>
      <c r="DI12" s="236" t="n"/>
      <c r="DJ12" s="236" t="n"/>
      <c r="DK12" s="236" t="n"/>
      <c r="DL12" s="236" t="n"/>
      <c r="DM12" s="236" t="n"/>
      <c r="DN12" s="236" t="n"/>
      <c r="DO12" s="236" t="n"/>
      <c r="DP12" s="236" t="n"/>
      <c r="DQ12" s="236" t="n"/>
      <c r="DR12" s="236" t="n"/>
      <c r="DS12" s="236" t="n"/>
      <c r="DT12" s="236" t="n"/>
      <c r="DU12" s="236" t="n"/>
      <c r="DV12" s="236" t="n"/>
      <c r="DW12" s="236" t="n"/>
      <c r="DX12" s="236" t="n"/>
      <c r="DY12" s="236" t="n"/>
      <c r="DZ12" s="236" t="n"/>
      <c r="EA12" s="236" t="n"/>
      <c r="EB12" s="236" t="n"/>
      <c r="EC12" s="236" t="n"/>
      <c r="ED12" s="236" t="n"/>
      <c r="EE12" s="236" t="n"/>
      <c r="EF12" s="236" t="n"/>
      <c r="EG12" s="236" t="n"/>
      <c r="EH12" s="236" t="n"/>
      <c r="EI12" s="236" t="n"/>
      <c r="EJ12" s="236" t="n"/>
      <c r="EK12" s="236" t="n"/>
      <c r="EL12" s="236" t="n"/>
      <c r="EM12" s="236" t="n"/>
      <c r="EN12" s="236" t="n"/>
      <c r="EO12" s="236" t="n"/>
      <c r="EP12" s="236" t="n"/>
      <c r="EQ12" s="236" t="n"/>
      <c r="ER12" s="236" t="n"/>
      <c r="ES12" s="236" t="n"/>
      <c r="ET12" s="236" t="n"/>
      <c r="EU12" s="236" t="n"/>
      <c r="EV12" s="236" t="n"/>
      <c r="EW12" s="236" t="n"/>
      <c r="EX12" s="236" t="n"/>
      <c r="EY12" s="236" t="n"/>
      <c r="EZ12" s="236" t="n"/>
      <c r="FA12" s="236" t="n"/>
      <c r="FB12" s="236" t="n"/>
      <c r="FC12" s="236" t="n"/>
      <c r="FD12" s="236" t="n"/>
      <c r="FE12" s="236" t="n"/>
      <c r="FF12" s="236" t="n"/>
      <c r="FG12" s="236" t="n"/>
      <c r="FH12" s="236" t="n"/>
      <c r="FI12" s="236" t="n"/>
      <c r="FJ12" s="236" t="n"/>
      <c r="FK12" s="236" t="n"/>
      <c r="FL12" s="236" t="n"/>
      <c r="FM12" s="236" t="n"/>
      <c r="FN12" s="236" t="n"/>
    </row>
    <row r="13" ht="174.75" customHeight="1">
      <c r="D13" s="242" t="n">
        <v>3</v>
      </c>
      <c r="E13" s="243" t="inlineStr">
        <is>
          <t>Selección incorrecta del criterio de medición posterior
aplicable al hecho económico.
Omisión de la medición posterior del hecho
económico cuando la Universidad está obligada a ello.
Realización de cálculos errados o aplicación de
criterios de medición posterior que no corresponden
con la norma aplicable a la Universidad.</t>
        </is>
      </c>
      <c r="F13" s="243" t="inlineStr">
        <is>
          <t>CONTABILIDAD</t>
        </is>
      </c>
      <c r="G13" s="118" t="inlineStr">
        <is>
          <t>Omisiones o errores en la medición posterior de activos y pasivos. ( Etapa Medición Posterior)</t>
        </is>
      </c>
      <c r="H13" s="118" t="inlineStr">
        <is>
          <t>Sub o sobre- estimación de las cuentas valuativas de los Activos y Pasivos de la Universidad de Cundinamarca.</t>
        </is>
      </c>
      <c r="I13" s="118" t="inlineStr">
        <is>
          <t>EJECUCIÓN Y ADMINISTRACIÓN DE PROCESOS: Pérdidas derivadas de errores en la ejecución y administración de procesos.</t>
        </is>
      </c>
      <c r="J13" s="244" t="n">
        <v>1</v>
      </c>
      <c r="K13" s="118" t="inlineStr">
        <is>
          <t>El número de conciliaciones de cierre mensuales en el año</t>
        </is>
      </c>
      <c r="L13" s="118">
        <f>IF(J13&lt;=0,"",IF(J13&lt;=2,"Muy Baja",IF(J13&lt;=24,"Baja",IF(J13&lt;=500,"Media",IF(J13&lt;=5000,"Alta",IF(J13&gt;5000,"Muy Alta"))))))</f>
        <v/>
      </c>
      <c r="M13" s="245" t="n">
        <v>0.4</v>
      </c>
      <c r="N13" s="118" t="inlineStr">
        <is>
          <t>El riesgo afecta la imagen de la entidad internamente, deconocimiento general nivel interno, de junta directiva y accionistas y/o de proveedores.</t>
        </is>
      </c>
      <c r="O13" s="118">
        <f>IF(OR(N13=CRITERIOS!$C$182,N13=CRITERIOS!$D$182),"Leve",IF(OR(N13=CRITERIOS!$C$183,N13=CRITERIOS!$D$183),"Menor",IF(OR(N13=CRITERIOS!$C$184,N13=CRITERIOS!$D$184),"Moderado",IF(OR(N13=CRITERIOS!$C$185,N13=CRITERIOS!$D$185),"Mayor",IF(OR(N13=CRITERIOS!$C$186,N13=CRITERIOS!$D$186),"Catastrófico","")))))</f>
        <v/>
      </c>
      <c r="P13" s="245">
        <f>IF(O13="","",IF(O13="Leve",0.2,IF(O13="Menor",0.4,IF(O13="Moderado",0.6,IF(O13="Mayor",0.8,IF(O13="Catastrófico",1,))))))</f>
        <v/>
      </c>
      <c r="Q13" s="246">
        <f>IF(OR(AND(L13="Muy Baja",O13="Leve"),AND(L13="Muy Baja",O13="Menor"),AND(L13="Baja",O13="Leve")),"BAJO",IF(OR(AND(L13="Muy baja",O13="Moderado"),AND(L13="Baja",O13="Menor"),AND(L13="Baja",O13="Moderado"),AND(L13="Media",O13="Leve"),AND(L13="Media",O13="Menor"),AND(L13="Media",O13="Moderado"),AND(L13="Alta",O13="Leve"),AND(L13="Alta",O13="Menor")),"MODERADO",IF(OR(AND(L13="Muy Baja",O13="Mayor"),AND(L13="Baja",O13="Mayor"),AND(L13="Media",O13="Mayor"),AND(L13="Alta",O13="Moderado"),AND(L13="Alta",O13="Mayor"),AND(L13="Muy Alta",O13="Leve"),AND(L13="Muy Alta",O13="Menor"),AND(L13="Muy Alta",O13="Moderado"),AND(L13="Muy Alta",O13="Mayor")),"ALTO",IF(OR(AND(L13="Muy Baja",O13="Catastrófico"),AND(L13="Baja",O13="Catastrófico"),AND(L13="Media",O13="Catastrófico"),AND(L13="Alta",O13="Catastrófico"),AND(L13="Muy Alta",O13="Catastrófico")),"EXTREMO",""))))</f>
        <v/>
      </c>
      <c r="R13" s="22" t="inlineStr">
        <is>
          <t>Verificar que los valores calculados correspondientes a la depreciación, amortización, agotamiento y deterioro, entre otros, se han efectuado adecuadamente.</t>
        </is>
      </c>
      <c r="S13" s="435" t="inlineStr">
        <is>
          <t>ANUAL</t>
        </is>
      </c>
      <c r="T13" s="247" t="inlineStr">
        <is>
          <t>Acta de mesa trabajo para realizar conciliación entre la Oficina de Contabilidad y las areas que afecten las cuentas valuativas de la Universidad de Cundiamarca.</t>
        </is>
      </c>
      <c r="U13" s="118" t="inlineStr">
        <is>
          <t>Evidencias integradoc proceso de conciliación entre la Oficina de Contabilidad y las areas que afecten las cuentas valuativas de la Universidad de Cundinamarca.</t>
        </is>
      </c>
      <c r="V13" s="248" t="n"/>
      <c r="W13" s="38" t="n"/>
      <c r="X13" s="38" t="n"/>
      <c r="Y13" s="38" t="n"/>
      <c r="Z13" s="249">
        <f>IFERROR(IF(AND(X12="Probabilidad",X13="Probabilidad"),(Z12-(Z12*Y13)),IF(AND(X12="Impacto",X13="Probabilidad"),(Z9-(Z9*Y13)),IF(X13="Impacto",Z12,""))),"")</f>
        <v/>
      </c>
      <c r="AA13" s="250">
        <f>IFERROR(IF(Z13="","",IF(Z13&lt;=0.2,"MUY BAJA",IF(Z13&lt;=0.4,"BAJA",IF(Z13&lt;=0.6,"MEDIA",IF(Z13&lt;=0.8,"ALTA",IF(Z13=1,"MUY ALTA")))))),"")</f>
        <v/>
      </c>
      <c r="AB13" s="250">
        <f>IFERROR(IF(AND(X12="Impacto",X13="Impacto"),(AB12-(AB12*Y13)),IF(AND(X12="Probabilidad",X13="Impacto"),(AB9-(AB9*Y13)),IF(X13="Probabilidad",AB12,""))),"")</f>
        <v/>
      </c>
      <c r="AC13" s="250">
        <f>IFERROR(IF(AB13="","",IF(AB13&lt;=0.2,"LEVE",IF(AB13&lt;=0.4,"MENOR",IF(AB13&lt;=0.6,"MODERADO",IF(AB13&lt;=0.8,"MAYOR",IF(AB13=1,"CATASTRÓFICO")))))),"")</f>
        <v/>
      </c>
      <c r="AD13" s="251">
        <f>IFERROR(IF(OR(AND(AA13="Muy Baja",AC13="Leve"),AND(AA13="Muy Baja",AC13="Menor"),AND(AA13="Baja",AC13="Leve")),"BAJO",IF(OR(AND(AA13="Muy baja",AC13="Moderado"),AND(AA13="Baja",AC13="Menor"),AND(AA13="Baja",AC13="Moderado"),AND(AA13="Media",AC13="Leve"),AND(AA13="Media",AC13="Menor"),AND(AA13="Media",AC13="Moderado"),AND(AA13="Alta",AC13="Leve"),AND(AA13="Alta",AC13="Menor")),"MODERADO",IF(OR(AND(AA13="Muy Baja",AC13="Mayor"),AND(AA13="Baja",AC13="Mayor"),AND(AA13="Media",AC13="Mayor"),AND(AA13="Alta",AC13="Moderado"),AND(AA13="Alta",AC13="Mayor"),AND(AA13="Muy Alta",AC13="Leve"),AND(AA13="Muy Alta",AC13="Menor"),AND(AA13="Muy Alta",AC13="Moderado"),AND(AA13="Muy Alta",AC13="Mayor")),"ALTO",IF(OR(AND(AA13="Muy Baja",AC13="Catastrófico"),AND(AA13="Baja",AC13="Catastrófico"),AND(AA13="Media",AC13="Catastrófico"),AND(AA13="Alta",AC13="Catastrófico"),AND(AA13="Muy Alta",AC13="Catastrófico")),"EXTREMO","")))),"")</f>
        <v/>
      </c>
      <c r="AE13" s="252" t="n">
        <v>46141</v>
      </c>
      <c r="AF13" s="38" t="inlineStr">
        <is>
          <t xml:space="preserve">Se evidencia instancia digitalizada en la herramienta  integradoc denominada cierres contables, donde se realiza la conciliación de cierres contables de periodo y de vigencia con cada uno de los procesos a los cuales es requerida información a nivel institucional, evidencia instancia CONCI-TRI-21,  de diciembre 2025. </t>
        </is>
      </c>
      <c r="AG13" s="253" t="n"/>
      <c r="AH13" s="253" t="n"/>
      <c r="AI13" s="253" t="n"/>
      <c r="AJ13" s="253" t="n"/>
      <c r="AK13" s="253" t="n"/>
      <c r="AL13" s="253" t="n"/>
      <c r="AM13" s="253" t="n"/>
      <c r="AN13" s="253" t="n"/>
      <c r="AO13" s="253" t="n"/>
      <c r="AP13" s="253" t="n"/>
      <c r="AQ13" s="254" t="n"/>
      <c r="AR13" s="253" t="n"/>
      <c r="AS13" s="254" t="n"/>
      <c r="AT13" s="253" t="n"/>
      <c r="AU13" s="254" t="n"/>
      <c r="AV13" s="253" t="n"/>
      <c r="AW13" s="230" t="n"/>
      <c r="AX13" s="31" t="n"/>
      <c r="AY13" s="230" t="n"/>
      <c r="AZ13" s="31" t="n"/>
      <c r="BA13" s="230" t="n"/>
      <c r="BB13" s="31" t="n"/>
    </row>
    <row r="14" ht="357.75" customHeight="1">
      <c r="D14" s="242" t="n">
        <v>4</v>
      </c>
      <c r="E14" s="243" t="inlineStr">
        <is>
          <t>Inadecuada planeación de cierre contable. 
Retrazo en la aprobación de los Estados Financieros por parte de las instancias pertinentes.</t>
        </is>
      </c>
      <c r="F14" s="243" t="inlineStr">
        <is>
          <t>CONTABILIDAD</t>
        </is>
      </c>
      <c r="G14" s="118" t="inlineStr">
        <is>
          <t>No presentación, presentación inadecuada o inoportuna de los Estados Financieros y las notas, de la Universidad de Cundinamarca. (Etapas de Presentación y Revelación)</t>
        </is>
      </c>
      <c r="H14" s="118" t="inlineStr">
        <is>
          <t>Sansiones disciplinarias por parte de los organos de control, inspección y vigilancia.</t>
        </is>
      </c>
      <c r="I14" s="118" t="inlineStr">
        <is>
          <t xml:space="preserve">USUARIOS, PRODUCTOS Y PRÁCTICAS: Fallas negligentes o involuntarias de las obligaciones frente a los usuarios y que impiden satisfacer una obligación profesional frente a éstos. </t>
        </is>
      </c>
      <c r="J14" s="244" t="n">
        <v>1</v>
      </c>
      <c r="K14" s="118" t="inlineStr">
        <is>
          <t>Este número corresponde a la periodisidad del reporte de informacion según lineamientos de la Contaduria General de la Nacion</t>
        </is>
      </c>
      <c r="L14" s="118">
        <f>IF(J14&lt;=0,"",IF(J14&lt;=2,"Muy Baja",IF(J14&lt;=24,"Baja",IF(J14&lt;=500,"Media",IF(J14&lt;=5000,"Alta",IF(J14&gt;5000,"Muy Alta"))))))</f>
        <v/>
      </c>
      <c r="M14" s="245" t="n">
        <v>0.4</v>
      </c>
      <c r="N14" s="118" t="inlineStr">
        <is>
          <t>El riesgo afecta la imagen de la entidad internamente, deconocimiento general nivel interno, de junta directiva y accionistas y/o de proveedores.</t>
        </is>
      </c>
      <c r="O14" s="118">
        <f>IF(OR(N14=CRITERIOS!$C$182,N14=CRITERIOS!$D$182),"Leve",IF(OR(N14=CRITERIOS!$C$183,N14=CRITERIOS!$D$183),"Menor",IF(OR(N14=CRITERIOS!$C$184,N14=CRITERIOS!$D$184),"Moderado",IF(OR(N14=CRITERIOS!$C$185,N14=CRITERIOS!$D$185),"Mayor",IF(OR(N14=CRITERIOS!$C$186,N14=CRITERIOS!$D$186),"Catastrófico","")))))</f>
        <v/>
      </c>
      <c r="P14" s="245">
        <f>IF(O14="","",IF(O14="Leve",0.2,IF(O14="Menor",0.4,IF(O14="Moderado",0.6,IF(O14="Mayor",0.8,IF(O14="Catastrófico",1,))))))</f>
        <v/>
      </c>
      <c r="Q14" s="246">
        <f>IF(OR(AND(L14="Muy Baja",O14="Leve"),AND(L14="Muy Baja",O14="Menor"),AND(L14="Baja",O14="Leve")),"BAJO",IF(OR(AND(L14="Muy baja",O14="Moderado"),AND(L14="Baja",O14="Menor"),AND(L14="Baja",O14="Moderado"),AND(L14="Media",O14="Leve"),AND(L14="Media",O14="Menor"),AND(L14="Media",O14="Moderado"),AND(L14="Alta",O14="Leve"),AND(L14="Alta",O14="Menor")),"MODERADO",IF(OR(AND(L14="Muy Baja",O14="Mayor"),AND(L14="Baja",O14="Mayor"),AND(L14="Media",O14="Mayor"),AND(L14="Alta",O14="Moderado"),AND(L14="Alta",O14="Mayor"),AND(L14="Muy Alta",O14="Leve"),AND(L14="Muy Alta",O14="Menor"),AND(L14="Muy Alta",O14="Moderado"),AND(L14="Muy Alta",O14="Mayor")),"ALTO",IF(OR(AND(L14="Muy Baja",O14="Catastrófico"),AND(L14="Baja",O14="Catastrófico"),AND(L14="Media",O14="Catastrófico"),AND(L14="Alta",O14="Catastrófico"),AND(L14="Muy Alta",O14="Catastrófico")),"EXTREMO",""))))</f>
        <v/>
      </c>
      <c r="R14" s="22" t="inlineStr">
        <is>
          <t>Comprobar que la información financiera sea suministrada oportunamente al representante legal de la Universidad y funcionarios que requieran de la información.
Verificar que el reporte de información financiera sea suministrado oportunamente a la Contaduría General de la Nación y que corresponda con los estados financieros.
Verificar que la información financiera sea suministrada oportunamente a los organismos de inspección, vigilancia y control y demás usuarios.</t>
        </is>
      </c>
      <c r="S14" s="38" t="inlineStr">
        <is>
          <t>ANUAL</t>
        </is>
      </c>
      <c r="T14" s="253" t="inlineStr">
        <is>
          <t>Estados Financieros y Notas.</t>
        </is>
      </c>
      <c r="U14" s="255" t="inlineStr">
        <is>
          <t xml:space="preserve">Publicación de los Estados Financieros en la página web.
Certificado de presentación de la información financiera en el CHIP de la Contaduria General de la Nación.
Documento soporte de presentación de información financiera ante los organismos de inspección, vigilancia y control.
</t>
        </is>
      </c>
      <c r="V14" s="38" t="n"/>
      <c r="W14" s="38" t="n"/>
      <c r="X14" s="38" t="n"/>
      <c r="Y14" s="38" t="n"/>
      <c r="Z14" s="249">
        <f>IFERROR(IF(AND(X13="Probabilidad",X14="Probabilidad"),(Z13-(Z13*Y14)),IF(AND(X13="Impacto",X14="Probabilidad"),(Z12-(Z12*Y14)),IF(X14="Impacto",Z13,""))),"")</f>
        <v/>
      </c>
      <c r="AA14" s="250">
        <f>IFERROR(IF(Z14="","",IF(Z14&lt;=0.2,"MUY BAJA",IF(Z14&lt;=0.4,"BAJA",IF(Z14&lt;=0.6,"MEDIA",IF(Z14&lt;=0.8,"ALTA",IF(Z14=1,"MUY ALTA")))))),"")</f>
        <v/>
      </c>
      <c r="AB14" s="250">
        <f>IFERROR(IF(AND(X13="Impacto",X14="Impacto"),(AB13-(AB13*Y14)),IF(AND(X13="Probabilidad",X14="Impacto"),(AB12-(AB12*Y14)),IF(X14="Probabilidad",AB13,""))),"")</f>
        <v/>
      </c>
      <c r="AC14" s="250">
        <f>IFERROR(IF(AB14="","",IF(AB14&lt;=0.2,"LEVE",IF(AB14&lt;=0.4,"MENOR",IF(AB14&lt;=0.6,"MODERADO",IF(AB14&lt;=0.8,"MAYOR",IF(AB14=1,"CATASTRÓFICO")))))),"")</f>
        <v/>
      </c>
      <c r="AD14" s="251">
        <f>IFERROR(IF(OR(AND(AA14="Muy Baja",AC14="Leve"),AND(AA14="Muy Baja",AC14="Menor"),AND(AA14="Baja",AC14="Leve")),"BAJO",IF(OR(AND(AA14="Muy baja",AC14="Moderado"),AND(AA14="Baja",AC14="Menor"),AND(AA14="Baja",AC14="Moderado"),AND(AA14="Media",AC14="Leve"),AND(AA14="Media",AC14="Menor"),AND(AA14="Media",AC14="Moderado"),AND(AA14="Alta",AC14="Leve"),AND(AA14="Alta",AC14="Menor")),"MODERADO",IF(OR(AND(AA14="Muy Baja",AC14="Mayor"),AND(AA14="Baja",AC14="Mayor"),AND(AA14="Media",AC14="Mayor"),AND(AA14="Alta",AC14="Moderado"),AND(AA14="Alta",AC14="Mayor"),AND(AA14="Muy Alta",AC14="Leve"),AND(AA14="Muy Alta",AC14="Menor"),AND(AA14="Muy Alta",AC14="Moderado"),AND(AA14="Muy Alta",AC14="Mayor")),"ALTO",IF(OR(AND(AA14="Muy Baja",AC14="Catastrófico"),AND(AA14="Baja",AC14="Catastrófico"),AND(AA14="Media",AC14="Catastrófico"),AND(AA14="Alta",AC14="Catastrófico"),AND(AA14="Muy Alta",AC14="Catastrófico")),"EXTREMO","")))),"")</f>
        <v/>
      </c>
      <c r="AE14" s="252" t="n">
        <v>46141</v>
      </c>
      <c r="AF14" s="38" t="inlineStr">
        <is>
          <t xml:space="preserve">Se evidencia la publicación de los estados financieros a corte 2025 de periodo y cierre publicados en el micrositio de la oficina de contablilidad y Dando cumplimiento a lo establecido en la Ley 1474 de 2011 “por la cual se dictan normas orientadas a fortalecer los mecanismos de prevención, investigación y sanción de actos de corrupción y la efectividad del control de la gestión pública” (art 73 al 78) y el Decreto 2641 de 2012 “por el cual se reglamentan los artículos 73 y 76 de la ley 1474 de 2011,  la Universidad de Cundinamarca pone a disposición del ciudadano la siguiente información como compromiso de la mencionada ley.
Se evidencia Consolidado historicon de los reportes de la vigencia 2025, el reporte final para 2025 se observa dentro del consolidado de fecha 13 de febrero de 2026, donde se realiza reporte de 2025 cierre al CHIP.   </t>
        </is>
      </c>
      <c r="AG14" s="253" t="n"/>
      <c r="AH14" s="253" t="n"/>
      <c r="AI14" s="253" t="n"/>
      <c r="AJ14" s="253" t="n"/>
      <c r="AK14" s="239" t="n"/>
      <c r="AL14" s="239" t="n"/>
      <c r="AM14" s="239" t="n"/>
      <c r="AN14" s="239" t="n"/>
      <c r="AO14" s="239" t="n"/>
      <c r="AP14" s="239" t="n"/>
      <c r="AQ14" s="254" t="n"/>
      <c r="AR14" s="253" t="n"/>
      <c r="AS14" s="254" t="n"/>
      <c r="AT14" s="253" t="n"/>
      <c r="AU14" s="254" t="n"/>
      <c r="AV14" s="253" t="n"/>
      <c r="AW14" s="230" t="n"/>
      <c r="AX14" s="31" t="n"/>
      <c r="AY14" s="230" t="n"/>
      <c r="AZ14" s="31" t="n"/>
      <c r="BA14" s="230" t="n"/>
      <c r="BB14" s="31" t="n"/>
    </row>
  </sheetData>
  <sheetProtection selectLockedCells="0" selectUnlockedCells="0" algorithmName="SHA-512" sheet="1" objects="0" insertRows="1" insertHyperlinks="1" autoFilter="0" scenarios="0" formatColumns="1" deleteColumns="1" insertColumns="1" pivotTables="0" deleteRows="1" formatCells="1" saltValue="n3vCNFjblTbfa0U8I/PQ7w==" formatRows="1" sort="0" spinCount="100000" hashValue="2838Ie3BEg0tNb7hz7dt6Gj/FNK1tmFJKgRag6ye9HoGe/M2JIwMPK9rg4UCqKc/mKYrjiows3dyCESB9W2cJQ=="/>
  <mergeCells count="95">
    <mergeCell ref="AL11:AL12"/>
    <mergeCell ref="H9:H10"/>
    <mergeCell ref="AR9:AR10"/>
    <mergeCell ref="J9:J10"/>
    <mergeCell ref="AQ6:BB7"/>
    <mergeCell ref="H11:H12"/>
    <mergeCell ref="J11:J12"/>
    <mergeCell ref="AV11:AV12"/>
    <mergeCell ref="W11:W12"/>
    <mergeCell ref="T11:T12"/>
    <mergeCell ref="AC9:AC10"/>
    <mergeCell ref="J6:U7"/>
    <mergeCell ref="AE9:AE10"/>
    <mergeCell ref="AF11:AF12"/>
    <mergeCell ref="Q11:Q12"/>
    <mergeCell ref="AQ9:AQ10"/>
    <mergeCell ref="AH7:AH8"/>
    <mergeCell ref="AC11:AC12"/>
    <mergeCell ref="AE11:AE12"/>
    <mergeCell ref="O8:P8"/>
    <mergeCell ref="AQ11:AQ12"/>
    <mergeCell ref="K9:K10"/>
    <mergeCell ref="M9:M10"/>
    <mergeCell ref="O9:O10"/>
    <mergeCell ref="P9:P10"/>
    <mergeCell ref="AB9:AB10"/>
    <mergeCell ref="D11:D12"/>
    <mergeCell ref="P11:P12"/>
    <mergeCell ref="T9:T10"/>
    <mergeCell ref="V9:V10"/>
    <mergeCell ref="AF9:AF10"/>
    <mergeCell ref="AL7:AP7"/>
    <mergeCell ref="AK11:AK12"/>
    <mergeCell ref="F2:BA2"/>
    <mergeCell ref="AT9:AT10"/>
    <mergeCell ref="AI7:AI8"/>
    <mergeCell ref="V11:V12"/>
    <mergeCell ref="AH11:AH12"/>
    <mergeCell ref="D9:D10"/>
    <mergeCell ref="F9:F10"/>
    <mergeCell ref="F11:F12"/>
    <mergeCell ref="F3:BA4"/>
    <mergeCell ref="G9:G10"/>
    <mergeCell ref="I9:I10"/>
    <mergeCell ref="AR11:AR12"/>
    <mergeCell ref="AT11:AT12"/>
    <mergeCell ref="F1:BA1"/>
    <mergeCell ref="U9:U10"/>
    <mergeCell ref="G11:G12"/>
    <mergeCell ref="I11:I12"/>
    <mergeCell ref="S11:S12"/>
    <mergeCell ref="U11:U12"/>
    <mergeCell ref="Y9:Y10"/>
    <mergeCell ref="AA9:AA10"/>
    <mergeCell ref="M11:M12"/>
    <mergeCell ref="AJ7:AJ8"/>
    <mergeCell ref="Y11:Y12"/>
    <mergeCell ref="K11:K12"/>
    <mergeCell ref="D6:I7"/>
    <mergeCell ref="AB11:AB12"/>
    <mergeCell ref="AG7:AG8"/>
    <mergeCell ref="L8:M8"/>
    <mergeCell ref="AD11:AD12"/>
    <mergeCell ref="L9:L10"/>
    <mergeCell ref="AV9:AV10"/>
    <mergeCell ref="N9:N10"/>
    <mergeCell ref="O11:O12"/>
    <mergeCell ref="X9:X10"/>
    <mergeCell ref="L11:L12"/>
    <mergeCell ref="N11:N12"/>
    <mergeCell ref="R9:R10"/>
    <mergeCell ref="AD9:AD10"/>
    <mergeCell ref="R11:R12"/>
    <mergeCell ref="AJ11:AJ12"/>
    <mergeCell ref="AS9:AS10"/>
    <mergeCell ref="Y6:AF7"/>
    <mergeCell ref="AU9:AU10"/>
    <mergeCell ref="AG11:AG12"/>
    <mergeCell ref="AI11:AI12"/>
    <mergeCell ref="E9:E10"/>
    <mergeCell ref="AS11:AS12"/>
    <mergeCell ref="AU11:AU12"/>
    <mergeCell ref="Q9:Q10"/>
    <mergeCell ref="S9:S10"/>
    <mergeCell ref="AM11:AM12"/>
    <mergeCell ref="E11:E12"/>
    <mergeCell ref="W9:W10"/>
    <mergeCell ref="V6:X7"/>
    <mergeCell ref="D1:E4"/>
    <mergeCell ref="AG6:AP6"/>
    <mergeCell ref="Z9:Z10"/>
    <mergeCell ref="AA11:AA12"/>
    <mergeCell ref="AK7:AK8"/>
    <mergeCell ref="X11:X12"/>
    <mergeCell ref="Z11:Z12"/>
  </mergeCells>
  <conditionalFormatting sqref="L9 L11 L13:L14">
    <cfRule type="cellIs" priority="1299" operator="equal" dxfId="2">
      <formula>"Muy Alta"</formula>
    </cfRule>
    <cfRule type="cellIs" priority="1300" operator="equal" dxfId="33">
      <formula>"Alta"</formula>
    </cfRule>
    <cfRule type="cellIs" priority="1301" operator="equal" dxfId="1">
      <formula>"Media"</formula>
    </cfRule>
    <cfRule type="cellIs" priority="1302" operator="equal" dxfId="0">
      <formula>"Baja"</formula>
    </cfRule>
    <cfRule type="cellIs" priority="1303" operator="equal" dxfId="51">
      <formula>"Muy Baja"</formula>
    </cfRule>
  </conditionalFormatting>
  <conditionalFormatting sqref="O9 O11 O13:O14">
    <cfRule type="cellIs" priority="1294" operator="equal" dxfId="2">
      <formula>"Catastrófico"</formula>
    </cfRule>
    <cfRule type="cellIs" priority="1295" operator="equal" dxfId="33">
      <formula>"Mayor"</formula>
    </cfRule>
    <cfRule type="cellIs" priority="1296" operator="equal" dxfId="1">
      <formula>"Moderado"</formula>
    </cfRule>
    <cfRule type="cellIs" priority="1297" operator="equal" dxfId="0">
      <formula>"Menor"</formula>
    </cfRule>
    <cfRule type="cellIs" priority="1298" operator="equal" dxfId="51">
      <formula>"Leve"</formula>
    </cfRule>
  </conditionalFormatting>
  <conditionalFormatting sqref="Q9 Q11">
    <cfRule type="cellIs" priority="1290" operator="equal" dxfId="2">
      <formula>"EXTREMO"</formula>
    </cfRule>
    <cfRule type="cellIs" priority="1291" operator="equal" dxfId="41">
      <formula>"ALTO"</formula>
    </cfRule>
    <cfRule type="cellIs" priority="1292" operator="equal" dxfId="1">
      <formula>"MODERADO"</formula>
    </cfRule>
    <cfRule type="cellIs" priority="1293" operator="equal" dxfId="0">
      <formula>"BAJO"</formula>
    </cfRule>
  </conditionalFormatting>
  <conditionalFormatting sqref="AA9 AA13:AA14">
    <cfRule type="cellIs" priority="1286" operator="equal" dxfId="2">
      <formula>"MUY ALTA"</formula>
    </cfRule>
    <cfRule type="cellIs" priority="1287" operator="equal" dxfId="33">
      <formula>"ALTA"</formula>
    </cfRule>
    <cfRule type="cellIs" priority="1288" operator="equal" dxfId="0">
      <formula>"BAJA"</formula>
    </cfRule>
    <cfRule type="cellIs" priority="1289" operator="equal" dxfId="51">
      <formula>"MUY BAJA"</formula>
    </cfRule>
    <cfRule type="cellIs" priority="1267" operator="equal" dxfId="1">
      <formula>"MEDIA"</formula>
    </cfRule>
  </conditionalFormatting>
  <conditionalFormatting sqref="AC9 AC13:AC14">
    <cfRule type="cellIs" priority="1281" operator="equal" dxfId="2">
      <formula>"CATASTRÓFICO"</formula>
    </cfRule>
    <cfRule type="cellIs" priority="1282" operator="equal" dxfId="33">
      <formula>"MAYOR"</formula>
    </cfRule>
    <cfRule type="cellIs" priority="1283" operator="equal" dxfId="1">
      <formula>"MODERADO"</formula>
    </cfRule>
    <cfRule type="cellIs" priority="1284" operator="equal" dxfId="0">
      <formula>"MENOR"</formula>
    </cfRule>
    <cfRule type="cellIs" priority="1285" operator="equal" dxfId="51">
      <formula>"LEVE"</formula>
    </cfRule>
  </conditionalFormatting>
  <conditionalFormatting sqref="AD9:AF9 AD13:AF14">
    <cfRule type="cellIs" priority="1277" operator="equal" dxfId="2">
      <formula>"EXTREMO"</formula>
    </cfRule>
    <cfRule type="cellIs" priority="1278" operator="equal" dxfId="41">
      <formula>"ALTO"</formula>
    </cfRule>
    <cfRule type="cellIs" priority="1279" operator="equal" dxfId="1">
      <formula>"MODERADO"</formula>
    </cfRule>
    <cfRule type="cellIs" priority="1280" operator="equal" dxfId="0">
      <formula>"BAJO"</formula>
    </cfRule>
  </conditionalFormatting>
  <conditionalFormatting sqref="AH9:AH10 AH13:AH14">
    <cfRule type="cellIs" priority="1272" operator="equal" dxfId="2">
      <formula>"MUY ALTA"</formula>
    </cfRule>
    <cfRule type="cellIs" priority="1273" operator="equal" dxfId="33">
      <formula>"ALTA"</formula>
    </cfRule>
    <cfRule type="cellIs" priority="1274" operator="equal" dxfId="1">
      <formula>"MEDIA"</formula>
    </cfRule>
    <cfRule type="cellIs" priority="1275" operator="equal" dxfId="0">
      <formula>"BAJA"</formula>
    </cfRule>
    <cfRule type="cellIs" priority="1276" operator="equal" dxfId="51">
      <formula>"MUY BAJA"</formula>
    </cfRule>
  </conditionalFormatting>
  <conditionalFormatting sqref="AJ9:AJ10 AJ13:AJ14">
    <cfRule type="cellIs" priority="1268" operator="equal" dxfId="2">
      <formula>"CATASTRÓFICO"</formula>
    </cfRule>
    <cfRule type="cellIs" priority="1269" operator="equal" dxfId="33">
      <formula>"MAYOR"</formula>
    </cfRule>
    <cfRule type="cellIs" priority="1270" operator="equal" dxfId="1">
      <formula>"MODERADO"</formula>
    </cfRule>
    <cfRule type="cellIs" priority="1271" operator="equal" dxfId="0">
      <formula>"MENOR"</formula>
    </cfRule>
    <cfRule type="cellIs" priority="1266" operator="equal" dxfId="51">
      <formula>"LEVE"</formula>
    </cfRule>
  </conditionalFormatting>
  <conditionalFormatting sqref="AL9:AL10 AL13:AL14 AO9:AO14">
    <cfRule type="cellIs" priority="13" operator="equal" dxfId="2">
      <formula>"MUY ALTA"</formula>
    </cfRule>
    <cfRule type="cellIs" priority="14" operator="equal" dxfId="33">
      <formula>"ALTA"</formula>
    </cfRule>
    <cfRule type="cellIs" priority="15" operator="equal" dxfId="1">
      <formula>"MEDIA"</formula>
    </cfRule>
    <cfRule type="cellIs" priority="16" operator="equal" dxfId="0">
      <formula>"BAJA"</formula>
    </cfRule>
    <cfRule type="cellIs" priority="17" operator="equal" dxfId="51">
      <formula>"MUY BAJA"</formula>
    </cfRule>
  </conditionalFormatting>
  <conditionalFormatting sqref="Q13">
    <cfRule type="cellIs" priority="9" operator="equal" dxfId="2">
      <formula>"EXTREMO"</formula>
    </cfRule>
    <cfRule type="cellIs" priority="10" operator="equal" dxfId="41">
      <formula>"ALTO"</formula>
    </cfRule>
    <cfRule type="cellIs" priority="11" operator="equal" dxfId="1">
      <formula>"MODERADO"</formula>
    </cfRule>
    <cfRule type="cellIs" priority="12" operator="equal" dxfId="0">
      <formula>"BAJO"</formula>
    </cfRule>
  </conditionalFormatting>
  <conditionalFormatting sqref="Q14">
    <cfRule type="cellIs" priority="5" operator="equal" dxfId="2">
      <formula>"EXTREMO"</formula>
    </cfRule>
    <cfRule type="cellIs" priority="6" operator="equal" dxfId="41">
      <formula>"ALTO"</formula>
    </cfRule>
    <cfRule type="cellIs" priority="7" operator="equal" dxfId="1">
      <formula>"MODERADO"</formula>
    </cfRule>
    <cfRule type="cellIs" priority="8" operator="equal" dxfId="0">
      <formula>"BAJO"</formula>
    </cfRule>
  </conditionalFormatting>
  <conditionalFormatting sqref="AE11">
    <cfRule type="cellIs" priority="1" operator="equal" dxfId="2">
      <formula>"EXTREMO"</formula>
    </cfRule>
    <cfRule type="cellIs" priority="2" operator="equal" dxfId="41">
      <formula>"ALTO"</formula>
    </cfRule>
    <cfRule type="cellIs" priority="3" operator="equal" dxfId="1">
      <formula>"MODERADO"</formula>
    </cfRule>
    <cfRule type="cellIs" priority="4" operator="equal" dxfId="0">
      <formula>"BAJO"</formula>
    </cfRule>
  </conditionalFormatting>
  <dataValidations xWindow="1041" yWindow="386" count="13">
    <dataValidation sqref="O9:Q9 AK9"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L9:M9"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AG9:AJ11" showDropDown="0" showInputMessage="0" showErrorMessage="0" allowBlank="1" errorStyle="warning"/>
    <dataValidation sqref="G8"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8" showDropDown="0" showInputMessage="1" showErrorMessage="1" allowBlank="1" promptTitle="CAUSAS" prompt="Todas causas inmediatas que solas o en combinación con otras, pueden producir la materialización de un riesgo (Guía riesgos-DAFP,2022, Anexo 1 CATÁLOGO-LISTADO PUNTOS DE RIESGO FISCAL Y CAUSAS INMEDIATAS)."/>
    <dataValidation sqref="H8 K8" showDropDown="0" showInputMessage="1" showErrorMessage="1" allowBlank="1" promptTitle="CONSECUENCIA" prompt="Los efectos o situaciones resultantes de la materialización del riesgo (evento) que impactan en el proceso, la entidad, sus grupos de valor y demás partes interesadas (Guía riesgos-DAFP,2022)."/>
    <dataValidation sqref="J8" showDropDown="0" showInputMessage="1" showErrorMessage="1" allowBlank="1" promptTitle="PROBABILIDAD" prompt="Se entiende la posibilidad de ocurrencia del riesgo. Estará asociada a la exposición al riesgo del proceso o actividad que se esté analizando (Guía riesgos-DAFP, 2022)."/>
    <dataValidation sqref="N8" showDropDown="0" showInputMessage="1" showErrorMessage="1" allowBlank="1" promptTitle="IMPACTO" prompt="Son las consecuencias que puede ocasionar a la organización la materialización del riesgo; pueden ser &quot;Reputacional o Económico&quot;. (Guía riesgos-DAFP,2022)."/>
    <dataValidation sqref="R8:S8" showDropDown="0" showInputMessage="1" showErrorMessage="1" allowBlank="1" promptTitle="CONTROL" prompt="Un control se define como la medida que permite reducir o mitigar el riesgo mediante una acción, disposición, normatividad o intervención. (Guía riesgos-DAFP, 2022)."/>
    <dataValidation sqref="J6" showDropDown="0" showInputMessage="1" showErrorMessage="1" allowBlank="1" promptTitle="RIESGO INHERENTE" prompt="Nivel de riesgo propio de la actividad. El resultado de combinar la probabilidad con el impacto, nos permite determinar el nivel del riesgo (Guía riesgos-DAFP,2020)."/>
    <dataValidation sqref="AG6" showDropDown="0" showInputMessage="1" showErrorMessage="1" allowBlank="1" promptTitle="RIESGO RESIDUAL" prompt="Es el resultado de aplicar la efectividad de los controles al riesgo inherente (Guía riesgos - DAFP)."/>
    <dataValidation sqref="T8" showDropDown="0" showInputMessage="1" showErrorMessage="1" allowBlank="1" prompt="Por política de control interno y lineamientos de MIPG, los controles previamente definidos, deben estar documentados (procedimiento, manual, instructivo, etc)"/>
    <dataValidation sqref="L8:M8"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2)."/>
  </dataValidations>
  <hyperlinks>
    <hyperlink ref="E5" location="'IDENTIFICACIÓN DOFA'!A1" display="REGRESAR"/>
  </hyperlinks>
  <pageMargins left="0.7" right="0.7" top="0.75" bottom="0.75" header="0.3" footer="0.3"/>
  <pageSetup orientation="portrait" paperSize="9"/>
  <drawing xmlns:r="http://schemas.openxmlformats.org/officeDocument/2006/relationships" r:id="rId1"/>
  <legacyDrawing xmlns:r="http://schemas.openxmlformats.org/officeDocument/2006/relationships" r:id="anysvml"/>
</worksheet>
</file>

<file path=xl/worksheets/sheet12.xml><?xml version="1.0" encoding="utf-8"?>
<worksheet xmlns="http://schemas.openxmlformats.org/spreadsheetml/2006/main">
  <sheetPr codeName="Hoja4">
    <tabColor rgb="FFD5C93D"/>
    <outlinePr summaryBelow="1" summaryRight="1"/>
    <pageSetUpPr/>
  </sheetPr>
  <dimension ref="A1:BJ207"/>
  <sheetViews>
    <sheetView zoomScaleNormal="100" workbookViewId="0">
      <selection activeCell="A1" sqref="A1"/>
    </sheetView>
  </sheetViews>
  <sheetFormatPr baseColWidth="10" defaultColWidth="11.42578125" defaultRowHeight="15"/>
  <cols>
    <col width="11.42578125" customWidth="1" style="193" min="1" max="1"/>
    <col width="7.42578125" bestFit="1" customWidth="1" style="193" min="2" max="2"/>
    <col width="25.140625" customWidth="1" style="193" min="3" max="3"/>
    <col width="27.140625" customWidth="1" style="193" min="4" max="6"/>
    <col width="14" customWidth="1" style="193" min="7" max="10"/>
    <col width="11.85546875" customWidth="1" style="194" min="11" max="11"/>
    <col width="11.42578125" customWidth="1" style="193" min="12" max="12"/>
    <col width="11.42578125" customWidth="1" style="195" min="13" max="13"/>
    <col width="11.85546875" customWidth="1" style="195" min="14" max="14"/>
    <col width="11.42578125" customWidth="1" style="195" min="15" max="16383"/>
    <col width="11.42578125" customWidth="1" style="195" min="16384" max="16384"/>
  </cols>
  <sheetData>
    <row r="1">
      <c r="B1" s="266" t="n"/>
      <c r="C1" s="524" t="n"/>
      <c r="D1" s="305" t="inlineStr">
        <is>
          <t>MACROPROCESO ESTRATÉGICO</t>
        </is>
      </c>
      <c r="E1" s="525" t="n"/>
      <c r="F1" s="525" t="n"/>
      <c r="G1" s="525" t="n"/>
      <c r="H1" s="526" t="n"/>
      <c r="I1" s="305" t="inlineStr">
        <is>
          <t>CÓDIGO: ESGr056</t>
        </is>
      </c>
      <c r="J1" s="526" t="n"/>
    </row>
    <row r="2">
      <c r="B2" s="527" t="n"/>
      <c r="C2" s="528" t="n"/>
      <c r="D2" s="305" t="inlineStr">
        <is>
          <t>PROCESO GESTIÓN SISTEMAS INTEGRADOS - CALIDAD</t>
        </is>
      </c>
      <c r="E2" s="525" t="n"/>
      <c r="F2" s="525" t="n"/>
      <c r="G2" s="525" t="n"/>
      <c r="H2" s="526" t="n"/>
      <c r="I2" s="305" t="inlineStr">
        <is>
          <t>VERSIÓN: 1</t>
        </is>
      </c>
      <c r="J2" s="526" t="n"/>
    </row>
    <row r="3">
      <c r="B3" s="527" t="n"/>
      <c r="C3" s="528" t="n"/>
      <c r="D3" s="305" t="inlineStr">
        <is>
          <t>GESTIÓN DEL RIESGO FISCAL</t>
        </is>
      </c>
      <c r="E3" s="529" t="n"/>
      <c r="F3" s="529" t="n"/>
      <c r="G3" s="529" t="n"/>
      <c r="H3" s="524" t="n"/>
      <c r="I3" s="305" t="inlineStr">
        <is>
          <t>VIGENCIA: 2024-02-28</t>
        </is>
      </c>
      <c r="J3" s="526" t="n"/>
    </row>
    <row r="4" ht="37.5" customHeight="1">
      <c r="B4" s="530" t="n"/>
      <c r="C4" s="531" t="n"/>
      <c r="D4" s="530" t="n"/>
      <c r="E4" s="532" t="n"/>
      <c r="F4" s="532" t="n"/>
      <c r="G4" s="532" t="n"/>
      <c r="H4" s="531" t="n"/>
      <c r="I4" s="305" t="inlineStr">
        <is>
          <t>PÁGINA: 8 DE 9</t>
        </is>
      </c>
      <c r="J4" s="526" t="n"/>
    </row>
    <row r="5" ht="15.75" customHeight="1"/>
    <row r="6">
      <c r="A6" s="196" t="inlineStr">
        <is>
          <t>REGRESAR</t>
        </is>
      </c>
      <c r="B6" s="479" t="inlineStr">
        <is>
          <t>MAPA DE RIESGOS FISCALES DE LA UNIVERSIDAD DE CUNDINAMARCA</t>
        </is>
      </c>
      <c r="C6" s="582" t="n"/>
      <c r="D6" s="582" t="n"/>
      <c r="E6" s="582" t="n"/>
      <c r="F6" s="582" t="n"/>
      <c r="G6" s="582" t="n"/>
      <c r="H6" s="582" t="n"/>
      <c r="I6" s="582" t="n"/>
      <c r="J6" s="583" t="n"/>
    </row>
    <row r="7">
      <c r="B7" s="587" t="n"/>
      <c r="C7" s="588" t="n"/>
      <c r="D7" s="588" t="n"/>
      <c r="E7" s="588" t="n"/>
      <c r="F7" s="588" t="n"/>
      <c r="G7" s="588" t="n"/>
      <c r="H7" s="588" t="n"/>
      <c r="I7" s="588" t="n"/>
      <c r="J7" s="589" t="n"/>
    </row>
    <row r="8" ht="18" customHeight="1">
      <c r="B8" s="480" t="inlineStr">
        <is>
          <t>IMPACTO</t>
        </is>
      </c>
      <c r="C8" s="583" t="n"/>
      <c r="D8" s="606" t="inlineStr">
        <is>
          <t>Leve 20%</t>
        </is>
      </c>
      <c r="E8" s="606" t="inlineStr">
        <is>
          <t>Menor 40%</t>
        </is>
      </c>
      <c r="F8" s="606" t="inlineStr">
        <is>
          <t>Moderado 60%</t>
        </is>
      </c>
      <c r="G8" s="606" t="inlineStr">
        <is>
          <t>Mayor 80%</t>
        </is>
      </c>
      <c r="H8" s="583" t="n"/>
      <c r="I8" s="606" t="inlineStr">
        <is>
          <t>Catastrófico 100%</t>
        </is>
      </c>
      <c r="J8" s="583" t="n"/>
      <c r="N8" s="195">
        <f>IF(N9&lt;&gt;""," -R","")</f>
        <v/>
      </c>
      <c r="P8" s="195">
        <f>IF(P9&lt;&gt;""," -R","")</f>
        <v/>
      </c>
      <c r="R8" s="195">
        <f>IF(R9&lt;&gt;""," -R","")</f>
        <v/>
      </c>
      <c r="T8" s="195">
        <f>IF(T9&lt;&gt;""," -R","")</f>
        <v/>
      </c>
      <c r="V8" s="195">
        <f>IF(V9&lt;&gt;""," -R","")</f>
        <v/>
      </c>
      <c r="X8" s="195">
        <f>IF(X9&lt;&gt;""," -R","")</f>
        <v/>
      </c>
      <c r="Z8" s="195">
        <f>IF(Z9&lt;&gt;""," -R","")</f>
        <v/>
      </c>
      <c r="AB8" s="195">
        <f>IF(AB9&lt;&gt;""," -R","")</f>
        <v/>
      </c>
      <c r="AD8" s="195">
        <f>IF(AD9&lt;&gt;""," -R","")</f>
        <v/>
      </c>
      <c r="AF8" s="195">
        <f>IF(AF9&lt;&gt;""," -R","")</f>
        <v/>
      </c>
      <c r="AH8" s="195">
        <f>IF(AH9&lt;&gt;""," -R","")</f>
        <v/>
      </c>
      <c r="AJ8" s="195">
        <f>IF(AJ9&lt;&gt;""," -R","")</f>
        <v/>
      </c>
      <c r="AL8" s="195">
        <f>IF(AL9&lt;&gt;""," -R","")</f>
        <v/>
      </c>
      <c r="AN8" s="195">
        <f>IF(AN9&lt;&gt;""," -R","")</f>
        <v/>
      </c>
      <c r="AP8" s="195">
        <f>IF(AP9&lt;&gt;""," -R","")</f>
        <v/>
      </c>
      <c r="AR8" s="195">
        <f>IF(AR9&lt;&gt;""," -R","")</f>
        <v/>
      </c>
      <c r="AT8" s="195">
        <f>IF(AT9&lt;&gt;""," -R","")</f>
        <v/>
      </c>
      <c r="AV8" s="195">
        <f>IF(AV9&lt;&gt;""," -R","")</f>
        <v/>
      </c>
      <c r="AX8" s="195">
        <f>IF(AX9&lt;&gt;""," -R","")</f>
        <v/>
      </c>
      <c r="AZ8" s="195">
        <f>IF(AZ9&lt;&gt;""," -R","")</f>
        <v/>
      </c>
      <c r="BB8" s="195">
        <f>IF(BB9&lt;&gt;""," -R","")</f>
        <v/>
      </c>
      <c r="BD8" s="195">
        <f>IF(BD9&lt;&gt;""," -R","")</f>
        <v/>
      </c>
      <c r="BF8" s="195">
        <f>IF(BF9&lt;&gt;""," -R","")</f>
        <v/>
      </c>
      <c r="BH8" s="195">
        <f>IF(BH9&lt;&gt;""," -R","")</f>
        <v/>
      </c>
      <c r="BJ8" s="195">
        <f>IF(BJ9&lt;&gt;""," -R","")</f>
        <v/>
      </c>
    </row>
    <row r="9" ht="24.75" customHeight="1">
      <c r="B9" s="481" t="inlineStr">
        <is>
          <t>PROBABILIDAD</t>
        </is>
      </c>
      <c r="C9" s="589" t="n"/>
      <c r="D9" s="602" t="n"/>
      <c r="E9" s="602" t="n"/>
      <c r="F9" s="602" t="n"/>
      <c r="G9" s="587" t="n"/>
      <c r="H9" s="589" t="n"/>
      <c r="I9" s="587" t="n"/>
      <c r="J9" s="589" t="n"/>
      <c r="M9" s="195" t="n">
        <v>1.01</v>
      </c>
      <c r="N9" s="195">
        <f>IFERROR(VLOOKUP(M9,'CRUCE RIESGOS'!$C$9:$D$14,2,FALSE),"")</f>
        <v/>
      </c>
      <c r="O9" s="195" t="n">
        <v>2.01</v>
      </c>
      <c r="P9" s="195">
        <f>IFERROR(VLOOKUP(O9,'CRUCE RIESGOS'!$C$9:$D$14,2,FALSE),"")</f>
        <v/>
      </c>
      <c r="Q9" s="195" t="n">
        <v>3.01</v>
      </c>
      <c r="R9" s="195">
        <f>IFERROR(VLOOKUP(Q9,'CRUCE RIESGOS'!$C$9:$D$14,2,FALSE),"")</f>
        <v/>
      </c>
      <c r="S9" s="195" t="n">
        <v>4.01</v>
      </c>
      <c r="T9" s="195">
        <f>IFERROR(VLOOKUP(S9,'CRUCE RIESGOS'!$C$9:$D$14,2,FALSE),"")</f>
        <v/>
      </c>
      <c r="U9" s="195" t="n">
        <v>5.01</v>
      </c>
      <c r="V9" s="195">
        <f>IFERROR(VLOOKUP(U9,'CRUCE RIESGOS'!$C$9:$D$14,2,FALSE),"")</f>
        <v/>
      </c>
      <c r="W9" s="195" t="n">
        <v>6.01</v>
      </c>
      <c r="X9" s="195">
        <f>IFERROR(VLOOKUP(W9,'CRUCE RIESGOS'!$C$9:$D$14,2,FALSE),"")</f>
        <v/>
      </c>
      <c r="Y9" s="195" t="n">
        <v>7.01</v>
      </c>
      <c r="Z9" s="195">
        <f>IFERROR(VLOOKUP(Y9,'CRUCE RIESGOS'!$C$9:$D$14,2,FALSE),"")</f>
        <v/>
      </c>
      <c r="AA9" s="195" t="n">
        <v>8.01</v>
      </c>
      <c r="AB9" s="195">
        <f>IFERROR(VLOOKUP(AA9,'CRUCE RIESGOS'!$C$9:$D$14,2,FALSE),"")</f>
        <v/>
      </c>
      <c r="AC9" s="195" t="n">
        <v>9.01</v>
      </c>
      <c r="AD9" s="195">
        <f>IFERROR(VLOOKUP(AC9,'CRUCE RIESGOS'!$C$9:$D$14,2,FALSE),"")</f>
        <v/>
      </c>
      <c r="AE9" s="195" t="n">
        <v>10.01</v>
      </c>
      <c r="AF9" s="195">
        <f>IFERROR(VLOOKUP(AE9,'CRUCE RIESGOS'!$C$9:$D$14,2,FALSE),"")</f>
        <v/>
      </c>
      <c r="AG9" s="195" t="n">
        <v>11.01</v>
      </c>
      <c r="AH9" s="195">
        <f>IFERROR(VLOOKUP(AG9,'CRUCE RIESGOS'!$C$9:$D$14,2,FALSE),"")</f>
        <v/>
      </c>
      <c r="AI9" s="195" t="n">
        <v>12.01</v>
      </c>
      <c r="AJ9" s="195">
        <f>IFERROR(VLOOKUP(AI9,'CRUCE RIESGOS'!$C$9:$D$14,2,FALSE),"")</f>
        <v/>
      </c>
      <c r="AK9" s="195" t="n">
        <v>13.01</v>
      </c>
      <c r="AL9" s="195">
        <f>IFERROR(VLOOKUP(AK9,'CRUCE RIESGOS'!$C$9:$D$14,2,FALSE),"")</f>
        <v/>
      </c>
      <c r="AM9" s="195" t="n">
        <v>14.01</v>
      </c>
      <c r="AN9" s="195">
        <f>IFERROR(VLOOKUP(AM9,'CRUCE RIESGOS'!$C$9:$D$14,2,FALSE),"")</f>
        <v/>
      </c>
      <c r="AO9" s="195" t="n">
        <v>15.01</v>
      </c>
      <c r="AP9" s="195">
        <f>IFERROR(VLOOKUP(AO9,'CRUCE RIESGOS'!$C$9:$D$14,2,FALSE),"")</f>
        <v/>
      </c>
      <c r="AQ9" s="195" t="n">
        <v>16.01</v>
      </c>
      <c r="AR9" s="195">
        <f>IFERROR(VLOOKUP(AQ9,'CRUCE RIESGOS'!$C$9:$D$14,2,FALSE),"")</f>
        <v/>
      </c>
      <c r="AS9" s="195" t="n">
        <v>17.01</v>
      </c>
      <c r="AT9" s="195">
        <f>IFERROR(VLOOKUP(AS9,'CRUCE RIESGOS'!$C$9:$D$14,2,FALSE),"")</f>
        <v/>
      </c>
      <c r="AU9" s="195" t="n">
        <v>18.01</v>
      </c>
      <c r="AV9" s="195">
        <f>IFERROR(VLOOKUP(AU9,'CRUCE RIESGOS'!$C$9:$D$14,2,FALSE),"")</f>
        <v/>
      </c>
      <c r="AW9" s="195" t="n">
        <v>19.01</v>
      </c>
      <c r="AX9" s="195">
        <f>IFERROR(VLOOKUP(AW9,'CRUCE RIESGOS'!$C$9:$D$14,2,FALSE),"")</f>
        <v/>
      </c>
      <c r="AY9" s="195" t="n">
        <v>20.01</v>
      </c>
      <c r="AZ9" s="195">
        <f>IFERROR(VLOOKUP(AY9,'CRUCE RIESGOS'!$C$9:$D$14,2,FALSE),"")</f>
        <v/>
      </c>
      <c r="BA9" s="195" t="n">
        <v>21.01</v>
      </c>
      <c r="BB9" s="195">
        <f>IFERROR(VLOOKUP(BA9,'CRUCE RIESGOS'!$C$9:$D$14,2,FALSE),"")</f>
        <v/>
      </c>
      <c r="BC9" s="195" t="n">
        <v>22.01</v>
      </c>
      <c r="BD9" s="195">
        <f>IFERROR(VLOOKUP(BC9,'CRUCE RIESGOS'!$C$9:$D$14,2,FALSE),"")</f>
        <v/>
      </c>
      <c r="BE9" s="195" t="n">
        <v>23.01</v>
      </c>
      <c r="BF9" s="195">
        <f>IFERROR(VLOOKUP(BE9,'CRUCE RIESGOS'!$C$9:$D$14,2,FALSE),"")</f>
        <v/>
      </c>
      <c r="BG9" s="195" t="n">
        <v>24.01</v>
      </c>
      <c r="BH9" s="195">
        <f>IFERROR(VLOOKUP(BG9,'CRUCE RIESGOS'!$C$9:$D$14,2,FALSE),"")</f>
        <v/>
      </c>
      <c r="BI9" s="195" t="n">
        <v>25.01</v>
      </c>
      <c r="BJ9" s="195">
        <f>IFERROR(VLOOKUP(BI9,'CRUCE RIESGOS'!$C$9:$D$14,2,FALSE),"")</f>
        <v/>
      </c>
    </row>
    <row r="10" ht="50.25" customHeight="1">
      <c r="B10" s="470" t="inlineStr">
        <is>
          <t>Muy Baja 20%</t>
        </is>
      </c>
      <c r="C10" s="565" t="n"/>
      <c r="D10" s="197">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197">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198">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200">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607" t="n"/>
      <c r="I10" s="474">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607" t="n"/>
      <c r="N10" s="195">
        <f>IF(N11&lt;&gt;""," -R","")</f>
        <v/>
      </c>
      <c r="P10" s="195">
        <f>IF(P11&lt;&gt;""," -R","")</f>
        <v/>
      </c>
      <c r="R10" s="195">
        <f>IF(R11&lt;&gt;""," -R","")</f>
        <v/>
      </c>
      <c r="T10" s="195">
        <f>IF(T11&lt;&gt;""," -R","")</f>
        <v/>
      </c>
      <c r="V10" s="195">
        <f>IF(V11&lt;&gt;""," -R","")</f>
        <v/>
      </c>
      <c r="X10" s="195">
        <f>IF(X11&lt;&gt;""," -R","")</f>
        <v/>
      </c>
      <c r="Z10" s="195">
        <f>IF(Z11&lt;&gt;""," -R","")</f>
        <v/>
      </c>
      <c r="AB10" s="195">
        <f>IF(AB11&lt;&gt;""," -R","")</f>
        <v/>
      </c>
      <c r="AD10" s="195">
        <f>IF(AD11&lt;&gt;""," -R","")</f>
        <v/>
      </c>
      <c r="AF10" s="195">
        <f>IF(AF11&lt;&gt;""," -R","")</f>
        <v/>
      </c>
      <c r="AH10" s="195">
        <f>IF(AH11&lt;&gt;""," -R","")</f>
        <v/>
      </c>
      <c r="AJ10" s="195">
        <f>IF(AJ11&lt;&gt;""," -R","")</f>
        <v/>
      </c>
      <c r="AL10" s="195">
        <f>IF(AL11&lt;&gt;""," -R","")</f>
        <v/>
      </c>
      <c r="AN10" s="195">
        <f>IF(AN11&lt;&gt;""," -R","")</f>
        <v/>
      </c>
      <c r="AP10" s="195">
        <f>IF(AP11&lt;&gt;""," -R","")</f>
        <v/>
      </c>
      <c r="AR10" s="195">
        <f>IF(AR11&lt;&gt;""," -R","")</f>
        <v/>
      </c>
      <c r="AT10" s="195">
        <f>IF(AT11&lt;&gt;""," -R","")</f>
        <v/>
      </c>
      <c r="AV10" s="195">
        <f>IF(AV11&lt;&gt;""," -R","")</f>
        <v/>
      </c>
      <c r="AX10" s="195">
        <f>IF(AX11&lt;&gt;""," -R","")</f>
        <v/>
      </c>
      <c r="AZ10" s="195">
        <f>IF(AZ11&lt;&gt;""," -R","")</f>
        <v/>
      </c>
      <c r="BB10" s="195">
        <f>IF(BB11&lt;&gt;""," -R","")</f>
        <v/>
      </c>
      <c r="BD10" s="195">
        <f>IF(BD11&lt;&gt;""," -R","")</f>
        <v/>
      </c>
      <c r="BF10" s="195">
        <f>IF(BF11&lt;&gt;""," -R","")</f>
        <v/>
      </c>
      <c r="BH10" s="195">
        <f>IF(BH11&lt;&gt;""," -R","")</f>
        <v/>
      </c>
      <c r="BJ10" s="195">
        <f>IF(BJ11&lt;&gt;""," -R","")</f>
        <v/>
      </c>
    </row>
    <row r="11" ht="50.25" customHeight="1">
      <c r="B11" s="470" t="inlineStr">
        <is>
          <t>Baja 40%</t>
        </is>
      </c>
      <c r="C11" s="565" t="n"/>
      <c r="D11" s="197">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198">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198">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200">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607" t="n"/>
      <c r="I11" s="474">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607" t="n"/>
      <c r="M11" s="195" t="n">
        <v>1.02</v>
      </c>
      <c r="N11" s="195">
        <f>IFERROR(VLOOKUP(M11,'CRUCE RIESGOS'!$C$9:$D$14,2,FALSE),"")</f>
        <v/>
      </c>
      <c r="O11" s="195" t="n">
        <v>2.02</v>
      </c>
      <c r="P11" s="195">
        <f>IFERROR(VLOOKUP(O11,'CRUCE RIESGOS'!$C$9:$D$14,2,FALSE),"")</f>
        <v/>
      </c>
      <c r="Q11" s="195" t="n">
        <v>3.02</v>
      </c>
      <c r="R11" s="195">
        <f>IFERROR(VLOOKUP(Q11,'CRUCE RIESGOS'!$C$9:$D$14,2,FALSE),"")</f>
        <v/>
      </c>
      <c r="S11" s="195" t="n">
        <v>4.02</v>
      </c>
      <c r="T11" s="195">
        <f>IFERROR(VLOOKUP(S11,'CRUCE RIESGOS'!$C$9:$D$14,2,FALSE),"")</f>
        <v/>
      </c>
      <c r="U11" s="195" t="n">
        <v>5.02</v>
      </c>
      <c r="V11" s="195">
        <f>IFERROR(VLOOKUP(U11,'CRUCE RIESGOS'!$C$9:$D$14,2,FALSE),"")</f>
        <v/>
      </c>
      <c r="W11" s="195" t="n">
        <v>6.02</v>
      </c>
      <c r="X11" s="195">
        <f>IFERROR(VLOOKUP(W11,'CRUCE RIESGOS'!$C$9:$D$14,2,FALSE),"")</f>
        <v/>
      </c>
      <c r="Y11" s="195" t="n">
        <v>7.02</v>
      </c>
      <c r="Z11" s="195">
        <f>IFERROR(VLOOKUP(Y11,'CRUCE RIESGOS'!$C$9:$D$14,2,FALSE),"")</f>
        <v/>
      </c>
      <c r="AA11" s="195" t="n">
        <v>8.02</v>
      </c>
      <c r="AB11" s="195">
        <f>IFERROR(VLOOKUP(AA11,'CRUCE RIESGOS'!$C$9:$D$14,2,FALSE),"")</f>
        <v/>
      </c>
      <c r="AC11" s="195" t="n">
        <v>9.02</v>
      </c>
      <c r="AD11" s="195">
        <f>IFERROR(VLOOKUP(AC11,'CRUCE RIESGOS'!$C$9:$D$14,2,FALSE),"")</f>
        <v/>
      </c>
      <c r="AE11" s="195" t="n">
        <v>10.02</v>
      </c>
      <c r="AF11" s="195">
        <f>IFERROR(VLOOKUP(AE11,'CRUCE RIESGOS'!$C$9:$D$14,2,FALSE),"")</f>
        <v/>
      </c>
      <c r="AG11" s="195" t="n">
        <v>11.02</v>
      </c>
      <c r="AH11" s="195">
        <f>IFERROR(VLOOKUP(AG11,'CRUCE RIESGOS'!$C$9:$D$14,2,FALSE),"")</f>
        <v/>
      </c>
      <c r="AI11" s="195" t="n">
        <v>12.02</v>
      </c>
      <c r="AJ11" s="195">
        <f>IFERROR(VLOOKUP(AI11,'CRUCE RIESGOS'!$C$9:$D$14,2,FALSE),"")</f>
        <v/>
      </c>
      <c r="AK11" s="195" t="n">
        <v>13.02</v>
      </c>
      <c r="AL11" s="195">
        <f>IFERROR(VLOOKUP(AK11,'CRUCE RIESGOS'!$C$9:$D$14,2,FALSE),"")</f>
        <v/>
      </c>
      <c r="AM11" s="195" t="n">
        <v>14.02</v>
      </c>
      <c r="AN11" s="195">
        <f>IFERROR(VLOOKUP(AM11,'CRUCE RIESGOS'!$C$9:$D$14,2,FALSE),"")</f>
        <v/>
      </c>
      <c r="AO11" s="195" t="n">
        <v>15.02</v>
      </c>
      <c r="AP11" s="195">
        <f>IFERROR(VLOOKUP(AO11,'CRUCE RIESGOS'!$C$9:$D$14,2,FALSE),"")</f>
        <v/>
      </c>
      <c r="AQ11" s="195" t="n">
        <v>16.02</v>
      </c>
      <c r="AR11" s="195">
        <f>IFERROR(VLOOKUP(AQ11,'CRUCE RIESGOS'!$C$9:$D$14,2,FALSE),"")</f>
        <v/>
      </c>
      <c r="AS11" s="195" t="n">
        <v>17.02</v>
      </c>
      <c r="AT11" s="195">
        <f>IFERROR(VLOOKUP(AS11,'CRUCE RIESGOS'!$C$9:$D$14,2,FALSE),"")</f>
        <v/>
      </c>
      <c r="AU11" s="195" t="n">
        <v>18.02</v>
      </c>
      <c r="AV11" s="195">
        <f>IFERROR(VLOOKUP(AU11,'CRUCE RIESGOS'!$C$9:$D$14,2,FALSE),"")</f>
        <v/>
      </c>
      <c r="AW11" s="195" t="n">
        <v>19.02</v>
      </c>
      <c r="AX11" s="195">
        <f>IFERROR(VLOOKUP(AW11,'CRUCE RIESGOS'!$C$9:$D$14,2,FALSE),"")</f>
        <v/>
      </c>
      <c r="AY11" s="195" t="n">
        <v>20.02</v>
      </c>
      <c r="AZ11" s="195">
        <f>IFERROR(VLOOKUP(AY11,'CRUCE RIESGOS'!$C$9:$D$14,2,FALSE),"")</f>
        <v/>
      </c>
      <c r="BA11" s="195" t="n">
        <v>21.02</v>
      </c>
      <c r="BB11" s="195">
        <f>IFERROR(VLOOKUP(BA11,'CRUCE RIESGOS'!$C$9:$D$14,2,FALSE),"")</f>
        <v/>
      </c>
      <c r="BC11" s="195" t="n">
        <v>22.02</v>
      </c>
      <c r="BD11" s="195">
        <f>IFERROR(VLOOKUP(BC11,'CRUCE RIESGOS'!$C$9:$D$14,2,FALSE),"")</f>
        <v/>
      </c>
      <c r="BE11" s="195" t="n">
        <v>23.02</v>
      </c>
      <c r="BF11" s="195">
        <f>IFERROR(VLOOKUP(BE11,'CRUCE RIESGOS'!$C$9:$D$14,2,FALSE),"")</f>
        <v/>
      </c>
      <c r="BG11" s="195" t="n">
        <v>24.02</v>
      </c>
      <c r="BH11" s="195">
        <f>IFERROR(VLOOKUP(BG11,'CRUCE RIESGOS'!$C$9:$D$14,2,FALSE),"")</f>
        <v/>
      </c>
      <c r="BI11" s="195" t="n">
        <v>25.02</v>
      </c>
      <c r="BJ11" s="195">
        <f>IFERROR(VLOOKUP(BI11,'CRUCE RIESGOS'!$C$9:$D$14,2,FALSE),"")</f>
        <v/>
      </c>
    </row>
    <row r="12" ht="50.25" customHeight="1">
      <c r="B12" s="470" t="inlineStr">
        <is>
          <t>Media 60%</t>
        </is>
      </c>
      <c r="C12" s="565" t="n"/>
      <c r="D12" s="198">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99">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198">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200">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607" t="n"/>
      <c r="I12" s="474">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607" t="n"/>
      <c r="N12" s="195">
        <f>IF(N13&lt;&gt;""," -R","")</f>
        <v/>
      </c>
      <c r="P12" s="195">
        <f>IF(P13&lt;&gt;""," -R","")</f>
        <v/>
      </c>
      <c r="R12" s="195">
        <f>IF(R13&lt;&gt;""," -R","")</f>
        <v/>
      </c>
      <c r="T12" s="195">
        <f>IF(T13&lt;&gt;""," -R","")</f>
        <v/>
      </c>
      <c r="V12" s="195">
        <f>IF(V13&lt;&gt;""," -R","")</f>
        <v/>
      </c>
      <c r="X12" s="195">
        <f>IF(X13&lt;&gt;""," -R","")</f>
        <v/>
      </c>
      <c r="Z12" s="195">
        <f>IF(Z13&lt;&gt;""," -R","")</f>
        <v/>
      </c>
      <c r="AB12" s="195">
        <f>IF(AB13&lt;&gt;""," -R","")</f>
        <v/>
      </c>
      <c r="AD12" s="195">
        <f>IF(AD13&lt;&gt;""," -R","")</f>
        <v/>
      </c>
      <c r="AF12" s="195">
        <f>IF(AF13&lt;&gt;""," -R","")</f>
        <v/>
      </c>
      <c r="AH12" s="195">
        <f>IF(AH13&lt;&gt;""," -R","")</f>
        <v/>
      </c>
      <c r="AJ12" s="195">
        <f>IF(AJ13&lt;&gt;""," -R","")</f>
        <v/>
      </c>
      <c r="AL12" s="195">
        <f>IF(AL13&lt;&gt;""," -R","")</f>
        <v/>
      </c>
      <c r="AN12" s="195">
        <f>IF(AN13&lt;&gt;""," -R","")</f>
        <v/>
      </c>
      <c r="AP12" s="195">
        <f>IF(AP13&lt;&gt;""," -R","")</f>
        <v/>
      </c>
      <c r="AR12" s="195">
        <f>IF(AR13&lt;&gt;""," -R","")</f>
        <v/>
      </c>
      <c r="AT12" s="195">
        <f>IF(AT13&lt;&gt;""," -R","")</f>
        <v/>
      </c>
      <c r="AV12" s="195">
        <f>IF(AV13&lt;&gt;""," -R","")</f>
        <v/>
      </c>
      <c r="AX12" s="195">
        <f>IF(AX13&lt;&gt;""," -R","")</f>
        <v/>
      </c>
      <c r="AZ12" s="195">
        <f>IF(AZ13&lt;&gt;""," -R","")</f>
        <v/>
      </c>
      <c r="BB12" s="195">
        <f>IF(BB13&lt;&gt;""," -R","")</f>
        <v/>
      </c>
      <c r="BD12" s="195">
        <f>IF(BD13&lt;&gt;""," -R","")</f>
        <v/>
      </c>
      <c r="BF12" s="195">
        <f>IF(BF13&lt;&gt;""," -R","")</f>
        <v/>
      </c>
      <c r="BH12" s="195">
        <f>IF(BH13&lt;&gt;""," -R","")</f>
        <v/>
      </c>
      <c r="BJ12" s="195">
        <f>IF(BJ13&lt;&gt;""," -R","")</f>
        <v/>
      </c>
    </row>
    <row r="13" ht="50.25" customHeight="1">
      <c r="B13" s="470" t="inlineStr">
        <is>
          <t>Alta 80%</t>
        </is>
      </c>
      <c r="C13" s="565" t="n"/>
      <c r="D13" s="198">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198">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200">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200">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607" t="n"/>
      <c r="I13" s="474">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607" t="n"/>
      <c r="M13" s="195" t="n">
        <v>1.03</v>
      </c>
      <c r="N13" s="195">
        <f>IFERROR(VLOOKUP(M13,'CRUCE RIESGOS'!$C$9:$D$14,2,FALSE),"")</f>
        <v/>
      </c>
      <c r="O13" s="195" t="n">
        <v>2.03</v>
      </c>
      <c r="P13" s="195">
        <f>IFERROR(VLOOKUP(O13,'CRUCE RIESGOS'!$C$9:$D$14,2,FALSE),"")</f>
        <v/>
      </c>
      <c r="Q13" s="195" t="n">
        <v>3.03</v>
      </c>
      <c r="R13" s="195">
        <f>IFERROR(VLOOKUP(Q13,'CRUCE RIESGOS'!$C$9:$D$14,2,FALSE),"")</f>
        <v/>
      </c>
      <c r="S13" s="195" t="n">
        <v>4.03</v>
      </c>
      <c r="T13" s="195">
        <f>IFERROR(VLOOKUP(S13,'CRUCE RIESGOS'!$C$9:$D$14,2,FALSE),"")</f>
        <v/>
      </c>
      <c r="U13" s="195" t="n">
        <v>5.03</v>
      </c>
      <c r="V13" s="195">
        <f>IFERROR(VLOOKUP(U13,'CRUCE RIESGOS'!$C$9:$D$14,2,FALSE),"")</f>
        <v/>
      </c>
      <c r="W13" s="195" t="n">
        <v>6.03</v>
      </c>
      <c r="X13" s="195">
        <f>IFERROR(VLOOKUP(W13,'CRUCE RIESGOS'!$C$9:$D$14,2,FALSE),"")</f>
        <v/>
      </c>
      <c r="Y13" s="195" t="n">
        <v>7.03</v>
      </c>
      <c r="Z13" s="195">
        <f>IFERROR(VLOOKUP(Y13,'CRUCE RIESGOS'!$C$9:$D$14,2,FALSE),"")</f>
        <v/>
      </c>
      <c r="AA13" s="195" t="n">
        <v>8.029999999999999</v>
      </c>
      <c r="AB13" s="195">
        <f>IFERROR(VLOOKUP(AA13,'CRUCE RIESGOS'!$C$9:$D$14,2,FALSE),"")</f>
        <v/>
      </c>
      <c r="AC13" s="195" t="n">
        <v>9.029999999999999</v>
      </c>
      <c r="AD13" s="195">
        <f>IFERROR(VLOOKUP(AC13,'CRUCE RIESGOS'!$C$9:$D$14,2,FALSE),"")</f>
        <v/>
      </c>
      <c r="AE13" s="195" t="n">
        <v>10.03</v>
      </c>
      <c r="AF13" s="195">
        <f>IFERROR(VLOOKUP(AE13,'CRUCE RIESGOS'!$C$9:$D$14,2,FALSE),"")</f>
        <v/>
      </c>
      <c r="AG13" s="195" t="n">
        <v>11.03</v>
      </c>
      <c r="AH13" s="195">
        <f>IFERROR(VLOOKUP(AG13,'CRUCE RIESGOS'!$C$9:$D$14,2,FALSE),"")</f>
        <v/>
      </c>
      <c r="AI13" s="195" t="n">
        <v>12.03</v>
      </c>
      <c r="AJ13" s="195">
        <f>IFERROR(VLOOKUP(AI13,'CRUCE RIESGOS'!$C$9:$D$14,2,FALSE),"")</f>
        <v/>
      </c>
      <c r="AK13" s="195" t="n">
        <v>13.03</v>
      </c>
      <c r="AL13" s="195">
        <f>IFERROR(VLOOKUP(AK13,'CRUCE RIESGOS'!$C$9:$D$14,2,FALSE),"")</f>
        <v/>
      </c>
      <c r="AM13" s="195" t="n">
        <v>14.03</v>
      </c>
      <c r="AN13" s="195">
        <f>IFERROR(VLOOKUP(AM13,'CRUCE RIESGOS'!$C$9:$D$14,2,FALSE),"")</f>
        <v/>
      </c>
      <c r="AO13" s="195" t="n">
        <v>15.03</v>
      </c>
      <c r="AP13" s="195">
        <f>IFERROR(VLOOKUP(AO13,'CRUCE RIESGOS'!$C$9:$D$14,2,FALSE),"")</f>
        <v/>
      </c>
      <c r="AQ13" s="195" t="n">
        <v>16.03</v>
      </c>
      <c r="AR13" s="195">
        <f>IFERROR(VLOOKUP(AQ13,'CRUCE RIESGOS'!$C$9:$D$14,2,FALSE),"")</f>
        <v/>
      </c>
      <c r="AS13" s="195" t="n">
        <v>17.03</v>
      </c>
      <c r="AT13" s="195">
        <f>IFERROR(VLOOKUP(AS13,'CRUCE RIESGOS'!$C$9:$D$14,2,FALSE),"")</f>
        <v/>
      </c>
      <c r="AU13" s="195" t="n">
        <v>18.03</v>
      </c>
      <c r="AV13" s="195">
        <f>IFERROR(VLOOKUP(AU13,'CRUCE RIESGOS'!$C$9:$D$14,2,FALSE),"")</f>
        <v/>
      </c>
      <c r="AW13" s="195" t="n">
        <v>19.03</v>
      </c>
      <c r="AX13" s="195">
        <f>IFERROR(VLOOKUP(AW13,'CRUCE RIESGOS'!$C$9:$D$14,2,FALSE),"")</f>
        <v/>
      </c>
      <c r="AY13" s="195" t="n">
        <v>20.03</v>
      </c>
      <c r="AZ13" s="195">
        <f>IFERROR(VLOOKUP(AY13,'CRUCE RIESGOS'!$C$9:$D$14,2,FALSE),"")</f>
        <v/>
      </c>
      <c r="BA13" s="195" t="n">
        <v>21.03</v>
      </c>
      <c r="BB13" s="195">
        <f>IFERROR(VLOOKUP(BA13,'CRUCE RIESGOS'!$C$9:$D$14,2,FALSE),"")</f>
        <v/>
      </c>
      <c r="BC13" s="195" t="n">
        <v>22.03</v>
      </c>
      <c r="BD13" s="195">
        <f>IFERROR(VLOOKUP(BC13,'CRUCE RIESGOS'!$C$9:$D$14,2,FALSE),"")</f>
        <v/>
      </c>
      <c r="BE13" s="195" t="n">
        <v>23.03</v>
      </c>
      <c r="BF13" s="195">
        <f>IFERROR(VLOOKUP(BE13,'CRUCE RIESGOS'!$C$9:$D$14,2,FALSE),"")</f>
        <v/>
      </c>
      <c r="BG13" s="195" t="n">
        <v>24.03</v>
      </c>
      <c r="BH13" s="195">
        <f>IFERROR(VLOOKUP(BG13,'CRUCE RIESGOS'!$C$9:$D$14,2,FALSE),"")</f>
        <v/>
      </c>
      <c r="BI13" s="195" t="n">
        <v>25.03</v>
      </c>
      <c r="BJ13" s="195">
        <f>IFERROR(VLOOKUP(BI13,'CRUCE RIESGOS'!$C$9:$D$14,2,FALSE),"")</f>
        <v/>
      </c>
    </row>
    <row r="14" ht="50.25" customHeight="1">
      <c r="B14" s="470" t="inlineStr">
        <is>
          <t>Muy Alta 100%</t>
        </is>
      </c>
      <c r="C14" s="565" t="n"/>
      <c r="D14" s="200">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200">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476">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476">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607" t="n"/>
      <c r="I14" s="474">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607" t="n"/>
      <c r="N14" s="195">
        <f>IF(N16&lt;&gt;""," -R","")</f>
        <v/>
      </c>
      <c r="P14" s="195">
        <f>IF(P16&lt;&gt;""," -R","")</f>
        <v/>
      </c>
      <c r="R14" s="195">
        <f>IF(R16&lt;&gt;""," -R","")</f>
        <v/>
      </c>
      <c r="T14" s="195">
        <f>IF(T16&lt;&gt;""," -R","")</f>
        <v/>
      </c>
      <c r="V14" s="195">
        <f>IF(V16&lt;&gt;""," -R","")</f>
        <v/>
      </c>
      <c r="X14" s="195">
        <f>IF(X16&lt;&gt;""," -R","")</f>
        <v/>
      </c>
      <c r="Z14" s="195">
        <f>IF(Z16&lt;&gt;""," -R","")</f>
        <v/>
      </c>
      <c r="AB14" s="195">
        <f>IF(AB16&lt;&gt;""," -R","")</f>
        <v/>
      </c>
      <c r="AD14" s="195">
        <f>IF(AD16&lt;&gt;""," -R","")</f>
        <v/>
      </c>
      <c r="AF14" s="195">
        <f>IF(AF16&lt;&gt;""," -R","")</f>
        <v/>
      </c>
      <c r="AH14" s="195">
        <f>IF(AH16&lt;&gt;""," -R","")</f>
        <v/>
      </c>
      <c r="AJ14" s="195">
        <f>IF(AJ16&lt;&gt;""," -R","")</f>
        <v/>
      </c>
      <c r="AL14" s="195">
        <f>IF(AL16&lt;&gt;""," -R","")</f>
        <v/>
      </c>
      <c r="AN14" s="195">
        <f>IF(AN16&lt;&gt;""," -R","")</f>
        <v/>
      </c>
      <c r="AP14" s="195">
        <f>IF(AP16&lt;&gt;""," -R","")</f>
        <v/>
      </c>
      <c r="AR14" s="195">
        <f>IF(AR16&lt;&gt;""," -R","")</f>
        <v/>
      </c>
      <c r="AT14" s="195">
        <f>IF(AT16&lt;&gt;""," -R","")</f>
        <v/>
      </c>
      <c r="AV14" s="195">
        <f>IF(AV16&lt;&gt;""," -R","")</f>
        <v/>
      </c>
      <c r="AX14" s="195">
        <f>IF(AX16&lt;&gt;""," -R","")</f>
        <v/>
      </c>
      <c r="AZ14" s="195">
        <f>IF(AZ16&lt;&gt;""," -R","")</f>
        <v/>
      </c>
      <c r="BB14" s="195">
        <f>IF(BB16&lt;&gt;""," -R","")</f>
        <v/>
      </c>
      <c r="BD14" s="195">
        <f>IF(BD16&lt;&gt;""," -R","")</f>
        <v/>
      </c>
      <c r="BF14" s="195">
        <f>IF(BF16&lt;&gt;""," -R","")</f>
        <v/>
      </c>
      <c r="BH14" s="195">
        <f>IF(BH16&lt;&gt;""," -R","")</f>
        <v/>
      </c>
      <c r="BJ14" s="195">
        <f>IF(BJ16&lt;&gt;""," -R","")</f>
        <v/>
      </c>
    </row>
    <row r="15" ht="15.75" customHeight="1">
      <c r="B15" s="203" t="inlineStr">
        <is>
          <t>COLOR</t>
        </is>
      </c>
      <c r="C15" s="475" t="inlineStr">
        <is>
          <t>INTERPRETACIÓN DE LA ZONA</t>
        </is>
      </c>
      <c r="D15" s="564" t="n"/>
      <c r="E15" s="565" t="n"/>
      <c r="F15" s="209" t="inlineStr">
        <is>
          <t>CANTIDAD DE RIESGOS POR ZONA</t>
        </is>
      </c>
      <c r="G15" s="475" t="inlineStr">
        <is>
          <t>PROMEDIO DE RIESGO DEL PROCESO</t>
        </is>
      </c>
      <c r="H15" s="564" t="n"/>
      <c r="I15" s="564" t="n"/>
      <c r="J15" s="565" t="n"/>
    </row>
    <row r="16" ht="15" customHeight="1">
      <c r="B16" s="204" t="n"/>
      <c r="C16" s="608" t="inlineStr">
        <is>
          <t xml:space="preserve"> Zona de riesgo baja: Asumir el riesgo</t>
        </is>
      </c>
      <c r="D16" s="565" t="n"/>
      <c r="E16" s="205" t="inlineStr">
        <is>
          <t>Aceptable con seguimiento</t>
        </is>
      </c>
      <c r="F16" s="202">
        <f>COUNTIF('CRUCE RIESGOS'!$AK$9:$AK$14,"BAJO")</f>
        <v/>
      </c>
      <c r="G16" s="475" t="inlineStr">
        <is>
          <t>PROBABILIDAD</t>
        </is>
      </c>
      <c r="H16" s="475" t="inlineStr">
        <is>
          <t>IMPACTO</t>
        </is>
      </c>
      <c r="I16" s="609" t="inlineStr">
        <is>
          <t>VALORACIÓN</t>
        </is>
      </c>
      <c r="J16" s="565" t="n"/>
      <c r="M16" s="195" t="n">
        <v>1.04</v>
      </c>
      <c r="N16" s="195">
        <f>IFERROR(VLOOKUP(M16,'CRUCE RIESGOS'!$C$9:$D$14,2,FALSE),"")</f>
        <v/>
      </c>
      <c r="O16" s="195" t="n">
        <v>2.04</v>
      </c>
      <c r="P16" s="195">
        <f>IFERROR(VLOOKUP(O16,'CRUCE RIESGOS'!$C$9:$D$14,2,FALSE),"")</f>
        <v/>
      </c>
      <c r="Q16" s="195" t="n">
        <v>3.04</v>
      </c>
      <c r="R16" s="195">
        <f>IFERROR(VLOOKUP(Q16,'CRUCE RIESGOS'!$C$9:$D$14,2,FALSE),"")</f>
        <v/>
      </c>
      <c r="S16" s="195" t="n">
        <v>4.04</v>
      </c>
      <c r="T16" s="195">
        <f>IFERROR(VLOOKUP(S16,'CRUCE RIESGOS'!$C$9:$D$14,2,FALSE),"")</f>
        <v/>
      </c>
      <c r="U16" s="195" t="n">
        <v>5.04</v>
      </c>
      <c r="V16" s="195">
        <f>IFERROR(VLOOKUP(U16,'CRUCE RIESGOS'!$C$9:$D$14,2,FALSE),"")</f>
        <v/>
      </c>
      <c r="W16" s="195" t="n">
        <v>6.04</v>
      </c>
      <c r="X16" s="195">
        <f>IFERROR(VLOOKUP(W16,'CRUCE RIESGOS'!$C$9:$D$14,2,FALSE),"")</f>
        <v/>
      </c>
      <c r="Y16" s="195" t="n">
        <v>7.04</v>
      </c>
      <c r="Z16" s="195">
        <f>IFERROR(VLOOKUP(Y16,'CRUCE RIESGOS'!$C$9:$D$14,2,FALSE),"")</f>
        <v/>
      </c>
      <c r="AA16" s="195" t="n">
        <v>8.039999999999999</v>
      </c>
      <c r="AB16" s="195">
        <f>IFERROR(VLOOKUP(AA16,'CRUCE RIESGOS'!$C$9:$D$14,2,FALSE),"")</f>
        <v/>
      </c>
      <c r="AC16" s="195" t="n">
        <v>9.039999999999999</v>
      </c>
      <c r="AD16" s="195">
        <f>IFERROR(VLOOKUP(AC16,'CRUCE RIESGOS'!$C$9:$D$14,2,FALSE),"")</f>
        <v/>
      </c>
      <c r="AE16" s="195" t="n">
        <v>10.04</v>
      </c>
      <c r="AF16" s="195">
        <f>IFERROR(VLOOKUP(AE16,'CRUCE RIESGOS'!$C$9:$D$14,2,FALSE),"")</f>
        <v/>
      </c>
      <c r="AG16" s="195" t="n">
        <v>11.04</v>
      </c>
      <c r="AH16" s="195">
        <f>IFERROR(VLOOKUP(AG16,'CRUCE RIESGOS'!$C$9:$D$14,2,FALSE),"")</f>
        <v/>
      </c>
      <c r="AI16" s="195" t="n">
        <v>12.04</v>
      </c>
      <c r="AJ16" s="195">
        <f>IFERROR(VLOOKUP(AI16,'CRUCE RIESGOS'!$C$9:$D$14,2,FALSE),"")</f>
        <v/>
      </c>
      <c r="AK16" s="195" t="n">
        <v>13.04</v>
      </c>
      <c r="AL16" s="195">
        <f>IFERROR(VLOOKUP(AK16,'CRUCE RIESGOS'!$C$9:$D$14,2,FALSE),"")</f>
        <v/>
      </c>
      <c r="AM16" s="195" t="n">
        <v>14.04</v>
      </c>
      <c r="AN16" s="195">
        <f>IFERROR(VLOOKUP(AM16,'CRUCE RIESGOS'!$C$9:$D$14,2,FALSE),"")</f>
        <v/>
      </c>
      <c r="AO16" s="195" t="n">
        <v>15.04</v>
      </c>
      <c r="AP16" s="195">
        <f>IFERROR(VLOOKUP(AO16,'CRUCE RIESGOS'!$C$9:$D$14,2,FALSE),"")</f>
        <v/>
      </c>
      <c r="AQ16" s="195" t="n">
        <v>16.04</v>
      </c>
      <c r="AR16" s="195">
        <f>IFERROR(VLOOKUP(AQ16,'CRUCE RIESGOS'!$C$9:$D$14,2,FALSE),"")</f>
        <v/>
      </c>
      <c r="AS16" s="195" t="n">
        <v>17.04</v>
      </c>
      <c r="AT16" s="195">
        <f>IFERROR(VLOOKUP(AS16,'CRUCE RIESGOS'!$C$9:$D$14,2,FALSE),"")</f>
        <v/>
      </c>
      <c r="AU16" s="195" t="n">
        <v>18.04</v>
      </c>
      <c r="AV16" s="195">
        <f>IFERROR(VLOOKUP(AU16,'CRUCE RIESGOS'!$C$9:$D$14,2,FALSE),"")</f>
        <v/>
      </c>
      <c r="AW16" s="195" t="n">
        <v>19.04</v>
      </c>
      <c r="AX16" s="195">
        <f>IFERROR(VLOOKUP(AW16,'CRUCE RIESGOS'!$C$9:$D$14,2,FALSE),"")</f>
        <v/>
      </c>
      <c r="AY16" s="195" t="n">
        <v>20.04</v>
      </c>
      <c r="AZ16" s="195">
        <f>IFERROR(VLOOKUP(AY16,'CRUCE RIESGOS'!$C$9:$D$14,2,FALSE),"")</f>
        <v/>
      </c>
      <c r="BA16" s="195" t="n">
        <v>21.04</v>
      </c>
      <c r="BB16" s="195">
        <f>IFERROR(VLOOKUP(BA16,'CRUCE RIESGOS'!$C$9:$D$14,2,FALSE),"")</f>
        <v/>
      </c>
      <c r="BC16" s="195" t="n">
        <v>22.04</v>
      </c>
      <c r="BD16" s="195">
        <f>IFERROR(VLOOKUP(BC16,'CRUCE RIESGOS'!$C$9:$D$14,2,FALSE),"")</f>
        <v/>
      </c>
      <c r="BE16" s="195" t="n">
        <v>23.04</v>
      </c>
      <c r="BF16" s="195">
        <f>IFERROR(VLOOKUP(BE16,'CRUCE RIESGOS'!$C$9:$D$14,2,FALSE),"")</f>
        <v/>
      </c>
      <c r="BG16" s="195" t="n">
        <v>24.04</v>
      </c>
      <c r="BH16" s="195">
        <f>IFERROR(VLOOKUP(BG16,'CRUCE RIESGOS'!$C$9:$D$14,2,FALSE),"")</f>
        <v/>
      </c>
      <c r="BI16" s="195" t="n">
        <v>25.04</v>
      </c>
      <c r="BJ16" s="195">
        <f>IFERROR(VLOOKUP(BI16,'CRUCE RIESGOS'!$C$9:$D$14,2,FALSE),"")</f>
        <v/>
      </c>
    </row>
    <row r="17" ht="27.75" customHeight="1">
      <c r="B17" s="206" t="n"/>
      <c r="C17" s="608" t="inlineStr">
        <is>
          <t xml:space="preserve"> Zona de riesgo moderada: Asumir el riesgo, monitorear el riesgo</t>
        </is>
      </c>
      <c r="D17" s="565" t="n"/>
      <c r="E17" s="205" t="inlineStr">
        <is>
          <t>Aceptable con seguimiento</t>
        </is>
      </c>
      <c r="F17" s="202">
        <f>COUNTIF('CRUCE RIESGOS'!$AK$9:$AK$14,"MODERADO")</f>
        <v/>
      </c>
      <c r="G17" s="610">
        <f>IFERROR(IF(AVERAGE('CRUCE RIESGOS'!AG9:AG14)="","",IF(AVERAGE('CRUCE RIESGOS'!AG9:AG14)&lt;=0.2,"MUY BAJA",IF(AVERAGE('CRUCE RIESGOS'!AG9:AG14)&lt;=0.4,"BAJA",IF(AVERAGE('CRUCE RIESGOS'!AG9:AG14)&lt;=0.6,"MEDIA",IF(AVERAGE('CRUCE RIESGOS'!AG9:AG14)&lt;=0.8,"ALTA",IF(AVERAGE('CRUCE RIESGOS'!AG9:AG14)=1,"MUY ALTA")))))),"")</f>
        <v/>
      </c>
      <c r="H17" s="610">
        <f>IFERROR(IF(AVERAGE('CRUCE RIESGOS'!AI9:AI14)="","",IF(AVERAGE('CRUCE RIESGOS'!AI9:AI14)&lt;=0.2,"LEVE",IF(AVERAGE('CRUCE RIESGOS'!AI9:AI14)&lt;=0.4,"MENOR",IF(AVERAGE('CRUCE RIESGOS'!AI9:AI14)&lt;=0.6,"MODERADO",IF(AVERAGE('CRUCE RIESGOS'!AI9:AI14)&lt;=0.8,"MAYOR",IF(AVERAGE('CRUCE RIESGOS'!AI9:AI14)=1,"CATASTRÓFICO")))))),"")</f>
        <v/>
      </c>
      <c r="I17" s="610">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611" t="n"/>
      <c r="N17" s="195">
        <f>IF(N19&lt;&gt;""," -R","")</f>
        <v/>
      </c>
      <c r="P17" s="195">
        <f>IF(P19&lt;&gt;""," -R","")</f>
        <v/>
      </c>
      <c r="R17" s="195">
        <f>IF(R19&lt;&gt;""," -R","")</f>
        <v/>
      </c>
      <c r="T17" s="195">
        <f>IF(T19&lt;&gt;""," -R","")</f>
        <v/>
      </c>
      <c r="V17" s="195">
        <f>IF(V19&lt;&gt;""," -R","")</f>
        <v/>
      </c>
      <c r="X17" s="195">
        <f>IF(X19&lt;&gt;""," -R","")</f>
        <v/>
      </c>
      <c r="Z17" s="195">
        <f>IF(Z19&lt;&gt;""," -R","")</f>
        <v/>
      </c>
      <c r="AB17" s="195">
        <f>IF(AB19&lt;&gt;""," -R","")</f>
        <v/>
      </c>
      <c r="AD17" s="195">
        <f>IF(AD19&lt;&gt;""," -R","")</f>
        <v/>
      </c>
      <c r="AF17" s="195">
        <f>IF(AF19&lt;&gt;""," -R","")</f>
        <v/>
      </c>
      <c r="AH17" s="195">
        <f>IF(AH19&lt;&gt;""," -R","")</f>
        <v/>
      </c>
      <c r="AJ17" s="195">
        <f>IF(AJ19&lt;&gt;""," -R","")</f>
        <v/>
      </c>
      <c r="AL17" s="195">
        <f>IF(AL19&lt;&gt;""," -R","")</f>
        <v/>
      </c>
      <c r="AN17" s="195">
        <f>IF(AN19&lt;&gt;""," -R","")</f>
        <v/>
      </c>
      <c r="AP17" s="195">
        <f>IF(AP19&lt;&gt;""," -R","")</f>
        <v/>
      </c>
      <c r="AR17" s="195">
        <f>IF(AR19&lt;&gt;""," -R","")</f>
        <v/>
      </c>
      <c r="AT17" s="195">
        <f>IF(AT19&lt;&gt;""," -R","")</f>
        <v/>
      </c>
      <c r="AV17" s="195">
        <f>IF(AV19&lt;&gt;""," -R","")</f>
        <v/>
      </c>
      <c r="AX17" s="195">
        <f>IF(AX19&lt;&gt;""," -R","")</f>
        <v/>
      </c>
      <c r="AZ17" s="195">
        <f>IF(AZ19&lt;&gt;""," -R","")</f>
        <v/>
      </c>
      <c r="BB17" s="195">
        <f>IF(BB19&lt;&gt;""," -R","")</f>
        <v/>
      </c>
      <c r="BD17" s="195">
        <f>IF(BD19&lt;&gt;""," -R","")</f>
        <v/>
      </c>
      <c r="BF17" s="195">
        <f>IF(BF19&lt;&gt;""," -R","")</f>
        <v/>
      </c>
      <c r="BH17" s="195">
        <f>IF(BH19&lt;&gt;""," -R","")</f>
        <v/>
      </c>
      <c r="BJ17" s="195">
        <f>IF(BJ19&lt;&gt;""," -R","")</f>
        <v/>
      </c>
    </row>
    <row r="18" ht="27.75" customHeight="1">
      <c r="B18" s="207" t="n"/>
      <c r="C18" s="608" t="inlineStr">
        <is>
          <t xml:space="preserve"> Zona de riesgo alta: Asumir el riesgo, monitorear el riesgo, reducir el riesgo, transferir</t>
        </is>
      </c>
      <c r="D18" s="565" t="n"/>
      <c r="E18" s="205" t="inlineStr">
        <is>
          <t>Aceptable con seguimiento</t>
        </is>
      </c>
      <c r="F18" s="202">
        <f>COUNTIF('CRUCE RIESGOS'!$AK$9:$AK$14,"ALTO")</f>
        <v/>
      </c>
      <c r="G18" s="561" t="n"/>
      <c r="H18" s="561" t="n"/>
      <c r="I18" s="612" t="n"/>
      <c r="J18" s="613" t="n"/>
    </row>
    <row r="19" ht="36" customHeight="1">
      <c r="B19" s="208" t="n"/>
      <c r="C19" s="608" t="inlineStr">
        <is>
          <t xml:space="preserve"> Zona de riesgo extrema: reducir el riesgo, transferir, mitigar mediante plan de acción.</t>
        </is>
      </c>
      <c r="D19" s="565" t="n"/>
      <c r="E19" s="205" t="inlineStr">
        <is>
          <t>Aceptable con plan de tratamiento</t>
        </is>
      </c>
      <c r="F19" s="202">
        <f>COUNTIF('CRUCE RIESGOS'!$AK$9:$AK$14,"EXTREMO")</f>
        <v/>
      </c>
      <c r="G19" s="562" t="n"/>
      <c r="H19" s="562" t="n"/>
      <c r="I19" s="614" t="n"/>
      <c r="J19" s="615" t="n"/>
      <c r="M19" s="195" t="n">
        <v>1.05</v>
      </c>
      <c r="N19" s="195">
        <f>IFERROR(VLOOKUP(M19,'CRUCE RIESGOS'!$C$9:$D$14,2,FALSE),"")</f>
        <v/>
      </c>
      <c r="O19" s="195" t="n">
        <v>2.05</v>
      </c>
      <c r="P19" s="195">
        <f>IFERROR(VLOOKUP(O19,'CRUCE RIESGOS'!$C$9:$D$14,2,FALSE),"")</f>
        <v/>
      </c>
      <c r="Q19" s="195" t="n">
        <v>3.05</v>
      </c>
      <c r="R19" s="195">
        <f>IFERROR(VLOOKUP(Q19,'CRUCE RIESGOS'!$C$9:$D$14,2,FALSE),"")</f>
        <v/>
      </c>
      <c r="S19" s="195" t="n">
        <v>4.05</v>
      </c>
      <c r="T19" s="195">
        <f>IFERROR(VLOOKUP(S19,'CRUCE RIESGOS'!$C$9:$D$14,2,FALSE),"")</f>
        <v/>
      </c>
      <c r="U19" s="195" t="n">
        <v>5.05</v>
      </c>
      <c r="V19" s="195">
        <f>IFERROR(VLOOKUP(U19,'CRUCE RIESGOS'!$C$9:$D$14,2,FALSE),"")</f>
        <v/>
      </c>
      <c r="W19" s="195" t="n">
        <v>6.05</v>
      </c>
      <c r="X19" s="195">
        <f>IFERROR(VLOOKUP(W19,'CRUCE RIESGOS'!$C$9:$D$14,2,FALSE),"")</f>
        <v/>
      </c>
      <c r="Y19" s="195" t="n">
        <v>7.05</v>
      </c>
      <c r="Z19" s="195">
        <f>IFERROR(VLOOKUP(Y19,'CRUCE RIESGOS'!$C$9:$D$14,2,FALSE),"")</f>
        <v/>
      </c>
      <c r="AA19" s="195" t="n">
        <v>8.050000000000001</v>
      </c>
      <c r="AB19" s="195">
        <f>IFERROR(VLOOKUP(AA19,'CRUCE RIESGOS'!$C$9:$D$14,2,FALSE),"")</f>
        <v/>
      </c>
      <c r="AC19" s="195" t="n">
        <v>9.050000000000001</v>
      </c>
      <c r="AD19" s="195">
        <f>IFERROR(VLOOKUP(AC19,'CRUCE RIESGOS'!$C$9:$D$14,2,FALSE),"")</f>
        <v/>
      </c>
      <c r="AE19" s="195" t="n">
        <v>10.05</v>
      </c>
      <c r="AF19" s="195">
        <f>IFERROR(VLOOKUP(AE19,'CRUCE RIESGOS'!$C$9:$D$14,2,FALSE),"")</f>
        <v/>
      </c>
      <c r="AG19" s="195" t="n">
        <v>11.05</v>
      </c>
      <c r="AH19" s="195">
        <f>IFERROR(VLOOKUP(AG19,'CRUCE RIESGOS'!$C$9:$D$14,2,FALSE),"")</f>
        <v/>
      </c>
      <c r="AI19" s="195" t="n">
        <v>12.05</v>
      </c>
      <c r="AJ19" s="195">
        <f>IFERROR(VLOOKUP(AI19,'CRUCE RIESGOS'!$C$9:$D$14,2,FALSE),"")</f>
        <v/>
      </c>
      <c r="AK19" s="195" t="n">
        <v>13.05</v>
      </c>
      <c r="AL19" s="195">
        <f>IFERROR(VLOOKUP(AK19,'CRUCE RIESGOS'!$C$9:$D$14,2,FALSE),"")</f>
        <v/>
      </c>
      <c r="AM19" s="195" t="n">
        <v>14.05</v>
      </c>
      <c r="AN19" s="195">
        <f>IFERROR(VLOOKUP(AM19,'CRUCE RIESGOS'!$C$9:$D$14,2,FALSE),"")</f>
        <v/>
      </c>
      <c r="AO19" s="195" t="n">
        <v>15.05</v>
      </c>
      <c r="AP19" s="195">
        <f>IFERROR(VLOOKUP(AO19,'CRUCE RIESGOS'!$C$9:$D$14,2,FALSE),"")</f>
        <v/>
      </c>
      <c r="AQ19" s="195" t="n">
        <v>16.05</v>
      </c>
      <c r="AR19" s="195">
        <f>IFERROR(VLOOKUP(AQ19,'CRUCE RIESGOS'!$C$9:$D$14,2,FALSE),"")</f>
        <v/>
      </c>
      <c r="AS19" s="195" t="n">
        <v>17.05</v>
      </c>
      <c r="AT19" s="195">
        <f>IFERROR(VLOOKUP(AS19,'CRUCE RIESGOS'!$C$9:$D$14,2,FALSE),"")</f>
        <v/>
      </c>
      <c r="AU19" s="195" t="n">
        <v>18.05</v>
      </c>
      <c r="AV19" s="195">
        <f>IFERROR(VLOOKUP(AU19,'CRUCE RIESGOS'!$C$9:$D$14,2,FALSE),"")</f>
        <v/>
      </c>
      <c r="AW19" s="195" t="n">
        <v>19.05</v>
      </c>
      <c r="AX19" s="195">
        <f>IFERROR(VLOOKUP(AW19,'CRUCE RIESGOS'!$C$9:$D$14,2,FALSE),"")</f>
        <v/>
      </c>
      <c r="AY19" s="195" t="n">
        <v>20.05</v>
      </c>
      <c r="AZ19" s="195">
        <f>IFERROR(VLOOKUP(AY19,'CRUCE RIESGOS'!$C$9:$D$14,2,FALSE),"")</f>
        <v/>
      </c>
      <c r="BA19" s="195" t="n">
        <v>21.05</v>
      </c>
      <c r="BB19" s="195">
        <f>IFERROR(VLOOKUP(BA19,'CRUCE RIESGOS'!$C$9:$D$14,2,FALSE),"")</f>
        <v/>
      </c>
      <c r="BC19" s="195" t="n">
        <v>22.05</v>
      </c>
      <c r="BD19" s="195">
        <f>IFERROR(VLOOKUP(BC19,'CRUCE RIESGOS'!$C$9:$D$14,2,FALSE),"")</f>
        <v/>
      </c>
      <c r="BE19" s="195" t="n">
        <v>23.05</v>
      </c>
      <c r="BF19" s="195">
        <f>IFERROR(VLOOKUP(BE19,'CRUCE RIESGOS'!$C$9:$D$14,2,FALSE),"")</f>
        <v/>
      </c>
      <c r="BG19" s="195" t="n">
        <v>24.05</v>
      </c>
      <c r="BH19" s="195">
        <f>IFERROR(VLOOKUP(BG19,'CRUCE RIESGOS'!$C$9:$D$14,2,FALSE),"")</f>
        <v/>
      </c>
      <c r="BI19" s="195" t="n">
        <v>25.05</v>
      </c>
      <c r="BJ19" s="195">
        <f>IFERROR(VLOOKUP(BI19,'CRUCE RIESGOS'!$C$9:$D$14,2,FALSE),"")</f>
        <v/>
      </c>
    </row>
    <row r="20">
      <c r="N20" s="195">
        <f>IF(N21&lt;&gt;""," -R","")</f>
        <v/>
      </c>
      <c r="P20" s="195">
        <f>IF(P21&lt;&gt;""," -R","")</f>
        <v/>
      </c>
      <c r="R20" s="195">
        <f>IF(R21&lt;&gt;""," -R","")</f>
        <v/>
      </c>
      <c r="T20" s="195">
        <f>IF(T21&lt;&gt;""," -R","")</f>
        <v/>
      </c>
      <c r="V20" s="195">
        <f>IF(V21&lt;&gt;""," -R","")</f>
        <v/>
      </c>
      <c r="X20" s="195">
        <f>IF(X21&lt;&gt;""," -R","")</f>
        <v/>
      </c>
      <c r="Z20" s="195">
        <f>IF(Z21&lt;&gt;""," -R","")</f>
        <v/>
      </c>
      <c r="AB20" s="195">
        <f>IF(AB21&lt;&gt;""," -R","")</f>
        <v/>
      </c>
      <c r="AD20" s="195">
        <f>IF(AD21&lt;&gt;""," -R","")</f>
        <v/>
      </c>
      <c r="AF20" s="195">
        <f>IF(AF21&lt;&gt;""," -R","")</f>
        <v/>
      </c>
      <c r="AH20" s="195">
        <f>IF(AH21&lt;&gt;""," -R","")</f>
        <v/>
      </c>
      <c r="AJ20" s="195">
        <f>IF(AJ21&lt;&gt;""," -R","")</f>
        <v/>
      </c>
      <c r="AL20" s="195">
        <f>IF(AL21&lt;&gt;""," -R","")</f>
        <v/>
      </c>
      <c r="AN20" s="195">
        <f>IF(AN21&lt;&gt;""," -R","")</f>
        <v/>
      </c>
      <c r="AP20" s="195">
        <f>IF(AP21&lt;&gt;""," -R","")</f>
        <v/>
      </c>
      <c r="AR20" s="195">
        <f>IF(AR21&lt;&gt;""," -R","")</f>
        <v/>
      </c>
      <c r="AT20" s="195">
        <f>IF(AT21&lt;&gt;""," -R","")</f>
        <v/>
      </c>
      <c r="AV20" s="195">
        <f>IF(AV21&lt;&gt;""," -R","")</f>
        <v/>
      </c>
      <c r="AX20" s="195">
        <f>IF(AX21&lt;&gt;""," -R","")</f>
        <v/>
      </c>
      <c r="AZ20" s="195">
        <f>IF(AZ21&lt;&gt;""," -R","")</f>
        <v/>
      </c>
      <c r="BB20" s="195">
        <f>IF(BB21&lt;&gt;""," -R","")</f>
        <v/>
      </c>
      <c r="BD20" s="195">
        <f>IF(BD21&lt;&gt;""," -R","")</f>
        <v/>
      </c>
      <c r="BF20" s="195">
        <f>IF(BF21&lt;&gt;""," -R","")</f>
        <v/>
      </c>
      <c r="BH20" s="195">
        <f>IF(BH21&lt;&gt;""," -R","")</f>
        <v/>
      </c>
      <c r="BJ20" s="195">
        <f>IF(BJ21&lt;&gt;""," -R","")</f>
        <v/>
      </c>
    </row>
    <row r="21">
      <c r="M21" s="195" t="n">
        <v>1.06</v>
      </c>
      <c r="N21" s="195">
        <f>IFERROR(VLOOKUP(M21,'CRUCE RIESGOS'!$C$9:$D$14,2,FALSE),"")</f>
        <v/>
      </c>
      <c r="O21" s="195" t="n">
        <v>2.06</v>
      </c>
      <c r="P21" s="195">
        <f>IFERROR(VLOOKUP(O21,'CRUCE RIESGOS'!$C$9:$D$14,2,FALSE),"")</f>
        <v/>
      </c>
      <c r="Q21" s="195" t="n">
        <v>3.06</v>
      </c>
      <c r="R21" s="195">
        <f>IFERROR(VLOOKUP(Q21,'CRUCE RIESGOS'!$C$9:$D$14,2,FALSE),"")</f>
        <v/>
      </c>
      <c r="S21" s="195" t="n">
        <v>4.06</v>
      </c>
      <c r="T21" s="195">
        <f>IFERROR(VLOOKUP(S21,'CRUCE RIESGOS'!$C$9:$D$14,2,FALSE),"")</f>
        <v/>
      </c>
      <c r="U21" s="195" t="n">
        <v>5.06</v>
      </c>
      <c r="V21" s="195">
        <f>IFERROR(VLOOKUP(U21,'CRUCE RIESGOS'!$C$9:$D$14,2,FALSE),"")</f>
        <v/>
      </c>
      <c r="W21" s="195" t="n">
        <v>6.06</v>
      </c>
      <c r="X21" s="195">
        <f>IFERROR(VLOOKUP(W21,'CRUCE RIESGOS'!$C$9:$D$14,2,FALSE),"")</f>
        <v/>
      </c>
      <c r="Y21" s="195" t="n">
        <v>7.06</v>
      </c>
      <c r="Z21" s="195">
        <f>IFERROR(VLOOKUP(Y21,'CRUCE RIESGOS'!$C$9:$D$14,2,FALSE),"")</f>
        <v/>
      </c>
      <c r="AA21" s="195" t="n">
        <v>8.06</v>
      </c>
      <c r="AB21" s="195">
        <f>IFERROR(VLOOKUP(AA21,'CRUCE RIESGOS'!$C$9:$D$14,2,FALSE),"")</f>
        <v/>
      </c>
      <c r="AC21" s="195" t="n">
        <v>9.06</v>
      </c>
      <c r="AD21" s="195">
        <f>IFERROR(VLOOKUP(AC21,'CRUCE RIESGOS'!$C$9:$D$14,2,FALSE),"")</f>
        <v/>
      </c>
      <c r="AE21" s="195" t="n">
        <v>10.06</v>
      </c>
      <c r="AF21" s="195">
        <f>IFERROR(VLOOKUP(AE21,'CRUCE RIESGOS'!$C$9:$D$14,2,FALSE),"")</f>
        <v/>
      </c>
      <c r="AG21" s="195" t="n">
        <v>11.06</v>
      </c>
      <c r="AH21" s="195">
        <f>IFERROR(VLOOKUP(AG21,'CRUCE RIESGOS'!$C$9:$D$14,2,FALSE),"")</f>
        <v/>
      </c>
      <c r="AI21" s="195" t="n">
        <v>12.06</v>
      </c>
      <c r="AJ21" s="195">
        <f>IFERROR(VLOOKUP(AI21,'CRUCE RIESGOS'!$C$9:$D$14,2,FALSE),"")</f>
        <v/>
      </c>
      <c r="AK21" s="195" t="n">
        <v>13.06</v>
      </c>
      <c r="AL21" s="195">
        <f>IFERROR(VLOOKUP(AK21,'CRUCE RIESGOS'!$C$9:$D$14,2,FALSE),"")</f>
        <v/>
      </c>
      <c r="AM21" s="195" t="n">
        <v>14.06</v>
      </c>
      <c r="AN21" s="195">
        <f>IFERROR(VLOOKUP(AM21,'CRUCE RIESGOS'!$C$9:$D$14,2,FALSE),"")</f>
        <v/>
      </c>
      <c r="AO21" s="195" t="n">
        <v>15.06</v>
      </c>
      <c r="AP21" s="195">
        <f>IFERROR(VLOOKUP(AO21,'CRUCE RIESGOS'!$C$9:$D$14,2,FALSE),"")</f>
        <v/>
      </c>
      <c r="AQ21" s="195" t="n">
        <v>16.06</v>
      </c>
      <c r="AR21" s="195">
        <f>IFERROR(VLOOKUP(AQ21,'CRUCE RIESGOS'!$C$9:$D$14,2,FALSE),"")</f>
        <v/>
      </c>
      <c r="AS21" s="195" t="n">
        <v>17.06</v>
      </c>
      <c r="AT21" s="195">
        <f>IFERROR(VLOOKUP(AS21,'CRUCE RIESGOS'!$C$9:$D$14,2,FALSE),"")</f>
        <v/>
      </c>
      <c r="AU21" s="195" t="n">
        <v>18.06</v>
      </c>
      <c r="AV21" s="195">
        <f>IFERROR(VLOOKUP(AU21,'CRUCE RIESGOS'!$C$9:$D$14,2,FALSE),"")</f>
        <v/>
      </c>
      <c r="AW21" s="195" t="n">
        <v>19.06</v>
      </c>
      <c r="AX21" s="195">
        <f>IFERROR(VLOOKUP(AW21,'CRUCE RIESGOS'!$C$9:$D$14,2,FALSE),"")</f>
        <v/>
      </c>
      <c r="AY21" s="195" t="n">
        <v>20.06</v>
      </c>
      <c r="AZ21" s="195">
        <f>IFERROR(VLOOKUP(AY21,'CRUCE RIESGOS'!$C$9:$D$14,2,FALSE),"")</f>
        <v/>
      </c>
      <c r="BA21" s="195" t="n">
        <v>21.06</v>
      </c>
      <c r="BB21" s="195">
        <f>IFERROR(VLOOKUP(BA21,'CRUCE RIESGOS'!$C$9:$D$14,2,FALSE),"")</f>
        <v/>
      </c>
      <c r="BC21" s="195" t="n">
        <v>22.06</v>
      </c>
      <c r="BD21" s="195">
        <f>IFERROR(VLOOKUP(BC21,'CRUCE RIESGOS'!$C$9:$D$14,2,FALSE),"")</f>
        <v/>
      </c>
      <c r="BE21" s="195" t="n">
        <v>23.06</v>
      </c>
      <c r="BF21" s="195">
        <f>IFERROR(VLOOKUP(BE21,'CRUCE RIESGOS'!$C$9:$D$14,2,FALSE),"")</f>
        <v/>
      </c>
      <c r="BG21" s="195" t="n">
        <v>24.06</v>
      </c>
      <c r="BH21" s="195">
        <f>IFERROR(VLOOKUP(BG21,'CRUCE RIESGOS'!$C$9:$D$14,2,FALSE),"")</f>
        <v/>
      </c>
      <c r="BI21" s="195" t="n">
        <v>25.06</v>
      </c>
      <c r="BJ21" s="195">
        <f>IFERROR(VLOOKUP(BI21,'CRUCE RIESGOS'!$C$9:$D$14,2,FALSE),"")</f>
        <v/>
      </c>
    </row>
    <row r="22">
      <c r="N22" s="195">
        <f>IF(N23&lt;&gt;""," -R","")</f>
        <v/>
      </c>
      <c r="P22" s="195">
        <f>IF(P23&lt;&gt;""," -R","")</f>
        <v/>
      </c>
      <c r="R22" s="195">
        <f>IF(R23&lt;&gt;""," -R","")</f>
        <v/>
      </c>
      <c r="T22" s="195">
        <f>IF(T23&lt;&gt;""," -R","")</f>
        <v/>
      </c>
      <c r="V22" s="195">
        <f>IF(V23&lt;&gt;""," -R","")</f>
        <v/>
      </c>
      <c r="X22" s="195">
        <f>IF(X23&lt;&gt;""," -R","")</f>
        <v/>
      </c>
      <c r="Z22" s="195">
        <f>IF(Z23&lt;&gt;""," -R","")</f>
        <v/>
      </c>
      <c r="AB22" s="195">
        <f>IF(AB23&lt;&gt;""," -R","")</f>
        <v/>
      </c>
      <c r="AD22" s="195">
        <f>IF(AD23&lt;&gt;""," -R","")</f>
        <v/>
      </c>
      <c r="AF22" s="195">
        <f>IF(AF23&lt;&gt;""," -R","")</f>
        <v/>
      </c>
      <c r="AH22" s="195">
        <f>IF(AH23&lt;&gt;""," -R","")</f>
        <v/>
      </c>
      <c r="AJ22" s="195">
        <f>IF(AJ23&lt;&gt;""," -R","")</f>
        <v/>
      </c>
      <c r="AL22" s="195">
        <f>IF(AL23&lt;&gt;""," -R","")</f>
        <v/>
      </c>
      <c r="AN22" s="195">
        <f>IF(AN23&lt;&gt;""," -R","")</f>
        <v/>
      </c>
      <c r="AP22" s="195">
        <f>IF(AP23&lt;&gt;""," -R","")</f>
        <v/>
      </c>
      <c r="AR22" s="195">
        <f>IF(AR23&lt;&gt;""," -R","")</f>
        <v/>
      </c>
      <c r="AT22" s="195">
        <f>IF(AT23&lt;&gt;""," -R","")</f>
        <v/>
      </c>
      <c r="AV22" s="195">
        <f>IF(AV23&lt;&gt;""," -R","")</f>
        <v/>
      </c>
      <c r="AX22" s="195">
        <f>IF(AX23&lt;&gt;""," -R","")</f>
        <v/>
      </c>
      <c r="AZ22" s="195">
        <f>IF(AZ23&lt;&gt;""," -R","")</f>
        <v/>
      </c>
      <c r="BB22" s="195">
        <f>IF(BB23&lt;&gt;""," -R","")</f>
        <v/>
      </c>
      <c r="BD22" s="195">
        <f>IF(BD23&lt;&gt;""," -R","")</f>
        <v/>
      </c>
      <c r="BF22" s="195">
        <f>IF(BF23&lt;&gt;""," -R","")</f>
        <v/>
      </c>
      <c r="BH22" s="195">
        <f>IF(BH23&lt;&gt;""," -R","")</f>
        <v/>
      </c>
      <c r="BJ22" s="195">
        <f>IF(BJ23&lt;&gt;""," -R","")</f>
        <v/>
      </c>
    </row>
    <row r="23">
      <c r="M23" s="195" t="n">
        <v>1.07</v>
      </c>
      <c r="N23" s="195">
        <f>IFERROR(VLOOKUP(M23,'CRUCE RIESGOS'!$C$9:$D$14,2,FALSE),"")</f>
        <v/>
      </c>
      <c r="O23" s="195" t="n">
        <v>2.07</v>
      </c>
      <c r="P23" s="195">
        <f>IFERROR(VLOOKUP(O23,'CRUCE RIESGOS'!$C$9:$D$14,2,FALSE),"")</f>
        <v/>
      </c>
      <c r="Q23" s="195" t="n">
        <v>3.07</v>
      </c>
      <c r="R23" s="195">
        <f>IFERROR(VLOOKUP(Q23,'CRUCE RIESGOS'!$C$9:$D$14,2,FALSE),"")</f>
        <v/>
      </c>
      <c r="S23" s="195" t="n">
        <v>4.07</v>
      </c>
      <c r="T23" s="195">
        <f>IFERROR(VLOOKUP(S23,'CRUCE RIESGOS'!$C$9:$D$14,2,FALSE),"")</f>
        <v/>
      </c>
      <c r="U23" s="195" t="n">
        <v>5.07</v>
      </c>
      <c r="V23" s="195">
        <f>IFERROR(VLOOKUP(U23,'CRUCE RIESGOS'!$C$9:$D$14,2,FALSE),"")</f>
        <v/>
      </c>
      <c r="W23" s="195" t="n">
        <v>6.07</v>
      </c>
      <c r="X23" s="195">
        <f>IFERROR(VLOOKUP(W23,'CRUCE RIESGOS'!$C$9:$D$14,2,FALSE),"")</f>
        <v/>
      </c>
      <c r="Y23" s="195" t="n">
        <v>7.07</v>
      </c>
      <c r="Z23" s="195">
        <f>IFERROR(VLOOKUP(Y23,'CRUCE RIESGOS'!$C$9:$D$14,2,FALSE),"")</f>
        <v/>
      </c>
      <c r="AA23" s="195" t="n">
        <v>8.07</v>
      </c>
      <c r="AB23" s="195">
        <f>IFERROR(VLOOKUP(AA23,'CRUCE RIESGOS'!$C$9:$D$14,2,FALSE),"")</f>
        <v/>
      </c>
      <c r="AC23" s="195" t="n">
        <v>9.07</v>
      </c>
      <c r="AD23" s="195">
        <f>IFERROR(VLOOKUP(AC23,'CRUCE RIESGOS'!$C$9:$D$14,2,FALSE),"")</f>
        <v/>
      </c>
      <c r="AE23" s="195" t="n">
        <v>10.07</v>
      </c>
      <c r="AF23" s="195">
        <f>IFERROR(VLOOKUP(AE23,'CRUCE RIESGOS'!$C$9:$D$14,2,FALSE),"")</f>
        <v/>
      </c>
      <c r="AG23" s="195" t="n">
        <v>11.07</v>
      </c>
      <c r="AH23" s="195">
        <f>IFERROR(VLOOKUP(AG23,'CRUCE RIESGOS'!$C$9:$D$14,2,FALSE),"")</f>
        <v/>
      </c>
      <c r="AI23" s="195" t="n">
        <v>12.07</v>
      </c>
      <c r="AJ23" s="195">
        <f>IFERROR(VLOOKUP(AI23,'CRUCE RIESGOS'!$C$9:$D$14,2,FALSE),"")</f>
        <v/>
      </c>
      <c r="AK23" s="195" t="n">
        <v>13.07</v>
      </c>
      <c r="AL23" s="195">
        <f>IFERROR(VLOOKUP(AK23,'CRUCE RIESGOS'!$C$9:$D$14,2,FALSE),"")</f>
        <v/>
      </c>
      <c r="AM23" s="195" t="n">
        <v>14.07</v>
      </c>
      <c r="AN23" s="195">
        <f>IFERROR(VLOOKUP(AM23,'CRUCE RIESGOS'!$C$9:$D$14,2,FALSE),"")</f>
        <v/>
      </c>
      <c r="AO23" s="195" t="n">
        <v>15.07</v>
      </c>
      <c r="AP23" s="195">
        <f>IFERROR(VLOOKUP(AO23,'CRUCE RIESGOS'!$C$9:$D$14,2,FALSE),"")</f>
        <v/>
      </c>
      <c r="AQ23" s="195" t="n">
        <v>16.07</v>
      </c>
      <c r="AR23" s="195">
        <f>IFERROR(VLOOKUP(AQ23,'CRUCE RIESGOS'!$C$9:$D$14,2,FALSE),"")</f>
        <v/>
      </c>
      <c r="AS23" s="195" t="n">
        <v>17.07</v>
      </c>
      <c r="AT23" s="195">
        <f>IFERROR(VLOOKUP(AS23,'CRUCE RIESGOS'!$C$9:$D$14,2,FALSE),"")</f>
        <v/>
      </c>
      <c r="AU23" s="195" t="n">
        <v>18.07</v>
      </c>
      <c r="AV23" s="195">
        <f>IFERROR(VLOOKUP(AU23,'CRUCE RIESGOS'!$C$9:$D$14,2,FALSE),"")</f>
        <v/>
      </c>
      <c r="AW23" s="195" t="n">
        <v>19.07</v>
      </c>
      <c r="AX23" s="195">
        <f>IFERROR(VLOOKUP(AW23,'CRUCE RIESGOS'!$C$9:$D$14,2,FALSE),"")</f>
        <v/>
      </c>
      <c r="AY23" s="195" t="n">
        <v>20.07</v>
      </c>
      <c r="AZ23" s="195">
        <f>IFERROR(VLOOKUP(AY23,'CRUCE RIESGOS'!$C$9:$D$14,2,FALSE),"")</f>
        <v/>
      </c>
      <c r="BA23" s="195" t="n">
        <v>21.07</v>
      </c>
      <c r="BB23" s="195">
        <f>IFERROR(VLOOKUP(BA23,'CRUCE RIESGOS'!$C$9:$D$14,2,FALSE),"")</f>
        <v/>
      </c>
      <c r="BC23" s="195" t="n">
        <v>22.07</v>
      </c>
      <c r="BD23" s="195">
        <f>IFERROR(VLOOKUP(BC23,'CRUCE RIESGOS'!$C$9:$D$14,2,FALSE),"")</f>
        <v/>
      </c>
      <c r="BE23" s="195" t="n">
        <v>23.07</v>
      </c>
      <c r="BF23" s="195">
        <f>IFERROR(VLOOKUP(BE23,'CRUCE RIESGOS'!$C$9:$D$14,2,FALSE),"")</f>
        <v/>
      </c>
      <c r="BG23" s="195" t="n">
        <v>24.07</v>
      </c>
      <c r="BH23" s="195">
        <f>IFERROR(VLOOKUP(BG23,'CRUCE RIESGOS'!$C$9:$D$14,2,FALSE),"")</f>
        <v/>
      </c>
      <c r="BI23" s="195" t="n">
        <v>25.07</v>
      </c>
      <c r="BJ23" s="195">
        <f>IFERROR(VLOOKUP(BI23,'CRUCE RIESGOS'!$C$9:$D$14,2,FALSE),"")</f>
        <v/>
      </c>
    </row>
    <row r="24">
      <c r="N24" s="195">
        <f>IF(N25&lt;&gt;""," -R","")</f>
        <v/>
      </c>
      <c r="P24" s="195">
        <f>IF(P25&lt;&gt;""," -R","")</f>
        <v/>
      </c>
      <c r="R24" s="195">
        <f>IF(R25&lt;&gt;""," -R","")</f>
        <v/>
      </c>
      <c r="T24" s="195">
        <f>IF(T25&lt;&gt;""," -R","")</f>
        <v/>
      </c>
      <c r="V24" s="195">
        <f>IF(V25&lt;&gt;""," -R","")</f>
        <v/>
      </c>
      <c r="X24" s="195">
        <f>IF(X25&lt;&gt;""," -R","")</f>
        <v/>
      </c>
      <c r="Z24" s="195">
        <f>IF(Z25&lt;&gt;""," -R","")</f>
        <v/>
      </c>
      <c r="AB24" s="195">
        <f>IF(AB25&lt;&gt;""," -R","")</f>
        <v/>
      </c>
      <c r="AD24" s="195">
        <f>IF(AD25&lt;&gt;""," -R","")</f>
        <v/>
      </c>
      <c r="AF24" s="195">
        <f>IF(AF25&lt;&gt;""," -R","")</f>
        <v/>
      </c>
      <c r="AH24" s="195">
        <f>IF(AH25&lt;&gt;""," -R","")</f>
        <v/>
      </c>
      <c r="AJ24" s="195">
        <f>IF(AJ25&lt;&gt;""," -R","")</f>
        <v/>
      </c>
      <c r="AL24" s="195">
        <f>IF(AL25&lt;&gt;""," -R","")</f>
        <v/>
      </c>
      <c r="AN24" s="195">
        <f>IF(AN25&lt;&gt;""," -R","")</f>
        <v/>
      </c>
      <c r="AP24" s="195">
        <f>IF(AP25&lt;&gt;""," -R","")</f>
        <v/>
      </c>
      <c r="AR24" s="195">
        <f>IF(AR25&lt;&gt;""," -R","")</f>
        <v/>
      </c>
      <c r="AT24" s="195">
        <f>IF(AT25&lt;&gt;""," -R","")</f>
        <v/>
      </c>
      <c r="AV24" s="195">
        <f>IF(AV25&lt;&gt;""," -R","")</f>
        <v/>
      </c>
      <c r="AX24" s="195">
        <f>IF(AX25&lt;&gt;""," -R","")</f>
        <v/>
      </c>
      <c r="AZ24" s="195">
        <f>IF(AZ25&lt;&gt;""," -R","")</f>
        <v/>
      </c>
      <c r="BB24" s="195">
        <f>IF(BB25&lt;&gt;""," -R","")</f>
        <v/>
      </c>
      <c r="BD24" s="195">
        <f>IF(BD25&lt;&gt;""," -R","")</f>
        <v/>
      </c>
      <c r="BF24" s="195">
        <f>IF(BF25&lt;&gt;""," -R","")</f>
        <v/>
      </c>
      <c r="BH24" s="195">
        <f>IF(BH25&lt;&gt;""," -R","")</f>
        <v/>
      </c>
      <c r="BJ24" s="195">
        <f>IF(BJ25&lt;&gt;""," -R","")</f>
        <v/>
      </c>
    </row>
    <row r="25">
      <c r="M25" s="195" t="n">
        <v>1.08</v>
      </c>
      <c r="N25" s="195">
        <f>IFERROR(VLOOKUP(M25,'CRUCE RIESGOS'!$C$9:$D$14,2,FALSE),"")</f>
        <v/>
      </c>
      <c r="O25" s="195" t="n">
        <v>2.08</v>
      </c>
      <c r="P25" s="195">
        <f>IFERROR(VLOOKUP(O25,'CRUCE RIESGOS'!$C$9:$D$14,2,FALSE),"")</f>
        <v/>
      </c>
      <c r="Q25" s="195" t="n">
        <v>3.08</v>
      </c>
      <c r="R25" s="195">
        <f>IFERROR(VLOOKUP(Q25,'CRUCE RIESGOS'!$C$9:$D$14,2,FALSE),"")</f>
        <v/>
      </c>
      <c r="S25" s="195" t="n">
        <v>4.08</v>
      </c>
      <c r="T25" s="195">
        <f>IFERROR(VLOOKUP(S25,'CRUCE RIESGOS'!$C$9:$D$14,2,FALSE),"")</f>
        <v/>
      </c>
      <c r="U25" s="195" t="n">
        <v>5.08</v>
      </c>
      <c r="V25" s="195">
        <f>IFERROR(VLOOKUP(U25,'CRUCE RIESGOS'!$C$9:$D$14,2,FALSE),"")</f>
        <v/>
      </c>
      <c r="W25" s="195" t="n">
        <v>6.08</v>
      </c>
      <c r="X25" s="195">
        <f>IFERROR(VLOOKUP(W25,'CRUCE RIESGOS'!$C$9:$D$14,2,FALSE),"")</f>
        <v/>
      </c>
      <c r="Y25" s="195" t="n">
        <v>7.08</v>
      </c>
      <c r="Z25" s="195">
        <f>IFERROR(VLOOKUP(Y25,'CRUCE RIESGOS'!$C$9:$D$14,2,FALSE),"")</f>
        <v/>
      </c>
      <c r="AA25" s="195" t="n">
        <v>8.08</v>
      </c>
      <c r="AB25" s="195">
        <f>IFERROR(VLOOKUP(AA25,'CRUCE RIESGOS'!$C$9:$D$14,2,FALSE),"")</f>
        <v/>
      </c>
      <c r="AC25" s="195" t="n">
        <v>9.08</v>
      </c>
      <c r="AD25" s="195">
        <f>IFERROR(VLOOKUP(AC25,'CRUCE RIESGOS'!$C$9:$D$14,2,FALSE),"")</f>
        <v/>
      </c>
      <c r="AE25" s="195" t="n">
        <v>10.08</v>
      </c>
      <c r="AF25" s="195">
        <f>IFERROR(VLOOKUP(AE25,'CRUCE RIESGOS'!$C$9:$D$14,2,FALSE),"")</f>
        <v/>
      </c>
      <c r="AG25" s="195" t="n">
        <v>11.08</v>
      </c>
      <c r="AH25" s="195">
        <f>IFERROR(VLOOKUP(AG25,'CRUCE RIESGOS'!$C$9:$D$14,2,FALSE),"")</f>
        <v/>
      </c>
      <c r="AI25" s="195" t="n">
        <v>12.08</v>
      </c>
      <c r="AJ25" s="195">
        <f>IFERROR(VLOOKUP(AI25,'CRUCE RIESGOS'!$C$9:$D$14,2,FALSE),"")</f>
        <v/>
      </c>
      <c r="AK25" s="195" t="n">
        <v>13.08</v>
      </c>
      <c r="AL25" s="195">
        <f>IFERROR(VLOOKUP(AK25,'CRUCE RIESGOS'!$C$9:$D$14,2,FALSE),"")</f>
        <v/>
      </c>
      <c r="AM25" s="195" t="n">
        <v>14.08</v>
      </c>
      <c r="AN25" s="195">
        <f>IFERROR(VLOOKUP(AM25,'CRUCE RIESGOS'!$C$9:$D$14,2,FALSE),"")</f>
        <v/>
      </c>
      <c r="AO25" s="195" t="n">
        <v>15.08</v>
      </c>
      <c r="AP25" s="195">
        <f>IFERROR(VLOOKUP(AO25,'CRUCE RIESGOS'!$C$9:$D$14,2,FALSE),"")</f>
        <v/>
      </c>
      <c r="AQ25" s="195" t="n">
        <v>16.08</v>
      </c>
      <c r="AR25" s="195">
        <f>IFERROR(VLOOKUP(AQ25,'CRUCE RIESGOS'!$C$9:$D$14,2,FALSE),"")</f>
        <v/>
      </c>
      <c r="AS25" s="195" t="n">
        <v>17.08</v>
      </c>
      <c r="AT25" s="195">
        <f>IFERROR(VLOOKUP(AS25,'CRUCE RIESGOS'!$C$9:$D$14,2,FALSE),"")</f>
        <v/>
      </c>
      <c r="AU25" s="195" t="n">
        <v>18.08</v>
      </c>
      <c r="AV25" s="195">
        <f>IFERROR(VLOOKUP(AU25,'CRUCE RIESGOS'!$C$9:$D$14,2,FALSE),"")</f>
        <v/>
      </c>
      <c r="AW25" s="195" t="n">
        <v>19.08</v>
      </c>
      <c r="AX25" s="195">
        <f>IFERROR(VLOOKUP(AW25,'CRUCE RIESGOS'!$C$9:$D$14,2,FALSE),"")</f>
        <v/>
      </c>
      <c r="AY25" s="195" t="n">
        <v>20.08</v>
      </c>
      <c r="AZ25" s="195">
        <f>IFERROR(VLOOKUP(AY25,'CRUCE RIESGOS'!$C$9:$D$14,2,FALSE),"")</f>
        <v/>
      </c>
      <c r="BA25" s="195" t="n">
        <v>21.08</v>
      </c>
      <c r="BB25" s="195">
        <f>IFERROR(VLOOKUP(BA25,'CRUCE RIESGOS'!$C$9:$D$14,2,FALSE),"")</f>
        <v/>
      </c>
      <c r="BC25" s="195" t="n">
        <v>22.08</v>
      </c>
      <c r="BD25" s="195">
        <f>IFERROR(VLOOKUP(BC25,'CRUCE RIESGOS'!$C$9:$D$14,2,FALSE),"")</f>
        <v/>
      </c>
      <c r="BE25" s="195" t="n">
        <v>23.08</v>
      </c>
      <c r="BF25" s="195">
        <f>IFERROR(VLOOKUP(BE25,'CRUCE RIESGOS'!$C$9:$D$14,2,FALSE),"")</f>
        <v/>
      </c>
      <c r="BG25" s="195" t="n">
        <v>24.08</v>
      </c>
      <c r="BH25" s="195">
        <f>IFERROR(VLOOKUP(BG25,'CRUCE RIESGOS'!$C$9:$D$14,2,FALSE),"")</f>
        <v/>
      </c>
      <c r="BI25" s="195" t="n">
        <v>25.08</v>
      </c>
      <c r="BJ25" s="195">
        <f>IFERROR(VLOOKUP(BI25,'CRUCE RIESGOS'!$C$9:$D$14,2,FALSE),"")</f>
        <v/>
      </c>
    </row>
    <row r="26">
      <c r="N26" s="195">
        <f>IF(N27&lt;&gt;""," -R","")</f>
        <v/>
      </c>
      <c r="P26" s="195">
        <f>IF(P27&lt;&gt;""," -R","")</f>
        <v/>
      </c>
      <c r="R26" s="195">
        <f>IF(R27&lt;&gt;""," -R","")</f>
        <v/>
      </c>
      <c r="T26" s="195">
        <f>IF(T27&lt;&gt;""," -R","")</f>
        <v/>
      </c>
      <c r="V26" s="195">
        <f>IF(V27&lt;&gt;""," -R","")</f>
        <v/>
      </c>
      <c r="X26" s="195">
        <f>IF(X27&lt;&gt;""," -R","")</f>
        <v/>
      </c>
      <c r="Z26" s="195">
        <f>IF(Z27&lt;&gt;""," -R","")</f>
        <v/>
      </c>
      <c r="AB26" s="195">
        <f>IF(AB27&lt;&gt;""," -R","")</f>
        <v/>
      </c>
      <c r="AD26" s="195">
        <f>IF(AD27&lt;&gt;""," -R","")</f>
        <v/>
      </c>
      <c r="AF26" s="195">
        <f>IF(AF27&lt;&gt;""," -R","")</f>
        <v/>
      </c>
      <c r="AH26" s="195">
        <f>IF(AH27&lt;&gt;""," -R","")</f>
        <v/>
      </c>
      <c r="AJ26" s="195">
        <f>IF(AJ27&lt;&gt;""," -R","")</f>
        <v/>
      </c>
      <c r="AL26" s="195">
        <f>IF(AL27&lt;&gt;""," -R","")</f>
        <v/>
      </c>
      <c r="AN26" s="195">
        <f>IF(AN27&lt;&gt;""," -R","")</f>
        <v/>
      </c>
      <c r="AP26" s="195">
        <f>IF(AP27&lt;&gt;""," -R","")</f>
        <v/>
      </c>
      <c r="AR26" s="195">
        <f>IF(AR27&lt;&gt;""," -R","")</f>
        <v/>
      </c>
      <c r="AT26" s="195">
        <f>IF(AT27&lt;&gt;""," -R","")</f>
        <v/>
      </c>
      <c r="AV26" s="195">
        <f>IF(AV27&lt;&gt;""," -R","")</f>
        <v/>
      </c>
      <c r="AX26" s="195">
        <f>IF(AX27&lt;&gt;""," -R","")</f>
        <v/>
      </c>
      <c r="AZ26" s="195">
        <f>IF(AZ27&lt;&gt;""," -R","")</f>
        <v/>
      </c>
      <c r="BB26" s="195">
        <f>IF(BB27&lt;&gt;""," -R","")</f>
        <v/>
      </c>
      <c r="BD26" s="195">
        <f>IF(BD27&lt;&gt;""," -R","")</f>
        <v/>
      </c>
      <c r="BF26" s="195">
        <f>IF(BF27&lt;&gt;""," -R","")</f>
        <v/>
      </c>
      <c r="BH26" s="195">
        <f>IF(BH27&lt;&gt;""," -R","")</f>
        <v/>
      </c>
      <c r="BJ26" s="195">
        <f>IF(BJ27&lt;&gt;""," -R","")</f>
        <v/>
      </c>
    </row>
    <row r="27">
      <c r="M27" s="195" t="n">
        <v>1.09</v>
      </c>
      <c r="N27" s="195">
        <f>IFERROR(VLOOKUP(M27,'CRUCE RIESGOS'!$C$9:$D$14,2,FALSE),"")</f>
        <v/>
      </c>
      <c r="O27" s="195" t="n">
        <v>2.09</v>
      </c>
      <c r="P27" s="195">
        <f>IFERROR(VLOOKUP(O27,'CRUCE RIESGOS'!$C$9:$D$14,2,FALSE),"")</f>
        <v/>
      </c>
      <c r="Q27" s="195" t="n">
        <v>3.09</v>
      </c>
      <c r="R27" s="195">
        <f>IFERROR(VLOOKUP(Q27,'CRUCE RIESGOS'!$C$9:$D$14,2,FALSE),"")</f>
        <v/>
      </c>
      <c r="S27" s="195" t="n">
        <v>4.09</v>
      </c>
      <c r="T27" s="195">
        <f>IFERROR(VLOOKUP(S27,'CRUCE RIESGOS'!$C$9:$D$14,2,FALSE),"")</f>
        <v/>
      </c>
      <c r="U27" s="195" t="n">
        <v>5.09</v>
      </c>
      <c r="V27" s="195">
        <f>IFERROR(VLOOKUP(U27,'CRUCE RIESGOS'!$C$9:$D$14,2,FALSE),"")</f>
        <v/>
      </c>
      <c r="W27" s="195" t="n">
        <v>6.09</v>
      </c>
      <c r="X27" s="195">
        <f>IFERROR(VLOOKUP(W27,'CRUCE RIESGOS'!$C$9:$D$14,2,FALSE),"")</f>
        <v/>
      </c>
      <c r="Y27" s="195" t="n">
        <v>7.09</v>
      </c>
      <c r="Z27" s="195">
        <f>IFERROR(VLOOKUP(Y27,'CRUCE RIESGOS'!$C$9:$D$14,2,FALSE),"")</f>
        <v/>
      </c>
      <c r="AA27" s="195" t="n">
        <v>8.09</v>
      </c>
      <c r="AB27" s="195">
        <f>IFERROR(VLOOKUP(AA27,'CRUCE RIESGOS'!$C$9:$D$14,2,FALSE),"")</f>
        <v/>
      </c>
      <c r="AC27" s="195" t="n">
        <v>9.09</v>
      </c>
      <c r="AD27" s="195">
        <f>IFERROR(VLOOKUP(AC27,'CRUCE RIESGOS'!$C$9:$D$14,2,FALSE),"")</f>
        <v/>
      </c>
      <c r="AE27" s="195" t="n">
        <v>10.09</v>
      </c>
      <c r="AF27" s="195">
        <f>IFERROR(VLOOKUP(AE27,'CRUCE RIESGOS'!$C$9:$D$14,2,FALSE),"")</f>
        <v/>
      </c>
      <c r="AG27" s="195" t="n">
        <v>11.09</v>
      </c>
      <c r="AH27" s="195">
        <f>IFERROR(VLOOKUP(AG27,'CRUCE RIESGOS'!$C$9:$D$14,2,FALSE),"")</f>
        <v/>
      </c>
      <c r="AI27" s="195" t="n">
        <v>12.09</v>
      </c>
      <c r="AJ27" s="195">
        <f>IFERROR(VLOOKUP(AI27,'CRUCE RIESGOS'!$C$9:$D$14,2,FALSE),"")</f>
        <v/>
      </c>
      <c r="AK27" s="195" t="n">
        <v>13.09</v>
      </c>
      <c r="AL27" s="195">
        <f>IFERROR(VLOOKUP(AK27,'CRUCE RIESGOS'!$C$9:$D$14,2,FALSE),"")</f>
        <v/>
      </c>
      <c r="AM27" s="195" t="n">
        <v>14.09</v>
      </c>
      <c r="AN27" s="195">
        <f>IFERROR(VLOOKUP(AM27,'CRUCE RIESGOS'!$C$9:$D$14,2,FALSE),"")</f>
        <v/>
      </c>
      <c r="AO27" s="195" t="n">
        <v>15.09</v>
      </c>
      <c r="AP27" s="195">
        <f>IFERROR(VLOOKUP(AO27,'CRUCE RIESGOS'!$C$9:$D$14,2,FALSE),"")</f>
        <v/>
      </c>
      <c r="AQ27" s="195" t="n">
        <v>16.09</v>
      </c>
      <c r="AR27" s="195">
        <f>IFERROR(VLOOKUP(AQ27,'CRUCE RIESGOS'!$C$9:$D$14,2,FALSE),"")</f>
        <v/>
      </c>
      <c r="AS27" s="195" t="n">
        <v>17.09</v>
      </c>
      <c r="AT27" s="195">
        <f>IFERROR(VLOOKUP(AS27,'CRUCE RIESGOS'!$C$9:$D$14,2,FALSE),"")</f>
        <v/>
      </c>
      <c r="AU27" s="195" t="n">
        <v>18.09</v>
      </c>
      <c r="AV27" s="195">
        <f>IFERROR(VLOOKUP(AU27,'CRUCE RIESGOS'!$C$9:$D$14,2,FALSE),"")</f>
        <v/>
      </c>
      <c r="AW27" s="195" t="n">
        <v>19.09</v>
      </c>
      <c r="AX27" s="195">
        <f>IFERROR(VLOOKUP(AW27,'CRUCE RIESGOS'!$C$9:$D$14,2,FALSE),"")</f>
        <v/>
      </c>
      <c r="AY27" s="195" t="n">
        <v>20.09</v>
      </c>
      <c r="AZ27" s="195">
        <f>IFERROR(VLOOKUP(AY27,'CRUCE RIESGOS'!$C$9:$D$14,2,FALSE),"")</f>
        <v/>
      </c>
      <c r="BA27" s="195" t="n">
        <v>21.09</v>
      </c>
      <c r="BB27" s="195">
        <f>IFERROR(VLOOKUP(BA27,'CRUCE RIESGOS'!$C$9:$D$14,2,FALSE),"")</f>
        <v/>
      </c>
      <c r="BC27" s="195" t="n">
        <v>22.09</v>
      </c>
      <c r="BD27" s="195">
        <f>IFERROR(VLOOKUP(BC27,'CRUCE RIESGOS'!$C$9:$D$14,2,FALSE),"")</f>
        <v/>
      </c>
      <c r="BE27" s="195" t="n">
        <v>23.09</v>
      </c>
      <c r="BF27" s="195">
        <f>IFERROR(VLOOKUP(BE27,'CRUCE RIESGOS'!$C$9:$D$14,2,FALSE),"")</f>
        <v/>
      </c>
      <c r="BG27" s="195" t="n">
        <v>24.09</v>
      </c>
      <c r="BH27" s="195">
        <f>IFERROR(VLOOKUP(BG27,'CRUCE RIESGOS'!$C$9:$D$14,2,FALSE),"")</f>
        <v/>
      </c>
      <c r="BI27" s="195" t="n">
        <v>25.09</v>
      </c>
      <c r="BJ27" s="195">
        <f>IFERROR(VLOOKUP(BI27,'CRUCE RIESGOS'!$C$9:$D$14,2,FALSE),"")</f>
        <v/>
      </c>
    </row>
    <row r="28">
      <c r="N28" s="195">
        <f>IF(N29&lt;&gt;""," -R","")</f>
        <v/>
      </c>
      <c r="P28" s="195">
        <f>IF(P29&lt;&gt;""," -R","")</f>
        <v/>
      </c>
      <c r="R28" s="195">
        <f>IF(R29&lt;&gt;""," -R","")</f>
        <v/>
      </c>
      <c r="T28" s="195">
        <f>IF(T29&lt;&gt;""," -R","")</f>
        <v/>
      </c>
      <c r="V28" s="195">
        <f>IF(V29&lt;&gt;""," -R","")</f>
        <v/>
      </c>
      <c r="X28" s="195">
        <f>IF(X29&lt;&gt;""," -R","")</f>
        <v/>
      </c>
      <c r="Z28" s="195">
        <f>IF(Z29&lt;&gt;""," -R","")</f>
        <v/>
      </c>
      <c r="AB28" s="195">
        <f>IF(AB29&lt;&gt;""," -R","")</f>
        <v/>
      </c>
      <c r="AD28" s="195">
        <f>IF(AD29&lt;&gt;""," -R","")</f>
        <v/>
      </c>
      <c r="AF28" s="195">
        <f>IF(AF29&lt;&gt;""," -R","")</f>
        <v/>
      </c>
      <c r="AH28" s="195">
        <f>IF(AH29&lt;&gt;""," -R","")</f>
        <v/>
      </c>
      <c r="AJ28" s="195">
        <f>IF(AJ29&lt;&gt;""," -R","")</f>
        <v/>
      </c>
      <c r="AL28" s="195">
        <f>IF(AL29&lt;&gt;""," -R","")</f>
        <v/>
      </c>
      <c r="AN28" s="195">
        <f>IF(AN29&lt;&gt;""," -R","")</f>
        <v/>
      </c>
      <c r="AP28" s="195">
        <f>IF(AP29&lt;&gt;""," -R","")</f>
        <v/>
      </c>
      <c r="AR28" s="195">
        <f>IF(AR29&lt;&gt;""," -R","")</f>
        <v/>
      </c>
      <c r="AT28" s="195">
        <f>IF(AT29&lt;&gt;""," -R","")</f>
        <v/>
      </c>
      <c r="AV28" s="195">
        <f>IF(AV29&lt;&gt;""," -R","")</f>
        <v/>
      </c>
      <c r="AX28" s="195">
        <f>IF(AX29&lt;&gt;""," -R","")</f>
        <v/>
      </c>
      <c r="AZ28" s="195">
        <f>IF(AZ29&lt;&gt;""," -R","")</f>
        <v/>
      </c>
      <c r="BB28" s="195">
        <f>IF(BB29&lt;&gt;""," -R","")</f>
        <v/>
      </c>
      <c r="BD28" s="195">
        <f>IF(BD29&lt;&gt;""," -R","")</f>
        <v/>
      </c>
      <c r="BF28" s="195">
        <f>IF(BF29&lt;&gt;""," -R","")</f>
        <v/>
      </c>
      <c r="BH28" s="195">
        <f>IF(BH29&lt;&gt;""," -R","")</f>
        <v/>
      </c>
      <c r="BJ28" s="195">
        <f>IF(BJ29&lt;&gt;""," -R","")</f>
        <v/>
      </c>
    </row>
    <row r="29">
      <c r="M29" s="195" t="n">
        <v>1.1</v>
      </c>
      <c r="N29" s="195">
        <f>IFERROR(VLOOKUP(M29,'CRUCE RIESGOS'!$C$9:$D$14,2,FALSE),"")</f>
        <v/>
      </c>
      <c r="O29" s="195" t="n">
        <v>2.1</v>
      </c>
      <c r="P29" s="195">
        <f>IFERROR(VLOOKUP(O29,'CRUCE RIESGOS'!$C$9:$D$14,2,FALSE),"")</f>
        <v/>
      </c>
      <c r="Q29" s="195" t="n">
        <v>3.1</v>
      </c>
      <c r="R29" s="195">
        <f>IFERROR(VLOOKUP(Q29,'CRUCE RIESGOS'!$C$9:$D$14,2,FALSE),"")</f>
        <v/>
      </c>
      <c r="S29" s="195" t="n">
        <v>4.1</v>
      </c>
      <c r="T29" s="195">
        <f>IFERROR(VLOOKUP(S29,'CRUCE RIESGOS'!$C$9:$D$14,2,FALSE),"")</f>
        <v/>
      </c>
      <c r="U29" s="195" t="n">
        <v>5.1</v>
      </c>
      <c r="V29" s="195">
        <f>IFERROR(VLOOKUP(U29,'CRUCE RIESGOS'!$C$9:$D$14,2,FALSE),"")</f>
        <v/>
      </c>
      <c r="W29" s="195" t="n">
        <v>6.1</v>
      </c>
      <c r="X29" s="195">
        <f>IFERROR(VLOOKUP(W29,'CRUCE RIESGOS'!$C$9:$D$14,2,FALSE),"")</f>
        <v/>
      </c>
      <c r="Y29" s="195" t="n">
        <v>7.1</v>
      </c>
      <c r="Z29" s="195">
        <f>IFERROR(VLOOKUP(Y29,'CRUCE RIESGOS'!$C$9:$D$14,2,FALSE),"")</f>
        <v/>
      </c>
      <c r="AA29" s="195" t="n">
        <v>8.1</v>
      </c>
      <c r="AB29" s="195">
        <f>IFERROR(VLOOKUP(AA29,'CRUCE RIESGOS'!$C$9:$D$14,2,FALSE),"")</f>
        <v/>
      </c>
      <c r="AC29" s="195" t="n">
        <v>9.1</v>
      </c>
      <c r="AD29" s="195">
        <f>IFERROR(VLOOKUP(AC29,'CRUCE RIESGOS'!$C$9:$D$14,2,FALSE),"")</f>
        <v/>
      </c>
      <c r="AE29" s="195" t="n">
        <v>10.1</v>
      </c>
      <c r="AF29" s="195">
        <f>IFERROR(VLOOKUP(AE29,'CRUCE RIESGOS'!$C$9:$D$14,2,FALSE),"")</f>
        <v/>
      </c>
      <c r="AG29" s="195" t="n">
        <v>11.1</v>
      </c>
      <c r="AH29" s="195">
        <f>IFERROR(VLOOKUP(AG29,'CRUCE RIESGOS'!$C$9:$D$14,2,FALSE),"")</f>
        <v/>
      </c>
      <c r="AI29" s="195" t="n">
        <v>12.1</v>
      </c>
      <c r="AJ29" s="195">
        <f>IFERROR(VLOOKUP(AI29,'CRUCE RIESGOS'!$C$9:$D$14,2,FALSE),"")</f>
        <v/>
      </c>
      <c r="AK29" s="195" t="n">
        <v>13.1</v>
      </c>
      <c r="AL29" s="195">
        <f>IFERROR(VLOOKUP(AK29,'CRUCE RIESGOS'!$C$9:$D$14,2,FALSE),"")</f>
        <v/>
      </c>
      <c r="AM29" s="195" t="n">
        <v>14.1</v>
      </c>
      <c r="AN29" s="195">
        <f>IFERROR(VLOOKUP(AM29,'CRUCE RIESGOS'!$C$9:$D$14,2,FALSE),"")</f>
        <v/>
      </c>
      <c r="AO29" s="195" t="n">
        <v>15.1</v>
      </c>
      <c r="AP29" s="195">
        <f>IFERROR(VLOOKUP(AO29,'CRUCE RIESGOS'!$C$9:$D$14,2,FALSE),"")</f>
        <v/>
      </c>
      <c r="AQ29" s="195" t="n">
        <v>16.1</v>
      </c>
      <c r="AR29" s="195">
        <f>IFERROR(VLOOKUP(AQ29,'CRUCE RIESGOS'!$C$9:$D$14,2,FALSE),"")</f>
        <v/>
      </c>
      <c r="AS29" s="195" t="n">
        <v>17.1</v>
      </c>
      <c r="AT29" s="195">
        <f>IFERROR(VLOOKUP(AS29,'CRUCE RIESGOS'!$C$9:$D$14,2,FALSE),"")</f>
        <v/>
      </c>
      <c r="AU29" s="195" t="n">
        <v>18.1</v>
      </c>
      <c r="AV29" s="195">
        <f>IFERROR(VLOOKUP(AU29,'CRUCE RIESGOS'!$C$9:$D$14,2,FALSE),"")</f>
        <v/>
      </c>
      <c r="AW29" s="195" t="n">
        <v>19.1</v>
      </c>
      <c r="AX29" s="195">
        <f>IFERROR(VLOOKUP(AW29,'CRUCE RIESGOS'!$C$9:$D$14,2,FALSE),"")</f>
        <v/>
      </c>
      <c r="AY29" s="195" t="n">
        <v>20.1</v>
      </c>
      <c r="AZ29" s="195">
        <f>IFERROR(VLOOKUP(AY29,'CRUCE RIESGOS'!$C$9:$D$14,2,FALSE),"")</f>
        <v/>
      </c>
      <c r="BA29" s="195" t="n">
        <v>21.1</v>
      </c>
      <c r="BB29" s="195">
        <f>IFERROR(VLOOKUP(BA29,'CRUCE RIESGOS'!$C$9:$D$14,2,FALSE),"")</f>
        <v/>
      </c>
      <c r="BC29" s="195" t="n">
        <v>22.1</v>
      </c>
      <c r="BD29" s="195">
        <f>IFERROR(VLOOKUP(BC29,'CRUCE RIESGOS'!$C$9:$D$14,2,FALSE),"")</f>
        <v/>
      </c>
      <c r="BE29" s="195" t="n">
        <v>23.1</v>
      </c>
      <c r="BF29" s="195">
        <f>IFERROR(VLOOKUP(BE29,'CRUCE RIESGOS'!$C$9:$D$14,2,FALSE),"")</f>
        <v/>
      </c>
      <c r="BG29" s="195" t="n">
        <v>24.1</v>
      </c>
      <c r="BH29" s="195">
        <f>IFERROR(VLOOKUP(BG29,'CRUCE RIESGOS'!$C$9:$D$14,2,FALSE),"")</f>
        <v/>
      </c>
      <c r="BI29" s="195" t="n">
        <v>25.1</v>
      </c>
      <c r="BJ29" s="195">
        <f>IFERROR(VLOOKUP(BI29,'CRUCE RIESGOS'!$C$9:$D$14,2,FALSE),"")</f>
        <v/>
      </c>
    </row>
    <row r="30">
      <c r="N30" s="195">
        <f>IF(N31&lt;&gt;""," -R","")</f>
        <v/>
      </c>
      <c r="P30" s="195">
        <f>IF(P31&lt;&gt;""," -R","")</f>
        <v/>
      </c>
      <c r="R30" s="195">
        <f>IF(R31&lt;&gt;""," -R","")</f>
        <v/>
      </c>
      <c r="T30" s="195">
        <f>IF(T31&lt;&gt;""," -R","")</f>
        <v/>
      </c>
      <c r="V30" s="195">
        <f>IF(V31&lt;&gt;""," -R","")</f>
        <v/>
      </c>
      <c r="X30" s="195">
        <f>IF(X31&lt;&gt;""," -R","")</f>
        <v/>
      </c>
      <c r="Z30" s="195">
        <f>IF(Z31&lt;&gt;""," -R","")</f>
        <v/>
      </c>
      <c r="AB30" s="195">
        <f>IF(AB31&lt;&gt;""," -R","")</f>
        <v/>
      </c>
      <c r="AD30" s="195">
        <f>IF(AD31&lt;&gt;""," -R","")</f>
        <v/>
      </c>
      <c r="AF30" s="195">
        <f>IF(AF31&lt;&gt;""," -R","")</f>
        <v/>
      </c>
      <c r="AH30" s="195">
        <f>IF(AH31&lt;&gt;""," -R","")</f>
        <v/>
      </c>
      <c r="AJ30" s="195">
        <f>IF(AJ31&lt;&gt;""," -R","")</f>
        <v/>
      </c>
      <c r="AL30" s="195">
        <f>IF(AL31&lt;&gt;""," -R","")</f>
        <v/>
      </c>
      <c r="AN30" s="195">
        <f>IF(AN31&lt;&gt;""," -R","")</f>
        <v/>
      </c>
      <c r="AP30" s="195">
        <f>IF(AP31&lt;&gt;""," -R","")</f>
        <v/>
      </c>
      <c r="AR30" s="195">
        <f>IF(AR31&lt;&gt;""," -R","")</f>
        <v/>
      </c>
      <c r="AT30" s="195">
        <f>IF(AT31&lt;&gt;""," -R","")</f>
        <v/>
      </c>
      <c r="AV30" s="195">
        <f>IF(AV31&lt;&gt;""," -R","")</f>
        <v/>
      </c>
      <c r="AX30" s="195">
        <f>IF(AX31&lt;&gt;""," -R","")</f>
        <v/>
      </c>
      <c r="AZ30" s="195">
        <f>IF(AZ31&lt;&gt;""," -R","")</f>
        <v/>
      </c>
      <c r="BB30" s="195">
        <f>IF(BB31&lt;&gt;""," -R","")</f>
        <v/>
      </c>
      <c r="BD30" s="195">
        <f>IF(BD31&lt;&gt;""," -R","")</f>
        <v/>
      </c>
      <c r="BF30" s="195">
        <f>IF(BF31&lt;&gt;""," -R","")</f>
        <v/>
      </c>
      <c r="BH30" s="195">
        <f>IF(BH31&lt;&gt;""," -R","")</f>
        <v/>
      </c>
      <c r="BJ30" s="195">
        <f>IF(BJ31&lt;&gt;""," -R","")</f>
        <v/>
      </c>
    </row>
    <row r="31">
      <c r="M31" s="195" t="n">
        <v>1.11</v>
      </c>
      <c r="N31" s="195">
        <f>IFERROR(VLOOKUP(M31,'CRUCE RIESGOS'!$C$9:$D$14,2,FALSE),"")</f>
        <v/>
      </c>
      <c r="O31" s="195" t="n">
        <v>2.11</v>
      </c>
      <c r="P31" s="195">
        <f>IFERROR(VLOOKUP(O31,'CRUCE RIESGOS'!$C$9:$D$14,2,FALSE),"")</f>
        <v/>
      </c>
      <c r="Q31" s="195" t="n">
        <v>3.11</v>
      </c>
      <c r="R31" s="195">
        <f>IFERROR(VLOOKUP(Q31,'CRUCE RIESGOS'!$C$9:$D$14,2,FALSE),"")</f>
        <v/>
      </c>
      <c r="S31" s="195" t="n">
        <v>4.11</v>
      </c>
      <c r="T31" s="195">
        <f>IFERROR(VLOOKUP(S31,'CRUCE RIESGOS'!$C$9:$D$14,2,FALSE),"")</f>
        <v/>
      </c>
      <c r="U31" s="195" t="n">
        <v>5.11</v>
      </c>
      <c r="V31" s="195">
        <f>IFERROR(VLOOKUP(U31,'CRUCE RIESGOS'!$C$9:$D$14,2,FALSE),"")</f>
        <v/>
      </c>
      <c r="W31" s="195" t="n">
        <v>6.11</v>
      </c>
      <c r="X31" s="195">
        <f>IFERROR(VLOOKUP(W31,'CRUCE RIESGOS'!$C$9:$D$14,2,FALSE),"")</f>
        <v/>
      </c>
      <c r="Y31" s="195" t="n">
        <v>7.11</v>
      </c>
      <c r="Z31" s="195">
        <f>IFERROR(VLOOKUP(Y31,'CRUCE RIESGOS'!$C$9:$D$14,2,FALSE),"")</f>
        <v/>
      </c>
      <c r="AA31" s="195" t="n">
        <v>8.109999999999999</v>
      </c>
      <c r="AB31" s="195">
        <f>IFERROR(VLOOKUP(AA31,'CRUCE RIESGOS'!$C$9:$D$14,2,FALSE),"")</f>
        <v/>
      </c>
      <c r="AC31" s="195" t="n">
        <v>9.109999999999999</v>
      </c>
      <c r="AD31" s="195">
        <f>IFERROR(VLOOKUP(AC31,'CRUCE RIESGOS'!$C$9:$D$14,2,FALSE),"")</f>
        <v/>
      </c>
      <c r="AE31" s="195" t="n">
        <v>10.11</v>
      </c>
      <c r="AF31" s="195">
        <f>IFERROR(VLOOKUP(AE31,'CRUCE RIESGOS'!$C$9:$D$14,2,FALSE),"")</f>
        <v/>
      </c>
      <c r="AG31" s="195" t="n">
        <v>11.11</v>
      </c>
      <c r="AH31" s="195">
        <f>IFERROR(VLOOKUP(AG31,'CRUCE RIESGOS'!$C$9:$D$14,2,FALSE),"")</f>
        <v/>
      </c>
      <c r="AI31" s="195" t="n">
        <v>12.11</v>
      </c>
      <c r="AJ31" s="195">
        <f>IFERROR(VLOOKUP(AI31,'CRUCE RIESGOS'!$C$9:$D$14,2,FALSE),"")</f>
        <v/>
      </c>
      <c r="AK31" s="195" t="n">
        <v>13.11</v>
      </c>
      <c r="AL31" s="195">
        <f>IFERROR(VLOOKUP(AK31,'CRUCE RIESGOS'!$C$9:$D$14,2,FALSE),"")</f>
        <v/>
      </c>
      <c r="AM31" s="195" t="n">
        <v>14.11</v>
      </c>
      <c r="AN31" s="195">
        <f>IFERROR(VLOOKUP(AM31,'CRUCE RIESGOS'!$C$9:$D$14,2,FALSE),"")</f>
        <v/>
      </c>
      <c r="AO31" s="195" t="n">
        <v>15.11</v>
      </c>
      <c r="AP31" s="195">
        <f>IFERROR(VLOOKUP(AO31,'CRUCE RIESGOS'!$C$9:$D$14,2,FALSE),"")</f>
        <v/>
      </c>
      <c r="AQ31" s="195" t="n">
        <v>16.11</v>
      </c>
      <c r="AR31" s="195">
        <f>IFERROR(VLOOKUP(AQ31,'CRUCE RIESGOS'!$C$9:$D$14,2,FALSE),"")</f>
        <v/>
      </c>
      <c r="AS31" s="195" t="n">
        <v>17.11</v>
      </c>
      <c r="AT31" s="195">
        <f>IFERROR(VLOOKUP(AS31,'CRUCE RIESGOS'!$C$9:$D$14,2,FALSE),"")</f>
        <v/>
      </c>
      <c r="AU31" s="195" t="n">
        <v>18.11</v>
      </c>
      <c r="AV31" s="195">
        <f>IFERROR(VLOOKUP(AU31,'CRUCE RIESGOS'!$C$9:$D$14,2,FALSE),"")</f>
        <v/>
      </c>
      <c r="AW31" s="195" t="n">
        <v>19.11</v>
      </c>
      <c r="AX31" s="195">
        <f>IFERROR(VLOOKUP(AW31,'CRUCE RIESGOS'!$C$9:$D$14,2,FALSE),"")</f>
        <v/>
      </c>
      <c r="AY31" s="195" t="n">
        <v>20.11</v>
      </c>
      <c r="AZ31" s="195">
        <f>IFERROR(VLOOKUP(AY31,'CRUCE RIESGOS'!$C$9:$D$14,2,FALSE),"")</f>
        <v/>
      </c>
      <c r="BA31" s="195" t="n">
        <v>21.11</v>
      </c>
      <c r="BB31" s="195">
        <f>IFERROR(VLOOKUP(BA31,'CRUCE RIESGOS'!$C$9:$D$14,2,FALSE),"")</f>
        <v/>
      </c>
      <c r="BC31" s="195" t="n">
        <v>22.11</v>
      </c>
      <c r="BD31" s="195">
        <f>IFERROR(VLOOKUP(BC31,'CRUCE RIESGOS'!$C$9:$D$14,2,FALSE),"")</f>
        <v/>
      </c>
      <c r="BE31" s="195" t="n">
        <v>23.11</v>
      </c>
      <c r="BF31" s="195">
        <f>IFERROR(VLOOKUP(BE31,'CRUCE RIESGOS'!$C$9:$D$14,2,FALSE),"")</f>
        <v/>
      </c>
      <c r="BG31" s="195" t="n">
        <v>24.11</v>
      </c>
      <c r="BH31" s="195">
        <f>IFERROR(VLOOKUP(BG31,'CRUCE RIESGOS'!$C$9:$D$14,2,FALSE),"")</f>
        <v/>
      </c>
      <c r="BI31" s="195" t="n">
        <v>25.11</v>
      </c>
      <c r="BJ31" s="195">
        <f>IFERROR(VLOOKUP(BI31,'CRUCE RIESGOS'!$C$9:$D$14,2,FALSE),"")</f>
        <v/>
      </c>
    </row>
    <row r="32">
      <c r="N32" s="195">
        <f>IF(N33&lt;&gt;""," -R","")</f>
        <v/>
      </c>
      <c r="P32" s="195">
        <f>IF(P33&lt;&gt;""," -R","")</f>
        <v/>
      </c>
      <c r="R32" s="195">
        <f>IF(R33&lt;&gt;""," -R","")</f>
        <v/>
      </c>
      <c r="T32" s="195">
        <f>IF(T33&lt;&gt;""," -R","")</f>
        <v/>
      </c>
      <c r="V32" s="195">
        <f>IF(V33&lt;&gt;""," -R","")</f>
        <v/>
      </c>
      <c r="X32" s="195">
        <f>IF(X33&lt;&gt;""," -R","")</f>
        <v/>
      </c>
      <c r="Z32" s="195">
        <f>IF(Z33&lt;&gt;""," -R","")</f>
        <v/>
      </c>
      <c r="AB32" s="195">
        <f>IF(AB33&lt;&gt;""," -R","")</f>
        <v/>
      </c>
      <c r="AD32" s="195">
        <f>IF(AD33&lt;&gt;""," -R","")</f>
        <v/>
      </c>
      <c r="AF32" s="195">
        <f>IF(AF33&lt;&gt;""," -R","")</f>
        <v/>
      </c>
      <c r="AH32" s="195">
        <f>IF(AH33&lt;&gt;""," -R","")</f>
        <v/>
      </c>
      <c r="AJ32" s="195">
        <f>IF(AJ33&lt;&gt;""," -R","")</f>
        <v/>
      </c>
      <c r="AL32" s="195">
        <f>IF(AL33&lt;&gt;""," -R","")</f>
        <v/>
      </c>
      <c r="AN32" s="195">
        <f>IF(AN33&lt;&gt;""," -R","")</f>
        <v/>
      </c>
      <c r="AP32" s="195">
        <f>IF(AP33&lt;&gt;""," -R","")</f>
        <v/>
      </c>
      <c r="AR32" s="195">
        <f>IF(AR33&lt;&gt;""," -R","")</f>
        <v/>
      </c>
      <c r="AT32" s="195">
        <f>IF(AT33&lt;&gt;""," -R","")</f>
        <v/>
      </c>
      <c r="AV32" s="195">
        <f>IF(AV33&lt;&gt;""," -R","")</f>
        <v/>
      </c>
      <c r="AX32" s="195">
        <f>IF(AX33&lt;&gt;""," -R","")</f>
        <v/>
      </c>
      <c r="AZ32" s="195">
        <f>IF(AZ33&lt;&gt;""," -R","")</f>
        <v/>
      </c>
      <c r="BB32" s="195">
        <f>IF(BB33&lt;&gt;""," -R","")</f>
        <v/>
      </c>
      <c r="BD32" s="195">
        <f>IF(BD33&lt;&gt;""," -R","")</f>
        <v/>
      </c>
      <c r="BF32" s="195">
        <f>IF(BF33&lt;&gt;""," -R","")</f>
        <v/>
      </c>
      <c r="BH32" s="195">
        <f>IF(BH33&lt;&gt;""," -R","")</f>
        <v/>
      </c>
      <c r="BJ32" s="195">
        <f>IF(BJ33&lt;&gt;""," -R","")</f>
        <v/>
      </c>
    </row>
    <row r="33">
      <c r="M33" s="195" t="n">
        <v>1.12</v>
      </c>
      <c r="N33" s="195">
        <f>IFERROR(VLOOKUP(M33,'CRUCE RIESGOS'!$C$9:$D$14,2,FALSE),"")</f>
        <v/>
      </c>
      <c r="O33" s="195" t="n">
        <v>2.12</v>
      </c>
      <c r="P33" s="195">
        <f>IFERROR(VLOOKUP(O33,'CRUCE RIESGOS'!$C$9:$D$14,2,FALSE),"")</f>
        <v/>
      </c>
      <c r="Q33" s="195" t="n">
        <v>3.12</v>
      </c>
      <c r="R33" s="195">
        <f>IFERROR(VLOOKUP(Q33,'CRUCE RIESGOS'!$C$9:$D$14,2,FALSE),"")</f>
        <v/>
      </c>
      <c r="S33" s="195" t="n">
        <v>4.12</v>
      </c>
      <c r="T33" s="195">
        <f>IFERROR(VLOOKUP(S33,'CRUCE RIESGOS'!$C$9:$D$14,2,FALSE),"")</f>
        <v/>
      </c>
      <c r="U33" s="195" t="n">
        <v>5.12</v>
      </c>
      <c r="V33" s="195">
        <f>IFERROR(VLOOKUP(U33,'CRUCE RIESGOS'!$C$9:$D$14,2,FALSE),"")</f>
        <v/>
      </c>
      <c r="W33" s="195" t="n">
        <v>6.12</v>
      </c>
      <c r="X33" s="195">
        <f>IFERROR(VLOOKUP(W33,'CRUCE RIESGOS'!$C$9:$D$14,2,FALSE),"")</f>
        <v/>
      </c>
      <c r="Y33" s="195" t="n">
        <v>7.12</v>
      </c>
      <c r="Z33" s="195">
        <f>IFERROR(VLOOKUP(Y33,'CRUCE RIESGOS'!$C$9:$D$14,2,FALSE),"")</f>
        <v/>
      </c>
      <c r="AA33" s="195" t="n">
        <v>8.119999999999999</v>
      </c>
      <c r="AB33" s="195">
        <f>IFERROR(VLOOKUP(AA33,'CRUCE RIESGOS'!$C$9:$D$14,2,FALSE),"")</f>
        <v/>
      </c>
      <c r="AC33" s="195" t="n">
        <v>9.119999999999999</v>
      </c>
      <c r="AD33" s="195">
        <f>IFERROR(VLOOKUP(AC33,'CRUCE RIESGOS'!$C$9:$D$14,2,FALSE),"")</f>
        <v/>
      </c>
      <c r="AE33" s="195" t="n">
        <v>10.12</v>
      </c>
      <c r="AF33" s="195">
        <f>IFERROR(VLOOKUP(AE33,'CRUCE RIESGOS'!$C$9:$D$14,2,FALSE),"")</f>
        <v/>
      </c>
      <c r="AG33" s="195" t="n">
        <v>11.12</v>
      </c>
      <c r="AH33" s="195">
        <f>IFERROR(VLOOKUP(AG33,'CRUCE RIESGOS'!$C$9:$D$14,2,FALSE),"")</f>
        <v/>
      </c>
      <c r="AI33" s="195" t="n">
        <v>12.12</v>
      </c>
      <c r="AJ33" s="195">
        <f>IFERROR(VLOOKUP(AI33,'CRUCE RIESGOS'!$C$9:$D$14,2,FALSE),"")</f>
        <v/>
      </c>
      <c r="AK33" s="195" t="n">
        <v>13.12</v>
      </c>
      <c r="AL33" s="195">
        <f>IFERROR(VLOOKUP(AK33,'CRUCE RIESGOS'!$C$9:$D$14,2,FALSE),"")</f>
        <v/>
      </c>
      <c r="AM33" s="195" t="n">
        <v>14.12</v>
      </c>
      <c r="AN33" s="195">
        <f>IFERROR(VLOOKUP(AM33,'CRUCE RIESGOS'!$C$9:$D$14,2,FALSE),"")</f>
        <v/>
      </c>
      <c r="AO33" s="195" t="n">
        <v>15.12</v>
      </c>
      <c r="AP33" s="195">
        <f>IFERROR(VLOOKUP(AO33,'CRUCE RIESGOS'!$C$9:$D$14,2,FALSE),"")</f>
        <v/>
      </c>
      <c r="AQ33" s="195" t="n">
        <v>16.12</v>
      </c>
      <c r="AR33" s="195">
        <f>IFERROR(VLOOKUP(AQ33,'CRUCE RIESGOS'!$C$9:$D$14,2,FALSE),"")</f>
        <v/>
      </c>
      <c r="AS33" s="195" t="n">
        <v>17.12</v>
      </c>
      <c r="AT33" s="195">
        <f>IFERROR(VLOOKUP(AS33,'CRUCE RIESGOS'!$C$9:$D$14,2,FALSE),"")</f>
        <v/>
      </c>
      <c r="AU33" s="195" t="n">
        <v>18.12</v>
      </c>
      <c r="AV33" s="195">
        <f>IFERROR(VLOOKUP(AU33,'CRUCE RIESGOS'!$C$9:$D$14,2,FALSE),"")</f>
        <v/>
      </c>
      <c r="AW33" s="195" t="n">
        <v>19.12</v>
      </c>
      <c r="AX33" s="195">
        <f>IFERROR(VLOOKUP(AW33,'CRUCE RIESGOS'!$C$9:$D$14,2,FALSE),"")</f>
        <v/>
      </c>
      <c r="AY33" s="195" t="n">
        <v>20.12</v>
      </c>
      <c r="AZ33" s="195">
        <f>IFERROR(VLOOKUP(AY33,'CRUCE RIESGOS'!$C$9:$D$14,2,FALSE),"")</f>
        <v/>
      </c>
      <c r="BA33" s="195" t="n">
        <v>21.12</v>
      </c>
      <c r="BB33" s="195">
        <f>IFERROR(VLOOKUP(BA33,'CRUCE RIESGOS'!$C$9:$D$14,2,FALSE),"")</f>
        <v/>
      </c>
      <c r="BC33" s="195" t="n">
        <v>22.12</v>
      </c>
      <c r="BD33" s="195">
        <f>IFERROR(VLOOKUP(BC33,'CRUCE RIESGOS'!$C$9:$D$14,2,FALSE),"")</f>
        <v/>
      </c>
      <c r="BE33" s="195" t="n">
        <v>23.12</v>
      </c>
      <c r="BF33" s="195">
        <f>IFERROR(VLOOKUP(BE33,'CRUCE RIESGOS'!$C$9:$D$14,2,FALSE),"")</f>
        <v/>
      </c>
      <c r="BG33" s="195" t="n">
        <v>24.12</v>
      </c>
      <c r="BH33" s="195">
        <f>IFERROR(VLOOKUP(BG33,'CRUCE RIESGOS'!$C$9:$D$14,2,FALSE),"")</f>
        <v/>
      </c>
      <c r="BI33" s="195" t="n">
        <v>25.12</v>
      </c>
      <c r="BJ33" s="195">
        <f>IFERROR(VLOOKUP(BI33,'CRUCE RIESGOS'!$C$9:$D$14,2,FALSE),"")</f>
        <v/>
      </c>
    </row>
    <row r="34">
      <c r="N34" s="195">
        <f>IF(N35&lt;&gt;""," -R","")</f>
        <v/>
      </c>
      <c r="P34" s="195">
        <f>IF(P35&lt;&gt;""," -R","")</f>
        <v/>
      </c>
      <c r="R34" s="195">
        <f>IF(R35&lt;&gt;""," -R","")</f>
        <v/>
      </c>
      <c r="T34" s="195">
        <f>IF(T35&lt;&gt;""," -R","")</f>
        <v/>
      </c>
      <c r="V34" s="195">
        <f>IF(V35&lt;&gt;""," -R","")</f>
        <v/>
      </c>
      <c r="X34" s="195">
        <f>IF(X35&lt;&gt;""," -R","")</f>
        <v/>
      </c>
      <c r="Z34" s="195">
        <f>IF(Z35&lt;&gt;""," -R","")</f>
        <v/>
      </c>
      <c r="AB34" s="195">
        <f>IF(AB35&lt;&gt;""," -R","")</f>
        <v/>
      </c>
      <c r="AD34" s="195">
        <f>IF(AD35&lt;&gt;""," -R","")</f>
        <v/>
      </c>
      <c r="AF34" s="195">
        <f>IF(AF35&lt;&gt;""," -R","")</f>
        <v/>
      </c>
      <c r="AH34" s="195">
        <f>IF(AH35&lt;&gt;""," -R","")</f>
        <v/>
      </c>
      <c r="AJ34" s="195">
        <f>IF(AJ35&lt;&gt;""," -R","")</f>
        <v/>
      </c>
      <c r="AL34" s="195">
        <f>IF(AL35&lt;&gt;""," -R","")</f>
        <v/>
      </c>
      <c r="AN34" s="195">
        <f>IF(AN35&lt;&gt;""," -R","")</f>
        <v/>
      </c>
      <c r="AP34" s="195">
        <f>IF(AP35&lt;&gt;""," -R","")</f>
        <v/>
      </c>
      <c r="AR34" s="195">
        <f>IF(AR35&lt;&gt;""," -R","")</f>
        <v/>
      </c>
      <c r="AT34" s="195">
        <f>IF(AT35&lt;&gt;""," -R","")</f>
        <v/>
      </c>
      <c r="AV34" s="195">
        <f>IF(AV35&lt;&gt;""," -R","")</f>
        <v/>
      </c>
      <c r="AX34" s="195">
        <f>IF(AX35&lt;&gt;""," -R","")</f>
        <v/>
      </c>
      <c r="AZ34" s="195">
        <f>IF(AZ35&lt;&gt;""," -R","")</f>
        <v/>
      </c>
      <c r="BB34" s="195">
        <f>IF(BB35&lt;&gt;""," -R","")</f>
        <v/>
      </c>
      <c r="BD34" s="195">
        <f>IF(BD35&lt;&gt;""," -R","")</f>
        <v/>
      </c>
      <c r="BF34" s="195">
        <f>IF(BF35&lt;&gt;""," -R","")</f>
        <v/>
      </c>
      <c r="BH34" s="195">
        <f>IF(BH35&lt;&gt;""," -R","")</f>
        <v/>
      </c>
      <c r="BJ34" s="195">
        <f>IF(BJ35&lt;&gt;""," -R","")</f>
        <v/>
      </c>
    </row>
    <row r="35">
      <c r="M35" s="195" t="n">
        <v>1.13</v>
      </c>
      <c r="N35" s="195">
        <f>IFERROR(VLOOKUP(M35,'CRUCE RIESGOS'!$C$9:$D$14,2,FALSE),"")</f>
        <v/>
      </c>
      <c r="O35" s="195" t="n">
        <v>2.13</v>
      </c>
      <c r="P35" s="195">
        <f>IFERROR(VLOOKUP(O35,'CRUCE RIESGOS'!$C$9:$D$14,2,FALSE),"")</f>
        <v/>
      </c>
      <c r="Q35" s="195" t="n">
        <v>3.13</v>
      </c>
      <c r="R35" s="195">
        <f>IFERROR(VLOOKUP(Q35,'CRUCE RIESGOS'!$C$9:$D$14,2,FALSE),"")</f>
        <v/>
      </c>
      <c r="S35" s="195" t="n">
        <v>4.13</v>
      </c>
      <c r="T35" s="195">
        <f>IFERROR(VLOOKUP(S35,'CRUCE RIESGOS'!$C$9:$D$14,2,FALSE),"")</f>
        <v/>
      </c>
      <c r="U35" s="195" t="n">
        <v>5.13</v>
      </c>
      <c r="V35" s="195">
        <f>IFERROR(VLOOKUP(U35,'CRUCE RIESGOS'!$C$9:$D$14,2,FALSE),"")</f>
        <v/>
      </c>
      <c r="W35" s="195" t="n">
        <v>6.13</v>
      </c>
      <c r="X35" s="195">
        <f>IFERROR(VLOOKUP(W35,'CRUCE RIESGOS'!$C$9:$D$14,2,FALSE),"")</f>
        <v/>
      </c>
      <c r="Y35" s="195" t="n">
        <v>7.13</v>
      </c>
      <c r="Z35" s="195">
        <f>IFERROR(VLOOKUP(Y35,'CRUCE RIESGOS'!$C$9:$D$14,2,FALSE),"")</f>
        <v/>
      </c>
      <c r="AA35" s="195" t="n">
        <v>8.130000000000001</v>
      </c>
      <c r="AB35" s="195">
        <f>IFERROR(VLOOKUP(AA35,'CRUCE RIESGOS'!$C$9:$D$14,2,FALSE),"")</f>
        <v/>
      </c>
      <c r="AC35" s="195" t="n">
        <v>9.130000000000001</v>
      </c>
      <c r="AD35" s="195">
        <f>IFERROR(VLOOKUP(AC35,'CRUCE RIESGOS'!$C$9:$D$14,2,FALSE),"")</f>
        <v/>
      </c>
      <c r="AE35" s="195" t="n">
        <v>10.13</v>
      </c>
      <c r="AF35" s="195">
        <f>IFERROR(VLOOKUP(AE35,'CRUCE RIESGOS'!$C$9:$D$14,2,FALSE),"")</f>
        <v/>
      </c>
      <c r="AG35" s="195" t="n">
        <v>11.13</v>
      </c>
      <c r="AH35" s="195">
        <f>IFERROR(VLOOKUP(AG35,'CRUCE RIESGOS'!$C$9:$D$14,2,FALSE),"")</f>
        <v/>
      </c>
      <c r="AI35" s="195" t="n">
        <v>12.13</v>
      </c>
      <c r="AJ35" s="195">
        <f>IFERROR(VLOOKUP(AI35,'CRUCE RIESGOS'!$C$9:$D$14,2,FALSE),"")</f>
        <v/>
      </c>
      <c r="AK35" s="195" t="n">
        <v>13.13</v>
      </c>
      <c r="AL35" s="195">
        <f>IFERROR(VLOOKUP(AK35,'CRUCE RIESGOS'!$C$9:$D$14,2,FALSE),"")</f>
        <v/>
      </c>
      <c r="AM35" s="195" t="n">
        <v>14.13</v>
      </c>
      <c r="AN35" s="195">
        <f>IFERROR(VLOOKUP(AM35,'CRUCE RIESGOS'!$C$9:$D$14,2,FALSE),"")</f>
        <v/>
      </c>
      <c r="AO35" s="195" t="n">
        <v>15.13</v>
      </c>
      <c r="AP35" s="195">
        <f>IFERROR(VLOOKUP(AO35,'CRUCE RIESGOS'!$C$9:$D$14,2,FALSE),"")</f>
        <v/>
      </c>
      <c r="AQ35" s="195" t="n">
        <v>16.13</v>
      </c>
      <c r="AR35" s="195">
        <f>IFERROR(VLOOKUP(AQ35,'CRUCE RIESGOS'!$C$9:$D$14,2,FALSE),"")</f>
        <v/>
      </c>
      <c r="AS35" s="195" t="n">
        <v>17.13</v>
      </c>
      <c r="AT35" s="195">
        <f>IFERROR(VLOOKUP(AS35,'CRUCE RIESGOS'!$C$9:$D$14,2,FALSE),"")</f>
        <v/>
      </c>
      <c r="AU35" s="195" t="n">
        <v>18.13</v>
      </c>
      <c r="AV35" s="195">
        <f>IFERROR(VLOOKUP(AU35,'CRUCE RIESGOS'!$C$9:$D$14,2,FALSE),"")</f>
        <v/>
      </c>
      <c r="AW35" s="195" t="n">
        <v>19.13</v>
      </c>
      <c r="AX35" s="195">
        <f>IFERROR(VLOOKUP(AW35,'CRUCE RIESGOS'!$C$9:$D$14,2,FALSE),"")</f>
        <v/>
      </c>
      <c r="AY35" s="195" t="n">
        <v>20.13</v>
      </c>
      <c r="AZ35" s="195">
        <f>IFERROR(VLOOKUP(AY35,'CRUCE RIESGOS'!$C$9:$D$14,2,FALSE),"")</f>
        <v/>
      </c>
      <c r="BA35" s="195" t="n">
        <v>21.13</v>
      </c>
      <c r="BB35" s="195">
        <f>IFERROR(VLOOKUP(BA35,'CRUCE RIESGOS'!$C$9:$D$14,2,FALSE),"")</f>
        <v/>
      </c>
      <c r="BC35" s="195" t="n">
        <v>22.13</v>
      </c>
      <c r="BD35" s="195">
        <f>IFERROR(VLOOKUP(BC35,'CRUCE RIESGOS'!$C$9:$D$14,2,FALSE),"")</f>
        <v/>
      </c>
      <c r="BE35" s="195" t="n">
        <v>23.13</v>
      </c>
      <c r="BF35" s="195">
        <f>IFERROR(VLOOKUP(BE35,'CRUCE RIESGOS'!$C$9:$D$14,2,FALSE),"")</f>
        <v/>
      </c>
      <c r="BG35" s="195" t="n">
        <v>24.13</v>
      </c>
      <c r="BH35" s="195">
        <f>IFERROR(VLOOKUP(BG35,'CRUCE RIESGOS'!$C$9:$D$14,2,FALSE),"")</f>
        <v/>
      </c>
      <c r="BI35" s="195" t="n">
        <v>25.13</v>
      </c>
      <c r="BJ35" s="195">
        <f>IFERROR(VLOOKUP(BI35,'CRUCE RIESGOS'!$C$9:$D$14,2,FALSE),"")</f>
        <v/>
      </c>
    </row>
    <row r="36">
      <c r="N36" s="195">
        <f>IF(N37&lt;&gt;""," -R","")</f>
        <v/>
      </c>
      <c r="P36" s="195">
        <f>IF(P37&lt;&gt;""," -R","")</f>
        <v/>
      </c>
      <c r="R36" s="195">
        <f>IF(R37&lt;&gt;""," -R","")</f>
        <v/>
      </c>
      <c r="T36" s="195">
        <f>IF(T37&lt;&gt;""," -R","")</f>
        <v/>
      </c>
      <c r="V36" s="195">
        <f>IF(V37&lt;&gt;""," -R","")</f>
        <v/>
      </c>
      <c r="X36" s="195">
        <f>IF(X37&lt;&gt;""," -R","")</f>
        <v/>
      </c>
      <c r="Z36" s="195">
        <f>IF(Z37&lt;&gt;""," -R","")</f>
        <v/>
      </c>
      <c r="AB36" s="195">
        <f>IF(AB37&lt;&gt;""," -R","")</f>
        <v/>
      </c>
      <c r="AD36" s="195">
        <f>IF(AD37&lt;&gt;""," -R","")</f>
        <v/>
      </c>
      <c r="AF36" s="195">
        <f>IF(AF37&lt;&gt;""," -R","")</f>
        <v/>
      </c>
      <c r="AH36" s="195">
        <f>IF(AH37&lt;&gt;""," -R","")</f>
        <v/>
      </c>
      <c r="AJ36" s="195">
        <f>IF(AJ37&lt;&gt;""," -R","")</f>
        <v/>
      </c>
      <c r="AL36" s="195">
        <f>IF(AL37&lt;&gt;""," -R","")</f>
        <v/>
      </c>
      <c r="AN36" s="195">
        <f>IF(AN37&lt;&gt;""," -R","")</f>
        <v/>
      </c>
      <c r="AP36" s="195">
        <f>IF(AP37&lt;&gt;""," -R","")</f>
        <v/>
      </c>
      <c r="AR36" s="195">
        <f>IF(AR37&lt;&gt;""," -R","")</f>
        <v/>
      </c>
      <c r="AT36" s="195">
        <f>IF(AT37&lt;&gt;""," -R","")</f>
        <v/>
      </c>
      <c r="AV36" s="195">
        <f>IF(AV37&lt;&gt;""," -R","")</f>
        <v/>
      </c>
      <c r="AX36" s="195">
        <f>IF(AX37&lt;&gt;""," -R","")</f>
        <v/>
      </c>
      <c r="AZ36" s="195">
        <f>IF(AZ37&lt;&gt;""," -R","")</f>
        <v/>
      </c>
      <c r="BB36" s="195">
        <f>IF(BB37&lt;&gt;""," -R","")</f>
        <v/>
      </c>
      <c r="BD36" s="195">
        <f>IF(BD37&lt;&gt;""," -R","")</f>
        <v/>
      </c>
      <c r="BF36" s="195">
        <f>IF(BF37&lt;&gt;""," -R","")</f>
        <v/>
      </c>
      <c r="BH36" s="195">
        <f>IF(BH37&lt;&gt;""," -R","")</f>
        <v/>
      </c>
      <c r="BJ36" s="195">
        <f>IF(BJ37&lt;&gt;""," -R","")</f>
        <v/>
      </c>
    </row>
    <row r="37">
      <c r="M37" s="195" t="n">
        <v>1.14</v>
      </c>
      <c r="N37" s="195">
        <f>IFERROR(VLOOKUP(M37,'CRUCE RIESGOS'!$C$9:$D$14,2,FALSE),"")</f>
        <v/>
      </c>
      <c r="O37" s="195" t="n">
        <v>2.14</v>
      </c>
      <c r="P37" s="195">
        <f>IFERROR(VLOOKUP(O37,'CRUCE RIESGOS'!$C$9:$D$14,2,FALSE),"")</f>
        <v/>
      </c>
      <c r="Q37" s="195" t="n">
        <v>3.14</v>
      </c>
      <c r="R37" s="195">
        <f>IFERROR(VLOOKUP(Q37,'CRUCE RIESGOS'!$C$9:$D$14,2,FALSE),"")</f>
        <v/>
      </c>
      <c r="S37" s="195" t="n">
        <v>4.14</v>
      </c>
      <c r="T37" s="195">
        <f>IFERROR(VLOOKUP(S37,'CRUCE RIESGOS'!$C$9:$D$14,2,FALSE),"")</f>
        <v/>
      </c>
      <c r="U37" s="195" t="n">
        <v>5.14</v>
      </c>
      <c r="V37" s="195">
        <f>IFERROR(VLOOKUP(U37,'CRUCE RIESGOS'!$C$9:$D$14,2,FALSE),"")</f>
        <v/>
      </c>
      <c r="W37" s="195" t="n">
        <v>6.14</v>
      </c>
      <c r="X37" s="195">
        <f>IFERROR(VLOOKUP(W37,'CRUCE RIESGOS'!$C$9:$D$14,2,FALSE),"")</f>
        <v/>
      </c>
      <c r="Y37" s="195" t="n">
        <v>7.14</v>
      </c>
      <c r="Z37" s="195">
        <f>IFERROR(VLOOKUP(Y37,'CRUCE RIESGOS'!$C$9:$D$14,2,FALSE),"")</f>
        <v/>
      </c>
      <c r="AA37" s="195" t="n">
        <v>8.140000000000001</v>
      </c>
      <c r="AB37" s="195">
        <f>IFERROR(VLOOKUP(AA37,'CRUCE RIESGOS'!$C$9:$D$14,2,FALSE),"")</f>
        <v/>
      </c>
      <c r="AC37" s="195" t="n">
        <v>9.140000000000001</v>
      </c>
      <c r="AD37" s="195">
        <f>IFERROR(VLOOKUP(AC37,'CRUCE RIESGOS'!$C$9:$D$14,2,FALSE),"")</f>
        <v/>
      </c>
      <c r="AE37" s="195" t="n">
        <v>10.14</v>
      </c>
      <c r="AF37" s="195">
        <f>IFERROR(VLOOKUP(AE37,'CRUCE RIESGOS'!$C$9:$D$14,2,FALSE),"")</f>
        <v/>
      </c>
      <c r="AG37" s="195" t="n">
        <v>11.14</v>
      </c>
      <c r="AH37" s="195">
        <f>IFERROR(VLOOKUP(AG37,'CRUCE RIESGOS'!$C$9:$D$14,2,FALSE),"")</f>
        <v/>
      </c>
      <c r="AI37" s="195" t="n">
        <v>12.14</v>
      </c>
      <c r="AJ37" s="195">
        <f>IFERROR(VLOOKUP(AI37,'CRUCE RIESGOS'!$C$9:$D$14,2,FALSE),"")</f>
        <v/>
      </c>
      <c r="AK37" s="195" t="n">
        <v>13.14</v>
      </c>
      <c r="AL37" s="195">
        <f>IFERROR(VLOOKUP(AK37,'CRUCE RIESGOS'!$C$9:$D$14,2,FALSE),"")</f>
        <v/>
      </c>
      <c r="AM37" s="195" t="n">
        <v>14.14</v>
      </c>
      <c r="AN37" s="195">
        <f>IFERROR(VLOOKUP(AM37,'CRUCE RIESGOS'!$C$9:$D$14,2,FALSE),"")</f>
        <v/>
      </c>
      <c r="AO37" s="195" t="n">
        <v>15.14</v>
      </c>
      <c r="AP37" s="195">
        <f>IFERROR(VLOOKUP(AO37,'CRUCE RIESGOS'!$C$9:$D$14,2,FALSE),"")</f>
        <v/>
      </c>
      <c r="AQ37" s="195" t="n">
        <v>16.14</v>
      </c>
      <c r="AR37" s="195">
        <f>IFERROR(VLOOKUP(AQ37,'CRUCE RIESGOS'!$C$9:$D$14,2,FALSE),"")</f>
        <v/>
      </c>
      <c r="AS37" s="195" t="n">
        <v>17.14</v>
      </c>
      <c r="AT37" s="195">
        <f>IFERROR(VLOOKUP(AS37,'CRUCE RIESGOS'!$C$9:$D$14,2,FALSE),"")</f>
        <v/>
      </c>
      <c r="AU37" s="195" t="n">
        <v>18.14</v>
      </c>
      <c r="AV37" s="195">
        <f>IFERROR(VLOOKUP(AU37,'CRUCE RIESGOS'!$C$9:$D$14,2,FALSE),"")</f>
        <v/>
      </c>
      <c r="AW37" s="195" t="n">
        <v>19.14</v>
      </c>
      <c r="AX37" s="195">
        <f>IFERROR(VLOOKUP(AW37,'CRUCE RIESGOS'!$C$9:$D$14,2,FALSE),"")</f>
        <v/>
      </c>
      <c r="AY37" s="195" t="n">
        <v>20.14</v>
      </c>
      <c r="AZ37" s="195">
        <f>IFERROR(VLOOKUP(AY37,'CRUCE RIESGOS'!$C$9:$D$14,2,FALSE),"")</f>
        <v/>
      </c>
      <c r="BA37" s="195" t="n">
        <v>21.14</v>
      </c>
      <c r="BB37" s="195">
        <f>IFERROR(VLOOKUP(BA37,'CRUCE RIESGOS'!$C$9:$D$14,2,FALSE),"")</f>
        <v/>
      </c>
      <c r="BC37" s="195" t="n">
        <v>22.14</v>
      </c>
      <c r="BD37" s="195">
        <f>IFERROR(VLOOKUP(BC37,'CRUCE RIESGOS'!$C$9:$D$14,2,FALSE),"")</f>
        <v/>
      </c>
      <c r="BE37" s="195" t="n">
        <v>23.14</v>
      </c>
      <c r="BF37" s="195">
        <f>IFERROR(VLOOKUP(BE37,'CRUCE RIESGOS'!$C$9:$D$14,2,FALSE),"")</f>
        <v/>
      </c>
      <c r="BG37" s="195" t="n">
        <v>24.14</v>
      </c>
      <c r="BH37" s="195">
        <f>IFERROR(VLOOKUP(BG37,'CRUCE RIESGOS'!$C$9:$D$14,2,FALSE),"")</f>
        <v/>
      </c>
      <c r="BI37" s="195" t="n">
        <v>25.14</v>
      </c>
      <c r="BJ37" s="195">
        <f>IFERROR(VLOOKUP(BI37,'CRUCE RIESGOS'!$C$9:$D$14,2,FALSE),"")</f>
        <v/>
      </c>
    </row>
    <row r="38">
      <c r="N38" s="195">
        <f>IF(N39&lt;&gt;""," -R","")</f>
        <v/>
      </c>
      <c r="P38" s="195">
        <f>IF(P39&lt;&gt;""," -R","")</f>
        <v/>
      </c>
      <c r="R38" s="195">
        <f>IF(R39&lt;&gt;""," -R","")</f>
        <v/>
      </c>
      <c r="T38" s="195">
        <f>IF(T39&lt;&gt;""," -R","")</f>
        <v/>
      </c>
      <c r="V38" s="195">
        <f>IF(V39&lt;&gt;""," -R","")</f>
        <v/>
      </c>
      <c r="X38" s="195">
        <f>IF(X39&lt;&gt;""," -R","")</f>
        <v/>
      </c>
      <c r="Z38" s="195">
        <f>IF(Z39&lt;&gt;""," -R","")</f>
        <v/>
      </c>
      <c r="AB38" s="195">
        <f>IF(AB39&lt;&gt;""," -R","")</f>
        <v/>
      </c>
      <c r="AD38" s="195">
        <f>IF(AD39&lt;&gt;""," -R","")</f>
        <v/>
      </c>
      <c r="AF38" s="195">
        <f>IF(AF39&lt;&gt;""," -R","")</f>
        <v/>
      </c>
      <c r="AH38" s="195">
        <f>IF(AH39&lt;&gt;""," -R","")</f>
        <v/>
      </c>
      <c r="AJ38" s="195">
        <f>IF(AJ39&lt;&gt;""," -R","")</f>
        <v/>
      </c>
      <c r="AL38" s="195">
        <f>IF(AL39&lt;&gt;""," -R","")</f>
        <v/>
      </c>
      <c r="AN38" s="195">
        <f>IF(AN39&lt;&gt;""," -R","")</f>
        <v/>
      </c>
      <c r="AP38" s="195">
        <f>IF(AP39&lt;&gt;""," -R","")</f>
        <v/>
      </c>
      <c r="AR38" s="195">
        <f>IF(AR39&lt;&gt;""," -R","")</f>
        <v/>
      </c>
      <c r="AT38" s="195">
        <f>IF(AT39&lt;&gt;""," -R","")</f>
        <v/>
      </c>
      <c r="AV38" s="195">
        <f>IF(AV39&lt;&gt;""," -R","")</f>
        <v/>
      </c>
      <c r="AX38" s="195">
        <f>IF(AX39&lt;&gt;""," -R","")</f>
        <v/>
      </c>
      <c r="AZ38" s="195">
        <f>IF(AZ39&lt;&gt;""," -R","")</f>
        <v/>
      </c>
      <c r="BB38" s="195">
        <f>IF(BB39&lt;&gt;""," -R","")</f>
        <v/>
      </c>
      <c r="BD38" s="195">
        <f>IF(BD39&lt;&gt;""," -R","")</f>
        <v/>
      </c>
      <c r="BF38" s="195">
        <f>IF(BF39&lt;&gt;""," -R","")</f>
        <v/>
      </c>
      <c r="BH38" s="195">
        <f>IF(BH39&lt;&gt;""," -R","")</f>
        <v/>
      </c>
      <c r="BJ38" s="195">
        <f>IF(BJ39&lt;&gt;""," -R","")</f>
        <v/>
      </c>
    </row>
    <row r="39">
      <c r="M39" s="195" t="n">
        <v>1.15</v>
      </c>
      <c r="N39" s="195">
        <f>IFERROR(VLOOKUP(M39,'CRUCE RIESGOS'!$C$9:$D$14,2,FALSE),"")</f>
        <v/>
      </c>
      <c r="O39" s="195" t="n">
        <v>2.15</v>
      </c>
      <c r="P39" s="195">
        <f>IFERROR(VLOOKUP(O39,'CRUCE RIESGOS'!$C$9:$D$14,2,FALSE),"")</f>
        <v/>
      </c>
      <c r="Q39" s="195" t="n">
        <v>3.15</v>
      </c>
      <c r="R39" s="195">
        <f>IFERROR(VLOOKUP(Q39,'CRUCE RIESGOS'!$C$9:$D$14,2,FALSE),"")</f>
        <v/>
      </c>
      <c r="S39" s="195" t="n">
        <v>4.15</v>
      </c>
      <c r="T39" s="195">
        <f>IFERROR(VLOOKUP(S39,'CRUCE RIESGOS'!$C$9:$D$14,2,FALSE),"")</f>
        <v/>
      </c>
      <c r="U39" s="195" t="n">
        <v>5.15</v>
      </c>
      <c r="V39" s="195">
        <f>IFERROR(VLOOKUP(U39,'CRUCE RIESGOS'!$C$9:$D$14,2,FALSE),"")</f>
        <v/>
      </c>
      <c r="W39" s="195" t="n">
        <v>6.15</v>
      </c>
      <c r="X39" s="195">
        <f>IFERROR(VLOOKUP(W39,'CRUCE RIESGOS'!$C$9:$D$14,2,FALSE),"")</f>
        <v/>
      </c>
      <c r="Y39" s="195" t="n">
        <v>7.15</v>
      </c>
      <c r="Z39" s="195">
        <f>IFERROR(VLOOKUP(Y39,'CRUCE RIESGOS'!$C$9:$D$14,2,FALSE),"")</f>
        <v/>
      </c>
      <c r="AA39" s="195" t="n">
        <v>8.15</v>
      </c>
      <c r="AB39" s="195">
        <f>IFERROR(VLOOKUP(AA39,'CRUCE RIESGOS'!$C$9:$D$14,2,FALSE),"")</f>
        <v/>
      </c>
      <c r="AC39" s="195" t="n">
        <v>9.15</v>
      </c>
      <c r="AD39" s="195">
        <f>IFERROR(VLOOKUP(AC39,'CRUCE RIESGOS'!$C$9:$D$14,2,FALSE),"")</f>
        <v/>
      </c>
      <c r="AE39" s="195" t="n">
        <v>10.15</v>
      </c>
      <c r="AF39" s="195">
        <f>IFERROR(VLOOKUP(AE39,'CRUCE RIESGOS'!$C$9:$D$14,2,FALSE),"")</f>
        <v/>
      </c>
      <c r="AG39" s="195" t="n">
        <v>11.15</v>
      </c>
      <c r="AH39" s="195">
        <f>IFERROR(VLOOKUP(AG39,'CRUCE RIESGOS'!$C$9:$D$14,2,FALSE),"")</f>
        <v/>
      </c>
      <c r="AI39" s="195" t="n">
        <v>12.15</v>
      </c>
      <c r="AJ39" s="195">
        <f>IFERROR(VLOOKUP(AI39,'CRUCE RIESGOS'!$C$9:$D$14,2,FALSE),"")</f>
        <v/>
      </c>
      <c r="AK39" s="195" t="n">
        <v>13.15</v>
      </c>
      <c r="AL39" s="195">
        <f>IFERROR(VLOOKUP(AK39,'CRUCE RIESGOS'!$C$9:$D$14,2,FALSE),"")</f>
        <v/>
      </c>
      <c r="AM39" s="195" t="n">
        <v>14.15</v>
      </c>
      <c r="AN39" s="195">
        <f>IFERROR(VLOOKUP(AM39,'CRUCE RIESGOS'!$C$9:$D$14,2,FALSE),"")</f>
        <v/>
      </c>
      <c r="AO39" s="195" t="n">
        <v>15.15</v>
      </c>
      <c r="AP39" s="195">
        <f>IFERROR(VLOOKUP(AO39,'CRUCE RIESGOS'!$C$9:$D$14,2,FALSE),"")</f>
        <v/>
      </c>
      <c r="AQ39" s="195" t="n">
        <v>16.15</v>
      </c>
      <c r="AR39" s="195">
        <f>IFERROR(VLOOKUP(AQ39,'CRUCE RIESGOS'!$C$9:$D$14,2,FALSE),"")</f>
        <v/>
      </c>
      <c r="AS39" s="195" t="n">
        <v>17.15</v>
      </c>
      <c r="AT39" s="195">
        <f>IFERROR(VLOOKUP(AS39,'CRUCE RIESGOS'!$C$9:$D$14,2,FALSE),"")</f>
        <v/>
      </c>
      <c r="AU39" s="195" t="n">
        <v>18.15</v>
      </c>
      <c r="AV39" s="195">
        <f>IFERROR(VLOOKUP(AU39,'CRUCE RIESGOS'!$C$9:$D$14,2,FALSE),"")</f>
        <v/>
      </c>
      <c r="AW39" s="195" t="n">
        <v>19.15</v>
      </c>
      <c r="AX39" s="195">
        <f>IFERROR(VLOOKUP(AW39,'CRUCE RIESGOS'!$C$9:$D$14,2,FALSE),"")</f>
        <v/>
      </c>
      <c r="AY39" s="195" t="n">
        <v>20.15</v>
      </c>
      <c r="AZ39" s="195">
        <f>IFERROR(VLOOKUP(AY39,'CRUCE RIESGOS'!$C$9:$D$14,2,FALSE),"")</f>
        <v/>
      </c>
      <c r="BA39" s="195" t="n">
        <v>21.15</v>
      </c>
      <c r="BB39" s="195">
        <f>IFERROR(VLOOKUP(BA39,'CRUCE RIESGOS'!$C$9:$D$14,2,FALSE),"")</f>
        <v/>
      </c>
      <c r="BC39" s="195" t="n">
        <v>22.15</v>
      </c>
      <c r="BD39" s="195">
        <f>IFERROR(VLOOKUP(BC39,'CRUCE RIESGOS'!$C$9:$D$14,2,FALSE),"")</f>
        <v/>
      </c>
      <c r="BE39" s="195" t="n">
        <v>23.15</v>
      </c>
      <c r="BF39" s="195">
        <f>IFERROR(VLOOKUP(BE39,'CRUCE RIESGOS'!$C$9:$D$14,2,FALSE),"")</f>
        <v/>
      </c>
      <c r="BG39" s="195" t="n">
        <v>24.15</v>
      </c>
      <c r="BH39" s="195">
        <f>IFERROR(VLOOKUP(BG39,'CRUCE RIESGOS'!$C$9:$D$14,2,FALSE),"")</f>
        <v/>
      </c>
      <c r="BI39" s="195" t="n">
        <v>25.15</v>
      </c>
      <c r="BJ39" s="195">
        <f>IFERROR(VLOOKUP(BI39,'CRUCE RIESGOS'!$C$9:$D$14,2,FALSE),"")</f>
        <v/>
      </c>
    </row>
    <row r="40">
      <c r="N40" s="195">
        <f>IF(N41&lt;&gt;""," -R","")</f>
        <v/>
      </c>
      <c r="P40" s="195">
        <f>IF(P41&lt;&gt;""," -R","")</f>
        <v/>
      </c>
      <c r="R40" s="195">
        <f>IF(R41&lt;&gt;""," -R","")</f>
        <v/>
      </c>
      <c r="T40" s="195">
        <f>IF(T41&lt;&gt;""," -R","")</f>
        <v/>
      </c>
      <c r="V40" s="195">
        <f>IF(V41&lt;&gt;""," -R","")</f>
        <v/>
      </c>
      <c r="X40" s="195">
        <f>IF(X41&lt;&gt;""," -R","")</f>
        <v/>
      </c>
      <c r="Z40" s="195">
        <f>IF(Z41&lt;&gt;""," -R","")</f>
        <v/>
      </c>
      <c r="AB40" s="195">
        <f>IF(AB41&lt;&gt;""," -R","")</f>
        <v/>
      </c>
      <c r="AD40" s="195">
        <f>IF(AD41&lt;&gt;""," -R","")</f>
        <v/>
      </c>
      <c r="AF40" s="195">
        <f>IF(AF41&lt;&gt;""," -R","")</f>
        <v/>
      </c>
      <c r="AH40" s="195">
        <f>IF(AH41&lt;&gt;""," -R","")</f>
        <v/>
      </c>
      <c r="AJ40" s="195">
        <f>IF(AJ41&lt;&gt;""," -R","")</f>
        <v/>
      </c>
      <c r="AL40" s="195">
        <f>IF(AL41&lt;&gt;""," -R","")</f>
        <v/>
      </c>
      <c r="AN40" s="195">
        <f>IF(AN41&lt;&gt;""," -R","")</f>
        <v/>
      </c>
      <c r="AP40" s="195">
        <f>IF(AP41&lt;&gt;""," -R","")</f>
        <v/>
      </c>
      <c r="AR40" s="195">
        <f>IF(AR41&lt;&gt;""," -R","")</f>
        <v/>
      </c>
      <c r="AT40" s="195">
        <f>IF(AT41&lt;&gt;""," -R","")</f>
        <v/>
      </c>
      <c r="AV40" s="195">
        <f>IF(AV41&lt;&gt;""," -R","")</f>
        <v/>
      </c>
      <c r="AX40" s="195">
        <f>IF(AX41&lt;&gt;""," -R","")</f>
        <v/>
      </c>
      <c r="AZ40" s="195">
        <f>IF(AZ41&lt;&gt;""," -R","")</f>
        <v/>
      </c>
      <c r="BB40" s="195">
        <f>IF(BB41&lt;&gt;""," -R","")</f>
        <v/>
      </c>
      <c r="BD40" s="195">
        <f>IF(BD41&lt;&gt;""," -R","")</f>
        <v/>
      </c>
      <c r="BF40" s="195">
        <f>IF(BF41&lt;&gt;""," -R","")</f>
        <v/>
      </c>
      <c r="BH40" s="195">
        <f>IF(BH41&lt;&gt;""," -R","")</f>
        <v/>
      </c>
      <c r="BJ40" s="195">
        <f>IF(BJ41&lt;&gt;""," -R","")</f>
        <v/>
      </c>
    </row>
    <row r="41">
      <c r="M41" s="195" t="n">
        <v>1.16</v>
      </c>
      <c r="N41" s="195">
        <f>IFERROR(VLOOKUP(M41,'CRUCE RIESGOS'!$C$9:$D$14,2,FALSE),"")</f>
        <v/>
      </c>
      <c r="O41" s="195" t="n">
        <v>2.16</v>
      </c>
      <c r="P41" s="195">
        <f>IFERROR(VLOOKUP(O41,'CRUCE RIESGOS'!$C$9:$D$14,2,FALSE),"")</f>
        <v/>
      </c>
      <c r="Q41" s="195" t="n">
        <v>3.16</v>
      </c>
      <c r="R41" s="195">
        <f>IFERROR(VLOOKUP(Q41,'CRUCE RIESGOS'!$C$9:$D$14,2,FALSE),"")</f>
        <v/>
      </c>
      <c r="S41" s="195" t="n">
        <v>4.16</v>
      </c>
      <c r="T41" s="195">
        <f>IFERROR(VLOOKUP(S41,'CRUCE RIESGOS'!$C$9:$D$14,2,FALSE),"")</f>
        <v/>
      </c>
      <c r="U41" s="195" t="n">
        <v>5.16</v>
      </c>
      <c r="V41" s="195">
        <f>IFERROR(VLOOKUP(U41,'CRUCE RIESGOS'!$C$9:$D$14,2,FALSE),"")</f>
        <v/>
      </c>
      <c r="W41" s="195" t="n">
        <v>6.16</v>
      </c>
      <c r="X41" s="195">
        <f>IFERROR(VLOOKUP(W41,'CRUCE RIESGOS'!$C$9:$D$14,2,FALSE),"")</f>
        <v/>
      </c>
      <c r="Y41" s="195" t="n">
        <v>7.16</v>
      </c>
      <c r="Z41" s="195">
        <f>IFERROR(VLOOKUP(Y41,'CRUCE RIESGOS'!$C$9:$D$14,2,FALSE),"")</f>
        <v/>
      </c>
      <c r="AA41" s="195" t="n">
        <v>8.16</v>
      </c>
      <c r="AB41" s="195">
        <f>IFERROR(VLOOKUP(AA41,'CRUCE RIESGOS'!$C$9:$D$14,2,FALSE),"")</f>
        <v/>
      </c>
      <c r="AC41" s="195" t="n">
        <v>9.16</v>
      </c>
      <c r="AD41" s="195">
        <f>IFERROR(VLOOKUP(AC41,'CRUCE RIESGOS'!$C$9:$D$14,2,FALSE),"")</f>
        <v/>
      </c>
      <c r="AE41" s="195" t="n">
        <v>10.16</v>
      </c>
      <c r="AF41" s="195">
        <f>IFERROR(VLOOKUP(AE41,'CRUCE RIESGOS'!$C$9:$D$14,2,FALSE),"")</f>
        <v/>
      </c>
      <c r="AG41" s="195" t="n">
        <v>11.16</v>
      </c>
      <c r="AH41" s="195">
        <f>IFERROR(VLOOKUP(AG41,'CRUCE RIESGOS'!$C$9:$D$14,2,FALSE),"")</f>
        <v/>
      </c>
      <c r="AI41" s="195" t="n">
        <v>12.16</v>
      </c>
      <c r="AJ41" s="195">
        <f>IFERROR(VLOOKUP(AI41,'CRUCE RIESGOS'!$C$9:$D$14,2,FALSE),"")</f>
        <v/>
      </c>
      <c r="AK41" s="195" t="n">
        <v>13.16</v>
      </c>
      <c r="AL41" s="195">
        <f>IFERROR(VLOOKUP(AK41,'CRUCE RIESGOS'!$C$9:$D$14,2,FALSE),"")</f>
        <v/>
      </c>
      <c r="AM41" s="195" t="n">
        <v>14.16</v>
      </c>
      <c r="AN41" s="195">
        <f>IFERROR(VLOOKUP(AM41,'CRUCE RIESGOS'!$C$9:$D$14,2,FALSE),"")</f>
        <v/>
      </c>
      <c r="AO41" s="195" t="n">
        <v>15.16</v>
      </c>
      <c r="AP41" s="195">
        <f>IFERROR(VLOOKUP(AO41,'CRUCE RIESGOS'!$C$9:$D$14,2,FALSE),"")</f>
        <v/>
      </c>
      <c r="AQ41" s="195" t="n">
        <v>16.16</v>
      </c>
      <c r="AR41" s="195">
        <f>IFERROR(VLOOKUP(AQ41,'CRUCE RIESGOS'!$C$9:$D$14,2,FALSE),"")</f>
        <v/>
      </c>
      <c r="AS41" s="195" t="n">
        <v>17.16</v>
      </c>
      <c r="AT41" s="195">
        <f>IFERROR(VLOOKUP(AS41,'CRUCE RIESGOS'!$C$9:$D$14,2,FALSE),"")</f>
        <v/>
      </c>
      <c r="AU41" s="195" t="n">
        <v>18.16</v>
      </c>
      <c r="AV41" s="195">
        <f>IFERROR(VLOOKUP(AU41,'CRUCE RIESGOS'!$C$9:$D$14,2,FALSE),"")</f>
        <v/>
      </c>
      <c r="AW41" s="195" t="n">
        <v>19.16</v>
      </c>
      <c r="AX41" s="195">
        <f>IFERROR(VLOOKUP(AW41,'CRUCE RIESGOS'!$C$9:$D$14,2,FALSE),"")</f>
        <v/>
      </c>
      <c r="AY41" s="195" t="n">
        <v>20.16</v>
      </c>
      <c r="AZ41" s="195">
        <f>IFERROR(VLOOKUP(AY41,'CRUCE RIESGOS'!$C$9:$D$14,2,FALSE),"")</f>
        <v/>
      </c>
      <c r="BA41" s="195" t="n">
        <v>21.16</v>
      </c>
      <c r="BB41" s="195">
        <f>IFERROR(VLOOKUP(BA41,'CRUCE RIESGOS'!$C$9:$D$14,2,FALSE),"")</f>
        <v/>
      </c>
      <c r="BC41" s="195" t="n">
        <v>22.16</v>
      </c>
      <c r="BD41" s="195">
        <f>IFERROR(VLOOKUP(BC41,'CRUCE RIESGOS'!$C$9:$D$14,2,FALSE),"")</f>
        <v/>
      </c>
      <c r="BE41" s="195" t="n">
        <v>23.16</v>
      </c>
      <c r="BF41" s="195">
        <f>IFERROR(VLOOKUP(BE41,'CRUCE RIESGOS'!$C$9:$D$14,2,FALSE),"")</f>
        <v/>
      </c>
      <c r="BG41" s="195" t="n">
        <v>24.16</v>
      </c>
      <c r="BH41" s="195">
        <f>IFERROR(VLOOKUP(BG41,'CRUCE RIESGOS'!$C$9:$D$14,2,FALSE),"")</f>
        <v/>
      </c>
      <c r="BI41" s="195" t="n">
        <v>25.16</v>
      </c>
      <c r="BJ41" s="195">
        <f>IFERROR(VLOOKUP(BI41,'CRUCE RIESGOS'!$C$9:$D$14,2,FALSE),"")</f>
        <v/>
      </c>
    </row>
    <row r="42">
      <c r="N42" s="195">
        <f>IF(N43&lt;&gt;""," -R","")</f>
        <v/>
      </c>
      <c r="P42" s="195">
        <f>IF(P43&lt;&gt;""," -R","")</f>
        <v/>
      </c>
      <c r="R42" s="195">
        <f>IF(R43&lt;&gt;""," -R","")</f>
        <v/>
      </c>
      <c r="T42" s="195">
        <f>IF(T43&lt;&gt;""," -R","")</f>
        <v/>
      </c>
      <c r="V42" s="195">
        <f>IF(V43&lt;&gt;""," -R","")</f>
        <v/>
      </c>
      <c r="X42" s="195">
        <f>IF(X43&lt;&gt;""," -R","")</f>
        <v/>
      </c>
      <c r="Z42" s="195">
        <f>IF(Z43&lt;&gt;""," -R","")</f>
        <v/>
      </c>
      <c r="AB42" s="195">
        <f>IF(AB43&lt;&gt;""," -R","")</f>
        <v/>
      </c>
      <c r="AD42" s="195">
        <f>IF(AD43&lt;&gt;""," -R","")</f>
        <v/>
      </c>
      <c r="AF42" s="195">
        <f>IF(AF43&lt;&gt;""," -R","")</f>
        <v/>
      </c>
      <c r="AH42" s="195">
        <f>IF(AH43&lt;&gt;""," -R","")</f>
        <v/>
      </c>
      <c r="AJ42" s="195">
        <f>IF(AJ43&lt;&gt;""," -R","")</f>
        <v/>
      </c>
      <c r="AL42" s="195">
        <f>IF(AL43&lt;&gt;""," -R","")</f>
        <v/>
      </c>
      <c r="AN42" s="195">
        <f>IF(AN43&lt;&gt;""," -R","")</f>
        <v/>
      </c>
      <c r="AP42" s="195">
        <f>IF(AP43&lt;&gt;""," -R","")</f>
        <v/>
      </c>
      <c r="AR42" s="195">
        <f>IF(AR43&lt;&gt;""," -R","")</f>
        <v/>
      </c>
      <c r="AT42" s="195">
        <f>IF(AT43&lt;&gt;""," -R","")</f>
        <v/>
      </c>
      <c r="AV42" s="195">
        <f>IF(AV43&lt;&gt;""," -R","")</f>
        <v/>
      </c>
      <c r="AX42" s="195">
        <f>IF(AX43&lt;&gt;""," -R","")</f>
        <v/>
      </c>
      <c r="AZ42" s="195">
        <f>IF(AZ43&lt;&gt;""," -R","")</f>
        <v/>
      </c>
      <c r="BB42" s="195">
        <f>IF(BB43&lt;&gt;""," -R","")</f>
        <v/>
      </c>
      <c r="BD42" s="195">
        <f>IF(BD43&lt;&gt;""," -R","")</f>
        <v/>
      </c>
      <c r="BF42" s="195">
        <f>IF(BF43&lt;&gt;""," -R","")</f>
        <v/>
      </c>
      <c r="BH42" s="195">
        <f>IF(BH43&lt;&gt;""," -R","")</f>
        <v/>
      </c>
      <c r="BJ42" s="195">
        <f>IF(BJ43&lt;&gt;""," -R","")</f>
        <v/>
      </c>
    </row>
    <row r="43">
      <c r="M43" s="195" t="n">
        <v>1.17</v>
      </c>
      <c r="N43" s="195">
        <f>IFERROR(VLOOKUP(M43,'CRUCE RIESGOS'!$C$9:$D$14,2,FALSE),"")</f>
        <v/>
      </c>
      <c r="O43" s="195" t="n">
        <v>2.17</v>
      </c>
      <c r="P43" s="195">
        <f>IFERROR(VLOOKUP(O43,'CRUCE RIESGOS'!$C$9:$D$14,2,FALSE),"")</f>
        <v/>
      </c>
      <c r="Q43" s="195" t="n">
        <v>3.17</v>
      </c>
      <c r="R43" s="195">
        <f>IFERROR(VLOOKUP(Q43,'CRUCE RIESGOS'!$C$9:$D$14,2,FALSE),"")</f>
        <v/>
      </c>
      <c r="S43" s="195" t="n">
        <v>4.17</v>
      </c>
      <c r="T43" s="195">
        <f>IFERROR(VLOOKUP(S43,'CRUCE RIESGOS'!$C$9:$D$14,2,FALSE),"")</f>
        <v/>
      </c>
      <c r="U43" s="195" t="n">
        <v>5.17</v>
      </c>
      <c r="V43" s="195">
        <f>IFERROR(VLOOKUP(U43,'CRUCE RIESGOS'!$C$9:$D$14,2,FALSE),"")</f>
        <v/>
      </c>
      <c r="W43" s="195" t="n">
        <v>6.17</v>
      </c>
      <c r="X43" s="195">
        <f>IFERROR(VLOOKUP(W43,'CRUCE RIESGOS'!$C$9:$D$14,2,FALSE),"")</f>
        <v/>
      </c>
      <c r="Y43" s="195" t="n">
        <v>7.17</v>
      </c>
      <c r="Z43" s="195">
        <f>IFERROR(VLOOKUP(Y43,'CRUCE RIESGOS'!$C$9:$D$14,2,FALSE),"")</f>
        <v/>
      </c>
      <c r="AA43" s="195" t="n">
        <v>8.17</v>
      </c>
      <c r="AB43" s="195">
        <f>IFERROR(VLOOKUP(AA43,'CRUCE RIESGOS'!$C$9:$D$14,2,FALSE),"")</f>
        <v/>
      </c>
      <c r="AC43" s="195" t="n">
        <v>9.17</v>
      </c>
      <c r="AD43" s="195">
        <f>IFERROR(VLOOKUP(AC43,'CRUCE RIESGOS'!$C$9:$D$14,2,FALSE),"")</f>
        <v/>
      </c>
      <c r="AE43" s="195" t="n">
        <v>10.17</v>
      </c>
      <c r="AF43" s="195">
        <f>IFERROR(VLOOKUP(AE43,'CRUCE RIESGOS'!$C$9:$D$14,2,FALSE),"")</f>
        <v/>
      </c>
      <c r="AG43" s="195" t="n">
        <v>11.17</v>
      </c>
      <c r="AH43" s="195">
        <f>IFERROR(VLOOKUP(AG43,'CRUCE RIESGOS'!$C$9:$D$14,2,FALSE),"")</f>
        <v/>
      </c>
      <c r="AI43" s="195" t="n">
        <v>12.17</v>
      </c>
      <c r="AJ43" s="195">
        <f>IFERROR(VLOOKUP(AI43,'CRUCE RIESGOS'!$C$9:$D$14,2,FALSE),"")</f>
        <v/>
      </c>
      <c r="AK43" s="195" t="n">
        <v>13.17</v>
      </c>
      <c r="AL43" s="195">
        <f>IFERROR(VLOOKUP(AK43,'CRUCE RIESGOS'!$C$9:$D$14,2,FALSE),"")</f>
        <v/>
      </c>
      <c r="AM43" s="195" t="n">
        <v>14.17</v>
      </c>
      <c r="AN43" s="195">
        <f>IFERROR(VLOOKUP(AM43,'CRUCE RIESGOS'!$C$9:$D$14,2,FALSE),"")</f>
        <v/>
      </c>
      <c r="AO43" s="195" t="n">
        <v>15.17</v>
      </c>
      <c r="AP43" s="195">
        <f>IFERROR(VLOOKUP(AO43,'CRUCE RIESGOS'!$C$9:$D$14,2,FALSE),"")</f>
        <v/>
      </c>
      <c r="AQ43" s="195" t="n">
        <v>16.17</v>
      </c>
      <c r="AR43" s="195">
        <f>IFERROR(VLOOKUP(AQ43,'CRUCE RIESGOS'!$C$9:$D$14,2,FALSE),"")</f>
        <v/>
      </c>
      <c r="AS43" s="195" t="n">
        <v>17.17</v>
      </c>
      <c r="AT43" s="195">
        <f>IFERROR(VLOOKUP(AS43,'CRUCE RIESGOS'!$C$9:$D$14,2,FALSE),"")</f>
        <v/>
      </c>
      <c r="AU43" s="195" t="n">
        <v>18.17</v>
      </c>
      <c r="AV43" s="195">
        <f>IFERROR(VLOOKUP(AU43,'CRUCE RIESGOS'!$C$9:$D$14,2,FALSE),"")</f>
        <v/>
      </c>
      <c r="AW43" s="195" t="n">
        <v>19.17</v>
      </c>
      <c r="AX43" s="195">
        <f>IFERROR(VLOOKUP(AW43,'CRUCE RIESGOS'!$C$9:$D$14,2,FALSE),"")</f>
        <v/>
      </c>
      <c r="AY43" s="195" t="n">
        <v>20.17</v>
      </c>
      <c r="AZ43" s="195">
        <f>IFERROR(VLOOKUP(AY43,'CRUCE RIESGOS'!$C$9:$D$14,2,FALSE),"")</f>
        <v/>
      </c>
      <c r="BA43" s="195" t="n">
        <v>21.17</v>
      </c>
      <c r="BB43" s="195">
        <f>IFERROR(VLOOKUP(BA43,'CRUCE RIESGOS'!$C$9:$D$14,2,FALSE),"")</f>
        <v/>
      </c>
      <c r="BC43" s="195" t="n">
        <v>22.17</v>
      </c>
      <c r="BD43" s="195">
        <f>IFERROR(VLOOKUP(BC43,'CRUCE RIESGOS'!$C$9:$D$14,2,FALSE),"")</f>
        <v/>
      </c>
      <c r="BE43" s="195" t="n">
        <v>23.17</v>
      </c>
      <c r="BF43" s="195">
        <f>IFERROR(VLOOKUP(BE43,'CRUCE RIESGOS'!$C$9:$D$14,2,FALSE),"")</f>
        <v/>
      </c>
      <c r="BG43" s="195" t="n">
        <v>24.17</v>
      </c>
      <c r="BH43" s="195">
        <f>IFERROR(VLOOKUP(BG43,'CRUCE RIESGOS'!$C$9:$D$14,2,FALSE),"")</f>
        <v/>
      </c>
      <c r="BI43" s="195" t="n">
        <v>25.17</v>
      </c>
      <c r="BJ43" s="195">
        <f>IFERROR(VLOOKUP(BI43,'CRUCE RIESGOS'!$C$9:$D$14,2,FALSE),"")</f>
        <v/>
      </c>
    </row>
    <row r="44">
      <c r="N44" s="195">
        <f>IF(N45&lt;&gt;""," -R","")</f>
        <v/>
      </c>
      <c r="P44" s="195">
        <f>IF(P45&lt;&gt;""," -R","")</f>
        <v/>
      </c>
      <c r="R44" s="195">
        <f>IF(R45&lt;&gt;""," -R","")</f>
        <v/>
      </c>
      <c r="T44" s="195">
        <f>IF(T45&lt;&gt;""," -R","")</f>
        <v/>
      </c>
      <c r="V44" s="195">
        <f>IF(V45&lt;&gt;""," -R","")</f>
        <v/>
      </c>
      <c r="X44" s="195">
        <f>IF(X45&lt;&gt;""," -R","")</f>
        <v/>
      </c>
      <c r="Z44" s="195">
        <f>IF(Z45&lt;&gt;""," -R","")</f>
        <v/>
      </c>
      <c r="AB44" s="195">
        <f>IF(AB45&lt;&gt;""," -R","")</f>
        <v/>
      </c>
      <c r="AD44" s="195">
        <f>IF(AD45&lt;&gt;""," -R","")</f>
        <v/>
      </c>
      <c r="AF44" s="195">
        <f>IF(AF45&lt;&gt;""," -R","")</f>
        <v/>
      </c>
      <c r="AH44" s="195">
        <f>IF(AH45&lt;&gt;""," -R","")</f>
        <v/>
      </c>
      <c r="AJ44" s="195">
        <f>IF(AJ45&lt;&gt;""," -R","")</f>
        <v/>
      </c>
      <c r="AL44" s="195">
        <f>IF(AL45&lt;&gt;""," -R","")</f>
        <v/>
      </c>
      <c r="AN44" s="195">
        <f>IF(AN45&lt;&gt;""," -R","")</f>
        <v/>
      </c>
      <c r="AP44" s="195">
        <f>IF(AP45&lt;&gt;""," -R","")</f>
        <v/>
      </c>
      <c r="AR44" s="195">
        <f>IF(AR45&lt;&gt;""," -R","")</f>
        <v/>
      </c>
      <c r="AT44" s="195">
        <f>IF(AT45&lt;&gt;""," -R","")</f>
        <v/>
      </c>
      <c r="AV44" s="195">
        <f>IF(AV45&lt;&gt;""," -R","")</f>
        <v/>
      </c>
      <c r="AX44" s="195">
        <f>IF(AX45&lt;&gt;""," -R","")</f>
        <v/>
      </c>
      <c r="AZ44" s="195">
        <f>IF(AZ45&lt;&gt;""," -R","")</f>
        <v/>
      </c>
      <c r="BB44" s="195">
        <f>IF(BB45&lt;&gt;""," -R","")</f>
        <v/>
      </c>
      <c r="BD44" s="195">
        <f>IF(BD45&lt;&gt;""," -R","")</f>
        <v/>
      </c>
      <c r="BF44" s="195">
        <f>IF(BF45&lt;&gt;""," -R","")</f>
        <v/>
      </c>
      <c r="BH44" s="195">
        <f>IF(BH45&lt;&gt;""," -R","")</f>
        <v/>
      </c>
      <c r="BJ44" s="195">
        <f>IF(BJ45&lt;&gt;""," -R","")</f>
        <v/>
      </c>
    </row>
    <row r="45">
      <c r="M45" s="195" t="n">
        <v>1.18</v>
      </c>
      <c r="N45" s="195">
        <f>IFERROR(VLOOKUP(M45,'CRUCE RIESGOS'!$C$9:$D$14,2,FALSE),"")</f>
        <v/>
      </c>
      <c r="O45" s="195" t="n">
        <v>2.18</v>
      </c>
      <c r="P45" s="195">
        <f>IFERROR(VLOOKUP(O45,'CRUCE RIESGOS'!$C$9:$D$14,2,FALSE),"")</f>
        <v/>
      </c>
      <c r="Q45" s="195" t="n">
        <v>3.18</v>
      </c>
      <c r="R45" s="195">
        <f>IFERROR(VLOOKUP(Q45,'CRUCE RIESGOS'!$C$9:$D$14,2,FALSE),"")</f>
        <v/>
      </c>
      <c r="S45" s="195" t="n">
        <v>4.18</v>
      </c>
      <c r="T45" s="195">
        <f>IFERROR(VLOOKUP(S45,'CRUCE RIESGOS'!$C$9:$D$14,2,FALSE),"")</f>
        <v/>
      </c>
      <c r="U45" s="195" t="n">
        <v>5.18</v>
      </c>
      <c r="V45" s="195">
        <f>IFERROR(VLOOKUP(U45,'CRUCE RIESGOS'!$C$9:$D$14,2,FALSE),"")</f>
        <v/>
      </c>
      <c r="W45" s="195" t="n">
        <v>6.18</v>
      </c>
      <c r="X45" s="195">
        <f>IFERROR(VLOOKUP(W45,'CRUCE RIESGOS'!$C$9:$D$14,2,FALSE),"")</f>
        <v/>
      </c>
      <c r="Y45" s="195" t="n">
        <v>7.18</v>
      </c>
      <c r="Z45" s="195">
        <f>IFERROR(VLOOKUP(Y45,'CRUCE RIESGOS'!$C$9:$D$14,2,FALSE),"")</f>
        <v/>
      </c>
      <c r="AA45" s="195" t="n">
        <v>8.18</v>
      </c>
      <c r="AB45" s="195">
        <f>IFERROR(VLOOKUP(AA45,'CRUCE RIESGOS'!$C$9:$D$14,2,FALSE),"")</f>
        <v/>
      </c>
      <c r="AC45" s="195" t="n">
        <v>9.18</v>
      </c>
      <c r="AD45" s="195">
        <f>IFERROR(VLOOKUP(AC45,'CRUCE RIESGOS'!$C$9:$D$14,2,FALSE),"")</f>
        <v/>
      </c>
      <c r="AE45" s="195" t="n">
        <v>10.18</v>
      </c>
      <c r="AF45" s="195">
        <f>IFERROR(VLOOKUP(AE45,'CRUCE RIESGOS'!$C$9:$D$14,2,FALSE),"")</f>
        <v/>
      </c>
      <c r="AG45" s="195" t="n">
        <v>11.18</v>
      </c>
      <c r="AH45" s="195">
        <f>IFERROR(VLOOKUP(AG45,'CRUCE RIESGOS'!$C$9:$D$14,2,FALSE),"")</f>
        <v/>
      </c>
      <c r="AI45" s="195" t="n">
        <v>12.18</v>
      </c>
      <c r="AJ45" s="195">
        <f>IFERROR(VLOOKUP(AI45,'CRUCE RIESGOS'!$C$9:$D$14,2,FALSE),"")</f>
        <v/>
      </c>
      <c r="AK45" s="195" t="n">
        <v>13.18</v>
      </c>
      <c r="AL45" s="195">
        <f>IFERROR(VLOOKUP(AK45,'CRUCE RIESGOS'!$C$9:$D$14,2,FALSE),"")</f>
        <v/>
      </c>
      <c r="AM45" s="195" t="n">
        <v>14.18</v>
      </c>
      <c r="AN45" s="195">
        <f>IFERROR(VLOOKUP(AM45,'CRUCE RIESGOS'!$C$9:$D$14,2,FALSE),"")</f>
        <v/>
      </c>
      <c r="AO45" s="195" t="n">
        <v>15.18</v>
      </c>
      <c r="AP45" s="195">
        <f>IFERROR(VLOOKUP(AO45,'CRUCE RIESGOS'!$C$9:$D$14,2,FALSE),"")</f>
        <v/>
      </c>
      <c r="AQ45" s="195" t="n">
        <v>16.18</v>
      </c>
      <c r="AR45" s="195">
        <f>IFERROR(VLOOKUP(AQ45,'CRUCE RIESGOS'!$C$9:$D$14,2,FALSE),"")</f>
        <v/>
      </c>
      <c r="AS45" s="195" t="n">
        <v>17.18</v>
      </c>
      <c r="AT45" s="195">
        <f>IFERROR(VLOOKUP(AS45,'CRUCE RIESGOS'!$C$9:$D$14,2,FALSE),"")</f>
        <v/>
      </c>
      <c r="AU45" s="195" t="n">
        <v>18.18</v>
      </c>
      <c r="AV45" s="195">
        <f>IFERROR(VLOOKUP(AU45,'CRUCE RIESGOS'!$C$9:$D$14,2,FALSE),"")</f>
        <v/>
      </c>
      <c r="AW45" s="195" t="n">
        <v>19.18</v>
      </c>
      <c r="AX45" s="195">
        <f>IFERROR(VLOOKUP(AW45,'CRUCE RIESGOS'!$C$9:$D$14,2,FALSE),"")</f>
        <v/>
      </c>
      <c r="AY45" s="195" t="n">
        <v>20.18</v>
      </c>
      <c r="AZ45" s="195">
        <f>IFERROR(VLOOKUP(AY45,'CRUCE RIESGOS'!$C$9:$D$14,2,FALSE),"")</f>
        <v/>
      </c>
      <c r="BA45" s="195" t="n">
        <v>21.18</v>
      </c>
      <c r="BB45" s="195">
        <f>IFERROR(VLOOKUP(BA45,'CRUCE RIESGOS'!$C$9:$D$14,2,FALSE),"")</f>
        <v/>
      </c>
      <c r="BC45" s="195" t="n">
        <v>22.18</v>
      </c>
      <c r="BD45" s="195">
        <f>IFERROR(VLOOKUP(BC45,'CRUCE RIESGOS'!$C$9:$D$14,2,FALSE),"")</f>
        <v/>
      </c>
      <c r="BE45" s="195" t="n">
        <v>23.18</v>
      </c>
      <c r="BF45" s="195">
        <f>IFERROR(VLOOKUP(BE45,'CRUCE RIESGOS'!$C$9:$D$14,2,FALSE),"")</f>
        <v/>
      </c>
      <c r="BG45" s="195" t="n">
        <v>24.18</v>
      </c>
      <c r="BH45" s="195">
        <f>IFERROR(VLOOKUP(BG45,'CRUCE RIESGOS'!$C$9:$D$14,2,FALSE),"")</f>
        <v/>
      </c>
      <c r="BI45" s="195" t="n">
        <v>25.18</v>
      </c>
      <c r="BJ45" s="195">
        <f>IFERROR(VLOOKUP(BI45,'CRUCE RIESGOS'!$C$9:$D$14,2,FALSE),"")</f>
        <v/>
      </c>
    </row>
    <row r="46">
      <c r="N46" s="195">
        <f>IF(N47&lt;&gt;""," -R","")</f>
        <v/>
      </c>
      <c r="P46" s="195">
        <f>IF(P47&lt;&gt;""," -R","")</f>
        <v/>
      </c>
      <c r="R46" s="195">
        <f>IF(R47&lt;&gt;""," -R","")</f>
        <v/>
      </c>
      <c r="T46" s="195">
        <f>IF(T47&lt;&gt;""," -R","")</f>
        <v/>
      </c>
      <c r="V46" s="195">
        <f>IF(V47&lt;&gt;""," -R","")</f>
        <v/>
      </c>
      <c r="X46" s="195">
        <f>IF(X47&lt;&gt;""," -R","")</f>
        <v/>
      </c>
      <c r="Z46" s="195">
        <f>IF(Z47&lt;&gt;""," -R","")</f>
        <v/>
      </c>
      <c r="AB46" s="195">
        <f>IF(AB47&lt;&gt;""," -R","")</f>
        <v/>
      </c>
      <c r="AD46" s="195">
        <f>IF(AD47&lt;&gt;""," -R","")</f>
        <v/>
      </c>
      <c r="AF46" s="195">
        <f>IF(AF47&lt;&gt;""," -R","")</f>
        <v/>
      </c>
      <c r="AH46" s="195">
        <f>IF(AH47&lt;&gt;""," -R","")</f>
        <v/>
      </c>
      <c r="AJ46" s="195">
        <f>IF(AJ47&lt;&gt;""," -R","")</f>
        <v/>
      </c>
      <c r="AL46" s="195">
        <f>IF(AL47&lt;&gt;""," -R","")</f>
        <v/>
      </c>
      <c r="AN46" s="195">
        <f>IF(AN47&lt;&gt;""," -R","")</f>
        <v/>
      </c>
      <c r="AP46" s="195">
        <f>IF(AP47&lt;&gt;""," -R","")</f>
        <v/>
      </c>
      <c r="AR46" s="195">
        <f>IF(AR47&lt;&gt;""," -R","")</f>
        <v/>
      </c>
      <c r="AT46" s="195">
        <f>IF(AT47&lt;&gt;""," -R","")</f>
        <v/>
      </c>
      <c r="AV46" s="195">
        <f>IF(AV47&lt;&gt;""," -R","")</f>
        <v/>
      </c>
      <c r="AX46" s="195">
        <f>IF(AX47&lt;&gt;""," -R","")</f>
        <v/>
      </c>
      <c r="AZ46" s="195">
        <f>IF(AZ47&lt;&gt;""," -R","")</f>
        <v/>
      </c>
      <c r="BB46" s="195">
        <f>IF(BB47&lt;&gt;""," -R","")</f>
        <v/>
      </c>
      <c r="BD46" s="195">
        <f>IF(BD47&lt;&gt;""," -R","")</f>
        <v/>
      </c>
      <c r="BF46" s="195">
        <f>IF(BF47&lt;&gt;""," -R","")</f>
        <v/>
      </c>
      <c r="BH46" s="195">
        <f>IF(BH47&lt;&gt;""," -R","")</f>
        <v/>
      </c>
      <c r="BJ46" s="195">
        <f>IF(BJ47&lt;&gt;""," -R","")</f>
        <v/>
      </c>
    </row>
    <row r="47">
      <c r="M47" s="195" t="n">
        <v>1.19</v>
      </c>
      <c r="N47" s="195">
        <f>IFERROR(VLOOKUP(M47,'CRUCE RIESGOS'!$C$9:$D$14,2,FALSE),"")</f>
        <v/>
      </c>
      <c r="O47" s="195" t="n">
        <v>2.19</v>
      </c>
      <c r="P47" s="195">
        <f>IFERROR(VLOOKUP(O47,'CRUCE RIESGOS'!$C$9:$D$14,2,FALSE),"")</f>
        <v/>
      </c>
      <c r="Q47" s="195" t="n">
        <v>3.19</v>
      </c>
      <c r="R47" s="195">
        <f>IFERROR(VLOOKUP(Q47,'CRUCE RIESGOS'!$C$9:$D$14,2,FALSE),"")</f>
        <v/>
      </c>
      <c r="S47" s="195" t="n">
        <v>4.19</v>
      </c>
      <c r="T47" s="195">
        <f>IFERROR(VLOOKUP(S47,'CRUCE RIESGOS'!$C$9:$D$14,2,FALSE),"")</f>
        <v/>
      </c>
      <c r="U47" s="195" t="n">
        <v>5.19</v>
      </c>
      <c r="V47" s="195">
        <f>IFERROR(VLOOKUP(U47,'CRUCE RIESGOS'!$C$9:$D$14,2,FALSE),"")</f>
        <v/>
      </c>
      <c r="W47" s="195" t="n">
        <v>6.19</v>
      </c>
      <c r="X47" s="195">
        <f>IFERROR(VLOOKUP(W47,'CRUCE RIESGOS'!$C$9:$D$14,2,FALSE),"")</f>
        <v/>
      </c>
      <c r="Y47" s="195" t="n">
        <v>7.19</v>
      </c>
      <c r="Z47" s="195">
        <f>IFERROR(VLOOKUP(Y47,'CRUCE RIESGOS'!$C$9:$D$14,2,FALSE),"")</f>
        <v/>
      </c>
      <c r="AA47" s="195" t="n">
        <v>8.19</v>
      </c>
      <c r="AB47" s="195">
        <f>IFERROR(VLOOKUP(AA47,'CRUCE RIESGOS'!$C$9:$D$14,2,FALSE),"")</f>
        <v/>
      </c>
      <c r="AC47" s="195" t="n">
        <v>9.19</v>
      </c>
      <c r="AD47" s="195">
        <f>IFERROR(VLOOKUP(AC47,'CRUCE RIESGOS'!$C$9:$D$14,2,FALSE),"")</f>
        <v/>
      </c>
      <c r="AE47" s="195" t="n">
        <v>10.19</v>
      </c>
      <c r="AF47" s="195">
        <f>IFERROR(VLOOKUP(AE47,'CRUCE RIESGOS'!$C$9:$D$14,2,FALSE),"")</f>
        <v/>
      </c>
      <c r="AG47" s="195" t="n">
        <v>11.19</v>
      </c>
      <c r="AH47" s="195">
        <f>IFERROR(VLOOKUP(AG47,'CRUCE RIESGOS'!$C$9:$D$14,2,FALSE),"")</f>
        <v/>
      </c>
      <c r="AI47" s="195" t="n">
        <v>12.19</v>
      </c>
      <c r="AJ47" s="195">
        <f>IFERROR(VLOOKUP(AI47,'CRUCE RIESGOS'!$C$9:$D$14,2,FALSE),"")</f>
        <v/>
      </c>
      <c r="AK47" s="195" t="n">
        <v>13.19</v>
      </c>
      <c r="AL47" s="195">
        <f>IFERROR(VLOOKUP(AK47,'CRUCE RIESGOS'!$C$9:$D$14,2,FALSE),"")</f>
        <v/>
      </c>
      <c r="AM47" s="195" t="n">
        <v>14.19</v>
      </c>
      <c r="AN47" s="195">
        <f>IFERROR(VLOOKUP(AM47,'CRUCE RIESGOS'!$C$9:$D$14,2,FALSE),"")</f>
        <v/>
      </c>
      <c r="AO47" s="195" t="n">
        <v>15.19</v>
      </c>
      <c r="AP47" s="195">
        <f>IFERROR(VLOOKUP(AO47,'CRUCE RIESGOS'!$C$9:$D$14,2,FALSE),"")</f>
        <v/>
      </c>
      <c r="AQ47" s="195" t="n">
        <v>16.19</v>
      </c>
      <c r="AR47" s="195">
        <f>IFERROR(VLOOKUP(AQ47,'CRUCE RIESGOS'!$C$9:$D$14,2,FALSE),"")</f>
        <v/>
      </c>
      <c r="AS47" s="195" t="n">
        <v>17.19</v>
      </c>
      <c r="AT47" s="195">
        <f>IFERROR(VLOOKUP(AS47,'CRUCE RIESGOS'!$C$9:$D$14,2,FALSE),"")</f>
        <v/>
      </c>
      <c r="AU47" s="195" t="n">
        <v>18.19</v>
      </c>
      <c r="AV47" s="195">
        <f>IFERROR(VLOOKUP(AU47,'CRUCE RIESGOS'!$C$9:$D$14,2,FALSE),"")</f>
        <v/>
      </c>
      <c r="AW47" s="195" t="n">
        <v>19.19</v>
      </c>
      <c r="AX47" s="195">
        <f>IFERROR(VLOOKUP(AW47,'CRUCE RIESGOS'!$C$9:$D$14,2,FALSE),"")</f>
        <v/>
      </c>
      <c r="AY47" s="195" t="n">
        <v>20.19</v>
      </c>
      <c r="AZ47" s="195">
        <f>IFERROR(VLOOKUP(AY47,'CRUCE RIESGOS'!$C$9:$D$14,2,FALSE),"")</f>
        <v/>
      </c>
      <c r="BA47" s="195" t="n">
        <v>21.19</v>
      </c>
      <c r="BB47" s="195">
        <f>IFERROR(VLOOKUP(BA47,'CRUCE RIESGOS'!$C$9:$D$14,2,FALSE),"")</f>
        <v/>
      </c>
      <c r="BC47" s="195" t="n">
        <v>22.19</v>
      </c>
      <c r="BD47" s="195">
        <f>IFERROR(VLOOKUP(BC47,'CRUCE RIESGOS'!$C$9:$D$14,2,FALSE),"")</f>
        <v/>
      </c>
      <c r="BE47" s="195" t="n">
        <v>23.19</v>
      </c>
      <c r="BF47" s="195">
        <f>IFERROR(VLOOKUP(BE47,'CRUCE RIESGOS'!$C$9:$D$14,2,FALSE),"")</f>
        <v/>
      </c>
      <c r="BG47" s="195" t="n">
        <v>24.19</v>
      </c>
      <c r="BH47" s="195">
        <f>IFERROR(VLOOKUP(BG47,'CRUCE RIESGOS'!$C$9:$D$14,2,FALSE),"")</f>
        <v/>
      </c>
      <c r="BI47" s="195" t="n">
        <v>25.19</v>
      </c>
      <c r="BJ47" s="195">
        <f>IFERROR(VLOOKUP(BI47,'CRUCE RIESGOS'!$C$9:$D$14,2,FALSE),"")</f>
        <v/>
      </c>
    </row>
    <row r="48">
      <c r="N48" s="195">
        <f>IF(N49&lt;&gt;""," -R","")</f>
        <v/>
      </c>
      <c r="P48" s="195">
        <f>IF(P49&lt;&gt;""," -R","")</f>
        <v/>
      </c>
      <c r="R48" s="195">
        <f>IF(R49&lt;&gt;""," -R","")</f>
        <v/>
      </c>
      <c r="T48" s="195">
        <f>IF(T49&lt;&gt;""," -R","")</f>
        <v/>
      </c>
      <c r="V48" s="195">
        <f>IF(V49&lt;&gt;""," -R","")</f>
        <v/>
      </c>
      <c r="X48" s="195">
        <f>IF(X49&lt;&gt;""," -R","")</f>
        <v/>
      </c>
      <c r="Z48" s="195">
        <f>IF(Z49&lt;&gt;""," -R","")</f>
        <v/>
      </c>
      <c r="AB48" s="195">
        <f>IF(AB49&lt;&gt;""," -R","")</f>
        <v/>
      </c>
      <c r="AD48" s="195">
        <f>IF(AD49&lt;&gt;""," -R","")</f>
        <v/>
      </c>
      <c r="AF48" s="195">
        <f>IF(AF49&lt;&gt;""," -R","")</f>
        <v/>
      </c>
      <c r="AH48" s="195">
        <f>IF(AH49&lt;&gt;""," -R","")</f>
        <v/>
      </c>
      <c r="AJ48" s="195">
        <f>IF(AJ49&lt;&gt;""," -R","")</f>
        <v/>
      </c>
      <c r="AL48" s="195">
        <f>IF(AL49&lt;&gt;""," -R","")</f>
        <v/>
      </c>
      <c r="AN48" s="195">
        <f>IF(AN49&lt;&gt;""," -R","")</f>
        <v/>
      </c>
      <c r="AP48" s="195">
        <f>IF(AP49&lt;&gt;""," -R","")</f>
        <v/>
      </c>
      <c r="AR48" s="195">
        <f>IF(AR49&lt;&gt;""," -R","")</f>
        <v/>
      </c>
      <c r="AT48" s="195">
        <f>IF(AT49&lt;&gt;""," -R","")</f>
        <v/>
      </c>
      <c r="AV48" s="195">
        <f>IF(AV49&lt;&gt;""," -R","")</f>
        <v/>
      </c>
      <c r="AX48" s="195">
        <f>IF(AX49&lt;&gt;""," -R","")</f>
        <v/>
      </c>
      <c r="AZ48" s="195">
        <f>IF(AZ49&lt;&gt;""," -R","")</f>
        <v/>
      </c>
      <c r="BB48" s="195">
        <f>IF(BB49&lt;&gt;""," -R","")</f>
        <v/>
      </c>
      <c r="BD48" s="195">
        <f>IF(BD49&lt;&gt;""," -R","")</f>
        <v/>
      </c>
      <c r="BF48" s="195">
        <f>IF(BF49&lt;&gt;""," -R","")</f>
        <v/>
      </c>
      <c r="BH48" s="195">
        <f>IF(BH49&lt;&gt;""," -R","")</f>
        <v/>
      </c>
      <c r="BJ48" s="195">
        <f>IF(BJ49&lt;&gt;""," -R","")</f>
        <v/>
      </c>
    </row>
    <row r="49">
      <c r="M49" s="195" t="n">
        <v>1.2</v>
      </c>
      <c r="N49" s="195">
        <f>IFERROR(VLOOKUP(M49,'CRUCE RIESGOS'!$C$9:$D$14,2,FALSE),"")</f>
        <v/>
      </c>
      <c r="O49" s="195" t="n">
        <v>2.2</v>
      </c>
      <c r="P49" s="195">
        <f>IFERROR(VLOOKUP(O49,'CRUCE RIESGOS'!$C$9:$D$14,2,FALSE),"")</f>
        <v/>
      </c>
      <c r="Q49" s="195" t="n">
        <v>3.2</v>
      </c>
      <c r="R49" s="195">
        <f>IFERROR(VLOOKUP(Q49,'CRUCE RIESGOS'!$C$9:$D$14,2,FALSE),"")</f>
        <v/>
      </c>
      <c r="S49" s="195" t="n">
        <v>4.2</v>
      </c>
      <c r="T49" s="195">
        <f>IFERROR(VLOOKUP(S49,'CRUCE RIESGOS'!$C$9:$D$14,2,FALSE),"")</f>
        <v/>
      </c>
      <c r="U49" s="195" t="n">
        <v>5.2</v>
      </c>
      <c r="V49" s="195">
        <f>IFERROR(VLOOKUP(U49,'CRUCE RIESGOS'!$C$9:$D$14,2,FALSE),"")</f>
        <v/>
      </c>
      <c r="W49" s="195" t="n">
        <v>6.2</v>
      </c>
      <c r="X49" s="195">
        <f>IFERROR(VLOOKUP(W49,'CRUCE RIESGOS'!$C$9:$D$14,2,FALSE),"")</f>
        <v/>
      </c>
      <c r="Y49" s="195" t="n">
        <v>7.2</v>
      </c>
      <c r="Z49" s="195">
        <f>IFERROR(VLOOKUP(Y49,'CRUCE RIESGOS'!$C$9:$D$14,2,FALSE),"")</f>
        <v/>
      </c>
      <c r="AA49" s="195" t="n">
        <v>8.199999999999999</v>
      </c>
      <c r="AB49" s="195">
        <f>IFERROR(VLOOKUP(AA49,'CRUCE RIESGOS'!$C$9:$D$14,2,FALSE),"")</f>
        <v/>
      </c>
      <c r="AC49" s="195" t="n">
        <v>9.199999999999999</v>
      </c>
      <c r="AD49" s="195">
        <f>IFERROR(VLOOKUP(AC49,'CRUCE RIESGOS'!$C$9:$D$14,2,FALSE),"")</f>
        <v/>
      </c>
      <c r="AE49" s="195" t="n">
        <v>10.2</v>
      </c>
      <c r="AF49" s="195">
        <f>IFERROR(VLOOKUP(AE49,'CRUCE RIESGOS'!$C$9:$D$14,2,FALSE),"")</f>
        <v/>
      </c>
      <c r="AG49" s="195" t="n">
        <v>11.2</v>
      </c>
      <c r="AH49" s="195">
        <f>IFERROR(VLOOKUP(AG49,'CRUCE RIESGOS'!$C$9:$D$14,2,FALSE),"")</f>
        <v/>
      </c>
      <c r="AI49" s="195" t="n">
        <v>12.2</v>
      </c>
      <c r="AJ49" s="195">
        <f>IFERROR(VLOOKUP(AI49,'CRUCE RIESGOS'!$C$9:$D$14,2,FALSE),"")</f>
        <v/>
      </c>
      <c r="AK49" s="195" t="n">
        <v>13.2</v>
      </c>
      <c r="AL49" s="195">
        <f>IFERROR(VLOOKUP(AK49,'CRUCE RIESGOS'!$C$9:$D$14,2,FALSE),"")</f>
        <v/>
      </c>
      <c r="AM49" s="195" t="n">
        <v>14.2</v>
      </c>
      <c r="AN49" s="195">
        <f>IFERROR(VLOOKUP(AM49,'CRUCE RIESGOS'!$C$9:$D$14,2,FALSE),"")</f>
        <v/>
      </c>
      <c r="AO49" s="195" t="n">
        <v>15.2</v>
      </c>
      <c r="AP49" s="195">
        <f>IFERROR(VLOOKUP(AO49,'CRUCE RIESGOS'!$C$9:$D$14,2,FALSE),"")</f>
        <v/>
      </c>
      <c r="AQ49" s="195" t="n">
        <v>16.2</v>
      </c>
      <c r="AR49" s="195">
        <f>IFERROR(VLOOKUP(AQ49,'CRUCE RIESGOS'!$C$9:$D$14,2,FALSE),"")</f>
        <v/>
      </c>
      <c r="AS49" s="195" t="n">
        <v>17.2</v>
      </c>
      <c r="AT49" s="195">
        <f>IFERROR(VLOOKUP(AS49,'CRUCE RIESGOS'!$C$9:$D$14,2,FALSE),"")</f>
        <v/>
      </c>
      <c r="AU49" s="195" t="n">
        <v>18.2</v>
      </c>
      <c r="AV49" s="195">
        <f>IFERROR(VLOOKUP(AU49,'CRUCE RIESGOS'!$C$9:$D$14,2,FALSE),"")</f>
        <v/>
      </c>
      <c r="AW49" s="195" t="n">
        <v>19.2</v>
      </c>
      <c r="AX49" s="195">
        <f>IFERROR(VLOOKUP(AW49,'CRUCE RIESGOS'!$C$9:$D$14,2,FALSE),"")</f>
        <v/>
      </c>
      <c r="AY49" s="195" t="n">
        <v>20.2</v>
      </c>
      <c r="AZ49" s="195">
        <f>IFERROR(VLOOKUP(AY49,'CRUCE RIESGOS'!$C$9:$D$14,2,FALSE),"")</f>
        <v/>
      </c>
      <c r="BA49" s="195" t="n">
        <v>21.2</v>
      </c>
      <c r="BB49" s="195">
        <f>IFERROR(VLOOKUP(BA49,'CRUCE RIESGOS'!$C$9:$D$14,2,FALSE),"")</f>
        <v/>
      </c>
      <c r="BC49" s="195" t="n">
        <v>22.2</v>
      </c>
      <c r="BD49" s="195">
        <f>IFERROR(VLOOKUP(BC49,'CRUCE RIESGOS'!$C$9:$D$14,2,FALSE),"")</f>
        <v/>
      </c>
      <c r="BE49" s="195" t="n">
        <v>23.2</v>
      </c>
      <c r="BF49" s="195">
        <f>IFERROR(VLOOKUP(BE49,'CRUCE RIESGOS'!$C$9:$D$14,2,FALSE),"")</f>
        <v/>
      </c>
      <c r="BG49" s="195" t="n">
        <v>24.2</v>
      </c>
      <c r="BH49" s="195">
        <f>IFERROR(VLOOKUP(BG49,'CRUCE RIESGOS'!$C$9:$D$14,2,FALSE),"")</f>
        <v/>
      </c>
      <c r="BI49" s="195" t="n">
        <v>25.2</v>
      </c>
      <c r="BJ49" s="195">
        <f>IFERROR(VLOOKUP(BI49,'CRUCE RIESGOS'!$C$9:$D$14,2,FALSE),"")</f>
        <v/>
      </c>
    </row>
    <row r="50">
      <c r="N50" s="195">
        <f>IF(N51&lt;&gt;""," -R","")</f>
        <v/>
      </c>
      <c r="P50" s="195">
        <f>IF(P51&lt;&gt;""," -R","")</f>
        <v/>
      </c>
      <c r="R50" s="195">
        <f>IF(R51&lt;&gt;""," -R","")</f>
        <v/>
      </c>
      <c r="T50" s="195">
        <f>IF(T51&lt;&gt;""," -R","")</f>
        <v/>
      </c>
      <c r="V50" s="195">
        <f>IF(V51&lt;&gt;""," -R","")</f>
        <v/>
      </c>
      <c r="X50" s="195">
        <f>IF(X51&lt;&gt;""," -R","")</f>
        <v/>
      </c>
      <c r="Z50" s="195">
        <f>IF(Z51&lt;&gt;""," -R","")</f>
        <v/>
      </c>
      <c r="AB50" s="195">
        <f>IF(AB51&lt;&gt;""," -R","")</f>
        <v/>
      </c>
      <c r="AD50" s="195">
        <f>IF(AD51&lt;&gt;""," -R","")</f>
        <v/>
      </c>
      <c r="AF50" s="195">
        <f>IF(AF51&lt;&gt;""," -R","")</f>
        <v/>
      </c>
      <c r="AH50" s="195">
        <f>IF(AH51&lt;&gt;""," -R","")</f>
        <v/>
      </c>
      <c r="AJ50" s="195">
        <f>IF(AJ51&lt;&gt;""," -R","")</f>
        <v/>
      </c>
      <c r="AL50" s="195">
        <f>IF(AL51&lt;&gt;""," -R","")</f>
        <v/>
      </c>
      <c r="AN50" s="195">
        <f>IF(AN51&lt;&gt;""," -R","")</f>
        <v/>
      </c>
      <c r="AP50" s="195">
        <f>IF(AP51&lt;&gt;""," -R","")</f>
        <v/>
      </c>
      <c r="AR50" s="195">
        <f>IF(AR51&lt;&gt;""," -R","")</f>
        <v/>
      </c>
      <c r="AT50" s="195">
        <f>IF(AT51&lt;&gt;""," -R","")</f>
        <v/>
      </c>
      <c r="AV50" s="195">
        <f>IF(AV51&lt;&gt;""," -R","")</f>
        <v/>
      </c>
      <c r="AX50" s="195">
        <f>IF(AX51&lt;&gt;""," -R","")</f>
        <v/>
      </c>
      <c r="AZ50" s="195">
        <f>IF(AZ51&lt;&gt;""," -R","")</f>
        <v/>
      </c>
      <c r="BB50" s="195">
        <f>IF(BB51&lt;&gt;""," -R","")</f>
        <v/>
      </c>
      <c r="BD50" s="195">
        <f>IF(BD51&lt;&gt;""," -R","")</f>
        <v/>
      </c>
      <c r="BF50" s="195">
        <f>IF(BF51&lt;&gt;""," -R","")</f>
        <v/>
      </c>
      <c r="BH50" s="195">
        <f>IF(BH51&lt;&gt;""," -R","")</f>
        <v/>
      </c>
      <c r="BJ50" s="195">
        <f>IF(BJ51&lt;&gt;""," -R","")</f>
        <v/>
      </c>
    </row>
    <row r="51">
      <c r="M51" s="195" t="n">
        <v>1.21</v>
      </c>
      <c r="N51" s="195">
        <f>IFERROR(VLOOKUP(M51,'CRUCE RIESGOS'!$C$9:$D$14,2,FALSE),"")</f>
        <v/>
      </c>
      <c r="O51" s="195" t="n">
        <v>2.21</v>
      </c>
      <c r="P51" s="195">
        <f>IFERROR(VLOOKUP(O51,'CRUCE RIESGOS'!$C$9:$D$14,2,FALSE),"")</f>
        <v/>
      </c>
      <c r="Q51" s="195" t="n">
        <v>3.21</v>
      </c>
      <c r="R51" s="195">
        <f>IFERROR(VLOOKUP(Q51,'CRUCE RIESGOS'!$C$9:$D$14,2,FALSE),"")</f>
        <v/>
      </c>
      <c r="S51" s="195" t="n">
        <v>4.21</v>
      </c>
      <c r="T51" s="195">
        <f>IFERROR(VLOOKUP(S51,'CRUCE RIESGOS'!$C$9:$D$14,2,FALSE),"")</f>
        <v/>
      </c>
      <c r="U51" s="195" t="n">
        <v>5.21</v>
      </c>
      <c r="V51" s="195">
        <f>IFERROR(VLOOKUP(U51,'CRUCE RIESGOS'!$C$9:$D$14,2,FALSE),"")</f>
        <v/>
      </c>
      <c r="W51" s="195" t="n">
        <v>6.21</v>
      </c>
      <c r="X51" s="195">
        <f>IFERROR(VLOOKUP(W51,'CRUCE RIESGOS'!$C$9:$D$14,2,FALSE),"")</f>
        <v/>
      </c>
      <c r="Y51" s="195" t="n">
        <v>7.21</v>
      </c>
      <c r="Z51" s="195">
        <f>IFERROR(VLOOKUP(Y51,'CRUCE RIESGOS'!$C$9:$D$14,2,FALSE),"")</f>
        <v/>
      </c>
      <c r="AA51" s="195" t="n">
        <v>8.210000000000001</v>
      </c>
      <c r="AB51" s="195">
        <f>IFERROR(VLOOKUP(AA51,'CRUCE RIESGOS'!$C$9:$D$14,2,FALSE),"")</f>
        <v/>
      </c>
      <c r="AC51" s="195" t="n">
        <v>9.210000000000001</v>
      </c>
      <c r="AD51" s="195">
        <f>IFERROR(VLOOKUP(AC51,'CRUCE RIESGOS'!$C$9:$D$14,2,FALSE),"")</f>
        <v/>
      </c>
      <c r="AE51" s="195" t="n">
        <v>10.21</v>
      </c>
      <c r="AF51" s="195">
        <f>IFERROR(VLOOKUP(AE51,'CRUCE RIESGOS'!$C$9:$D$14,2,FALSE),"")</f>
        <v/>
      </c>
      <c r="AG51" s="195" t="n">
        <v>11.21</v>
      </c>
      <c r="AH51" s="195">
        <f>IFERROR(VLOOKUP(AG51,'CRUCE RIESGOS'!$C$9:$D$14,2,FALSE),"")</f>
        <v/>
      </c>
      <c r="AI51" s="195" t="n">
        <v>12.21</v>
      </c>
      <c r="AJ51" s="195">
        <f>IFERROR(VLOOKUP(AI51,'CRUCE RIESGOS'!$C$9:$D$14,2,FALSE),"")</f>
        <v/>
      </c>
      <c r="AK51" s="195" t="n">
        <v>13.21</v>
      </c>
      <c r="AL51" s="195">
        <f>IFERROR(VLOOKUP(AK51,'CRUCE RIESGOS'!$C$9:$D$14,2,FALSE),"")</f>
        <v/>
      </c>
      <c r="AM51" s="195" t="n">
        <v>14.21</v>
      </c>
      <c r="AN51" s="195">
        <f>IFERROR(VLOOKUP(AM51,'CRUCE RIESGOS'!$C$9:$D$14,2,FALSE),"")</f>
        <v/>
      </c>
      <c r="AO51" s="195" t="n">
        <v>15.21</v>
      </c>
      <c r="AP51" s="195">
        <f>IFERROR(VLOOKUP(AO51,'CRUCE RIESGOS'!$C$9:$D$14,2,FALSE),"")</f>
        <v/>
      </c>
      <c r="AQ51" s="195" t="n">
        <v>16.21</v>
      </c>
      <c r="AR51" s="195">
        <f>IFERROR(VLOOKUP(AQ51,'CRUCE RIESGOS'!$C$9:$D$14,2,FALSE),"")</f>
        <v/>
      </c>
      <c r="AS51" s="195" t="n">
        <v>17.21</v>
      </c>
      <c r="AT51" s="195">
        <f>IFERROR(VLOOKUP(AS51,'CRUCE RIESGOS'!$C$9:$D$14,2,FALSE),"")</f>
        <v/>
      </c>
      <c r="AU51" s="195" t="n">
        <v>18.21</v>
      </c>
      <c r="AV51" s="195">
        <f>IFERROR(VLOOKUP(AU51,'CRUCE RIESGOS'!$C$9:$D$14,2,FALSE),"")</f>
        <v/>
      </c>
      <c r="AW51" s="195" t="n">
        <v>19.21</v>
      </c>
      <c r="AX51" s="195">
        <f>IFERROR(VLOOKUP(AW51,'CRUCE RIESGOS'!$C$9:$D$14,2,FALSE),"")</f>
        <v/>
      </c>
      <c r="AY51" s="195" t="n">
        <v>20.21</v>
      </c>
      <c r="AZ51" s="195">
        <f>IFERROR(VLOOKUP(AY51,'CRUCE RIESGOS'!$C$9:$D$14,2,FALSE),"")</f>
        <v/>
      </c>
      <c r="BA51" s="195" t="n">
        <v>21.21</v>
      </c>
      <c r="BB51" s="195">
        <f>IFERROR(VLOOKUP(BA51,'CRUCE RIESGOS'!$C$9:$D$14,2,FALSE),"")</f>
        <v/>
      </c>
      <c r="BC51" s="195" t="n">
        <v>22.21</v>
      </c>
      <c r="BD51" s="195">
        <f>IFERROR(VLOOKUP(BC51,'CRUCE RIESGOS'!$C$9:$D$14,2,FALSE),"")</f>
        <v/>
      </c>
      <c r="BE51" s="195" t="n">
        <v>23.21</v>
      </c>
      <c r="BF51" s="195">
        <f>IFERROR(VLOOKUP(BE51,'CRUCE RIESGOS'!$C$9:$D$14,2,FALSE),"")</f>
        <v/>
      </c>
      <c r="BG51" s="195" t="n">
        <v>24.21</v>
      </c>
      <c r="BH51" s="195">
        <f>IFERROR(VLOOKUP(BG51,'CRUCE RIESGOS'!$C$9:$D$14,2,FALSE),"")</f>
        <v/>
      </c>
      <c r="BI51" s="195" t="n">
        <v>25.21</v>
      </c>
      <c r="BJ51" s="195">
        <f>IFERROR(VLOOKUP(BI51,'CRUCE RIESGOS'!$C$9:$D$14,2,FALSE),"")</f>
        <v/>
      </c>
    </row>
    <row r="52">
      <c r="N52" s="195">
        <f>IF(N53&lt;&gt;""," -R","")</f>
        <v/>
      </c>
      <c r="P52" s="195">
        <f>IF(P53&lt;&gt;""," -R","")</f>
        <v/>
      </c>
      <c r="R52" s="195">
        <f>IF(R53&lt;&gt;""," -R","")</f>
        <v/>
      </c>
      <c r="T52" s="195">
        <f>IF(T53&lt;&gt;""," -R","")</f>
        <v/>
      </c>
      <c r="V52" s="195">
        <f>IF(V53&lt;&gt;""," -R","")</f>
        <v/>
      </c>
      <c r="X52" s="195">
        <f>IF(X53&lt;&gt;""," -R","")</f>
        <v/>
      </c>
      <c r="Z52" s="195">
        <f>IF(Z53&lt;&gt;""," -R","")</f>
        <v/>
      </c>
      <c r="AB52" s="195">
        <f>IF(AB53&lt;&gt;""," -R","")</f>
        <v/>
      </c>
      <c r="AD52" s="195">
        <f>IF(AD53&lt;&gt;""," -R","")</f>
        <v/>
      </c>
      <c r="AF52" s="195">
        <f>IF(AF53&lt;&gt;""," -R","")</f>
        <v/>
      </c>
      <c r="AH52" s="195">
        <f>IF(AH53&lt;&gt;""," -R","")</f>
        <v/>
      </c>
      <c r="AJ52" s="195">
        <f>IF(AJ53&lt;&gt;""," -R","")</f>
        <v/>
      </c>
      <c r="AL52" s="195">
        <f>IF(AL53&lt;&gt;""," -R","")</f>
        <v/>
      </c>
      <c r="AN52" s="195">
        <f>IF(AN53&lt;&gt;""," -R","")</f>
        <v/>
      </c>
      <c r="AP52" s="195">
        <f>IF(AP53&lt;&gt;""," -R","")</f>
        <v/>
      </c>
      <c r="AR52" s="195">
        <f>IF(AR53&lt;&gt;""," -R","")</f>
        <v/>
      </c>
      <c r="AT52" s="195">
        <f>IF(AT53&lt;&gt;""," -R","")</f>
        <v/>
      </c>
      <c r="AV52" s="195">
        <f>IF(AV53&lt;&gt;""," -R","")</f>
        <v/>
      </c>
      <c r="AX52" s="195">
        <f>IF(AX53&lt;&gt;""," -R","")</f>
        <v/>
      </c>
      <c r="AZ52" s="195">
        <f>IF(AZ53&lt;&gt;""," -R","")</f>
        <v/>
      </c>
      <c r="BB52" s="195">
        <f>IF(BB53&lt;&gt;""," -R","")</f>
        <v/>
      </c>
      <c r="BD52" s="195">
        <f>IF(BD53&lt;&gt;""," -R","")</f>
        <v/>
      </c>
      <c r="BF52" s="195">
        <f>IF(BF53&lt;&gt;""," -R","")</f>
        <v/>
      </c>
      <c r="BH52" s="195">
        <f>IF(BH53&lt;&gt;""," -R","")</f>
        <v/>
      </c>
      <c r="BJ52" s="195">
        <f>IF(BJ53&lt;&gt;""," -R","")</f>
        <v/>
      </c>
    </row>
    <row r="53">
      <c r="M53" s="195" t="n">
        <v>1.22</v>
      </c>
      <c r="N53" s="195">
        <f>IFERROR(VLOOKUP(M53,'CRUCE RIESGOS'!$C$9:$D$14,2,FALSE),"")</f>
        <v/>
      </c>
      <c r="O53" s="195" t="n">
        <v>2.22</v>
      </c>
      <c r="P53" s="195">
        <f>IFERROR(VLOOKUP(O53,'CRUCE RIESGOS'!$C$9:$D$14,2,FALSE),"")</f>
        <v/>
      </c>
      <c r="Q53" s="195" t="n">
        <v>3.22</v>
      </c>
      <c r="R53" s="195">
        <f>IFERROR(VLOOKUP(Q53,'CRUCE RIESGOS'!$C$9:$D$14,2,FALSE),"")</f>
        <v/>
      </c>
      <c r="S53" s="195" t="n">
        <v>4.22</v>
      </c>
      <c r="T53" s="195">
        <f>IFERROR(VLOOKUP(S53,'CRUCE RIESGOS'!$C$9:$D$14,2,FALSE),"")</f>
        <v/>
      </c>
      <c r="U53" s="195" t="n">
        <v>5.22</v>
      </c>
      <c r="V53" s="195">
        <f>IFERROR(VLOOKUP(U53,'CRUCE RIESGOS'!$C$9:$D$14,2,FALSE),"")</f>
        <v/>
      </c>
      <c r="W53" s="195" t="n">
        <v>6.22</v>
      </c>
      <c r="X53" s="195">
        <f>IFERROR(VLOOKUP(W53,'CRUCE RIESGOS'!$C$9:$D$14,2,FALSE),"")</f>
        <v/>
      </c>
      <c r="Y53" s="195" t="n">
        <v>7.22</v>
      </c>
      <c r="Z53" s="195">
        <f>IFERROR(VLOOKUP(Y53,'CRUCE RIESGOS'!$C$9:$D$14,2,FALSE),"")</f>
        <v/>
      </c>
      <c r="AA53" s="195" t="n">
        <v>8.220000000000001</v>
      </c>
      <c r="AB53" s="195">
        <f>IFERROR(VLOOKUP(AA53,'CRUCE RIESGOS'!$C$9:$D$14,2,FALSE),"")</f>
        <v/>
      </c>
      <c r="AC53" s="195" t="n">
        <v>9.220000000000001</v>
      </c>
      <c r="AD53" s="195">
        <f>IFERROR(VLOOKUP(AC53,'CRUCE RIESGOS'!$C$9:$D$14,2,FALSE),"")</f>
        <v/>
      </c>
      <c r="AE53" s="195" t="n">
        <v>10.22</v>
      </c>
      <c r="AF53" s="195">
        <f>IFERROR(VLOOKUP(AE53,'CRUCE RIESGOS'!$C$9:$D$14,2,FALSE),"")</f>
        <v/>
      </c>
      <c r="AG53" s="195" t="n">
        <v>11.22</v>
      </c>
      <c r="AH53" s="195">
        <f>IFERROR(VLOOKUP(AG53,'CRUCE RIESGOS'!$C$9:$D$14,2,FALSE),"")</f>
        <v/>
      </c>
      <c r="AI53" s="195" t="n">
        <v>12.22</v>
      </c>
      <c r="AJ53" s="195">
        <f>IFERROR(VLOOKUP(AI53,'CRUCE RIESGOS'!$C$9:$D$14,2,FALSE),"")</f>
        <v/>
      </c>
      <c r="AK53" s="195" t="n">
        <v>13.22</v>
      </c>
      <c r="AL53" s="195">
        <f>IFERROR(VLOOKUP(AK53,'CRUCE RIESGOS'!$C$9:$D$14,2,FALSE),"")</f>
        <v/>
      </c>
      <c r="AM53" s="195" t="n">
        <v>14.22</v>
      </c>
      <c r="AN53" s="195">
        <f>IFERROR(VLOOKUP(AM53,'CRUCE RIESGOS'!$C$9:$D$14,2,FALSE),"")</f>
        <v/>
      </c>
      <c r="AO53" s="195" t="n">
        <v>15.22</v>
      </c>
      <c r="AP53" s="195">
        <f>IFERROR(VLOOKUP(AO53,'CRUCE RIESGOS'!$C$9:$D$14,2,FALSE),"")</f>
        <v/>
      </c>
      <c r="AQ53" s="195" t="n">
        <v>16.22</v>
      </c>
      <c r="AR53" s="195">
        <f>IFERROR(VLOOKUP(AQ53,'CRUCE RIESGOS'!$C$9:$D$14,2,FALSE),"")</f>
        <v/>
      </c>
      <c r="AS53" s="195" t="n">
        <v>17.22</v>
      </c>
      <c r="AT53" s="195">
        <f>IFERROR(VLOOKUP(AS53,'CRUCE RIESGOS'!$C$9:$D$14,2,FALSE),"")</f>
        <v/>
      </c>
      <c r="AU53" s="195" t="n">
        <v>18.22</v>
      </c>
      <c r="AV53" s="195">
        <f>IFERROR(VLOOKUP(AU53,'CRUCE RIESGOS'!$C$9:$D$14,2,FALSE),"")</f>
        <v/>
      </c>
      <c r="AW53" s="195" t="n">
        <v>19.22</v>
      </c>
      <c r="AX53" s="195">
        <f>IFERROR(VLOOKUP(AW53,'CRUCE RIESGOS'!$C$9:$D$14,2,FALSE),"")</f>
        <v/>
      </c>
      <c r="AY53" s="195" t="n">
        <v>20.22</v>
      </c>
      <c r="AZ53" s="195">
        <f>IFERROR(VLOOKUP(AY53,'CRUCE RIESGOS'!$C$9:$D$14,2,FALSE),"")</f>
        <v/>
      </c>
      <c r="BA53" s="195" t="n">
        <v>21.22</v>
      </c>
      <c r="BB53" s="195">
        <f>IFERROR(VLOOKUP(BA53,'CRUCE RIESGOS'!$C$9:$D$14,2,FALSE),"")</f>
        <v/>
      </c>
      <c r="BC53" s="195" t="n">
        <v>22.22</v>
      </c>
      <c r="BD53" s="195">
        <f>IFERROR(VLOOKUP(BC53,'CRUCE RIESGOS'!$C$9:$D$14,2,FALSE),"")</f>
        <v/>
      </c>
      <c r="BE53" s="195" t="n">
        <v>23.22</v>
      </c>
      <c r="BF53" s="195">
        <f>IFERROR(VLOOKUP(BE53,'CRUCE RIESGOS'!$C$9:$D$14,2,FALSE),"")</f>
        <v/>
      </c>
      <c r="BG53" s="195" t="n">
        <v>24.22</v>
      </c>
      <c r="BH53" s="195">
        <f>IFERROR(VLOOKUP(BG53,'CRUCE RIESGOS'!$C$9:$D$14,2,FALSE),"")</f>
        <v/>
      </c>
      <c r="BI53" s="195" t="n">
        <v>25.22</v>
      </c>
      <c r="BJ53" s="195">
        <f>IFERROR(VLOOKUP(BI53,'CRUCE RIESGOS'!$C$9:$D$14,2,FALSE),"")</f>
        <v/>
      </c>
    </row>
    <row r="54">
      <c r="N54" s="195">
        <f>IF(N55&lt;&gt;""," -R","")</f>
        <v/>
      </c>
      <c r="P54" s="195">
        <f>IF(P55&lt;&gt;""," -R","")</f>
        <v/>
      </c>
      <c r="R54" s="195">
        <f>IF(R55&lt;&gt;""," -R","")</f>
        <v/>
      </c>
      <c r="T54" s="195">
        <f>IF(T55&lt;&gt;""," -R","")</f>
        <v/>
      </c>
      <c r="V54" s="195">
        <f>IF(V55&lt;&gt;""," -R","")</f>
        <v/>
      </c>
      <c r="X54" s="195">
        <f>IF(X55&lt;&gt;""," -R","")</f>
        <v/>
      </c>
      <c r="Z54" s="195">
        <f>IF(Z55&lt;&gt;""," -R","")</f>
        <v/>
      </c>
      <c r="AB54" s="195">
        <f>IF(AB55&lt;&gt;""," -R","")</f>
        <v/>
      </c>
      <c r="AD54" s="195">
        <f>IF(AD55&lt;&gt;""," -R","")</f>
        <v/>
      </c>
      <c r="AF54" s="195">
        <f>IF(AF55&lt;&gt;""," -R","")</f>
        <v/>
      </c>
      <c r="AH54" s="195">
        <f>IF(AH55&lt;&gt;""," -R","")</f>
        <v/>
      </c>
      <c r="AJ54" s="195">
        <f>IF(AJ55&lt;&gt;""," -R","")</f>
        <v/>
      </c>
      <c r="AL54" s="195">
        <f>IF(AL55&lt;&gt;""," -R","")</f>
        <v/>
      </c>
      <c r="AN54" s="195">
        <f>IF(AN55&lt;&gt;""," -R","")</f>
        <v/>
      </c>
      <c r="AP54" s="195">
        <f>IF(AP55&lt;&gt;""," -R","")</f>
        <v/>
      </c>
      <c r="AR54" s="195">
        <f>IF(AR55&lt;&gt;""," -R","")</f>
        <v/>
      </c>
      <c r="AT54" s="195">
        <f>IF(AT55&lt;&gt;""," -R","")</f>
        <v/>
      </c>
      <c r="AV54" s="195">
        <f>IF(AV55&lt;&gt;""," -R","")</f>
        <v/>
      </c>
      <c r="AX54" s="195">
        <f>IF(AX55&lt;&gt;""," -R","")</f>
        <v/>
      </c>
      <c r="AZ54" s="195">
        <f>IF(AZ55&lt;&gt;""," -R","")</f>
        <v/>
      </c>
      <c r="BB54" s="195">
        <f>IF(BB55&lt;&gt;""," -R","")</f>
        <v/>
      </c>
      <c r="BD54" s="195">
        <f>IF(BD55&lt;&gt;""," -R","")</f>
        <v/>
      </c>
      <c r="BF54" s="195">
        <f>IF(BF55&lt;&gt;""," -R","")</f>
        <v/>
      </c>
      <c r="BH54" s="195">
        <f>IF(BH55&lt;&gt;""," -R","")</f>
        <v/>
      </c>
      <c r="BJ54" s="195">
        <f>IF(BJ55&lt;&gt;""," -R","")</f>
        <v/>
      </c>
    </row>
    <row r="55">
      <c r="M55" s="195" t="n">
        <v>1.23</v>
      </c>
      <c r="N55" s="195">
        <f>IFERROR(VLOOKUP(M55,'CRUCE RIESGOS'!$C$9:$D$14,2,FALSE),"")</f>
        <v/>
      </c>
      <c r="O55" s="195" t="n">
        <v>2.23</v>
      </c>
      <c r="P55" s="195">
        <f>IFERROR(VLOOKUP(O55,'CRUCE RIESGOS'!$C$9:$D$14,2,FALSE),"")</f>
        <v/>
      </c>
      <c r="Q55" s="195" t="n">
        <v>3.23</v>
      </c>
      <c r="R55" s="195">
        <f>IFERROR(VLOOKUP(Q55,'CRUCE RIESGOS'!$C$9:$D$14,2,FALSE),"")</f>
        <v/>
      </c>
      <c r="S55" s="195" t="n">
        <v>4.23</v>
      </c>
      <c r="T55" s="195">
        <f>IFERROR(VLOOKUP(S55,'CRUCE RIESGOS'!$C$9:$D$14,2,FALSE),"")</f>
        <v/>
      </c>
      <c r="U55" s="195" t="n">
        <v>5.23</v>
      </c>
      <c r="V55" s="195">
        <f>IFERROR(VLOOKUP(U55,'CRUCE RIESGOS'!$C$9:$D$14,2,FALSE),"")</f>
        <v/>
      </c>
      <c r="W55" s="195" t="n">
        <v>6.23</v>
      </c>
      <c r="X55" s="195">
        <f>IFERROR(VLOOKUP(W55,'CRUCE RIESGOS'!$C$9:$D$14,2,FALSE),"")</f>
        <v/>
      </c>
      <c r="Y55" s="195" t="n">
        <v>7.23</v>
      </c>
      <c r="Z55" s="195">
        <f>IFERROR(VLOOKUP(Y55,'CRUCE RIESGOS'!$C$9:$D$14,2,FALSE),"")</f>
        <v/>
      </c>
      <c r="AA55" s="195" t="n">
        <v>8.23</v>
      </c>
      <c r="AB55" s="195">
        <f>IFERROR(VLOOKUP(AA55,'CRUCE RIESGOS'!$C$9:$D$14,2,FALSE),"")</f>
        <v/>
      </c>
      <c r="AC55" s="195" t="n">
        <v>9.23</v>
      </c>
      <c r="AD55" s="195">
        <f>IFERROR(VLOOKUP(AC55,'CRUCE RIESGOS'!$C$9:$D$14,2,FALSE),"")</f>
        <v/>
      </c>
      <c r="AE55" s="195" t="n">
        <v>10.23</v>
      </c>
      <c r="AF55" s="195">
        <f>IFERROR(VLOOKUP(AE55,'CRUCE RIESGOS'!$C$9:$D$14,2,FALSE),"")</f>
        <v/>
      </c>
      <c r="AG55" s="195" t="n">
        <v>11.23</v>
      </c>
      <c r="AH55" s="195">
        <f>IFERROR(VLOOKUP(AG55,'CRUCE RIESGOS'!$C$9:$D$14,2,FALSE),"")</f>
        <v/>
      </c>
      <c r="AI55" s="195" t="n">
        <v>12.23</v>
      </c>
      <c r="AJ55" s="195">
        <f>IFERROR(VLOOKUP(AI55,'CRUCE RIESGOS'!$C$9:$D$14,2,FALSE),"")</f>
        <v/>
      </c>
      <c r="AK55" s="195" t="n">
        <v>13.23</v>
      </c>
      <c r="AL55" s="195">
        <f>IFERROR(VLOOKUP(AK55,'CRUCE RIESGOS'!$C$9:$D$14,2,FALSE),"")</f>
        <v/>
      </c>
      <c r="AM55" s="195" t="n">
        <v>14.23</v>
      </c>
      <c r="AN55" s="195">
        <f>IFERROR(VLOOKUP(AM55,'CRUCE RIESGOS'!$C$9:$D$14,2,FALSE),"")</f>
        <v/>
      </c>
      <c r="AO55" s="195" t="n">
        <v>15.23</v>
      </c>
      <c r="AP55" s="195">
        <f>IFERROR(VLOOKUP(AO55,'CRUCE RIESGOS'!$C$9:$D$14,2,FALSE),"")</f>
        <v/>
      </c>
      <c r="AQ55" s="195" t="n">
        <v>16.23</v>
      </c>
      <c r="AR55" s="195">
        <f>IFERROR(VLOOKUP(AQ55,'CRUCE RIESGOS'!$C$9:$D$14,2,FALSE),"")</f>
        <v/>
      </c>
      <c r="AS55" s="195" t="n">
        <v>17.23</v>
      </c>
      <c r="AT55" s="195">
        <f>IFERROR(VLOOKUP(AS55,'CRUCE RIESGOS'!$C$9:$D$14,2,FALSE),"")</f>
        <v/>
      </c>
      <c r="AU55" s="195" t="n">
        <v>18.23</v>
      </c>
      <c r="AV55" s="195">
        <f>IFERROR(VLOOKUP(AU55,'CRUCE RIESGOS'!$C$9:$D$14,2,FALSE),"")</f>
        <v/>
      </c>
      <c r="AW55" s="195" t="n">
        <v>19.23</v>
      </c>
      <c r="AX55" s="195">
        <f>IFERROR(VLOOKUP(AW55,'CRUCE RIESGOS'!$C$9:$D$14,2,FALSE),"")</f>
        <v/>
      </c>
      <c r="AY55" s="195" t="n">
        <v>20.23</v>
      </c>
      <c r="AZ55" s="195">
        <f>IFERROR(VLOOKUP(AY55,'CRUCE RIESGOS'!$C$9:$D$14,2,FALSE),"")</f>
        <v/>
      </c>
      <c r="BA55" s="195" t="n">
        <v>21.23</v>
      </c>
      <c r="BB55" s="195">
        <f>IFERROR(VLOOKUP(BA55,'CRUCE RIESGOS'!$C$9:$D$14,2,FALSE),"")</f>
        <v/>
      </c>
      <c r="BC55" s="195" t="n">
        <v>22.23</v>
      </c>
      <c r="BD55" s="195">
        <f>IFERROR(VLOOKUP(BC55,'CRUCE RIESGOS'!$C$9:$D$14,2,FALSE),"")</f>
        <v/>
      </c>
      <c r="BE55" s="195" t="n">
        <v>23.23</v>
      </c>
      <c r="BF55" s="195">
        <f>IFERROR(VLOOKUP(BE55,'CRUCE RIESGOS'!$C$9:$D$14,2,FALSE),"")</f>
        <v/>
      </c>
      <c r="BG55" s="195" t="n">
        <v>24.23</v>
      </c>
      <c r="BH55" s="195">
        <f>IFERROR(VLOOKUP(BG55,'CRUCE RIESGOS'!$C$9:$D$14,2,FALSE),"")</f>
        <v/>
      </c>
      <c r="BI55" s="195" t="n">
        <v>25.23</v>
      </c>
      <c r="BJ55" s="195">
        <f>IFERROR(VLOOKUP(BI55,'CRUCE RIESGOS'!$C$9:$D$14,2,FALSE),"")</f>
        <v/>
      </c>
    </row>
    <row r="56">
      <c r="N56" s="195">
        <f>IF(N57&lt;&gt;""," -R","")</f>
        <v/>
      </c>
      <c r="P56" s="195">
        <f>IF(P57&lt;&gt;""," -R","")</f>
        <v/>
      </c>
      <c r="R56" s="195">
        <f>IF(R57&lt;&gt;""," -R","")</f>
        <v/>
      </c>
      <c r="T56" s="195">
        <f>IF(T57&lt;&gt;""," -R","")</f>
        <v/>
      </c>
      <c r="V56" s="195">
        <f>IF(V57&lt;&gt;""," -R","")</f>
        <v/>
      </c>
      <c r="X56" s="195">
        <f>IF(X57&lt;&gt;""," -R","")</f>
        <v/>
      </c>
      <c r="Z56" s="195">
        <f>IF(Z57&lt;&gt;""," -R","")</f>
        <v/>
      </c>
      <c r="AB56" s="195">
        <f>IF(AB57&lt;&gt;""," -R","")</f>
        <v/>
      </c>
      <c r="AD56" s="195">
        <f>IF(AD57&lt;&gt;""," -R","")</f>
        <v/>
      </c>
      <c r="AF56" s="195">
        <f>IF(AF57&lt;&gt;""," -R","")</f>
        <v/>
      </c>
      <c r="AH56" s="195">
        <f>IF(AH57&lt;&gt;""," -R","")</f>
        <v/>
      </c>
      <c r="AJ56" s="195">
        <f>IF(AJ57&lt;&gt;""," -R","")</f>
        <v/>
      </c>
      <c r="AL56" s="195">
        <f>IF(AL57&lt;&gt;""," -R","")</f>
        <v/>
      </c>
      <c r="AN56" s="195">
        <f>IF(AN57&lt;&gt;""," -R","")</f>
        <v/>
      </c>
      <c r="AP56" s="195">
        <f>IF(AP57&lt;&gt;""," -R","")</f>
        <v/>
      </c>
      <c r="AR56" s="195">
        <f>IF(AR57&lt;&gt;""," -R","")</f>
        <v/>
      </c>
      <c r="AT56" s="195">
        <f>IF(AT57&lt;&gt;""," -R","")</f>
        <v/>
      </c>
      <c r="AV56" s="195">
        <f>IF(AV57&lt;&gt;""," -R","")</f>
        <v/>
      </c>
      <c r="AX56" s="195">
        <f>IF(AX57&lt;&gt;""," -R","")</f>
        <v/>
      </c>
      <c r="AZ56" s="195">
        <f>IF(AZ57&lt;&gt;""," -R","")</f>
        <v/>
      </c>
      <c r="BB56" s="195">
        <f>IF(BB57&lt;&gt;""," -R","")</f>
        <v/>
      </c>
      <c r="BD56" s="195">
        <f>IF(BD57&lt;&gt;""," -R","")</f>
        <v/>
      </c>
      <c r="BF56" s="195">
        <f>IF(BF57&lt;&gt;""," -R","")</f>
        <v/>
      </c>
      <c r="BH56" s="195">
        <f>IF(BH57&lt;&gt;""," -R","")</f>
        <v/>
      </c>
      <c r="BJ56" s="195">
        <f>IF(BJ57&lt;&gt;""," -R","")</f>
        <v/>
      </c>
    </row>
    <row r="57">
      <c r="M57" s="195" t="n">
        <v>1.24</v>
      </c>
      <c r="N57" s="195">
        <f>IFERROR(VLOOKUP(M57,'CRUCE RIESGOS'!$C$9:$D$14,2,FALSE),"")</f>
        <v/>
      </c>
      <c r="O57" s="195" t="n">
        <v>2.24</v>
      </c>
      <c r="P57" s="195">
        <f>IFERROR(VLOOKUP(O57,'CRUCE RIESGOS'!$C$9:$D$14,2,FALSE),"")</f>
        <v/>
      </c>
      <c r="Q57" s="195" t="n">
        <v>3.24</v>
      </c>
      <c r="R57" s="195">
        <f>IFERROR(VLOOKUP(Q57,'CRUCE RIESGOS'!$C$9:$D$14,2,FALSE),"")</f>
        <v/>
      </c>
      <c r="S57" s="195" t="n">
        <v>4.24</v>
      </c>
      <c r="T57" s="195">
        <f>IFERROR(VLOOKUP(S57,'CRUCE RIESGOS'!$C$9:$D$14,2,FALSE),"")</f>
        <v/>
      </c>
      <c r="U57" s="195" t="n">
        <v>5.24</v>
      </c>
      <c r="V57" s="195">
        <f>IFERROR(VLOOKUP(U57,'CRUCE RIESGOS'!$C$9:$D$14,2,FALSE),"")</f>
        <v/>
      </c>
      <c r="W57" s="195" t="n">
        <v>6.24</v>
      </c>
      <c r="X57" s="195">
        <f>IFERROR(VLOOKUP(W57,'CRUCE RIESGOS'!$C$9:$D$14,2,FALSE),"")</f>
        <v/>
      </c>
      <c r="Y57" s="195" t="n">
        <v>7.24</v>
      </c>
      <c r="Z57" s="195">
        <f>IFERROR(VLOOKUP(Y57,'CRUCE RIESGOS'!$C$9:$D$14,2,FALSE),"")</f>
        <v/>
      </c>
      <c r="AA57" s="195" t="n">
        <v>8.24</v>
      </c>
      <c r="AB57" s="195">
        <f>IFERROR(VLOOKUP(AA57,'CRUCE RIESGOS'!$C$9:$D$14,2,FALSE),"")</f>
        <v/>
      </c>
      <c r="AC57" s="195" t="n">
        <v>9.24</v>
      </c>
      <c r="AD57" s="195">
        <f>IFERROR(VLOOKUP(AC57,'CRUCE RIESGOS'!$C$9:$D$14,2,FALSE),"")</f>
        <v/>
      </c>
      <c r="AE57" s="195" t="n">
        <v>10.24</v>
      </c>
      <c r="AF57" s="195">
        <f>IFERROR(VLOOKUP(AE57,'CRUCE RIESGOS'!$C$9:$D$14,2,FALSE),"")</f>
        <v/>
      </c>
      <c r="AG57" s="195" t="n">
        <v>11.24</v>
      </c>
      <c r="AH57" s="195">
        <f>IFERROR(VLOOKUP(AG57,'CRUCE RIESGOS'!$C$9:$D$14,2,FALSE),"")</f>
        <v/>
      </c>
      <c r="AI57" s="195" t="n">
        <v>12.24</v>
      </c>
      <c r="AJ57" s="195">
        <f>IFERROR(VLOOKUP(AI57,'CRUCE RIESGOS'!$C$9:$D$14,2,FALSE),"")</f>
        <v/>
      </c>
      <c r="AK57" s="195" t="n">
        <v>13.24</v>
      </c>
      <c r="AL57" s="195">
        <f>IFERROR(VLOOKUP(AK57,'CRUCE RIESGOS'!$C$9:$D$14,2,FALSE),"")</f>
        <v/>
      </c>
      <c r="AM57" s="195" t="n">
        <v>14.24</v>
      </c>
      <c r="AN57" s="195">
        <f>IFERROR(VLOOKUP(AM57,'CRUCE RIESGOS'!$C$9:$D$14,2,FALSE),"")</f>
        <v/>
      </c>
      <c r="AO57" s="195" t="n">
        <v>15.24</v>
      </c>
      <c r="AP57" s="195">
        <f>IFERROR(VLOOKUP(AO57,'CRUCE RIESGOS'!$C$9:$D$14,2,FALSE),"")</f>
        <v/>
      </c>
      <c r="AQ57" s="195" t="n">
        <v>16.24</v>
      </c>
      <c r="AR57" s="195">
        <f>IFERROR(VLOOKUP(AQ57,'CRUCE RIESGOS'!$C$9:$D$14,2,FALSE),"")</f>
        <v/>
      </c>
      <c r="AS57" s="195" t="n">
        <v>17.24</v>
      </c>
      <c r="AT57" s="195">
        <f>IFERROR(VLOOKUP(AS57,'CRUCE RIESGOS'!$C$9:$D$14,2,FALSE),"")</f>
        <v/>
      </c>
      <c r="AU57" s="195" t="n">
        <v>18.24</v>
      </c>
      <c r="AV57" s="195">
        <f>IFERROR(VLOOKUP(AU57,'CRUCE RIESGOS'!$C$9:$D$14,2,FALSE),"")</f>
        <v/>
      </c>
      <c r="AW57" s="195" t="n">
        <v>19.24</v>
      </c>
      <c r="AX57" s="195">
        <f>IFERROR(VLOOKUP(AW57,'CRUCE RIESGOS'!$C$9:$D$14,2,FALSE),"")</f>
        <v/>
      </c>
      <c r="AY57" s="195" t="n">
        <v>20.24</v>
      </c>
      <c r="AZ57" s="195">
        <f>IFERROR(VLOOKUP(AY57,'CRUCE RIESGOS'!$C$9:$D$14,2,FALSE),"")</f>
        <v/>
      </c>
      <c r="BA57" s="195" t="n">
        <v>21.24</v>
      </c>
      <c r="BB57" s="195">
        <f>IFERROR(VLOOKUP(BA57,'CRUCE RIESGOS'!$C$9:$D$14,2,FALSE),"")</f>
        <v/>
      </c>
      <c r="BC57" s="195" t="n">
        <v>22.24</v>
      </c>
      <c r="BD57" s="195">
        <f>IFERROR(VLOOKUP(BC57,'CRUCE RIESGOS'!$C$9:$D$14,2,FALSE),"")</f>
        <v/>
      </c>
      <c r="BE57" s="195" t="n">
        <v>23.24</v>
      </c>
      <c r="BF57" s="195">
        <f>IFERROR(VLOOKUP(BE57,'CRUCE RIESGOS'!$C$9:$D$14,2,FALSE),"")</f>
        <v/>
      </c>
      <c r="BG57" s="195" t="n">
        <v>24.24</v>
      </c>
      <c r="BH57" s="195">
        <f>IFERROR(VLOOKUP(BG57,'CRUCE RIESGOS'!$C$9:$D$14,2,FALSE),"")</f>
        <v/>
      </c>
      <c r="BI57" s="195" t="n">
        <v>25.24</v>
      </c>
      <c r="BJ57" s="195">
        <f>IFERROR(VLOOKUP(BI57,'CRUCE RIESGOS'!$C$9:$D$14,2,FALSE),"")</f>
        <v/>
      </c>
    </row>
    <row r="58">
      <c r="N58" s="195">
        <f>IF(N59&lt;&gt;""," -R","")</f>
        <v/>
      </c>
      <c r="P58" s="195">
        <f>IF(P59&lt;&gt;""," -R","")</f>
        <v/>
      </c>
      <c r="R58" s="195">
        <f>IF(R59&lt;&gt;""," -R","")</f>
        <v/>
      </c>
      <c r="T58" s="195">
        <f>IF(T59&lt;&gt;""," -R","")</f>
        <v/>
      </c>
      <c r="V58" s="195">
        <f>IF(V59&lt;&gt;""," -R","")</f>
        <v/>
      </c>
      <c r="X58" s="195">
        <f>IF(X59&lt;&gt;""," -R","")</f>
        <v/>
      </c>
      <c r="Z58" s="195">
        <f>IF(Z59&lt;&gt;""," -R","")</f>
        <v/>
      </c>
      <c r="AB58" s="195">
        <f>IF(AB59&lt;&gt;""," -R","")</f>
        <v/>
      </c>
      <c r="AD58" s="195">
        <f>IF(AD59&lt;&gt;""," -R","")</f>
        <v/>
      </c>
      <c r="AF58" s="195">
        <f>IF(AF59&lt;&gt;""," -R","")</f>
        <v/>
      </c>
      <c r="AH58" s="195">
        <f>IF(AH59&lt;&gt;""," -R","")</f>
        <v/>
      </c>
      <c r="AJ58" s="195">
        <f>IF(AJ59&lt;&gt;""," -R","")</f>
        <v/>
      </c>
      <c r="AL58" s="195">
        <f>IF(AL59&lt;&gt;""," -R","")</f>
        <v/>
      </c>
      <c r="AN58" s="195">
        <f>IF(AN59&lt;&gt;""," -R","")</f>
        <v/>
      </c>
      <c r="AP58" s="195">
        <f>IF(AP59&lt;&gt;""," -R","")</f>
        <v/>
      </c>
      <c r="AR58" s="195">
        <f>IF(AR59&lt;&gt;""," -R","")</f>
        <v/>
      </c>
      <c r="AT58" s="195">
        <f>IF(AT59&lt;&gt;""," -R","")</f>
        <v/>
      </c>
      <c r="AV58" s="195">
        <f>IF(AV59&lt;&gt;""," -R","")</f>
        <v/>
      </c>
      <c r="AX58" s="195">
        <f>IF(AX59&lt;&gt;""," -R","")</f>
        <v/>
      </c>
      <c r="AZ58" s="195">
        <f>IF(AZ59&lt;&gt;""," -R","")</f>
        <v/>
      </c>
      <c r="BB58" s="195">
        <f>IF(BB59&lt;&gt;""," -R","")</f>
        <v/>
      </c>
      <c r="BD58" s="195">
        <f>IF(BD59&lt;&gt;""," -R","")</f>
        <v/>
      </c>
      <c r="BF58" s="195">
        <f>IF(BF59&lt;&gt;""," -R","")</f>
        <v/>
      </c>
      <c r="BH58" s="195">
        <f>IF(BH59&lt;&gt;""," -R","")</f>
        <v/>
      </c>
      <c r="BJ58" s="195">
        <f>IF(BJ59&lt;&gt;""," -R","")</f>
        <v/>
      </c>
    </row>
    <row r="59">
      <c r="M59" s="195" t="n">
        <v>1.25</v>
      </c>
      <c r="N59" s="195">
        <f>IFERROR(VLOOKUP(M59,'CRUCE RIESGOS'!$C$9:$D$14,2,FALSE),"")</f>
        <v/>
      </c>
      <c r="O59" s="195" t="n">
        <v>2.25</v>
      </c>
      <c r="P59" s="195">
        <f>IFERROR(VLOOKUP(O59,'CRUCE RIESGOS'!$C$9:$D$14,2,FALSE),"")</f>
        <v/>
      </c>
      <c r="Q59" s="195" t="n">
        <v>3.25</v>
      </c>
      <c r="R59" s="195">
        <f>IFERROR(VLOOKUP(Q59,'CRUCE RIESGOS'!$C$9:$D$14,2,FALSE),"")</f>
        <v/>
      </c>
      <c r="S59" s="195" t="n">
        <v>4.25</v>
      </c>
      <c r="T59" s="195">
        <f>IFERROR(VLOOKUP(S59,'CRUCE RIESGOS'!$C$9:$D$14,2,FALSE),"")</f>
        <v/>
      </c>
      <c r="U59" s="195" t="n">
        <v>5.25</v>
      </c>
      <c r="V59" s="195">
        <f>IFERROR(VLOOKUP(U59,'CRUCE RIESGOS'!$C$9:$D$14,2,FALSE),"")</f>
        <v/>
      </c>
      <c r="W59" s="195" t="n">
        <v>6.25</v>
      </c>
      <c r="X59" s="195">
        <f>IFERROR(VLOOKUP(W59,'CRUCE RIESGOS'!$C$9:$D$14,2,FALSE),"")</f>
        <v/>
      </c>
      <c r="Y59" s="195" t="n">
        <v>7.25</v>
      </c>
      <c r="Z59" s="195">
        <f>IFERROR(VLOOKUP(Y59,'CRUCE RIESGOS'!$C$9:$D$14,2,FALSE),"")</f>
        <v/>
      </c>
      <c r="AA59" s="195" t="n">
        <v>8.25</v>
      </c>
      <c r="AB59" s="195">
        <f>IFERROR(VLOOKUP(AA59,'CRUCE RIESGOS'!$C$9:$D$14,2,FALSE),"")</f>
        <v/>
      </c>
      <c r="AC59" s="195" t="n">
        <v>9.25</v>
      </c>
      <c r="AD59" s="195">
        <f>IFERROR(VLOOKUP(AC59,'CRUCE RIESGOS'!$C$9:$D$14,2,FALSE),"")</f>
        <v/>
      </c>
      <c r="AE59" s="195" t="n">
        <v>10.25</v>
      </c>
      <c r="AF59" s="195">
        <f>IFERROR(VLOOKUP(AE59,'CRUCE RIESGOS'!$C$9:$D$14,2,FALSE),"")</f>
        <v/>
      </c>
      <c r="AG59" s="195" t="n">
        <v>11.25</v>
      </c>
      <c r="AH59" s="195">
        <f>IFERROR(VLOOKUP(AG59,'CRUCE RIESGOS'!$C$9:$D$14,2,FALSE),"")</f>
        <v/>
      </c>
      <c r="AI59" s="195" t="n">
        <v>12.25</v>
      </c>
      <c r="AJ59" s="195">
        <f>IFERROR(VLOOKUP(AI59,'CRUCE RIESGOS'!$C$9:$D$14,2,FALSE),"")</f>
        <v/>
      </c>
      <c r="AK59" s="195" t="n">
        <v>13.25</v>
      </c>
      <c r="AL59" s="195">
        <f>IFERROR(VLOOKUP(AK59,'CRUCE RIESGOS'!$C$9:$D$14,2,FALSE),"")</f>
        <v/>
      </c>
      <c r="AM59" s="195" t="n">
        <v>14.25</v>
      </c>
      <c r="AN59" s="195">
        <f>IFERROR(VLOOKUP(AM59,'CRUCE RIESGOS'!$C$9:$D$14,2,FALSE),"")</f>
        <v/>
      </c>
      <c r="AO59" s="195" t="n">
        <v>15.25</v>
      </c>
      <c r="AP59" s="195">
        <f>IFERROR(VLOOKUP(AO59,'CRUCE RIESGOS'!$C$9:$D$14,2,FALSE),"")</f>
        <v/>
      </c>
      <c r="AQ59" s="195" t="n">
        <v>16.25</v>
      </c>
      <c r="AR59" s="195">
        <f>IFERROR(VLOOKUP(AQ59,'CRUCE RIESGOS'!$C$9:$D$14,2,FALSE),"")</f>
        <v/>
      </c>
      <c r="AS59" s="195" t="n">
        <v>17.25</v>
      </c>
      <c r="AT59" s="195">
        <f>IFERROR(VLOOKUP(AS59,'CRUCE RIESGOS'!$C$9:$D$14,2,FALSE),"")</f>
        <v/>
      </c>
      <c r="AU59" s="195" t="n">
        <v>18.25</v>
      </c>
      <c r="AV59" s="195">
        <f>IFERROR(VLOOKUP(AU59,'CRUCE RIESGOS'!$C$9:$D$14,2,FALSE),"")</f>
        <v/>
      </c>
      <c r="AW59" s="195" t="n">
        <v>19.25</v>
      </c>
      <c r="AX59" s="195">
        <f>IFERROR(VLOOKUP(AW59,'CRUCE RIESGOS'!$C$9:$D$14,2,FALSE),"")</f>
        <v/>
      </c>
      <c r="AY59" s="195" t="n">
        <v>20.25</v>
      </c>
      <c r="AZ59" s="195">
        <f>IFERROR(VLOOKUP(AY59,'CRUCE RIESGOS'!$C$9:$D$14,2,FALSE),"")</f>
        <v/>
      </c>
      <c r="BA59" s="195" t="n">
        <v>21.25</v>
      </c>
      <c r="BB59" s="195">
        <f>IFERROR(VLOOKUP(BA59,'CRUCE RIESGOS'!$C$9:$D$14,2,FALSE),"")</f>
        <v/>
      </c>
      <c r="BC59" s="195" t="n">
        <v>22.25</v>
      </c>
      <c r="BD59" s="195">
        <f>IFERROR(VLOOKUP(BC59,'CRUCE RIESGOS'!$C$9:$D$14,2,FALSE),"")</f>
        <v/>
      </c>
      <c r="BE59" s="195" t="n">
        <v>23.25</v>
      </c>
      <c r="BF59" s="195">
        <f>IFERROR(VLOOKUP(BE59,'CRUCE RIESGOS'!$C$9:$D$14,2,FALSE),"")</f>
        <v/>
      </c>
      <c r="BG59" s="195" t="n">
        <v>24.25</v>
      </c>
      <c r="BH59" s="195">
        <f>IFERROR(VLOOKUP(BG59,'CRUCE RIESGOS'!$C$9:$D$14,2,FALSE),"")</f>
        <v/>
      </c>
      <c r="BI59" s="195" t="n">
        <v>25.25</v>
      </c>
      <c r="BJ59" s="195">
        <f>IFERROR(VLOOKUP(BI59,'CRUCE RIESGOS'!$C$9:$D$14,2,FALSE),"")</f>
        <v/>
      </c>
    </row>
    <row r="60">
      <c r="N60" s="195">
        <f>IF(N61&lt;&gt;""," -R","")</f>
        <v/>
      </c>
      <c r="P60" s="195">
        <f>IF(P61&lt;&gt;""," -R","")</f>
        <v/>
      </c>
      <c r="R60" s="195">
        <f>IF(R61&lt;&gt;""," -R","")</f>
        <v/>
      </c>
      <c r="T60" s="195">
        <f>IF(T61&lt;&gt;""," -R","")</f>
        <v/>
      </c>
      <c r="V60" s="195">
        <f>IF(V61&lt;&gt;""," -R","")</f>
        <v/>
      </c>
      <c r="X60" s="195">
        <f>IF(X61&lt;&gt;""," -R","")</f>
        <v/>
      </c>
      <c r="Z60" s="195">
        <f>IF(Z61&lt;&gt;""," -R","")</f>
        <v/>
      </c>
      <c r="AB60" s="195">
        <f>IF(AB61&lt;&gt;""," -R","")</f>
        <v/>
      </c>
      <c r="AD60" s="195">
        <f>IF(AD61&lt;&gt;""," -R","")</f>
        <v/>
      </c>
      <c r="AF60" s="195">
        <f>IF(AF61&lt;&gt;""," -R","")</f>
        <v/>
      </c>
      <c r="AH60" s="195">
        <f>IF(AH61&lt;&gt;""," -R","")</f>
        <v/>
      </c>
      <c r="AJ60" s="195">
        <f>IF(AJ61&lt;&gt;""," -R","")</f>
        <v/>
      </c>
      <c r="AL60" s="195">
        <f>IF(AL61&lt;&gt;""," -R","")</f>
        <v/>
      </c>
      <c r="AN60" s="195">
        <f>IF(AN61&lt;&gt;""," -R","")</f>
        <v/>
      </c>
      <c r="AP60" s="195">
        <f>IF(AP61&lt;&gt;""," -R","")</f>
        <v/>
      </c>
      <c r="AR60" s="195">
        <f>IF(AR61&lt;&gt;""," -R","")</f>
        <v/>
      </c>
      <c r="AT60" s="195">
        <f>IF(AT61&lt;&gt;""," -R","")</f>
        <v/>
      </c>
      <c r="AV60" s="195">
        <f>IF(AV61&lt;&gt;""," -R","")</f>
        <v/>
      </c>
      <c r="AX60" s="195">
        <f>IF(AX61&lt;&gt;""," -R","")</f>
        <v/>
      </c>
      <c r="AZ60" s="195">
        <f>IF(AZ61&lt;&gt;""," -R","")</f>
        <v/>
      </c>
      <c r="BB60" s="195">
        <f>IF(BB61&lt;&gt;""," -R","")</f>
        <v/>
      </c>
      <c r="BD60" s="195">
        <f>IF(BD61&lt;&gt;""," -R","")</f>
        <v/>
      </c>
      <c r="BF60" s="195">
        <f>IF(BF61&lt;&gt;""," -R","")</f>
        <v/>
      </c>
      <c r="BH60" s="195">
        <f>IF(BH61&lt;&gt;""," -R","")</f>
        <v/>
      </c>
      <c r="BJ60" s="195">
        <f>IF(BJ61&lt;&gt;""," -R","")</f>
        <v/>
      </c>
    </row>
    <row r="61">
      <c r="M61" s="195" t="n">
        <v>1.26</v>
      </c>
      <c r="N61" s="195">
        <f>IFERROR(VLOOKUP(M61,'CRUCE RIESGOS'!$C$9:$D$14,2,FALSE),"")</f>
        <v/>
      </c>
      <c r="O61" s="195" t="n">
        <v>2.26</v>
      </c>
      <c r="P61" s="195">
        <f>IFERROR(VLOOKUP(O61,'CRUCE RIESGOS'!$C$9:$D$14,2,FALSE),"")</f>
        <v/>
      </c>
      <c r="Q61" s="195" t="n">
        <v>3.26</v>
      </c>
      <c r="R61" s="195">
        <f>IFERROR(VLOOKUP(Q61,'CRUCE RIESGOS'!$C$9:$D$14,2,FALSE),"")</f>
        <v/>
      </c>
      <c r="S61" s="195" t="n">
        <v>4.26</v>
      </c>
      <c r="T61" s="195">
        <f>IFERROR(VLOOKUP(S61,'CRUCE RIESGOS'!$C$9:$D$14,2,FALSE),"")</f>
        <v/>
      </c>
      <c r="U61" s="195" t="n">
        <v>5.26</v>
      </c>
      <c r="V61" s="195">
        <f>IFERROR(VLOOKUP(U61,'CRUCE RIESGOS'!$C$9:$D$14,2,FALSE),"")</f>
        <v/>
      </c>
      <c r="W61" s="195" t="n">
        <v>6.26</v>
      </c>
      <c r="X61" s="195">
        <f>IFERROR(VLOOKUP(W61,'CRUCE RIESGOS'!$C$9:$D$14,2,FALSE),"")</f>
        <v/>
      </c>
      <c r="Y61" s="195" t="n">
        <v>7.26</v>
      </c>
      <c r="Z61" s="195">
        <f>IFERROR(VLOOKUP(Y61,'CRUCE RIESGOS'!$C$9:$D$14,2,FALSE),"")</f>
        <v/>
      </c>
      <c r="AA61" s="195" t="n">
        <v>8.26</v>
      </c>
      <c r="AB61" s="195">
        <f>IFERROR(VLOOKUP(AA61,'CRUCE RIESGOS'!$C$9:$D$14,2,FALSE),"")</f>
        <v/>
      </c>
      <c r="AC61" s="195" t="n">
        <v>9.26</v>
      </c>
      <c r="AD61" s="195">
        <f>IFERROR(VLOOKUP(AC61,'CRUCE RIESGOS'!$C$9:$D$14,2,FALSE),"")</f>
        <v/>
      </c>
      <c r="AE61" s="195" t="n">
        <v>10.26</v>
      </c>
      <c r="AF61" s="195">
        <f>IFERROR(VLOOKUP(AE61,'CRUCE RIESGOS'!$C$9:$D$14,2,FALSE),"")</f>
        <v/>
      </c>
      <c r="AG61" s="195" t="n">
        <v>11.26</v>
      </c>
      <c r="AH61" s="195">
        <f>IFERROR(VLOOKUP(AG61,'CRUCE RIESGOS'!$C$9:$D$14,2,FALSE),"")</f>
        <v/>
      </c>
      <c r="AI61" s="195" t="n">
        <v>12.26</v>
      </c>
      <c r="AJ61" s="195">
        <f>IFERROR(VLOOKUP(AI61,'CRUCE RIESGOS'!$C$9:$D$14,2,FALSE),"")</f>
        <v/>
      </c>
      <c r="AK61" s="195" t="n">
        <v>13.26</v>
      </c>
      <c r="AL61" s="195">
        <f>IFERROR(VLOOKUP(AK61,'CRUCE RIESGOS'!$C$9:$D$14,2,FALSE),"")</f>
        <v/>
      </c>
      <c r="AM61" s="195" t="n">
        <v>14.26</v>
      </c>
      <c r="AN61" s="195">
        <f>IFERROR(VLOOKUP(AM61,'CRUCE RIESGOS'!$C$9:$D$14,2,FALSE),"")</f>
        <v/>
      </c>
      <c r="AO61" s="195" t="n">
        <v>15.26</v>
      </c>
      <c r="AP61" s="195">
        <f>IFERROR(VLOOKUP(AO61,'CRUCE RIESGOS'!$C$9:$D$14,2,FALSE),"")</f>
        <v/>
      </c>
      <c r="AQ61" s="195" t="n">
        <v>16.26</v>
      </c>
      <c r="AR61" s="195">
        <f>IFERROR(VLOOKUP(AQ61,'CRUCE RIESGOS'!$C$9:$D$14,2,FALSE),"")</f>
        <v/>
      </c>
      <c r="AS61" s="195" t="n">
        <v>17.26</v>
      </c>
      <c r="AT61" s="195">
        <f>IFERROR(VLOOKUP(AS61,'CRUCE RIESGOS'!$C$9:$D$14,2,FALSE),"")</f>
        <v/>
      </c>
      <c r="AU61" s="195" t="n">
        <v>18.26</v>
      </c>
      <c r="AV61" s="195">
        <f>IFERROR(VLOOKUP(AU61,'CRUCE RIESGOS'!$C$9:$D$14,2,FALSE),"")</f>
        <v/>
      </c>
      <c r="AW61" s="195" t="n">
        <v>19.26</v>
      </c>
      <c r="AX61" s="195">
        <f>IFERROR(VLOOKUP(AW61,'CRUCE RIESGOS'!$C$9:$D$14,2,FALSE),"")</f>
        <v/>
      </c>
      <c r="AY61" s="195" t="n">
        <v>20.26</v>
      </c>
      <c r="AZ61" s="195">
        <f>IFERROR(VLOOKUP(AY61,'CRUCE RIESGOS'!$C$9:$D$14,2,FALSE),"")</f>
        <v/>
      </c>
      <c r="BA61" s="195" t="n">
        <v>21.26</v>
      </c>
      <c r="BB61" s="195">
        <f>IFERROR(VLOOKUP(BA61,'CRUCE RIESGOS'!$C$9:$D$14,2,FALSE),"")</f>
        <v/>
      </c>
      <c r="BC61" s="195" t="n">
        <v>22.26</v>
      </c>
      <c r="BD61" s="195">
        <f>IFERROR(VLOOKUP(BC61,'CRUCE RIESGOS'!$C$9:$D$14,2,FALSE),"")</f>
        <v/>
      </c>
      <c r="BE61" s="195" t="n">
        <v>23.26</v>
      </c>
      <c r="BF61" s="195">
        <f>IFERROR(VLOOKUP(BE61,'CRUCE RIESGOS'!$C$9:$D$14,2,FALSE),"")</f>
        <v/>
      </c>
      <c r="BG61" s="195" t="n">
        <v>24.26</v>
      </c>
      <c r="BH61" s="195">
        <f>IFERROR(VLOOKUP(BG61,'CRUCE RIESGOS'!$C$9:$D$14,2,FALSE),"")</f>
        <v/>
      </c>
      <c r="BI61" s="195" t="n">
        <v>25.26</v>
      </c>
      <c r="BJ61" s="195">
        <f>IFERROR(VLOOKUP(BI61,'CRUCE RIESGOS'!$C$9:$D$14,2,FALSE),"")</f>
        <v/>
      </c>
    </row>
    <row r="62">
      <c r="N62" s="195">
        <f>IF(N63&lt;&gt;""," -R","")</f>
        <v/>
      </c>
      <c r="P62" s="195">
        <f>IF(P63&lt;&gt;""," -R","")</f>
        <v/>
      </c>
      <c r="R62" s="195">
        <f>IF(R63&lt;&gt;""," -R","")</f>
        <v/>
      </c>
      <c r="T62" s="195">
        <f>IF(T63&lt;&gt;""," -R","")</f>
        <v/>
      </c>
      <c r="V62" s="195">
        <f>IF(V63&lt;&gt;""," -R","")</f>
        <v/>
      </c>
      <c r="X62" s="195">
        <f>IF(X63&lt;&gt;""," -R","")</f>
        <v/>
      </c>
      <c r="Z62" s="195">
        <f>IF(Z63&lt;&gt;""," -R","")</f>
        <v/>
      </c>
      <c r="AB62" s="195">
        <f>IF(AB63&lt;&gt;""," -R","")</f>
        <v/>
      </c>
      <c r="AD62" s="195">
        <f>IF(AD63&lt;&gt;""," -R","")</f>
        <v/>
      </c>
      <c r="AF62" s="195">
        <f>IF(AF63&lt;&gt;""," -R","")</f>
        <v/>
      </c>
      <c r="AH62" s="195">
        <f>IF(AH63&lt;&gt;""," -R","")</f>
        <v/>
      </c>
      <c r="AJ62" s="195">
        <f>IF(AJ63&lt;&gt;""," -R","")</f>
        <v/>
      </c>
      <c r="AL62" s="195">
        <f>IF(AL63&lt;&gt;""," -R","")</f>
        <v/>
      </c>
      <c r="AN62" s="195">
        <f>IF(AN63&lt;&gt;""," -R","")</f>
        <v/>
      </c>
      <c r="AP62" s="195">
        <f>IF(AP63&lt;&gt;""," -R","")</f>
        <v/>
      </c>
      <c r="AR62" s="195">
        <f>IF(AR63&lt;&gt;""," -R","")</f>
        <v/>
      </c>
      <c r="AT62" s="195">
        <f>IF(AT63&lt;&gt;""," -R","")</f>
        <v/>
      </c>
      <c r="AV62" s="195">
        <f>IF(AV63&lt;&gt;""," -R","")</f>
        <v/>
      </c>
      <c r="AX62" s="195">
        <f>IF(AX63&lt;&gt;""," -R","")</f>
        <v/>
      </c>
      <c r="AZ62" s="195">
        <f>IF(AZ63&lt;&gt;""," -R","")</f>
        <v/>
      </c>
      <c r="BB62" s="195">
        <f>IF(BB63&lt;&gt;""," -R","")</f>
        <v/>
      </c>
      <c r="BD62" s="195">
        <f>IF(BD63&lt;&gt;""," -R","")</f>
        <v/>
      </c>
      <c r="BF62" s="195">
        <f>IF(BF63&lt;&gt;""," -R","")</f>
        <v/>
      </c>
      <c r="BH62" s="195">
        <f>IF(BH63&lt;&gt;""," -R","")</f>
        <v/>
      </c>
      <c r="BJ62" s="195">
        <f>IF(BJ63&lt;&gt;""," -R","")</f>
        <v/>
      </c>
    </row>
    <row r="63">
      <c r="M63" s="195" t="n">
        <v>1.27</v>
      </c>
      <c r="N63" s="195">
        <f>IFERROR(VLOOKUP(M63,'CRUCE RIESGOS'!$C$9:$D$14,2,FALSE),"")</f>
        <v/>
      </c>
      <c r="O63" s="195" t="n">
        <v>2.27000000000001</v>
      </c>
      <c r="P63" s="195">
        <f>IFERROR(VLOOKUP(O63,'CRUCE RIESGOS'!$C$9:$D$14,2,FALSE),"")</f>
        <v/>
      </c>
      <c r="Q63" s="195" t="n">
        <v>3.27000000000002</v>
      </c>
      <c r="R63" s="195">
        <f>IFERROR(VLOOKUP(Q63,'CRUCE RIESGOS'!$C$9:$D$14,2,FALSE),"")</f>
        <v/>
      </c>
      <c r="S63" s="195" t="n">
        <v>4.27000000000003</v>
      </c>
      <c r="T63" s="195">
        <f>IFERROR(VLOOKUP(S63,'CRUCE RIESGOS'!$C$9:$D$14,2,FALSE),"")</f>
        <v/>
      </c>
      <c r="U63" s="195" t="n">
        <v>5.27000000000004</v>
      </c>
      <c r="V63" s="195">
        <f>IFERROR(VLOOKUP(U63,'CRUCE RIESGOS'!$C$9:$D$14,2,FALSE),"")</f>
        <v/>
      </c>
      <c r="W63" s="195" t="n">
        <v>6.27000000000005</v>
      </c>
      <c r="X63" s="195">
        <f>IFERROR(VLOOKUP(W63,'CRUCE RIESGOS'!$C$9:$D$14,2,FALSE),"")</f>
        <v/>
      </c>
      <c r="Y63" s="195" t="n">
        <v>7.27000000000006</v>
      </c>
      <c r="Z63" s="195">
        <f>IFERROR(VLOOKUP(Y63,'CRUCE RIESGOS'!$C$9:$D$14,2,FALSE),"")</f>
        <v/>
      </c>
      <c r="AA63" s="195" t="n">
        <v>8.270000000000071</v>
      </c>
      <c r="AB63" s="195">
        <f>IFERROR(VLOOKUP(AA63,'CRUCE RIESGOS'!$C$9:$D$14,2,FALSE),"")</f>
        <v/>
      </c>
      <c r="AC63" s="195" t="n">
        <v>9.27000000000008</v>
      </c>
      <c r="AD63" s="195">
        <f>IFERROR(VLOOKUP(AC63,'CRUCE RIESGOS'!$C$9:$D$14,2,FALSE),"")</f>
        <v/>
      </c>
      <c r="AE63" s="195" t="n">
        <v>10.2700000000001</v>
      </c>
      <c r="AF63" s="195">
        <f>IFERROR(VLOOKUP(AE63,'CRUCE RIESGOS'!$C$9:$D$14,2,FALSE),"")</f>
        <v/>
      </c>
      <c r="AG63" s="195" t="n">
        <v>11.2700000000001</v>
      </c>
      <c r="AH63" s="195">
        <f>IFERROR(VLOOKUP(AG63,'CRUCE RIESGOS'!$C$9:$D$14,2,FALSE),"")</f>
        <v/>
      </c>
      <c r="AI63" s="195" t="n">
        <v>12.2700000000001</v>
      </c>
      <c r="AJ63" s="195">
        <f>IFERROR(VLOOKUP(AI63,'CRUCE RIESGOS'!$C$9:$D$14,2,FALSE),"")</f>
        <v/>
      </c>
      <c r="AK63" s="195" t="n">
        <v>13.2700000000001</v>
      </c>
      <c r="AL63" s="195">
        <f>IFERROR(VLOOKUP(AK63,'CRUCE RIESGOS'!$C$9:$D$14,2,FALSE),"")</f>
        <v/>
      </c>
      <c r="AM63" s="195" t="n">
        <v>14.2700000000001</v>
      </c>
      <c r="AN63" s="195">
        <f>IFERROR(VLOOKUP(AM63,'CRUCE RIESGOS'!$C$9:$D$14,2,FALSE),"")</f>
        <v/>
      </c>
      <c r="AO63" s="195" t="n">
        <v>15.2700000000001</v>
      </c>
      <c r="AP63" s="195">
        <f>IFERROR(VLOOKUP(AO63,'CRUCE RIESGOS'!$C$9:$D$14,2,FALSE),"")</f>
        <v/>
      </c>
      <c r="AQ63" s="195" t="n">
        <v>16.2700000000001</v>
      </c>
      <c r="AR63" s="195">
        <f>IFERROR(VLOOKUP(AQ63,'CRUCE RIESGOS'!$C$9:$D$14,2,FALSE),"")</f>
        <v/>
      </c>
      <c r="AS63" s="195" t="n">
        <v>17.2700000000002</v>
      </c>
      <c r="AT63" s="195">
        <f>IFERROR(VLOOKUP(AS63,'CRUCE RIESGOS'!$C$9:$D$14,2,FALSE),"")</f>
        <v/>
      </c>
      <c r="AU63" s="195" t="n">
        <v>18.2700000000002</v>
      </c>
      <c r="AV63" s="195">
        <f>IFERROR(VLOOKUP(AU63,'CRUCE RIESGOS'!$C$9:$D$14,2,FALSE),"")</f>
        <v/>
      </c>
      <c r="AW63" s="195" t="n">
        <v>19.2700000000002</v>
      </c>
      <c r="AX63" s="195">
        <f>IFERROR(VLOOKUP(AW63,'CRUCE RIESGOS'!$C$9:$D$14,2,FALSE),"")</f>
        <v/>
      </c>
      <c r="AY63" s="195" t="n">
        <v>20.2700000000002</v>
      </c>
      <c r="AZ63" s="195">
        <f>IFERROR(VLOOKUP(AY63,'CRUCE RIESGOS'!$C$9:$D$14,2,FALSE),"")</f>
        <v/>
      </c>
      <c r="BA63" s="195" t="n">
        <v>21.2700000000002</v>
      </c>
      <c r="BB63" s="195">
        <f>IFERROR(VLOOKUP(BA63,'CRUCE RIESGOS'!$C$9:$D$14,2,FALSE),"")</f>
        <v/>
      </c>
      <c r="BC63" s="195" t="n">
        <v>22.2700000000002</v>
      </c>
      <c r="BD63" s="195">
        <f>IFERROR(VLOOKUP(BC63,'CRUCE RIESGOS'!$C$9:$D$14,2,FALSE),"")</f>
        <v/>
      </c>
      <c r="BE63" s="195" t="n">
        <v>23.2700000000002</v>
      </c>
      <c r="BF63" s="195">
        <f>IFERROR(VLOOKUP(BE63,'CRUCE RIESGOS'!$C$9:$D$14,2,FALSE),"")</f>
        <v/>
      </c>
      <c r="BG63" s="195" t="n">
        <v>24.2700000000002</v>
      </c>
      <c r="BH63" s="195">
        <f>IFERROR(VLOOKUP(BG63,'CRUCE RIESGOS'!$C$9:$D$14,2,FALSE),"")</f>
        <v/>
      </c>
      <c r="BI63" s="195" t="n">
        <v>25.2700000000002</v>
      </c>
      <c r="BJ63" s="195">
        <f>IFERROR(VLOOKUP(BI63,'CRUCE RIESGOS'!$C$9:$D$14,2,FALSE),"")</f>
        <v/>
      </c>
    </row>
    <row r="64">
      <c r="N64" s="195">
        <f>IF(N65&lt;&gt;""," -R","")</f>
        <v/>
      </c>
      <c r="P64" s="195">
        <f>IF(P65&lt;&gt;""," -R","")</f>
        <v/>
      </c>
      <c r="R64" s="195">
        <f>IF(R65&lt;&gt;""," -R","")</f>
        <v/>
      </c>
      <c r="T64" s="195">
        <f>IF(T65&lt;&gt;""," -R","")</f>
        <v/>
      </c>
      <c r="V64" s="195">
        <f>IF(V65&lt;&gt;""," -R","")</f>
        <v/>
      </c>
      <c r="X64" s="195">
        <f>IF(X65&lt;&gt;""," -R","")</f>
        <v/>
      </c>
      <c r="Z64" s="195">
        <f>IF(Z65&lt;&gt;""," -R","")</f>
        <v/>
      </c>
      <c r="AB64" s="195">
        <f>IF(AB65&lt;&gt;""," -R","")</f>
        <v/>
      </c>
      <c r="AD64" s="195">
        <f>IF(AD65&lt;&gt;""," -R","")</f>
        <v/>
      </c>
      <c r="AF64" s="195">
        <f>IF(AF65&lt;&gt;""," -R","")</f>
        <v/>
      </c>
      <c r="AH64" s="195">
        <f>IF(AH65&lt;&gt;""," -R","")</f>
        <v/>
      </c>
      <c r="AJ64" s="195">
        <f>IF(AJ65&lt;&gt;""," -R","")</f>
        <v/>
      </c>
      <c r="AL64" s="195">
        <f>IF(AL65&lt;&gt;""," -R","")</f>
        <v/>
      </c>
      <c r="AN64" s="195">
        <f>IF(AN65&lt;&gt;""," -R","")</f>
        <v/>
      </c>
      <c r="AP64" s="195">
        <f>IF(AP65&lt;&gt;""," -R","")</f>
        <v/>
      </c>
      <c r="AR64" s="195">
        <f>IF(AR65&lt;&gt;""," -R","")</f>
        <v/>
      </c>
      <c r="AT64" s="195">
        <f>IF(AT65&lt;&gt;""," -R","")</f>
        <v/>
      </c>
      <c r="AV64" s="195">
        <f>IF(AV65&lt;&gt;""," -R","")</f>
        <v/>
      </c>
      <c r="AX64" s="195">
        <f>IF(AX65&lt;&gt;""," -R","")</f>
        <v/>
      </c>
      <c r="AZ64" s="195">
        <f>IF(AZ65&lt;&gt;""," -R","")</f>
        <v/>
      </c>
      <c r="BB64" s="195">
        <f>IF(BB65&lt;&gt;""," -R","")</f>
        <v/>
      </c>
      <c r="BD64" s="195">
        <f>IF(BD65&lt;&gt;""," -R","")</f>
        <v/>
      </c>
      <c r="BF64" s="195">
        <f>IF(BF65&lt;&gt;""," -R","")</f>
        <v/>
      </c>
      <c r="BH64" s="195">
        <f>IF(BH65&lt;&gt;""," -R","")</f>
        <v/>
      </c>
      <c r="BJ64" s="195">
        <f>IF(BJ65&lt;&gt;""," -R","")</f>
        <v/>
      </c>
    </row>
    <row r="65">
      <c r="M65" s="195" t="n">
        <v>1.28</v>
      </c>
      <c r="N65" s="195">
        <f>IFERROR(VLOOKUP(M65,'CRUCE RIESGOS'!$C$9:$D$14,2,FALSE),"")</f>
        <v/>
      </c>
      <c r="O65" s="195" t="n">
        <v>2.28000000000001</v>
      </c>
      <c r="P65" s="195">
        <f>IFERROR(VLOOKUP(O65,'CRUCE RIESGOS'!$C$9:$D$14,2,FALSE),"")</f>
        <v/>
      </c>
      <c r="Q65" s="195" t="n">
        <v>3.28000000000002</v>
      </c>
      <c r="R65" s="195">
        <f>IFERROR(VLOOKUP(Q65,'CRUCE RIESGOS'!$C$9:$D$14,2,FALSE),"")</f>
        <v/>
      </c>
      <c r="S65" s="195" t="n">
        <v>4.28000000000003</v>
      </c>
      <c r="T65" s="195">
        <f>IFERROR(VLOOKUP(S65,'CRUCE RIESGOS'!$C$9:$D$14,2,FALSE),"")</f>
        <v/>
      </c>
      <c r="U65" s="195" t="n">
        <v>5.28000000000004</v>
      </c>
      <c r="V65" s="195">
        <f>IFERROR(VLOOKUP(U65,'CRUCE RIESGOS'!$C$9:$D$14,2,FALSE),"")</f>
        <v/>
      </c>
      <c r="W65" s="195" t="n">
        <v>6.28000000000005</v>
      </c>
      <c r="X65" s="195">
        <f>IFERROR(VLOOKUP(W65,'CRUCE RIESGOS'!$C$9:$D$14,2,FALSE),"")</f>
        <v/>
      </c>
      <c r="Y65" s="195" t="n">
        <v>7.28000000000006</v>
      </c>
      <c r="Z65" s="195">
        <f>IFERROR(VLOOKUP(Y65,'CRUCE RIESGOS'!$C$9:$D$14,2,FALSE),"")</f>
        <v/>
      </c>
      <c r="AA65" s="195" t="n">
        <v>8.28000000000007</v>
      </c>
      <c r="AB65" s="195">
        <f>IFERROR(VLOOKUP(AA65,'CRUCE RIESGOS'!$C$9:$D$14,2,FALSE),"")</f>
        <v/>
      </c>
      <c r="AC65" s="195" t="n">
        <v>9.280000000000079</v>
      </c>
      <c r="AD65" s="195">
        <f>IFERROR(VLOOKUP(AC65,'CRUCE RIESGOS'!$C$9:$D$14,2,FALSE),"")</f>
        <v/>
      </c>
      <c r="AE65" s="195" t="n">
        <v>10.2800000000001</v>
      </c>
      <c r="AF65" s="195">
        <f>IFERROR(VLOOKUP(AE65,'CRUCE RIESGOS'!$C$9:$D$14,2,FALSE),"")</f>
        <v/>
      </c>
      <c r="AG65" s="195" t="n">
        <v>11.2800000000001</v>
      </c>
      <c r="AH65" s="195">
        <f>IFERROR(VLOOKUP(AG65,'CRUCE RIESGOS'!$C$9:$D$14,2,FALSE),"")</f>
        <v/>
      </c>
      <c r="AI65" s="195" t="n">
        <v>12.2800000000001</v>
      </c>
      <c r="AJ65" s="195">
        <f>IFERROR(VLOOKUP(AI65,'CRUCE RIESGOS'!$C$9:$D$14,2,FALSE),"")</f>
        <v/>
      </c>
      <c r="AK65" s="195" t="n">
        <v>13.2800000000001</v>
      </c>
      <c r="AL65" s="195">
        <f>IFERROR(VLOOKUP(AK65,'CRUCE RIESGOS'!$C$9:$D$14,2,FALSE),"")</f>
        <v/>
      </c>
      <c r="AM65" s="195" t="n">
        <v>14.2800000000001</v>
      </c>
      <c r="AN65" s="195">
        <f>IFERROR(VLOOKUP(AM65,'CRUCE RIESGOS'!$C$9:$D$14,2,FALSE),"")</f>
        <v/>
      </c>
      <c r="AO65" s="195" t="n">
        <v>15.2800000000001</v>
      </c>
      <c r="AP65" s="195">
        <f>IFERROR(VLOOKUP(AO65,'CRUCE RIESGOS'!$C$9:$D$14,2,FALSE),"")</f>
        <v/>
      </c>
      <c r="AQ65" s="195" t="n">
        <v>16.2800000000001</v>
      </c>
      <c r="AR65" s="195">
        <f>IFERROR(VLOOKUP(AQ65,'CRUCE RIESGOS'!$C$9:$D$14,2,FALSE),"")</f>
        <v/>
      </c>
      <c r="AS65" s="195" t="n">
        <v>17.2800000000002</v>
      </c>
      <c r="AT65" s="195">
        <f>IFERROR(VLOOKUP(AS65,'CRUCE RIESGOS'!$C$9:$D$14,2,FALSE),"")</f>
        <v/>
      </c>
      <c r="AU65" s="195" t="n">
        <v>18.2800000000002</v>
      </c>
      <c r="AV65" s="195">
        <f>IFERROR(VLOOKUP(AU65,'CRUCE RIESGOS'!$C$9:$D$14,2,FALSE),"")</f>
        <v/>
      </c>
      <c r="AW65" s="195" t="n">
        <v>19.2800000000002</v>
      </c>
      <c r="AX65" s="195">
        <f>IFERROR(VLOOKUP(AW65,'CRUCE RIESGOS'!$C$9:$D$14,2,FALSE),"")</f>
        <v/>
      </c>
      <c r="AY65" s="195" t="n">
        <v>20.2800000000002</v>
      </c>
      <c r="AZ65" s="195">
        <f>IFERROR(VLOOKUP(AY65,'CRUCE RIESGOS'!$C$9:$D$14,2,FALSE),"")</f>
        <v/>
      </c>
      <c r="BA65" s="195" t="n">
        <v>21.2800000000002</v>
      </c>
      <c r="BB65" s="195">
        <f>IFERROR(VLOOKUP(BA65,'CRUCE RIESGOS'!$C$9:$D$14,2,FALSE),"")</f>
        <v/>
      </c>
      <c r="BC65" s="195" t="n">
        <v>22.2800000000002</v>
      </c>
      <c r="BD65" s="195">
        <f>IFERROR(VLOOKUP(BC65,'CRUCE RIESGOS'!$C$9:$D$14,2,FALSE),"")</f>
        <v/>
      </c>
      <c r="BE65" s="195" t="n">
        <v>23.2800000000002</v>
      </c>
      <c r="BF65" s="195">
        <f>IFERROR(VLOOKUP(BE65,'CRUCE RIESGOS'!$C$9:$D$14,2,FALSE),"")</f>
        <v/>
      </c>
      <c r="BG65" s="195" t="n">
        <v>24.2800000000002</v>
      </c>
      <c r="BH65" s="195">
        <f>IFERROR(VLOOKUP(BG65,'CRUCE RIESGOS'!$C$9:$D$14,2,FALSE),"")</f>
        <v/>
      </c>
      <c r="BI65" s="195" t="n">
        <v>25.2800000000002</v>
      </c>
      <c r="BJ65" s="195">
        <f>IFERROR(VLOOKUP(BI65,'CRUCE RIESGOS'!$C$9:$D$14,2,FALSE),"")</f>
        <v/>
      </c>
    </row>
    <row r="66">
      <c r="N66" s="195">
        <f>IF(N67&lt;&gt;""," -R","")</f>
        <v/>
      </c>
      <c r="P66" s="195">
        <f>IF(P67&lt;&gt;""," -R","")</f>
        <v/>
      </c>
      <c r="R66" s="195">
        <f>IF(R67&lt;&gt;""," -R","")</f>
        <v/>
      </c>
      <c r="T66" s="195">
        <f>IF(T67&lt;&gt;""," -R","")</f>
        <v/>
      </c>
      <c r="V66" s="195">
        <f>IF(V67&lt;&gt;""," -R","")</f>
        <v/>
      </c>
      <c r="X66" s="195">
        <f>IF(X67&lt;&gt;""," -R","")</f>
        <v/>
      </c>
      <c r="Z66" s="195">
        <f>IF(Z67&lt;&gt;""," -R","")</f>
        <v/>
      </c>
      <c r="AB66" s="195">
        <f>IF(AB67&lt;&gt;""," -R","")</f>
        <v/>
      </c>
      <c r="AD66" s="195">
        <f>IF(AD67&lt;&gt;""," -R","")</f>
        <v/>
      </c>
      <c r="AF66" s="195">
        <f>IF(AF67&lt;&gt;""," -R","")</f>
        <v/>
      </c>
      <c r="AH66" s="195">
        <f>IF(AH67&lt;&gt;""," -R","")</f>
        <v/>
      </c>
      <c r="AJ66" s="195">
        <f>IF(AJ67&lt;&gt;""," -R","")</f>
        <v/>
      </c>
      <c r="AL66" s="195">
        <f>IF(AL67&lt;&gt;""," -R","")</f>
        <v/>
      </c>
      <c r="AN66" s="195">
        <f>IF(AN67&lt;&gt;""," -R","")</f>
        <v/>
      </c>
      <c r="AP66" s="195">
        <f>IF(AP67&lt;&gt;""," -R","")</f>
        <v/>
      </c>
      <c r="AR66" s="195">
        <f>IF(AR67&lt;&gt;""," -R","")</f>
        <v/>
      </c>
      <c r="AT66" s="195">
        <f>IF(AT67&lt;&gt;""," -R","")</f>
        <v/>
      </c>
      <c r="AV66" s="195">
        <f>IF(AV67&lt;&gt;""," -R","")</f>
        <v/>
      </c>
      <c r="AX66" s="195">
        <f>IF(AX67&lt;&gt;""," -R","")</f>
        <v/>
      </c>
      <c r="AZ66" s="195">
        <f>IF(AZ67&lt;&gt;""," -R","")</f>
        <v/>
      </c>
      <c r="BB66" s="195">
        <f>IF(BB67&lt;&gt;""," -R","")</f>
        <v/>
      </c>
      <c r="BD66" s="195">
        <f>IF(BD67&lt;&gt;""," -R","")</f>
        <v/>
      </c>
      <c r="BF66" s="195">
        <f>IF(BF67&lt;&gt;""," -R","")</f>
        <v/>
      </c>
      <c r="BH66" s="195">
        <f>IF(BH67&lt;&gt;""," -R","")</f>
        <v/>
      </c>
      <c r="BJ66" s="195">
        <f>IF(BJ67&lt;&gt;""," -R","")</f>
        <v/>
      </c>
    </row>
    <row r="67">
      <c r="M67" s="195" t="n">
        <v>1.29</v>
      </c>
      <c r="N67" s="195">
        <f>IFERROR(VLOOKUP(M67,'CRUCE RIESGOS'!$C$9:$D$14,2,FALSE),"")</f>
        <v/>
      </c>
      <c r="O67" s="195" t="n">
        <v>2.29000000000001</v>
      </c>
      <c r="P67" s="195">
        <f>IFERROR(VLOOKUP(O67,'CRUCE RIESGOS'!$C$9:$D$14,2,FALSE),"")</f>
        <v/>
      </c>
      <c r="Q67" s="195" t="n">
        <v>3.29000000000002</v>
      </c>
      <c r="R67" s="195">
        <f>IFERROR(VLOOKUP(Q67,'CRUCE RIESGOS'!$C$9:$D$14,2,FALSE),"")</f>
        <v/>
      </c>
      <c r="S67" s="195" t="n">
        <v>4.29000000000003</v>
      </c>
      <c r="T67" s="195">
        <f>IFERROR(VLOOKUP(S67,'CRUCE RIESGOS'!$C$9:$D$14,2,FALSE),"")</f>
        <v/>
      </c>
      <c r="U67" s="195" t="n">
        <v>5.29000000000004</v>
      </c>
      <c r="V67" s="195">
        <f>IFERROR(VLOOKUP(U67,'CRUCE RIESGOS'!$C$9:$D$14,2,FALSE),"")</f>
        <v/>
      </c>
      <c r="W67" s="195" t="n">
        <v>6.29000000000005</v>
      </c>
      <c r="X67" s="195">
        <f>IFERROR(VLOOKUP(W67,'CRUCE RIESGOS'!$C$9:$D$14,2,FALSE),"")</f>
        <v/>
      </c>
      <c r="Y67" s="195" t="n">
        <v>7.29000000000006</v>
      </c>
      <c r="Z67" s="195">
        <f>IFERROR(VLOOKUP(Y67,'CRUCE RIESGOS'!$C$9:$D$14,2,FALSE),"")</f>
        <v/>
      </c>
      <c r="AA67" s="195" t="n">
        <v>8.29000000000007</v>
      </c>
      <c r="AB67" s="195">
        <f>IFERROR(VLOOKUP(AA67,'CRUCE RIESGOS'!$C$9:$D$14,2,FALSE),"")</f>
        <v/>
      </c>
      <c r="AC67" s="195" t="n">
        <v>9.290000000000081</v>
      </c>
      <c r="AD67" s="195">
        <f>IFERROR(VLOOKUP(AC67,'CRUCE RIESGOS'!$C$9:$D$14,2,FALSE),"")</f>
        <v/>
      </c>
      <c r="AE67" s="195" t="n">
        <v>10.2900000000001</v>
      </c>
      <c r="AF67" s="195">
        <f>IFERROR(VLOOKUP(AE67,'CRUCE RIESGOS'!$C$9:$D$14,2,FALSE),"")</f>
        <v/>
      </c>
      <c r="AG67" s="195" t="n">
        <v>11.2900000000001</v>
      </c>
      <c r="AH67" s="195">
        <f>IFERROR(VLOOKUP(AG67,'CRUCE RIESGOS'!$C$9:$D$14,2,FALSE),"")</f>
        <v/>
      </c>
      <c r="AI67" s="195" t="n">
        <v>12.2900000000001</v>
      </c>
      <c r="AJ67" s="195">
        <f>IFERROR(VLOOKUP(AI67,'CRUCE RIESGOS'!$C$9:$D$14,2,FALSE),"")</f>
        <v/>
      </c>
      <c r="AK67" s="195" t="n">
        <v>13.2900000000001</v>
      </c>
      <c r="AL67" s="195">
        <f>IFERROR(VLOOKUP(AK67,'CRUCE RIESGOS'!$C$9:$D$14,2,FALSE),"")</f>
        <v/>
      </c>
      <c r="AM67" s="195" t="n">
        <v>14.2900000000001</v>
      </c>
      <c r="AN67" s="195">
        <f>IFERROR(VLOOKUP(AM67,'CRUCE RIESGOS'!$C$9:$D$14,2,FALSE),"")</f>
        <v/>
      </c>
      <c r="AO67" s="195" t="n">
        <v>15.2900000000001</v>
      </c>
      <c r="AP67" s="195">
        <f>IFERROR(VLOOKUP(AO67,'CRUCE RIESGOS'!$C$9:$D$14,2,FALSE),"")</f>
        <v/>
      </c>
      <c r="AQ67" s="195" t="n">
        <v>16.2900000000001</v>
      </c>
      <c r="AR67" s="195">
        <f>IFERROR(VLOOKUP(AQ67,'CRUCE RIESGOS'!$C$9:$D$14,2,FALSE),"")</f>
        <v/>
      </c>
      <c r="AS67" s="195" t="n">
        <v>17.2900000000002</v>
      </c>
      <c r="AT67" s="195">
        <f>IFERROR(VLOOKUP(AS67,'CRUCE RIESGOS'!$C$9:$D$14,2,FALSE),"")</f>
        <v/>
      </c>
      <c r="AU67" s="195" t="n">
        <v>18.2900000000002</v>
      </c>
      <c r="AV67" s="195">
        <f>IFERROR(VLOOKUP(AU67,'CRUCE RIESGOS'!$C$9:$D$14,2,FALSE),"")</f>
        <v/>
      </c>
      <c r="AW67" s="195" t="n">
        <v>19.2900000000002</v>
      </c>
      <c r="AX67" s="195">
        <f>IFERROR(VLOOKUP(AW67,'CRUCE RIESGOS'!$C$9:$D$14,2,FALSE),"")</f>
        <v/>
      </c>
      <c r="AY67" s="195" t="n">
        <v>20.2900000000002</v>
      </c>
      <c r="AZ67" s="195">
        <f>IFERROR(VLOOKUP(AY67,'CRUCE RIESGOS'!$C$9:$D$14,2,FALSE),"")</f>
        <v/>
      </c>
      <c r="BA67" s="195" t="n">
        <v>21.2900000000002</v>
      </c>
      <c r="BB67" s="195">
        <f>IFERROR(VLOOKUP(BA67,'CRUCE RIESGOS'!$C$9:$D$14,2,FALSE),"")</f>
        <v/>
      </c>
      <c r="BC67" s="195" t="n">
        <v>22.2900000000002</v>
      </c>
      <c r="BD67" s="195">
        <f>IFERROR(VLOOKUP(BC67,'CRUCE RIESGOS'!$C$9:$D$14,2,FALSE),"")</f>
        <v/>
      </c>
      <c r="BE67" s="195" t="n">
        <v>23.2900000000002</v>
      </c>
      <c r="BF67" s="195">
        <f>IFERROR(VLOOKUP(BE67,'CRUCE RIESGOS'!$C$9:$D$14,2,FALSE),"")</f>
        <v/>
      </c>
      <c r="BG67" s="195" t="n">
        <v>24.2900000000002</v>
      </c>
      <c r="BH67" s="195">
        <f>IFERROR(VLOOKUP(BG67,'CRUCE RIESGOS'!$C$9:$D$14,2,FALSE),"")</f>
        <v/>
      </c>
      <c r="BI67" s="195" t="n">
        <v>25.2900000000002</v>
      </c>
      <c r="BJ67" s="195">
        <f>IFERROR(VLOOKUP(BI67,'CRUCE RIESGOS'!$C$9:$D$14,2,FALSE),"")</f>
        <v/>
      </c>
    </row>
    <row r="68">
      <c r="N68" s="195">
        <f>IF(N69&lt;&gt;""," -R","")</f>
        <v/>
      </c>
      <c r="P68" s="195">
        <f>IF(P69&lt;&gt;""," -R","")</f>
        <v/>
      </c>
      <c r="R68" s="195">
        <f>IF(R69&lt;&gt;""," -R","")</f>
        <v/>
      </c>
      <c r="T68" s="195">
        <f>IF(T69&lt;&gt;""," -R","")</f>
        <v/>
      </c>
      <c r="V68" s="195">
        <f>IF(V69&lt;&gt;""," -R","")</f>
        <v/>
      </c>
      <c r="X68" s="195">
        <f>IF(X69&lt;&gt;""," -R","")</f>
        <v/>
      </c>
      <c r="Z68" s="195">
        <f>IF(Z69&lt;&gt;""," -R","")</f>
        <v/>
      </c>
      <c r="AB68" s="195">
        <f>IF(AB69&lt;&gt;""," -R","")</f>
        <v/>
      </c>
      <c r="AD68" s="195">
        <f>IF(AD69&lt;&gt;""," -R","")</f>
        <v/>
      </c>
      <c r="AF68" s="195">
        <f>IF(AF69&lt;&gt;""," -R","")</f>
        <v/>
      </c>
      <c r="AH68" s="195">
        <f>IF(AH69&lt;&gt;""," -R","")</f>
        <v/>
      </c>
      <c r="AJ68" s="195">
        <f>IF(AJ69&lt;&gt;""," -R","")</f>
        <v/>
      </c>
      <c r="AL68" s="195">
        <f>IF(AL69&lt;&gt;""," -R","")</f>
        <v/>
      </c>
      <c r="AN68" s="195">
        <f>IF(AN69&lt;&gt;""," -R","")</f>
        <v/>
      </c>
      <c r="AP68" s="195">
        <f>IF(AP69&lt;&gt;""," -R","")</f>
        <v/>
      </c>
      <c r="AR68" s="195">
        <f>IF(AR69&lt;&gt;""," -R","")</f>
        <v/>
      </c>
      <c r="AT68" s="195">
        <f>IF(AT69&lt;&gt;""," -R","")</f>
        <v/>
      </c>
      <c r="AV68" s="195">
        <f>IF(AV69&lt;&gt;""," -R","")</f>
        <v/>
      </c>
      <c r="AX68" s="195">
        <f>IF(AX69&lt;&gt;""," -R","")</f>
        <v/>
      </c>
      <c r="AZ68" s="195">
        <f>IF(AZ69&lt;&gt;""," -R","")</f>
        <v/>
      </c>
      <c r="BB68" s="195">
        <f>IF(BB69&lt;&gt;""," -R","")</f>
        <v/>
      </c>
      <c r="BD68" s="195">
        <f>IF(BD69&lt;&gt;""," -R","")</f>
        <v/>
      </c>
      <c r="BF68" s="195">
        <f>IF(BF69&lt;&gt;""," -R","")</f>
        <v/>
      </c>
      <c r="BH68" s="195">
        <f>IF(BH69&lt;&gt;""," -R","")</f>
        <v/>
      </c>
      <c r="BJ68" s="195">
        <f>IF(BJ69&lt;&gt;""," -R","")</f>
        <v/>
      </c>
    </row>
    <row r="69">
      <c r="M69" s="195" t="n">
        <v>1.3</v>
      </c>
      <c r="N69" s="195">
        <f>IFERROR(VLOOKUP(M69,'CRUCE RIESGOS'!$C$9:$D$14,2,FALSE),"")</f>
        <v/>
      </c>
      <c r="O69" s="195" t="n">
        <v>2.30000000000001</v>
      </c>
      <c r="P69" s="195">
        <f>IFERROR(VLOOKUP(O69,'CRUCE RIESGOS'!$C$9:$D$14,2,FALSE),"")</f>
        <v/>
      </c>
      <c r="Q69" s="195" t="n">
        <v>3.30000000000002</v>
      </c>
      <c r="R69" s="195">
        <f>IFERROR(VLOOKUP(Q69,'CRUCE RIESGOS'!$C$9:$D$14,2,FALSE),"")</f>
        <v/>
      </c>
      <c r="S69" s="195" t="n">
        <v>4.30000000000003</v>
      </c>
      <c r="T69" s="195">
        <f>IFERROR(VLOOKUP(S69,'CRUCE RIESGOS'!$C$9:$D$14,2,FALSE),"")</f>
        <v/>
      </c>
      <c r="U69" s="195" t="n">
        <v>5.30000000000004</v>
      </c>
      <c r="V69" s="195">
        <f>IFERROR(VLOOKUP(U69,'CRUCE RIESGOS'!$C$9:$D$14,2,FALSE),"")</f>
        <v/>
      </c>
      <c r="W69" s="195" t="n">
        <v>6.30000000000005</v>
      </c>
      <c r="X69" s="195">
        <f>IFERROR(VLOOKUP(W69,'CRUCE RIESGOS'!$C$9:$D$14,2,FALSE),"")</f>
        <v/>
      </c>
      <c r="Y69" s="195" t="n">
        <v>7.30000000000006</v>
      </c>
      <c r="Z69" s="195">
        <f>IFERROR(VLOOKUP(Y69,'CRUCE RIESGOS'!$C$9:$D$14,2,FALSE),"")</f>
        <v/>
      </c>
      <c r="AA69" s="195" t="n">
        <v>8.30000000000007</v>
      </c>
      <c r="AB69" s="195">
        <f>IFERROR(VLOOKUP(AA69,'CRUCE RIESGOS'!$C$9:$D$14,2,FALSE),"")</f>
        <v/>
      </c>
      <c r="AC69" s="195" t="n">
        <v>9.300000000000081</v>
      </c>
      <c r="AD69" s="195">
        <f>IFERROR(VLOOKUP(AC69,'CRUCE RIESGOS'!$C$9:$D$14,2,FALSE),"")</f>
        <v/>
      </c>
      <c r="AE69" s="195" t="n">
        <v>10.3000000000001</v>
      </c>
      <c r="AF69" s="195">
        <f>IFERROR(VLOOKUP(AE69,'CRUCE RIESGOS'!$C$9:$D$14,2,FALSE),"")</f>
        <v/>
      </c>
      <c r="AG69" s="195" t="n">
        <v>11.3000000000001</v>
      </c>
      <c r="AH69" s="195">
        <f>IFERROR(VLOOKUP(AG69,'CRUCE RIESGOS'!$C$9:$D$14,2,FALSE),"")</f>
        <v/>
      </c>
      <c r="AI69" s="195" t="n">
        <v>12.3000000000001</v>
      </c>
      <c r="AJ69" s="195">
        <f>IFERROR(VLOOKUP(AI69,'CRUCE RIESGOS'!$C$9:$D$14,2,FALSE),"")</f>
        <v/>
      </c>
      <c r="AK69" s="195" t="n">
        <v>13.3000000000001</v>
      </c>
      <c r="AL69" s="195">
        <f>IFERROR(VLOOKUP(AK69,'CRUCE RIESGOS'!$C$9:$D$14,2,FALSE),"")</f>
        <v/>
      </c>
      <c r="AM69" s="195" t="n">
        <v>14.3000000000001</v>
      </c>
      <c r="AN69" s="195">
        <f>IFERROR(VLOOKUP(AM69,'CRUCE RIESGOS'!$C$9:$D$14,2,FALSE),"")</f>
        <v/>
      </c>
      <c r="AO69" s="195" t="n">
        <v>15.3000000000001</v>
      </c>
      <c r="AP69" s="195">
        <f>IFERROR(VLOOKUP(AO69,'CRUCE RIESGOS'!$C$9:$D$14,2,FALSE),"")</f>
        <v/>
      </c>
      <c r="AQ69" s="195" t="n">
        <v>16.3000000000001</v>
      </c>
      <c r="AR69" s="195">
        <f>IFERROR(VLOOKUP(AQ69,'CRUCE RIESGOS'!$C$9:$D$14,2,FALSE),"")</f>
        <v/>
      </c>
      <c r="AS69" s="195" t="n">
        <v>17.3000000000002</v>
      </c>
      <c r="AT69" s="195">
        <f>IFERROR(VLOOKUP(AS69,'CRUCE RIESGOS'!$C$9:$D$14,2,FALSE),"")</f>
        <v/>
      </c>
      <c r="AU69" s="195" t="n">
        <v>18.3000000000002</v>
      </c>
      <c r="AV69" s="195">
        <f>IFERROR(VLOOKUP(AU69,'CRUCE RIESGOS'!$C$9:$D$14,2,FALSE),"")</f>
        <v/>
      </c>
      <c r="AW69" s="195" t="n">
        <v>19.3000000000002</v>
      </c>
      <c r="AX69" s="195">
        <f>IFERROR(VLOOKUP(AW69,'CRUCE RIESGOS'!$C$9:$D$14,2,FALSE),"")</f>
        <v/>
      </c>
      <c r="AY69" s="195" t="n">
        <v>20.3000000000002</v>
      </c>
      <c r="AZ69" s="195">
        <f>IFERROR(VLOOKUP(AY69,'CRUCE RIESGOS'!$C$9:$D$14,2,FALSE),"")</f>
        <v/>
      </c>
      <c r="BA69" s="195" t="n">
        <v>21.3000000000002</v>
      </c>
      <c r="BB69" s="195">
        <f>IFERROR(VLOOKUP(BA69,'CRUCE RIESGOS'!$C$9:$D$14,2,FALSE),"")</f>
        <v/>
      </c>
      <c r="BC69" s="195" t="n">
        <v>22.3000000000002</v>
      </c>
      <c r="BD69" s="195">
        <f>IFERROR(VLOOKUP(BC69,'CRUCE RIESGOS'!$C$9:$D$14,2,FALSE),"")</f>
        <v/>
      </c>
      <c r="BE69" s="195" t="n">
        <v>23.3000000000002</v>
      </c>
      <c r="BF69" s="195">
        <f>IFERROR(VLOOKUP(BE69,'CRUCE RIESGOS'!$C$9:$D$14,2,FALSE),"")</f>
        <v/>
      </c>
      <c r="BG69" s="195" t="n">
        <v>24.3000000000002</v>
      </c>
      <c r="BH69" s="195">
        <f>IFERROR(VLOOKUP(BG69,'CRUCE RIESGOS'!$C$9:$D$14,2,FALSE),"")</f>
        <v/>
      </c>
      <c r="BI69" s="195" t="n">
        <v>25.3000000000002</v>
      </c>
      <c r="BJ69" s="195">
        <f>IFERROR(VLOOKUP(BI69,'CRUCE RIESGOS'!$C$9:$D$14,2,FALSE),"")</f>
        <v/>
      </c>
    </row>
    <row r="70">
      <c r="N70" s="195">
        <f>IF(N71&lt;&gt;""," -R","")</f>
        <v/>
      </c>
      <c r="P70" s="195">
        <f>IF(P71&lt;&gt;""," -R","")</f>
        <v/>
      </c>
      <c r="R70" s="195">
        <f>IF(R71&lt;&gt;""," -R","")</f>
        <v/>
      </c>
      <c r="T70" s="195">
        <f>IF(T71&lt;&gt;""," -R","")</f>
        <v/>
      </c>
      <c r="V70" s="195">
        <f>IF(V71&lt;&gt;""," -R","")</f>
        <v/>
      </c>
      <c r="X70" s="195">
        <f>IF(X71&lt;&gt;""," -R","")</f>
        <v/>
      </c>
      <c r="Z70" s="195">
        <f>IF(Z71&lt;&gt;""," -R","")</f>
        <v/>
      </c>
      <c r="AB70" s="195">
        <f>IF(AB71&lt;&gt;""," -R","")</f>
        <v/>
      </c>
      <c r="AD70" s="195">
        <f>IF(AD71&lt;&gt;""," -R","")</f>
        <v/>
      </c>
      <c r="AF70" s="195">
        <f>IF(AF71&lt;&gt;""," -R","")</f>
        <v/>
      </c>
      <c r="AH70" s="195">
        <f>IF(AH71&lt;&gt;""," -R","")</f>
        <v/>
      </c>
      <c r="AJ70" s="195">
        <f>IF(AJ71&lt;&gt;""," -R","")</f>
        <v/>
      </c>
      <c r="AL70" s="195">
        <f>IF(AL71&lt;&gt;""," -R","")</f>
        <v/>
      </c>
      <c r="AN70" s="195">
        <f>IF(AN71&lt;&gt;""," -R","")</f>
        <v/>
      </c>
      <c r="AP70" s="195">
        <f>IF(AP71&lt;&gt;""," -R","")</f>
        <v/>
      </c>
      <c r="AR70" s="195">
        <f>IF(AR71&lt;&gt;""," -R","")</f>
        <v/>
      </c>
      <c r="AT70" s="195">
        <f>IF(AT71&lt;&gt;""," -R","")</f>
        <v/>
      </c>
      <c r="AV70" s="195">
        <f>IF(AV71&lt;&gt;""," -R","")</f>
        <v/>
      </c>
      <c r="AX70" s="195">
        <f>IF(AX71&lt;&gt;""," -R","")</f>
        <v/>
      </c>
      <c r="AZ70" s="195">
        <f>IF(AZ71&lt;&gt;""," -R","")</f>
        <v/>
      </c>
      <c r="BB70" s="195">
        <f>IF(BB71&lt;&gt;""," -R","")</f>
        <v/>
      </c>
      <c r="BD70" s="195">
        <f>IF(BD71&lt;&gt;""," -R","")</f>
        <v/>
      </c>
      <c r="BF70" s="195">
        <f>IF(BF71&lt;&gt;""," -R","")</f>
        <v/>
      </c>
      <c r="BH70" s="195">
        <f>IF(BH71&lt;&gt;""," -R","")</f>
        <v/>
      </c>
      <c r="BJ70" s="195">
        <f>IF(BJ71&lt;&gt;""," -R","")</f>
        <v/>
      </c>
    </row>
    <row r="71">
      <c r="M71" s="195" t="n">
        <v>1.31</v>
      </c>
      <c r="N71" s="195">
        <f>IFERROR(VLOOKUP(M71,'CRUCE RIESGOS'!$C$9:$D$14,2,FALSE),"")</f>
        <v/>
      </c>
      <c r="O71" s="195" t="n">
        <v>2.31000000000001</v>
      </c>
      <c r="P71" s="195">
        <f>IFERROR(VLOOKUP(O71,'CRUCE RIESGOS'!$C$9:$D$14,2,FALSE),"")</f>
        <v/>
      </c>
      <c r="Q71" s="195" t="n">
        <v>3.31000000000002</v>
      </c>
      <c r="R71" s="195">
        <f>IFERROR(VLOOKUP(Q71,'CRUCE RIESGOS'!$C$9:$D$14,2,FALSE),"")</f>
        <v/>
      </c>
      <c r="S71" s="195" t="n">
        <v>4.31000000000003</v>
      </c>
      <c r="T71" s="195">
        <f>IFERROR(VLOOKUP(S71,'CRUCE RIESGOS'!$C$9:$D$14,2,FALSE),"")</f>
        <v/>
      </c>
      <c r="U71" s="195" t="n">
        <v>5.31000000000004</v>
      </c>
      <c r="V71" s="195">
        <f>IFERROR(VLOOKUP(U71,'CRUCE RIESGOS'!$C$9:$D$14,2,FALSE),"")</f>
        <v/>
      </c>
      <c r="W71" s="195" t="n">
        <v>6.31000000000005</v>
      </c>
      <c r="X71" s="195">
        <f>IFERROR(VLOOKUP(W71,'CRUCE RIESGOS'!$C$9:$D$14,2,FALSE),"")</f>
        <v/>
      </c>
      <c r="Y71" s="195" t="n">
        <v>7.31000000000006</v>
      </c>
      <c r="Z71" s="195">
        <f>IFERROR(VLOOKUP(Y71,'CRUCE RIESGOS'!$C$9:$D$14,2,FALSE),"")</f>
        <v/>
      </c>
      <c r="AA71" s="195" t="n">
        <v>8.31000000000007</v>
      </c>
      <c r="AB71" s="195">
        <f>IFERROR(VLOOKUP(AA71,'CRUCE RIESGOS'!$C$9:$D$14,2,FALSE),"")</f>
        <v/>
      </c>
      <c r="AC71" s="195" t="n">
        <v>9.31000000000008</v>
      </c>
      <c r="AD71" s="195">
        <f>IFERROR(VLOOKUP(AC71,'CRUCE RIESGOS'!$C$9:$D$14,2,FALSE),"")</f>
        <v/>
      </c>
      <c r="AE71" s="195" t="n">
        <v>10.3100000000001</v>
      </c>
      <c r="AF71" s="195">
        <f>IFERROR(VLOOKUP(AE71,'CRUCE RIESGOS'!$C$9:$D$14,2,FALSE),"")</f>
        <v/>
      </c>
      <c r="AG71" s="195" t="n">
        <v>11.3100000000001</v>
      </c>
      <c r="AH71" s="195">
        <f>IFERROR(VLOOKUP(AG71,'CRUCE RIESGOS'!$C$9:$D$14,2,FALSE),"")</f>
        <v/>
      </c>
      <c r="AI71" s="195" t="n">
        <v>12.3100000000001</v>
      </c>
      <c r="AJ71" s="195">
        <f>IFERROR(VLOOKUP(AI71,'CRUCE RIESGOS'!$C$9:$D$14,2,FALSE),"")</f>
        <v/>
      </c>
      <c r="AK71" s="195" t="n">
        <v>13.3100000000001</v>
      </c>
      <c r="AL71" s="195">
        <f>IFERROR(VLOOKUP(AK71,'CRUCE RIESGOS'!$C$9:$D$14,2,FALSE),"")</f>
        <v/>
      </c>
      <c r="AM71" s="195" t="n">
        <v>14.3100000000001</v>
      </c>
      <c r="AN71" s="195">
        <f>IFERROR(VLOOKUP(AM71,'CRUCE RIESGOS'!$C$9:$D$14,2,FALSE),"")</f>
        <v/>
      </c>
      <c r="AO71" s="195" t="n">
        <v>15.3100000000001</v>
      </c>
      <c r="AP71" s="195">
        <f>IFERROR(VLOOKUP(AO71,'CRUCE RIESGOS'!$C$9:$D$14,2,FALSE),"")</f>
        <v/>
      </c>
      <c r="AQ71" s="195" t="n">
        <v>16.3100000000001</v>
      </c>
      <c r="AR71" s="195">
        <f>IFERROR(VLOOKUP(AQ71,'CRUCE RIESGOS'!$C$9:$D$14,2,FALSE),"")</f>
        <v/>
      </c>
      <c r="AS71" s="195" t="n">
        <v>17.3100000000002</v>
      </c>
      <c r="AT71" s="195">
        <f>IFERROR(VLOOKUP(AS71,'CRUCE RIESGOS'!$C$9:$D$14,2,FALSE),"")</f>
        <v/>
      </c>
      <c r="AU71" s="195" t="n">
        <v>18.3100000000002</v>
      </c>
      <c r="AV71" s="195">
        <f>IFERROR(VLOOKUP(AU71,'CRUCE RIESGOS'!$C$9:$D$14,2,FALSE),"")</f>
        <v/>
      </c>
      <c r="AW71" s="195" t="n">
        <v>19.3100000000002</v>
      </c>
      <c r="AX71" s="195">
        <f>IFERROR(VLOOKUP(AW71,'CRUCE RIESGOS'!$C$9:$D$14,2,FALSE),"")</f>
        <v/>
      </c>
      <c r="AY71" s="195" t="n">
        <v>20.3100000000002</v>
      </c>
      <c r="AZ71" s="195">
        <f>IFERROR(VLOOKUP(AY71,'CRUCE RIESGOS'!$C$9:$D$14,2,FALSE),"")</f>
        <v/>
      </c>
      <c r="BA71" s="195" t="n">
        <v>21.3100000000002</v>
      </c>
      <c r="BB71" s="195">
        <f>IFERROR(VLOOKUP(BA71,'CRUCE RIESGOS'!$C$9:$D$14,2,FALSE),"")</f>
        <v/>
      </c>
      <c r="BC71" s="195" t="n">
        <v>22.3100000000002</v>
      </c>
      <c r="BD71" s="195">
        <f>IFERROR(VLOOKUP(BC71,'CRUCE RIESGOS'!$C$9:$D$14,2,FALSE),"")</f>
        <v/>
      </c>
      <c r="BE71" s="195" t="n">
        <v>23.3100000000002</v>
      </c>
      <c r="BF71" s="195">
        <f>IFERROR(VLOOKUP(BE71,'CRUCE RIESGOS'!$C$9:$D$14,2,FALSE),"")</f>
        <v/>
      </c>
      <c r="BG71" s="195" t="n">
        <v>24.3100000000002</v>
      </c>
      <c r="BH71" s="195">
        <f>IFERROR(VLOOKUP(BG71,'CRUCE RIESGOS'!$C$9:$D$14,2,FALSE),"")</f>
        <v/>
      </c>
      <c r="BI71" s="195" t="n">
        <v>25.3100000000002</v>
      </c>
      <c r="BJ71" s="195">
        <f>IFERROR(VLOOKUP(BI71,'CRUCE RIESGOS'!$C$9:$D$14,2,FALSE),"")</f>
        <v/>
      </c>
    </row>
    <row r="72">
      <c r="N72" s="195">
        <f>IF(N73&lt;&gt;""," -R","")</f>
        <v/>
      </c>
      <c r="P72" s="195">
        <f>IF(P73&lt;&gt;""," -R","")</f>
        <v/>
      </c>
      <c r="R72" s="195">
        <f>IF(R73&lt;&gt;""," -R","")</f>
        <v/>
      </c>
      <c r="T72" s="195">
        <f>IF(T73&lt;&gt;""," -R","")</f>
        <v/>
      </c>
      <c r="V72" s="195">
        <f>IF(V73&lt;&gt;""," -R","")</f>
        <v/>
      </c>
      <c r="X72" s="195">
        <f>IF(X73&lt;&gt;""," -R","")</f>
        <v/>
      </c>
      <c r="Z72" s="195">
        <f>IF(Z73&lt;&gt;""," -R","")</f>
        <v/>
      </c>
      <c r="AB72" s="195">
        <f>IF(AB73&lt;&gt;""," -R","")</f>
        <v/>
      </c>
      <c r="AD72" s="195">
        <f>IF(AD73&lt;&gt;""," -R","")</f>
        <v/>
      </c>
      <c r="AF72" s="195">
        <f>IF(AF73&lt;&gt;""," -R","")</f>
        <v/>
      </c>
      <c r="AH72" s="195">
        <f>IF(AH73&lt;&gt;""," -R","")</f>
        <v/>
      </c>
      <c r="AJ72" s="195">
        <f>IF(AJ73&lt;&gt;""," -R","")</f>
        <v/>
      </c>
      <c r="AL72" s="195">
        <f>IF(AL73&lt;&gt;""," -R","")</f>
        <v/>
      </c>
      <c r="AN72" s="195">
        <f>IF(AN73&lt;&gt;""," -R","")</f>
        <v/>
      </c>
      <c r="AP72" s="195">
        <f>IF(AP73&lt;&gt;""," -R","")</f>
        <v/>
      </c>
      <c r="AR72" s="195">
        <f>IF(AR73&lt;&gt;""," -R","")</f>
        <v/>
      </c>
      <c r="AT72" s="195">
        <f>IF(AT73&lt;&gt;""," -R","")</f>
        <v/>
      </c>
      <c r="AV72" s="195">
        <f>IF(AV73&lt;&gt;""," -R","")</f>
        <v/>
      </c>
      <c r="AX72" s="195">
        <f>IF(AX73&lt;&gt;""," -R","")</f>
        <v/>
      </c>
      <c r="AZ72" s="195">
        <f>IF(AZ73&lt;&gt;""," -R","")</f>
        <v/>
      </c>
      <c r="BB72" s="195">
        <f>IF(BB73&lt;&gt;""," -R","")</f>
        <v/>
      </c>
      <c r="BD72" s="195">
        <f>IF(BD73&lt;&gt;""," -R","")</f>
        <v/>
      </c>
      <c r="BF72" s="195">
        <f>IF(BF73&lt;&gt;""," -R","")</f>
        <v/>
      </c>
      <c r="BH72" s="195">
        <f>IF(BH73&lt;&gt;""," -R","")</f>
        <v/>
      </c>
      <c r="BJ72" s="195">
        <f>IF(BJ73&lt;&gt;""," -R","")</f>
        <v/>
      </c>
    </row>
    <row r="73">
      <c r="M73" s="195" t="n">
        <v>1.32</v>
      </c>
      <c r="N73" s="195">
        <f>IFERROR(VLOOKUP(M73,'CRUCE RIESGOS'!$C$9:$D$14,2,FALSE),"")</f>
        <v/>
      </c>
      <c r="O73" s="195" t="n">
        <v>2.32000000000001</v>
      </c>
      <c r="P73" s="195">
        <f>IFERROR(VLOOKUP(O73,'CRUCE RIESGOS'!$C$9:$D$14,2,FALSE),"")</f>
        <v/>
      </c>
      <c r="Q73" s="195" t="n">
        <v>3.32000000000002</v>
      </c>
      <c r="R73" s="195">
        <f>IFERROR(VLOOKUP(Q73,'CRUCE RIESGOS'!$C$9:$D$14,2,FALSE),"")</f>
        <v/>
      </c>
      <c r="S73" s="195" t="n">
        <v>4.32000000000003</v>
      </c>
      <c r="T73" s="195">
        <f>IFERROR(VLOOKUP(S73,'CRUCE RIESGOS'!$C$9:$D$14,2,FALSE),"")</f>
        <v/>
      </c>
      <c r="U73" s="195" t="n">
        <v>5.32000000000004</v>
      </c>
      <c r="V73" s="195">
        <f>IFERROR(VLOOKUP(U73,'CRUCE RIESGOS'!$C$9:$D$14,2,FALSE),"")</f>
        <v/>
      </c>
      <c r="W73" s="195" t="n">
        <v>6.32000000000005</v>
      </c>
      <c r="X73" s="195">
        <f>IFERROR(VLOOKUP(W73,'CRUCE RIESGOS'!$C$9:$D$14,2,FALSE),"")</f>
        <v/>
      </c>
      <c r="Y73" s="195" t="n">
        <v>7.32000000000006</v>
      </c>
      <c r="Z73" s="195">
        <f>IFERROR(VLOOKUP(Y73,'CRUCE RIESGOS'!$C$9:$D$14,2,FALSE),"")</f>
        <v/>
      </c>
      <c r="AA73" s="195" t="n">
        <v>8.32000000000007</v>
      </c>
      <c r="AB73" s="195">
        <f>IFERROR(VLOOKUP(AA73,'CRUCE RIESGOS'!$C$9:$D$14,2,FALSE),"")</f>
        <v/>
      </c>
      <c r="AC73" s="195" t="n">
        <v>9.32000000000008</v>
      </c>
      <c r="AD73" s="195">
        <f>IFERROR(VLOOKUP(AC73,'CRUCE RIESGOS'!$C$9:$D$14,2,FALSE),"")</f>
        <v/>
      </c>
      <c r="AE73" s="195" t="n">
        <v>10.3200000000001</v>
      </c>
      <c r="AF73" s="195">
        <f>IFERROR(VLOOKUP(AE73,'CRUCE RIESGOS'!$C$9:$D$14,2,FALSE),"")</f>
        <v/>
      </c>
      <c r="AG73" s="195" t="n">
        <v>11.3200000000001</v>
      </c>
      <c r="AH73" s="195">
        <f>IFERROR(VLOOKUP(AG73,'CRUCE RIESGOS'!$C$9:$D$14,2,FALSE),"")</f>
        <v/>
      </c>
      <c r="AI73" s="195" t="n">
        <v>12.3200000000001</v>
      </c>
      <c r="AJ73" s="195">
        <f>IFERROR(VLOOKUP(AI73,'CRUCE RIESGOS'!$C$9:$D$14,2,FALSE),"")</f>
        <v/>
      </c>
      <c r="AK73" s="195" t="n">
        <v>13.3200000000001</v>
      </c>
      <c r="AL73" s="195">
        <f>IFERROR(VLOOKUP(AK73,'CRUCE RIESGOS'!$C$9:$D$14,2,FALSE),"")</f>
        <v/>
      </c>
      <c r="AM73" s="195" t="n">
        <v>14.3200000000001</v>
      </c>
      <c r="AN73" s="195">
        <f>IFERROR(VLOOKUP(AM73,'CRUCE RIESGOS'!$C$9:$D$14,2,FALSE),"")</f>
        <v/>
      </c>
      <c r="AO73" s="195" t="n">
        <v>15.3200000000001</v>
      </c>
      <c r="AP73" s="195">
        <f>IFERROR(VLOOKUP(AO73,'CRUCE RIESGOS'!$C$9:$D$14,2,FALSE),"")</f>
        <v/>
      </c>
      <c r="AQ73" s="195" t="n">
        <v>16.3200000000001</v>
      </c>
      <c r="AR73" s="195">
        <f>IFERROR(VLOOKUP(AQ73,'CRUCE RIESGOS'!$C$9:$D$14,2,FALSE),"")</f>
        <v/>
      </c>
      <c r="AS73" s="195" t="n">
        <v>17.3200000000002</v>
      </c>
      <c r="AT73" s="195">
        <f>IFERROR(VLOOKUP(AS73,'CRUCE RIESGOS'!$C$9:$D$14,2,FALSE),"")</f>
        <v/>
      </c>
      <c r="AU73" s="195" t="n">
        <v>18.3200000000002</v>
      </c>
      <c r="AV73" s="195">
        <f>IFERROR(VLOOKUP(AU73,'CRUCE RIESGOS'!$C$9:$D$14,2,FALSE),"")</f>
        <v/>
      </c>
      <c r="AW73" s="195" t="n">
        <v>19.3200000000002</v>
      </c>
      <c r="AX73" s="195">
        <f>IFERROR(VLOOKUP(AW73,'CRUCE RIESGOS'!$C$9:$D$14,2,FALSE),"")</f>
        <v/>
      </c>
      <c r="AY73" s="195" t="n">
        <v>20.3200000000002</v>
      </c>
      <c r="AZ73" s="195">
        <f>IFERROR(VLOOKUP(AY73,'CRUCE RIESGOS'!$C$9:$D$14,2,FALSE),"")</f>
        <v/>
      </c>
      <c r="BA73" s="195" t="n">
        <v>21.3200000000002</v>
      </c>
      <c r="BB73" s="195">
        <f>IFERROR(VLOOKUP(BA73,'CRUCE RIESGOS'!$C$9:$D$14,2,FALSE),"")</f>
        <v/>
      </c>
      <c r="BC73" s="195" t="n">
        <v>22.3200000000002</v>
      </c>
      <c r="BD73" s="195">
        <f>IFERROR(VLOOKUP(BC73,'CRUCE RIESGOS'!$C$9:$D$14,2,FALSE),"")</f>
        <v/>
      </c>
      <c r="BE73" s="195" t="n">
        <v>23.3200000000002</v>
      </c>
      <c r="BF73" s="195">
        <f>IFERROR(VLOOKUP(BE73,'CRUCE RIESGOS'!$C$9:$D$14,2,FALSE),"")</f>
        <v/>
      </c>
      <c r="BG73" s="195" t="n">
        <v>24.3200000000002</v>
      </c>
      <c r="BH73" s="195">
        <f>IFERROR(VLOOKUP(BG73,'CRUCE RIESGOS'!$C$9:$D$14,2,FALSE),"")</f>
        <v/>
      </c>
      <c r="BI73" s="195" t="n">
        <v>25.3200000000002</v>
      </c>
      <c r="BJ73" s="195">
        <f>IFERROR(VLOOKUP(BI73,'CRUCE RIESGOS'!$C$9:$D$14,2,FALSE),"")</f>
        <v/>
      </c>
    </row>
    <row r="74">
      <c r="N74" s="195">
        <f>IF(N75&lt;&gt;""," -R","")</f>
        <v/>
      </c>
      <c r="P74" s="195">
        <f>IF(P75&lt;&gt;""," -R","")</f>
        <v/>
      </c>
      <c r="R74" s="195">
        <f>IF(R75&lt;&gt;""," -R","")</f>
        <v/>
      </c>
      <c r="T74" s="195">
        <f>IF(T75&lt;&gt;""," -R","")</f>
        <v/>
      </c>
      <c r="V74" s="195">
        <f>IF(V75&lt;&gt;""," -R","")</f>
        <v/>
      </c>
      <c r="X74" s="195">
        <f>IF(X75&lt;&gt;""," -R","")</f>
        <v/>
      </c>
      <c r="Z74" s="195">
        <f>IF(Z75&lt;&gt;""," -R","")</f>
        <v/>
      </c>
      <c r="AB74" s="195">
        <f>IF(AB75&lt;&gt;""," -R","")</f>
        <v/>
      </c>
      <c r="AD74" s="195">
        <f>IF(AD75&lt;&gt;""," -R","")</f>
        <v/>
      </c>
      <c r="AF74" s="195">
        <f>IF(AF75&lt;&gt;""," -R","")</f>
        <v/>
      </c>
      <c r="AH74" s="195">
        <f>IF(AH75&lt;&gt;""," -R","")</f>
        <v/>
      </c>
      <c r="AJ74" s="195">
        <f>IF(AJ75&lt;&gt;""," -R","")</f>
        <v/>
      </c>
      <c r="AL74" s="195">
        <f>IF(AL75&lt;&gt;""," -R","")</f>
        <v/>
      </c>
      <c r="AN74" s="195">
        <f>IF(AN75&lt;&gt;""," -R","")</f>
        <v/>
      </c>
      <c r="AP74" s="195">
        <f>IF(AP75&lt;&gt;""," -R","")</f>
        <v/>
      </c>
      <c r="AR74" s="195">
        <f>IF(AR75&lt;&gt;""," -R","")</f>
        <v/>
      </c>
      <c r="AT74" s="195">
        <f>IF(AT75&lt;&gt;""," -R","")</f>
        <v/>
      </c>
      <c r="AV74" s="195">
        <f>IF(AV75&lt;&gt;""," -R","")</f>
        <v/>
      </c>
      <c r="AX74" s="195">
        <f>IF(AX75&lt;&gt;""," -R","")</f>
        <v/>
      </c>
      <c r="AZ74" s="195">
        <f>IF(AZ75&lt;&gt;""," -R","")</f>
        <v/>
      </c>
      <c r="BB74" s="195">
        <f>IF(BB75&lt;&gt;""," -R","")</f>
        <v/>
      </c>
      <c r="BD74" s="195">
        <f>IF(BD75&lt;&gt;""," -R","")</f>
        <v/>
      </c>
      <c r="BF74" s="195">
        <f>IF(BF75&lt;&gt;""," -R","")</f>
        <v/>
      </c>
      <c r="BH74" s="195">
        <f>IF(BH75&lt;&gt;""," -R","")</f>
        <v/>
      </c>
      <c r="BJ74" s="195">
        <f>IF(BJ75&lt;&gt;""," -R","")</f>
        <v/>
      </c>
    </row>
    <row r="75">
      <c r="M75" s="195" t="n">
        <v>1.33</v>
      </c>
      <c r="N75" s="195">
        <f>IFERROR(VLOOKUP(M75,'CRUCE RIESGOS'!$C$9:$D$14,2,FALSE),"")</f>
        <v/>
      </c>
      <c r="O75" s="195" t="n">
        <v>2.33000000000001</v>
      </c>
      <c r="P75" s="195">
        <f>IFERROR(VLOOKUP(O75,'CRUCE RIESGOS'!$C$9:$D$14,2,FALSE),"")</f>
        <v/>
      </c>
      <c r="Q75" s="195" t="n">
        <v>3.33000000000002</v>
      </c>
      <c r="R75" s="195">
        <f>IFERROR(VLOOKUP(Q75,'CRUCE RIESGOS'!$C$9:$D$14,2,FALSE),"")</f>
        <v/>
      </c>
      <c r="S75" s="195" t="n">
        <v>4.33000000000003</v>
      </c>
      <c r="T75" s="195">
        <f>IFERROR(VLOOKUP(S75,'CRUCE RIESGOS'!$C$9:$D$14,2,FALSE),"")</f>
        <v/>
      </c>
      <c r="U75" s="195" t="n">
        <v>5.33000000000004</v>
      </c>
      <c r="V75" s="195">
        <f>IFERROR(VLOOKUP(U75,'CRUCE RIESGOS'!$C$9:$D$14,2,FALSE),"")</f>
        <v/>
      </c>
      <c r="W75" s="195" t="n">
        <v>6.33000000000005</v>
      </c>
      <c r="X75" s="195">
        <f>IFERROR(VLOOKUP(W75,'CRUCE RIESGOS'!$C$9:$D$14,2,FALSE),"")</f>
        <v/>
      </c>
      <c r="Y75" s="195" t="n">
        <v>7.33000000000006</v>
      </c>
      <c r="Z75" s="195">
        <f>IFERROR(VLOOKUP(Y75,'CRUCE RIESGOS'!$C$9:$D$14,2,FALSE),"")</f>
        <v/>
      </c>
      <c r="AA75" s="195" t="n">
        <v>8.330000000000069</v>
      </c>
      <c r="AB75" s="195">
        <f>IFERROR(VLOOKUP(AA75,'CRUCE RIESGOS'!$C$9:$D$14,2,FALSE),"")</f>
        <v/>
      </c>
      <c r="AC75" s="195" t="n">
        <v>9.33000000000008</v>
      </c>
      <c r="AD75" s="195">
        <f>IFERROR(VLOOKUP(AC75,'CRUCE RIESGOS'!$C$9:$D$14,2,FALSE),"")</f>
        <v/>
      </c>
      <c r="AE75" s="195" t="n">
        <v>10.3300000000001</v>
      </c>
      <c r="AF75" s="195">
        <f>IFERROR(VLOOKUP(AE75,'CRUCE RIESGOS'!$C$9:$D$14,2,FALSE),"")</f>
        <v/>
      </c>
      <c r="AG75" s="195" t="n">
        <v>11.3300000000001</v>
      </c>
      <c r="AH75" s="195">
        <f>IFERROR(VLOOKUP(AG75,'CRUCE RIESGOS'!$C$9:$D$14,2,FALSE),"")</f>
        <v/>
      </c>
      <c r="AI75" s="195" t="n">
        <v>12.3300000000001</v>
      </c>
      <c r="AJ75" s="195">
        <f>IFERROR(VLOOKUP(AI75,'CRUCE RIESGOS'!$C$9:$D$14,2,FALSE),"")</f>
        <v/>
      </c>
      <c r="AK75" s="195" t="n">
        <v>13.3300000000001</v>
      </c>
      <c r="AL75" s="195">
        <f>IFERROR(VLOOKUP(AK75,'CRUCE RIESGOS'!$C$9:$D$14,2,FALSE),"")</f>
        <v/>
      </c>
      <c r="AM75" s="195" t="n">
        <v>14.3300000000001</v>
      </c>
      <c r="AN75" s="195">
        <f>IFERROR(VLOOKUP(AM75,'CRUCE RIESGOS'!$C$9:$D$14,2,FALSE),"")</f>
        <v/>
      </c>
      <c r="AO75" s="195" t="n">
        <v>15.3300000000001</v>
      </c>
      <c r="AP75" s="195">
        <f>IFERROR(VLOOKUP(AO75,'CRUCE RIESGOS'!$C$9:$D$14,2,FALSE),"")</f>
        <v/>
      </c>
      <c r="AQ75" s="195" t="n">
        <v>16.3300000000001</v>
      </c>
      <c r="AR75" s="195">
        <f>IFERROR(VLOOKUP(AQ75,'CRUCE RIESGOS'!$C$9:$D$14,2,FALSE),"")</f>
        <v/>
      </c>
      <c r="AS75" s="195" t="n">
        <v>17.3300000000002</v>
      </c>
      <c r="AT75" s="195">
        <f>IFERROR(VLOOKUP(AS75,'CRUCE RIESGOS'!$C$9:$D$14,2,FALSE),"")</f>
        <v/>
      </c>
      <c r="AU75" s="195" t="n">
        <v>18.3300000000002</v>
      </c>
      <c r="AV75" s="195">
        <f>IFERROR(VLOOKUP(AU75,'CRUCE RIESGOS'!$C$9:$D$14,2,FALSE),"")</f>
        <v/>
      </c>
      <c r="AW75" s="195" t="n">
        <v>19.3300000000002</v>
      </c>
      <c r="AX75" s="195">
        <f>IFERROR(VLOOKUP(AW75,'CRUCE RIESGOS'!$C$9:$D$14,2,FALSE),"")</f>
        <v/>
      </c>
      <c r="AY75" s="195" t="n">
        <v>20.3300000000002</v>
      </c>
      <c r="AZ75" s="195">
        <f>IFERROR(VLOOKUP(AY75,'CRUCE RIESGOS'!$C$9:$D$14,2,FALSE),"")</f>
        <v/>
      </c>
      <c r="BA75" s="195" t="n">
        <v>21.3300000000002</v>
      </c>
      <c r="BB75" s="195">
        <f>IFERROR(VLOOKUP(BA75,'CRUCE RIESGOS'!$C$9:$D$14,2,FALSE),"")</f>
        <v/>
      </c>
      <c r="BC75" s="195" t="n">
        <v>22.3300000000002</v>
      </c>
      <c r="BD75" s="195">
        <f>IFERROR(VLOOKUP(BC75,'CRUCE RIESGOS'!$C$9:$D$14,2,FALSE),"")</f>
        <v/>
      </c>
      <c r="BE75" s="195" t="n">
        <v>23.3300000000002</v>
      </c>
      <c r="BF75" s="195">
        <f>IFERROR(VLOOKUP(BE75,'CRUCE RIESGOS'!$C$9:$D$14,2,FALSE),"")</f>
        <v/>
      </c>
      <c r="BG75" s="195" t="n">
        <v>24.3300000000002</v>
      </c>
      <c r="BH75" s="195">
        <f>IFERROR(VLOOKUP(BG75,'CRUCE RIESGOS'!$C$9:$D$14,2,FALSE),"")</f>
        <v/>
      </c>
      <c r="BI75" s="195" t="n">
        <v>25.3300000000002</v>
      </c>
      <c r="BJ75" s="195">
        <f>IFERROR(VLOOKUP(BI75,'CRUCE RIESGOS'!$C$9:$D$14,2,FALSE),"")</f>
        <v/>
      </c>
    </row>
    <row r="76">
      <c r="N76" s="195">
        <f>IF(N77&lt;&gt;""," -R","")</f>
        <v/>
      </c>
      <c r="P76" s="195">
        <f>IF(P77&lt;&gt;""," -R","")</f>
        <v/>
      </c>
      <c r="R76" s="195">
        <f>IF(R77&lt;&gt;""," -R","")</f>
        <v/>
      </c>
      <c r="T76" s="195">
        <f>IF(T77&lt;&gt;""," -R","")</f>
        <v/>
      </c>
      <c r="V76" s="195">
        <f>IF(V77&lt;&gt;""," -R","")</f>
        <v/>
      </c>
      <c r="X76" s="195">
        <f>IF(X77&lt;&gt;""," -R","")</f>
        <v/>
      </c>
      <c r="Z76" s="195">
        <f>IF(Z77&lt;&gt;""," -R","")</f>
        <v/>
      </c>
      <c r="AB76" s="195">
        <f>IF(AB77&lt;&gt;""," -R","")</f>
        <v/>
      </c>
      <c r="AD76" s="195">
        <f>IF(AD77&lt;&gt;""," -R","")</f>
        <v/>
      </c>
      <c r="AF76" s="195">
        <f>IF(AF77&lt;&gt;""," -R","")</f>
        <v/>
      </c>
      <c r="AH76" s="195">
        <f>IF(AH77&lt;&gt;""," -R","")</f>
        <v/>
      </c>
      <c r="AJ76" s="195">
        <f>IF(AJ77&lt;&gt;""," -R","")</f>
        <v/>
      </c>
      <c r="AL76" s="195">
        <f>IF(AL77&lt;&gt;""," -R","")</f>
        <v/>
      </c>
      <c r="AN76" s="195">
        <f>IF(AN77&lt;&gt;""," -R","")</f>
        <v/>
      </c>
      <c r="AP76" s="195">
        <f>IF(AP77&lt;&gt;""," -R","")</f>
        <v/>
      </c>
      <c r="AR76" s="195">
        <f>IF(AR77&lt;&gt;""," -R","")</f>
        <v/>
      </c>
      <c r="AT76" s="195">
        <f>IF(AT77&lt;&gt;""," -R","")</f>
        <v/>
      </c>
      <c r="AV76" s="195">
        <f>IF(AV77&lt;&gt;""," -R","")</f>
        <v/>
      </c>
      <c r="AX76" s="195">
        <f>IF(AX77&lt;&gt;""," -R","")</f>
        <v/>
      </c>
      <c r="AZ76" s="195">
        <f>IF(AZ77&lt;&gt;""," -R","")</f>
        <v/>
      </c>
      <c r="BB76" s="195">
        <f>IF(BB77&lt;&gt;""," -R","")</f>
        <v/>
      </c>
      <c r="BD76" s="195">
        <f>IF(BD77&lt;&gt;""," -R","")</f>
        <v/>
      </c>
      <c r="BF76" s="195">
        <f>IF(BF77&lt;&gt;""," -R","")</f>
        <v/>
      </c>
      <c r="BH76" s="195">
        <f>IF(BH77&lt;&gt;""," -R","")</f>
        <v/>
      </c>
      <c r="BJ76" s="195">
        <f>IF(BJ77&lt;&gt;""," -R","")</f>
        <v/>
      </c>
    </row>
    <row r="77">
      <c r="M77" s="195" t="n">
        <v>1.34</v>
      </c>
      <c r="N77" s="195">
        <f>IFERROR(VLOOKUP(M77,'CRUCE RIESGOS'!$C$9:$D$14,2,FALSE),"")</f>
        <v/>
      </c>
      <c r="O77" s="195" t="n">
        <v>2.34000000000001</v>
      </c>
      <c r="P77" s="195">
        <f>IFERROR(VLOOKUP(O77,'CRUCE RIESGOS'!$C$9:$D$14,2,FALSE),"")</f>
        <v/>
      </c>
      <c r="Q77" s="195" t="n">
        <v>3.34000000000002</v>
      </c>
      <c r="R77" s="195">
        <f>IFERROR(VLOOKUP(Q77,'CRUCE RIESGOS'!$C$9:$D$14,2,FALSE),"")</f>
        <v/>
      </c>
      <c r="S77" s="195" t="n">
        <v>4.34000000000003</v>
      </c>
      <c r="T77" s="195">
        <f>IFERROR(VLOOKUP(S77,'CRUCE RIESGOS'!$C$9:$D$14,2,FALSE),"")</f>
        <v/>
      </c>
      <c r="U77" s="195" t="n">
        <v>5.34000000000004</v>
      </c>
      <c r="V77" s="195">
        <f>IFERROR(VLOOKUP(U77,'CRUCE RIESGOS'!$C$9:$D$14,2,FALSE),"")</f>
        <v/>
      </c>
      <c r="W77" s="195" t="n">
        <v>6.34000000000005</v>
      </c>
      <c r="X77" s="195">
        <f>IFERROR(VLOOKUP(W77,'CRUCE RIESGOS'!$C$9:$D$14,2,FALSE),"")</f>
        <v/>
      </c>
      <c r="Y77" s="195" t="n">
        <v>7.34000000000006</v>
      </c>
      <c r="Z77" s="195">
        <f>IFERROR(VLOOKUP(Y77,'CRUCE RIESGOS'!$C$9:$D$14,2,FALSE),"")</f>
        <v/>
      </c>
      <c r="AA77" s="195" t="n">
        <v>8.340000000000069</v>
      </c>
      <c r="AB77" s="195">
        <f>IFERROR(VLOOKUP(AA77,'CRUCE RIESGOS'!$C$9:$D$14,2,FALSE),"")</f>
        <v/>
      </c>
      <c r="AC77" s="195" t="n">
        <v>9.34000000000008</v>
      </c>
      <c r="AD77" s="195">
        <f>IFERROR(VLOOKUP(AC77,'CRUCE RIESGOS'!$C$9:$D$14,2,FALSE),"")</f>
        <v/>
      </c>
      <c r="AE77" s="195" t="n">
        <v>10.3400000000001</v>
      </c>
      <c r="AF77" s="195">
        <f>IFERROR(VLOOKUP(AE77,'CRUCE RIESGOS'!$C$9:$D$14,2,FALSE),"")</f>
        <v/>
      </c>
      <c r="AG77" s="195" t="n">
        <v>11.3400000000001</v>
      </c>
      <c r="AH77" s="195">
        <f>IFERROR(VLOOKUP(AG77,'CRUCE RIESGOS'!$C$9:$D$14,2,FALSE),"")</f>
        <v/>
      </c>
      <c r="AI77" s="195" t="n">
        <v>12.3400000000001</v>
      </c>
      <c r="AJ77" s="195">
        <f>IFERROR(VLOOKUP(AI77,'CRUCE RIESGOS'!$C$9:$D$14,2,FALSE),"")</f>
        <v/>
      </c>
      <c r="AK77" s="195" t="n">
        <v>13.3400000000001</v>
      </c>
      <c r="AL77" s="195">
        <f>IFERROR(VLOOKUP(AK77,'CRUCE RIESGOS'!$C$9:$D$14,2,FALSE),"")</f>
        <v/>
      </c>
      <c r="AM77" s="195" t="n">
        <v>14.3400000000001</v>
      </c>
      <c r="AN77" s="195">
        <f>IFERROR(VLOOKUP(AM77,'CRUCE RIESGOS'!$C$9:$D$14,2,FALSE),"")</f>
        <v/>
      </c>
      <c r="AO77" s="195" t="n">
        <v>15.3400000000001</v>
      </c>
      <c r="AP77" s="195">
        <f>IFERROR(VLOOKUP(AO77,'CRUCE RIESGOS'!$C$9:$D$14,2,FALSE),"")</f>
        <v/>
      </c>
      <c r="AQ77" s="195" t="n">
        <v>16.3400000000001</v>
      </c>
      <c r="AR77" s="195">
        <f>IFERROR(VLOOKUP(AQ77,'CRUCE RIESGOS'!$C$9:$D$14,2,FALSE),"")</f>
        <v/>
      </c>
      <c r="AS77" s="195" t="n">
        <v>17.3400000000002</v>
      </c>
      <c r="AT77" s="195">
        <f>IFERROR(VLOOKUP(AS77,'CRUCE RIESGOS'!$C$9:$D$14,2,FALSE),"")</f>
        <v/>
      </c>
      <c r="AU77" s="195" t="n">
        <v>18.3400000000002</v>
      </c>
      <c r="AV77" s="195">
        <f>IFERROR(VLOOKUP(AU77,'CRUCE RIESGOS'!$C$9:$D$14,2,FALSE),"")</f>
        <v/>
      </c>
      <c r="AW77" s="195" t="n">
        <v>19.3400000000002</v>
      </c>
      <c r="AX77" s="195">
        <f>IFERROR(VLOOKUP(AW77,'CRUCE RIESGOS'!$C$9:$D$14,2,FALSE),"")</f>
        <v/>
      </c>
      <c r="AY77" s="195" t="n">
        <v>20.3400000000002</v>
      </c>
      <c r="AZ77" s="195">
        <f>IFERROR(VLOOKUP(AY77,'CRUCE RIESGOS'!$C$9:$D$14,2,FALSE),"")</f>
        <v/>
      </c>
      <c r="BA77" s="195" t="n">
        <v>21.3400000000002</v>
      </c>
      <c r="BB77" s="195">
        <f>IFERROR(VLOOKUP(BA77,'CRUCE RIESGOS'!$C$9:$D$14,2,FALSE),"")</f>
        <v/>
      </c>
      <c r="BC77" s="195" t="n">
        <v>22.3400000000002</v>
      </c>
      <c r="BD77" s="195">
        <f>IFERROR(VLOOKUP(BC77,'CRUCE RIESGOS'!$C$9:$D$14,2,FALSE),"")</f>
        <v/>
      </c>
      <c r="BE77" s="195" t="n">
        <v>23.3400000000002</v>
      </c>
      <c r="BF77" s="195">
        <f>IFERROR(VLOOKUP(BE77,'CRUCE RIESGOS'!$C$9:$D$14,2,FALSE),"")</f>
        <v/>
      </c>
      <c r="BG77" s="195" t="n">
        <v>24.3400000000002</v>
      </c>
      <c r="BH77" s="195">
        <f>IFERROR(VLOOKUP(BG77,'CRUCE RIESGOS'!$C$9:$D$14,2,FALSE),"")</f>
        <v/>
      </c>
      <c r="BI77" s="195" t="n">
        <v>25.3400000000002</v>
      </c>
      <c r="BJ77" s="195">
        <f>IFERROR(VLOOKUP(BI77,'CRUCE RIESGOS'!$C$9:$D$14,2,FALSE),"")</f>
        <v/>
      </c>
    </row>
    <row r="78">
      <c r="N78" s="195">
        <f>IF(N79&lt;&gt;""," -R","")</f>
        <v/>
      </c>
      <c r="P78" s="195">
        <f>IF(P79&lt;&gt;""," -R","")</f>
        <v/>
      </c>
      <c r="R78" s="195">
        <f>IF(R79&lt;&gt;""," -R","")</f>
        <v/>
      </c>
      <c r="T78" s="195">
        <f>IF(T79&lt;&gt;""," -R","")</f>
        <v/>
      </c>
      <c r="V78" s="195">
        <f>IF(V79&lt;&gt;""," -R","")</f>
        <v/>
      </c>
      <c r="X78" s="195">
        <f>IF(X79&lt;&gt;""," -R","")</f>
        <v/>
      </c>
      <c r="Z78" s="195">
        <f>IF(Z79&lt;&gt;""," -R","")</f>
        <v/>
      </c>
      <c r="AB78" s="195">
        <f>IF(AB79&lt;&gt;""," -R","")</f>
        <v/>
      </c>
      <c r="AD78" s="195">
        <f>IF(AD79&lt;&gt;""," -R","")</f>
        <v/>
      </c>
      <c r="AF78" s="195">
        <f>IF(AF79&lt;&gt;""," -R","")</f>
        <v/>
      </c>
      <c r="AH78" s="195">
        <f>IF(AH79&lt;&gt;""," -R","")</f>
        <v/>
      </c>
      <c r="AJ78" s="195">
        <f>IF(AJ79&lt;&gt;""," -R","")</f>
        <v/>
      </c>
      <c r="AL78" s="195">
        <f>IF(AL79&lt;&gt;""," -R","")</f>
        <v/>
      </c>
      <c r="AN78" s="195">
        <f>IF(AN79&lt;&gt;""," -R","")</f>
        <v/>
      </c>
      <c r="AP78" s="195">
        <f>IF(AP79&lt;&gt;""," -R","")</f>
        <v/>
      </c>
      <c r="AR78" s="195">
        <f>IF(AR79&lt;&gt;""," -R","")</f>
        <v/>
      </c>
      <c r="AT78" s="195">
        <f>IF(AT79&lt;&gt;""," -R","")</f>
        <v/>
      </c>
      <c r="AV78" s="195">
        <f>IF(AV79&lt;&gt;""," -R","")</f>
        <v/>
      </c>
      <c r="AX78" s="195">
        <f>IF(AX79&lt;&gt;""," -R","")</f>
        <v/>
      </c>
      <c r="AZ78" s="195">
        <f>IF(AZ79&lt;&gt;""," -R","")</f>
        <v/>
      </c>
      <c r="BB78" s="195">
        <f>IF(BB79&lt;&gt;""," -R","")</f>
        <v/>
      </c>
      <c r="BD78" s="195">
        <f>IF(BD79&lt;&gt;""," -R","")</f>
        <v/>
      </c>
      <c r="BF78" s="195">
        <f>IF(BF79&lt;&gt;""," -R","")</f>
        <v/>
      </c>
      <c r="BH78" s="195">
        <f>IF(BH79&lt;&gt;""," -R","")</f>
        <v/>
      </c>
      <c r="BJ78" s="195">
        <f>IF(BJ79&lt;&gt;""," -R","")</f>
        <v/>
      </c>
    </row>
    <row r="79">
      <c r="M79" s="195" t="n">
        <v>1.35</v>
      </c>
      <c r="N79" s="195">
        <f>IFERROR(VLOOKUP(M79,'CRUCE RIESGOS'!$C$9:$D$14,2,FALSE),"")</f>
        <v/>
      </c>
      <c r="O79" s="195" t="n">
        <v>2.35000000000001</v>
      </c>
      <c r="P79" s="195">
        <f>IFERROR(VLOOKUP(O79,'CRUCE RIESGOS'!$C$9:$D$14,2,FALSE),"")</f>
        <v/>
      </c>
      <c r="Q79" s="195" t="n">
        <v>3.35000000000002</v>
      </c>
      <c r="R79" s="195">
        <f>IFERROR(VLOOKUP(Q79,'CRUCE RIESGOS'!$C$9:$D$14,2,FALSE),"")</f>
        <v/>
      </c>
      <c r="S79" s="195" t="n">
        <v>4.35000000000003</v>
      </c>
      <c r="T79" s="195">
        <f>IFERROR(VLOOKUP(S79,'CRUCE RIESGOS'!$C$9:$D$14,2,FALSE),"")</f>
        <v/>
      </c>
      <c r="U79" s="195" t="n">
        <v>5.35000000000004</v>
      </c>
      <c r="V79" s="195">
        <f>IFERROR(VLOOKUP(U79,'CRUCE RIESGOS'!$C$9:$D$14,2,FALSE),"")</f>
        <v/>
      </c>
      <c r="W79" s="195" t="n">
        <v>6.35000000000005</v>
      </c>
      <c r="X79" s="195">
        <f>IFERROR(VLOOKUP(W79,'CRUCE RIESGOS'!$C$9:$D$14,2,FALSE),"")</f>
        <v/>
      </c>
      <c r="Y79" s="195" t="n">
        <v>7.35000000000006</v>
      </c>
      <c r="Z79" s="195">
        <f>IFERROR(VLOOKUP(Y79,'CRUCE RIESGOS'!$C$9:$D$14,2,FALSE),"")</f>
        <v/>
      </c>
      <c r="AA79" s="195" t="n">
        <v>8.350000000000071</v>
      </c>
      <c r="AB79" s="195">
        <f>IFERROR(VLOOKUP(AA79,'CRUCE RIESGOS'!$C$9:$D$14,2,FALSE),"")</f>
        <v/>
      </c>
      <c r="AC79" s="195" t="n">
        <v>9.35000000000008</v>
      </c>
      <c r="AD79" s="195">
        <f>IFERROR(VLOOKUP(AC79,'CRUCE RIESGOS'!$C$9:$D$14,2,FALSE),"")</f>
        <v/>
      </c>
      <c r="AE79" s="195" t="n">
        <v>10.3500000000001</v>
      </c>
      <c r="AF79" s="195">
        <f>IFERROR(VLOOKUP(AE79,'CRUCE RIESGOS'!$C$9:$D$14,2,FALSE),"")</f>
        <v/>
      </c>
      <c r="AG79" s="195" t="n">
        <v>11.3500000000001</v>
      </c>
      <c r="AH79" s="195">
        <f>IFERROR(VLOOKUP(AG79,'CRUCE RIESGOS'!$C$9:$D$14,2,FALSE),"")</f>
        <v/>
      </c>
      <c r="AI79" s="195" t="n">
        <v>12.3500000000001</v>
      </c>
      <c r="AJ79" s="195">
        <f>IFERROR(VLOOKUP(AI79,'CRUCE RIESGOS'!$C$9:$D$14,2,FALSE),"")</f>
        <v/>
      </c>
      <c r="AK79" s="195" t="n">
        <v>13.3500000000001</v>
      </c>
      <c r="AL79" s="195">
        <f>IFERROR(VLOOKUP(AK79,'CRUCE RIESGOS'!$C$9:$D$14,2,FALSE),"")</f>
        <v/>
      </c>
      <c r="AM79" s="195" t="n">
        <v>14.3500000000001</v>
      </c>
      <c r="AN79" s="195">
        <f>IFERROR(VLOOKUP(AM79,'CRUCE RIESGOS'!$C$9:$D$14,2,FALSE),"")</f>
        <v/>
      </c>
      <c r="AO79" s="195" t="n">
        <v>15.3500000000001</v>
      </c>
      <c r="AP79" s="195">
        <f>IFERROR(VLOOKUP(AO79,'CRUCE RIESGOS'!$C$9:$D$14,2,FALSE),"")</f>
        <v/>
      </c>
      <c r="AQ79" s="195" t="n">
        <v>16.3500000000001</v>
      </c>
      <c r="AR79" s="195">
        <f>IFERROR(VLOOKUP(AQ79,'CRUCE RIESGOS'!$C$9:$D$14,2,FALSE),"")</f>
        <v/>
      </c>
      <c r="AS79" s="195" t="n">
        <v>17.3500000000002</v>
      </c>
      <c r="AT79" s="195">
        <f>IFERROR(VLOOKUP(AS79,'CRUCE RIESGOS'!$C$9:$D$14,2,FALSE),"")</f>
        <v/>
      </c>
      <c r="AU79" s="195" t="n">
        <v>18.3500000000002</v>
      </c>
      <c r="AV79" s="195">
        <f>IFERROR(VLOOKUP(AU79,'CRUCE RIESGOS'!$C$9:$D$14,2,FALSE),"")</f>
        <v/>
      </c>
      <c r="AW79" s="195" t="n">
        <v>19.3500000000002</v>
      </c>
      <c r="AX79" s="195">
        <f>IFERROR(VLOOKUP(AW79,'CRUCE RIESGOS'!$C$9:$D$14,2,FALSE),"")</f>
        <v/>
      </c>
      <c r="AY79" s="195" t="n">
        <v>20.3500000000002</v>
      </c>
      <c r="AZ79" s="195">
        <f>IFERROR(VLOOKUP(AY79,'CRUCE RIESGOS'!$C$9:$D$14,2,FALSE),"")</f>
        <v/>
      </c>
      <c r="BA79" s="195" t="n">
        <v>21.3500000000002</v>
      </c>
      <c r="BB79" s="195">
        <f>IFERROR(VLOOKUP(BA79,'CRUCE RIESGOS'!$C$9:$D$14,2,FALSE),"")</f>
        <v/>
      </c>
      <c r="BC79" s="195" t="n">
        <v>22.3500000000002</v>
      </c>
      <c r="BD79" s="195">
        <f>IFERROR(VLOOKUP(BC79,'CRUCE RIESGOS'!$C$9:$D$14,2,FALSE),"")</f>
        <v/>
      </c>
      <c r="BE79" s="195" t="n">
        <v>23.3500000000002</v>
      </c>
      <c r="BF79" s="195">
        <f>IFERROR(VLOOKUP(BE79,'CRUCE RIESGOS'!$C$9:$D$14,2,FALSE),"")</f>
        <v/>
      </c>
      <c r="BG79" s="195" t="n">
        <v>24.3500000000002</v>
      </c>
      <c r="BH79" s="195">
        <f>IFERROR(VLOOKUP(BG79,'CRUCE RIESGOS'!$C$9:$D$14,2,FALSE),"")</f>
        <v/>
      </c>
      <c r="BI79" s="195" t="n">
        <v>25.3500000000002</v>
      </c>
      <c r="BJ79" s="195">
        <f>IFERROR(VLOOKUP(BI79,'CRUCE RIESGOS'!$C$9:$D$14,2,FALSE),"")</f>
        <v/>
      </c>
    </row>
    <row r="80">
      <c r="N80" s="195">
        <f>IF(N81&lt;&gt;""," -R","")</f>
        <v/>
      </c>
      <c r="P80" s="195">
        <f>IF(P81&lt;&gt;""," -R","")</f>
        <v/>
      </c>
      <c r="R80" s="195">
        <f>IF(R81&lt;&gt;""," -R","")</f>
        <v/>
      </c>
      <c r="T80" s="195">
        <f>IF(T81&lt;&gt;""," -R","")</f>
        <v/>
      </c>
      <c r="V80" s="195">
        <f>IF(V81&lt;&gt;""," -R","")</f>
        <v/>
      </c>
      <c r="X80" s="195">
        <f>IF(X81&lt;&gt;""," -R","")</f>
        <v/>
      </c>
      <c r="Z80" s="195">
        <f>IF(Z81&lt;&gt;""," -R","")</f>
        <v/>
      </c>
      <c r="AB80" s="195">
        <f>IF(AB81&lt;&gt;""," -R","")</f>
        <v/>
      </c>
      <c r="AD80" s="195">
        <f>IF(AD81&lt;&gt;""," -R","")</f>
        <v/>
      </c>
      <c r="AF80" s="195">
        <f>IF(AF81&lt;&gt;""," -R","")</f>
        <v/>
      </c>
      <c r="AH80" s="195">
        <f>IF(AH81&lt;&gt;""," -R","")</f>
        <v/>
      </c>
      <c r="AJ80" s="195">
        <f>IF(AJ81&lt;&gt;""," -R","")</f>
        <v/>
      </c>
      <c r="AL80" s="195">
        <f>IF(AL81&lt;&gt;""," -R","")</f>
        <v/>
      </c>
      <c r="AN80" s="195">
        <f>IF(AN81&lt;&gt;""," -R","")</f>
        <v/>
      </c>
      <c r="AP80" s="195">
        <f>IF(AP81&lt;&gt;""," -R","")</f>
        <v/>
      </c>
      <c r="AR80" s="195">
        <f>IF(AR81&lt;&gt;""," -R","")</f>
        <v/>
      </c>
      <c r="AT80" s="195">
        <f>IF(AT81&lt;&gt;""," -R","")</f>
        <v/>
      </c>
      <c r="AV80" s="195">
        <f>IF(AV81&lt;&gt;""," -R","")</f>
        <v/>
      </c>
      <c r="AX80" s="195">
        <f>IF(AX81&lt;&gt;""," -R","")</f>
        <v/>
      </c>
      <c r="AZ80" s="195">
        <f>IF(AZ81&lt;&gt;""," -R","")</f>
        <v/>
      </c>
      <c r="BB80" s="195">
        <f>IF(BB81&lt;&gt;""," -R","")</f>
        <v/>
      </c>
      <c r="BD80" s="195">
        <f>IF(BD81&lt;&gt;""," -R","")</f>
        <v/>
      </c>
      <c r="BF80" s="195">
        <f>IF(BF81&lt;&gt;""," -R","")</f>
        <v/>
      </c>
      <c r="BH80" s="195">
        <f>IF(BH81&lt;&gt;""," -R","")</f>
        <v/>
      </c>
      <c r="BJ80" s="195">
        <f>IF(BJ81&lt;&gt;""," -R","")</f>
        <v/>
      </c>
    </row>
    <row r="81">
      <c r="M81" s="195" t="n">
        <v>1.36</v>
      </c>
      <c r="N81" s="195">
        <f>IFERROR(VLOOKUP(M81,'CRUCE RIESGOS'!$C$9:$D$14,2,FALSE),"")</f>
        <v/>
      </c>
      <c r="O81" s="195" t="n">
        <v>2.36000000000001</v>
      </c>
      <c r="P81" s="195">
        <f>IFERROR(VLOOKUP(O81,'CRUCE RIESGOS'!$C$9:$D$14,2,FALSE),"")</f>
        <v/>
      </c>
      <c r="Q81" s="195" t="n">
        <v>3.36000000000002</v>
      </c>
      <c r="R81" s="195">
        <f>IFERROR(VLOOKUP(Q81,'CRUCE RIESGOS'!$C$9:$D$14,2,FALSE),"")</f>
        <v/>
      </c>
      <c r="S81" s="195" t="n">
        <v>4.36000000000003</v>
      </c>
      <c r="T81" s="195">
        <f>IFERROR(VLOOKUP(S81,'CRUCE RIESGOS'!$C$9:$D$14,2,FALSE),"")</f>
        <v/>
      </c>
      <c r="U81" s="195" t="n">
        <v>5.36000000000004</v>
      </c>
      <c r="V81" s="195">
        <f>IFERROR(VLOOKUP(U81,'CRUCE RIESGOS'!$C$9:$D$14,2,FALSE),"")</f>
        <v/>
      </c>
      <c r="W81" s="195" t="n">
        <v>6.36000000000005</v>
      </c>
      <c r="X81" s="195">
        <f>IFERROR(VLOOKUP(W81,'CRUCE RIESGOS'!$C$9:$D$14,2,FALSE),"")</f>
        <v/>
      </c>
      <c r="Y81" s="195" t="n">
        <v>7.36000000000006</v>
      </c>
      <c r="Z81" s="195">
        <f>IFERROR(VLOOKUP(Y81,'CRUCE RIESGOS'!$C$9:$D$14,2,FALSE),"")</f>
        <v/>
      </c>
      <c r="AA81" s="195" t="n">
        <v>8.36000000000007</v>
      </c>
      <c r="AB81" s="195">
        <f>IFERROR(VLOOKUP(AA81,'CRUCE RIESGOS'!$C$9:$D$14,2,FALSE),"")</f>
        <v/>
      </c>
      <c r="AC81" s="195" t="n">
        <v>9.360000000000079</v>
      </c>
      <c r="AD81" s="195">
        <f>IFERROR(VLOOKUP(AC81,'CRUCE RIESGOS'!$C$9:$D$14,2,FALSE),"")</f>
        <v/>
      </c>
      <c r="AE81" s="195" t="n">
        <v>10.3600000000001</v>
      </c>
      <c r="AF81" s="195">
        <f>IFERROR(VLOOKUP(AE81,'CRUCE RIESGOS'!$C$9:$D$14,2,FALSE),"")</f>
        <v/>
      </c>
      <c r="AG81" s="195" t="n">
        <v>11.3600000000001</v>
      </c>
      <c r="AH81" s="195">
        <f>IFERROR(VLOOKUP(AG81,'CRUCE RIESGOS'!$C$9:$D$14,2,FALSE),"")</f>
        <v/>
      </c>
      <c r="AI81" s="195" t="n">
        <v>12.3600000000001</v>
      </c>
      <c r="AJ81" s="195">
        <f>IFERROR(VLOOKUP(AI81,'CRUCE RIESGOS'!$C$9:$D$14,2,FALSE),"")</f>
        <v/>
      </c>
      <c r="AK81" s="195" t="n">
        <v>13.3600000000001</v>
      </c>
      <c r="AL81" s="195">
        <f>IFERROR(VLOOKUP(AK81,'CRUCE RIESGOS'!$C$9:$D$14,2,FALSE),"")</f>
        <v/>
      </c>
      <c r="AM81" s="195" t="n">
        <v>14.3600000000001</v>
      </c>
      <c r="AN81" s="195">
        <f>IFERROR(VLOOKUP(AM81,'CRUCE RIESGOS'!$C$9:$D$14,2,FALSE),"")</f>
        <v/>
      </c>
      <c r="AO81" s="195" t="n">
        <v>15.3600000000001</v>
      </c>
      <c r="AP81" s="195">
        <f>IFERROR(VLOOKUP(AO81,'CRUCE RIESGOS'!$C$9:$D$14,2,FALSE),"")</f>
        <v/>
      </c>
      <c r="AQ81" s="195" t="n">
        <v>16.3600000000001</v>
      </c>
      <c r="AR81" s="195">
        <f>IFERROR(VLOOKUP(AQ81,'CRUCE RIESGOS'!$C$9:$D$14,2,FALSE),"")</f>
        <v/>
      </c>
      <c r="AS81" s="195" t="n">
        <v>17.3600000000002</v>
      </c>
      <c r="AT81" s="195">
        <f>IFERROR(VLOOKUP(AS81,'CRUCE RIESGOS'!$C$9:$D$14,2,FALSE),"")</f>
        <v/>
      </c>
      <c r="AU81" s="195" t="n">
        <v>18.3600000000002</v>
      </c>
      <c r="AV81" s="195">
        <f>IFERROR(VLOOKUP(AU81,'CRUCE RIESGOS'!$C$9:$D$14,2,FALSE),"")</f>
        <v/>
      </c>
      <c r="AW81" s="195" t="n">
        <v>19.3600000000002</v>
      </c>
      <c r="AX81" s="195">
        <f>IFERROR(VLOOKUP(AW81,'CRUCE RIESGOS'!$C$9:$D$14,2,FALSE),"")</f>
        <v/>
      </c>
      <c r="AY81" s="195" t="n">
        <v>20.3600000000002</v>
      </c>
      <c r="AZ81" s="195">
        <f>IFERROR(VLOOKUP(AY81,'CRUCE RIESGOS'!$C$9:$D$14,2,FALSE),"")</f>
        <v/>
      </c>
      <c r="BA81" s="195" t="n">
        <v>21.3600000000002</v>
      </c>
      <c r="BB81" s="195">
        <f>IFERROR(VLOOKUP(BA81,'CRUCE RIESGOS'!$C$9:$D$14,2,FALSE),"")</f>
        <v/>
      </c>
      <c r="BC81" s="195" t="n">
        <v>22.3600000000002</v>
      </c>
      <c r="BD81" s="195">
        <f>IFERROR(VLOOKUP(BC81,'CRUCE RIESGOS'!$C$9:$D$14,2,FALSE),"")</f>
        <v/>
      </c>
      <c r="BE81" s="195" t="n">
        <v>23.3600000000002</v>
      </c>
      <c r="BF81" s="195">
        <f>IFERROR(VLOOKUP(BE81,'CRUCE RIESGOS'!$C$9:$D$14,2,FALSE),"")</f>
        <v/>
      </c>
      <c r="BG81" s="195" t="n">
        <v>24.3600000000002</v>
      </c>
      <c r="BH81" s="195">
        <f>IFERROR(VLOOKUP(BG81,'CRUCE RIESGOS'!$C$9:$D$14,2,FALSE),"")</f>
        <v/>
      </c>
      <c r="BI81" s="195" t="n">
        <v>25.3600000000002</v>
      </c>
      <c r="BJ81" s="195">
        <f>IFERROR(VLOOKUP(BI81,'CRUCE RIESGOS'!$C$9:$D$14,2,FALSE),"")</f>
        <v/>
      </c>
    </row>
    <row r="82">
      <c r="N82" s="195">
        <f>IF(N83&lt;&gt;""," -R","")</f>
        <v/>
      </c>
      <c r="P82" s="195">
        <f>IF(P83&lt;&gt;""," -R","")</f>
        <v/>
      </c>
      <c r="R82" s="195">
        <f>IF(R83&lt;&gt;""," -R","")</f>
        <v/>
      </c>
      <c r="T82" s="195">
        <f>IF(T83&lt;&gt;""," -R","")</f>
        <v/>
      </c>
      <c r="V82" s="195">
        <f>IF(V83&lt;&gt;""," -R","")</f>
        <v/>
      </c>
      <c r="X82" s="195">
        <f>IF(X83&lt;&gt;""," -R","")</f>
        <v/>
      </c>
      <c r="Z82" s="195">
        <f>IF(Z83&lt;&gt;""," -R","")</f>
        <v/>
      </c>
      <c r="AB82" s="195">
        <f>IF(AB83&lt;&gt;""," -R","")</f>
        <v/>
      </c>
      <c r="AD82" s="195">
        <f>IF(AD83&lt;&gt;""," -R","")</f>
        <v/>
      </c>
      <c r="AF82" s="195">
        <f>IF(AF83&lt;&gt;""," -R","")</f>
        <v/>
      </c>
      <c r="AH82" s="195">
        <f>IF(AH83&lt;&gt;""," -R","")</f>
        <v/>
      </c>
      <c r="AJ82" s="195">
        <f>IF(AJ83&lt;&gt;""," -R","")</f>
        <v/>
      </c>
      <c r="AL82" s="195">
        <f>IF(AL83&lt;&gt;""," -R","")</f>
        <v/>
      </c>
      <c r="AN82" s="195">
        <f>IF(AN83&lt;&gt;""," -R","")</f>
        <v/>
      </c>
      <c r="AP82" s="195">
        <f>IF(AP83&lt;&gt;""," -R","")</f>
        <v/>
      </c>
      <c r="AR82" s="195">
        <f>IF(AR83&lt;&gt;""," -R","")</f>
        <v/>
      </c>
      <c r="AT82" s="195">
        <f>IF(AT83&lt;&gt;""," -R","")</f>
        <v/>
      </c>
      <c r="AV82" s="195">
        <f>IF(AV83&lt;&gt;""," -R","")</f>
        <v/>
      </c>
      <c r="AX82" s="195">
        <f>IF(AX83&lt;&gt;""," -R","")</f>
        <v/>
      </c>
      <c r="AZ82" s="195">
        <f>IF(AZ83&lt;&gt;""," -R","")</f>
        <v/>
      </c>
      <c r="BB82" s="195">
        <f>IF(BB83&lt;&gt;""," -R","")</f>
        <v/>
      </c>
      <c r="BD82" s="195">
        <f>IF(BD83&lt;&gt;""," -R","")</f>
        <v/>
      </c>
      <c r="BF82" s="195">
        <f>IF(BF83&lt;&gt;""," -R","")</f>
        <v/>
      </c>
      <c r="BH82" s="195">
        <f>IF(BH83&lt;&gt;""," -R","")</f>
        <v/>
      </c>
      <c r="BJ82" s="195">
        <f>IF(BJ83&lt;&gt;""," -R","")</f>
        <v/>
      </c>
    </row>
    <row r="83">
      <c r="M83" s="195" t="n">
        <v>1.37</v>
      </c>
      <c r="N83" s="195">
        <f>IFERROR(VLOOKUP(M83,'CRUCE RIESGOS'!$C$9:$D$14,2,FALSE),"")</f>
        <v/>
      </c>
      <c r="O83" s="195" t="n">
        <v>2.37000000000001</v>
      </c>
      <c r="P83" s="195">
        <f>IFERROR(VLOOKUP(O83,'CRUCE RIESGOS'!$C$9:$D$14,2,FALSE),"")</f>
        <v/>
      </c>
      <c r="Q83" s="195" t="n">
        <v>3.37000000000002</v>
      </c>
      <c r="R83" s="195">
        <f>IFERROR(VLOOKUP(Q83,'CRUCE RIESGOS'!$C$9:$D$14,2,FALSE),"")</f>
        <v/>
      </c>
      <c r="S83" s="195" t="n">
        <v>4.37000000000003</v>
      </c>
      <c r="T83" s="195">
        <f>IFERROR(VLOOKUP(S83,'CRUCE RIESGOS'!$C$9:$D$14,2,FALSE),"")</f>
        <v/>
      </c>
      <c r="U83" s="195" t="n">
        <v>5.37000000000004</v>
      </c>
      <c r="V83" s="195">
        <f>IFERROR(VLOOKUP(U83,'CRUCE RIESGOS'!$C$9:$D$14,2,FALSE),"")</f>
        <v/>
      </c>
      <c r="W83" s="195" t="n">
        <v>6.37000000000005</v>
      </c>
      <c r="X83" s="195">
        <f>IFERROR(VLOOKUP(W83,'CRUCE RIESGOS'!$C$9:$D$14,2,FALSE),"")</f>
        <v/>
      </c>
      <c r="Y83" s="195" t="n">
        <v>7.37000000000006</v>
      </c>
      <c r="Z83" s="195">
        <f>IFERROR(VLOOKUP(Y83,'CRUCE RIESGOS'!$C$9:$D$14,2,FALSE),"")</f>
        <v/>
      </c>
      <c r="AA83" s="195" t="n">
        <v>8.37000000000007</v>
      </c>
      <c r="AB83" s="195">
        <f>IFERROR(VLOOKUP(AA83,'CRUCE RIESGOS'!$C$9:$D$14,2,FALSE),"")</f>
        <v/>
      </c>
      <c r="AC83" s="195" t="n">
        <v>9.370000000000079</v>
      </c>
      <c r="AD83" s="195">
        <f>IFERROR(VLOOKUP(AC83,'CRUCE RIESGOS'!$C$9:$D$14,2,FALSE),"")</f>
        <v/>
      </c>
      <c r="AE83" s="195" t="n">
        <v>10.3700000000001</v>
      </c>
      <c r="AF83" s="195">
        <f>IFERROR(VLOOKUP(AE83,'CRUCE RIESGOS'!$C$9:$D$14,2,FALSE),"")</f>
        <v/>
      </c>
      <c r="AG83" s="195" t="n">
        <v>11.3700000000001</v>
      </c>
      <c r="AH83" s="195">
        <f>IFERROR(VLOOKUP(AG83,'CRUCE RIESGOS'!$C$9:$D$14,2,FALSE),"")</f>
        <v/>
      </c>
      <c r="AI83" s="195" t="n">
        <v>12.3700000000001</v>
      </c>
      <c r="AJ83" s="195">
        <f>IFERROR(VLOOKUP(AI83,'CRUCE RIESGOS'!$C$9:$D$14,2,FALSE),"")</f>
        <v/>
      </c>
      <c r="AK83" s="195" t="n">
        <v>13.3700000000001</v>
      </c>
      <c r="AL83" s="195">
        <f>IFERROR(VLOOKUP(AK83,'CRUCE RIESGOS'!$C$9:$D$14,2,FALSE),"")</f>
        <v/>
      </c>
      <c r="AM83" s="195" t="n">
        <v>14.3700000000001</v>
      </c>
      <c r="AN83" s="195">
        <f>IFERROR(VLOOKUP(AM83,'CRUCE RIESGOS'!$C$9:$D$14,2,FALSE),"")</f>
        <v/>
      </c>
      <c r="AO83" s="195" t="n">
        <v>15.3700000000001</v>
      </c>
      <c r="AP83" s="195">
        <f>IFERROR(VLOOKUP(AO83,'CRUCE RIESGOS'!$C$9:$D$14,2,FALSE),"")</f>
        <v/>
      </c>
      <c r="AQ83" s="195" t="n">
        <v>16.3700000000001</v>
      </c>
      <c r="AR83" s="195">
        <f>IFERROR(VLOOKUP(AQ83,'CRUCE RIESGOS'!$C$9:$D$14,2,FALSE),"")</f>
        <v/>
      </c>
      <c r="AS83" s="195" t="n">
        <v>17.3700000000002</v>
      </c>
      <c r="AT83" s="195">
        <f>IFERROR(VLOOKUP(AS83,'CRUCE RIESGOS'!$C$9:$D$14,2,FALSE),"")</f>
        <v/>
      </c>
      <c r="AU83" s="195" t="n">
        <v>18.3700000000002</v>
      </c>
      <c r="AV83" s="195">
        <f>IFERROR(VLOOKUP(AU83,'CRUCE RIESGOS'!$C$9:$D$14,2,FALSE),"")</f>
        <v/>
      </c>
      <c r="AW83" s="195" t="n">
        <v>19.3700000000002</v>
      </c>
      <c r="AX83" s="195">
        <f>IFERROR(VLOOKUP(AW83,'CRUCE RIESGOS'!$C$9:$D$14,2,FALSE),"")</f>
        <v/>
      </c>
      <c r="AY83" s="195" t="n">
        <v>20.3700000000002</v>
      </c>
      <c r="AZ83" s="195">
        <f>IFERROR(VLOOKUP(AY83,'CRUCE RIESGOS'!$C$9:$D$14,2,FALSE),"")</f>
        <v/>
      </c>
      <c r="BA83" s="195" t="n">
        <v>21.3700000000002</v>
      </c>
      <c r="BB83" s="195">
        <f>IFERROR(VLOOKUP(BA83,'CRUCE RIESGOS'!$C$9:$D$14,2,FALSE),"")</f>
        <v/>
      </c>
      <c r="BC83" s="195" t="n">
        <v>22.3700000000002</v>
      </c>
      <c r="BD83" s="195">
        <f>IFERROR(VLOOKUP(BC83,'CRUCE RIESGOS'!$C$9:$D$14,2,FALSE),"")</f>
        <v/>
      </c>
      <c r="BE83" s="195" t="n">
        <v>23.3700000000002</v>
      </c>
      <c r="BF83" s="195">
        <f>IFERROR(VLOOKUP(BE83,'CRUCE RIESGOS'!$C$9:$D$14,2,FALSE),"")</f>
        <v/>
      </c>
      <c r="BG83" s="195" t="n">
        <v>24.3700000000002</v>
      </c>
      <c r="BH83" s="195">
        <f>IFERROR(VLOOKUP(BG83,'CRUCE RIESGOS'!$C$9:$D$14,2,FALSE),"")</f>
        <v/>
      </c>
      <c r="BI83" s="195" t="n">
        <v>25.3700000000002</v>
      </c>
      <c r="BJ83" s="195">
        <f>IFERROR(VLOOKUP(BI83,'CRUCE RIESGOS'!$C$9:$D$14,2,FALSE),"")</f>
        <v/>
      </c>
    </row>
    <row r="84">
      <c r="N84" s="195">
        <f>IF(N85&lt;&gt;""," -R","")</f>
        <v/>
      </c>
      <c r="P84" s="195">
        <f>IF(P85&lt;&gt;""," -R","")</f>
        <v/>
      </c>
      <c r="R84" s="195">
        <f>IF(R85&lt;&gt;""," -R","")</f>
        <v/>
      </c>
      <c r="T84" s="195">
        <f>IF(T85&lt;&gt;""," -R","")</f>
        <v/>
      </c>
      <c r="V84" s="195">
        <f>IF(V85&lt;&gt;""," -R","")</f>
        <v/>
      </c>
      <c r="X84" s="195">
        <f>IF(X85&lt;&gt;""," -R","")</f>
        <v/>
      </c>
      <c r="Z84" s="195">
        <f>IF(Z85&lt;&gt;""," -R","")</f>
        <v/>
      </c>
      <c r="AB84" s="195">
        <f>IF(AB85&lt;&gt;""," -R","")</f>
        <v/>
      </c>
      <c r="AD84" s="195">
        <f>IF(AD85&lt;&gt;""," -R","")</f>
        <v/>
      </c>
      <c r="AF84" s="195">
        <f>IF(AF85&lt;&gt;""," -R","")</f>
        <v/>
      </c>
      <c r="AH84" s="195">
        <f>IF(AH85&lt;&gt;""," -R","")</f>
        <v/>
      </c>
      <c r="AJ84" s="195">
        <f>IF(AJ85&lt;&gt;""," -R","")</f>
        <v/>
      </c>
      <c r="AL84" s="195">
        <f>IF(AL85&lt;&gt;""," -R","")</f>
        <v/>
      </c>
      <c r="AN84" s="195">
        <f>IF(AN85&lt;&gt;""," -R","")</f>
        <v/>
      </c>
      <c r="AP84" s="195">
        <f>IF(AP85&lt;&gt;""," -R","")</f>
        <v/>
      </c>
      <c r="AR84" s="195">
        <f>IF(AR85&lt;&gt;""," -R","")</f>
        <v/>
      </c>
      <c r="AT84" s="195">
        <f>IF(AT85&lt;&gt;""," -R","")</f>
        <v/>
      </c>
      <c r="AV84" s="195">
        <f>IF(AV85&lt;&gt;""," -R","")</f>
        <v/>
      </c>
      <c r="AX84" s="195">
        <f>IF(AX85&lt;&gt;""," -R","")</f>
        <v/>
      </c>
      <c r="AZ84" s="195">
        <f>IF(AZ85&lt;&gt;""," -R","")</f>
        <v/>
      </c>
      <c r="BB84" s="195">
        <f>IF(BB85&lt;&gt;""," -R","")</f>
        <v/>
      </c>
      <c r="BD84" s="195">
        <f>IF(BD85&lt;&gt;""," -R","")</f>
        <v/>
      </c>
      <c r="BF84" s="195">
        <f>IF(BF85&lt;&gt;""," -R","")</f>
        <v/>
      </c>
      <c r="BH84" s="195">
        <f>IF(BH85&lt;&gt;""," -R","")</f>
        <v/>
      </c>
      <c r="BJ84" s="195">
        <f>IF(BJ85&lt;&gt;""," -R","")</f>
        <v/>
      </c>
    </row>
    <row r="85">
      <c r="M85" s="195" t="n">
        <v>1.38</v>
      </c>
      <c r="N85" s="195">
        <f>IFERROR(VLOOKUP(M85,'CRUCE RIESGOS'!$C$9:$D$14,2,FALSE),"")</f>
        <v/>
      </c>
      <c r="O85" s="195" t="n">
        <v>2.38000000000001</v>
      </c>
      <c r="P85" s="195">
        <f>IFERROR(VLOOKUP(O85,'CRUCE RIESGOS'!$C$9:$D$14,2,FALSE),"")</f>
        <v/>
      </c>
      <c r="Q85" s="195" t="n">
        <v>3.38000000000002</v>
      </c>
      <c r="R85" s="195">
        <f>IFERROR(VLOOKUP(Q85,'CRUCE RIESGOS'!$C$9:$D$14,2,FALSE),"")</f>
        <v/>
      </c>
      <c r="S85" s="195" t="n">
        <v>4.38000000000003</v>
      </c>
      <c r="T85" s="195">
        <f>IFERROR(VLOOKUP(S85,'CRUCE RIESGOS'!$C$9:$D$14,2,FALSE),"")</f>
        <v/>
      </c>
      <c r="U85" s="195" t="n">
        <v>5.38000000000004</v>
      </c>
      <c r="V85" s="195">
        <f>IFERROR(VLOOKUP(U85,'CRUCE RIESGOS'!$C$9:$D$14,2,FALSE),"")</f>
        <v/>
      </c>
      <c r="W85" s="195" t="n">
        <v>6.38000000000005</v>
      </c>
      <c r="X85" s="195">
        <f>IFERROR(VLOOKUP(W85,'CRUCE RIESGOS'!$C$9:$D$14,2,FALSE),"")</f>
        <v/>
      </c>
      <c r="Y85" s="195" t="n">
        <v>7.38000000000006</v>
      </c>
      <c r="Z85" s="195">
        <f>IFERROR(VLOOKUP(Y85,'CRUCE RIESGOS'!$C$9:$D$14,2,FALSE),"")</f>
        <v/>
      </c>
      <c r="AA85" s="195" t="n">
        <v>8.38000000000007</v>
      </c>
      <c r="AB85" s="195">
        <f>IFERROR(VLOOKUP(AA85,'CRUCE RIESGOS'!$C$9:$D$14,2,FALSE),"")</f>
        <v/>
      </c>
      <c r="AC85" s="195" t="n">
        <v>9.380000000000081</v>
      </c>
      <c r="AD85" s="195">
        <f>IFERROR(VLOOKUP(AC85,'CRUCE RIESGOS'!$C$9:$D$14,2,FALSE),"")</f>
        <v/>
      </c>
      <c r="AE85" s="195" t="n">
        <v>10.3800000000001</v>
      </c>
      <c r="AF85" s="195">
        <f>IFERROR(VLOOKUP(AE85,'CRUCE RIESGOS'!$C$9:$D$14,2,FALSE),"")</f>
        <v/>
      </c>
      <c r="AG85" s="195" t="n">
        <v>11.3800000000001</v>
      </c>
      <c r="AH85" s="195">
        <f>IFERROR(VLOOKUP(AG85,'CRUCE RIESGOS'!$C$9:$D$14,2,FALSE),"")</f>
        <v/>
      </c>
      <c r="AI85" s="195" t="n">
        <v>12.3800000000001</v>
      </c>
      <c r="AJ85" s="195">
        <f>IFERROR(VLOOKUP(AI85,'CRUCE RIESGOS'!$C$9:$D$14,2,FALSE),"")</f>
        <v/>
      </c>
      <c r="AK85" s="195" t="n">
        <v>13.3800000000001</v>
      </c>
      <c r="AL85" s="195">
        <f>IFERROR(VLOOKUP(AK85,'CRUCE RIESGOS'!$C$9:$D$14,2,FALSE),"")</f>
        <v/>
      </c>
      <c r="AM85" s="195" t="n">
        <v>14.3800000000001</v>
      </c>
      <c r="AN85" s="195">
        <f>IFERROR(VLOOKUP(AM85,'CRUCE RIESGOS'!$C$9:$D$14,2,FALSE),"")</f>
        <v/>
      </c>
      <c r="AO85" s="195" t="n">
        <v>15.3800000000001</v>
      </c>
      <c r="AP85" s="195">
        <f>IFERROR(VLOOKUP(AO85,'CRUCE RIESGOS'!$C$9:$D$14,2,FALSE),"")</f>
        <v/>
      </c>
      <c r="AQ85" s="195" t="n">
        <v>16.3800000000002</v>
      </c>
      <c r="AR85" s="195">
        <f>IFERROR(VLOOKUP(AQ85,'CRUCE RIESGOS'!$C$9:$D$14,2,FALSE),"")</f>
        <v/>
      </c>
      <c r="AS85" s="195" t="n">
        <v>17.3800000000002</v>
      </c>
      <c r="AT85" s="195">
        <f>IFERROR(VLOOKUP(AS85,'CRUCE RIESGOS'!$C$9:$D$14,2,FALSE),"")</f>
        <v/>
      </c>
      <c r="AU85" s="195" t="n">
        <v>18.3800000000002</v>
      </c>
      <c r="AV85" s="195">
        <f>IFERROR(VLOOKUP(AU85,'CRUCE RIESGOS'!$C$9:$D$14,2,FALSE),"")</f>
        <v/>
      </c>
      <c r="AW85" s="195" t="n">
        <v>19.3800000000002</v>
      </c>
      <c r="AX85" s="195">
        <f>IFERROR(VLOOKUP(AW85,'CRUCE RIESGOS'!$C$9:$D$14,2,FALSE),"")</f>
        <v/>
      </c>
      <c r="AY85" s="195" t="n">
        <v>20.3800000000002</v>
      </c>
      <c r="AZ85" s="195">
        <f>IFERROR(VLOOKUP(AY85,'CRUCE RIESGOS'!$C$9:$D$14,2,FALSE),"")</f>
        <v/>
      </c>
      <c r="BA85" s="195" t="n">
        <v>21.3800000000002</v>
      </c>
      <c r="BB85" s="195">
        <f>IFERROR(VLOOKUP(BA85,'CRUCE RIESGOS'!$C$9:$D$14,2,FALSE),"")</f>
        <v/>
      </c>
      <c r="BC85" s="195" t="n">
        <v>22.3800000000002</v>
      </c>
      <c r="BD85" s="195">
        <f>IFERROR(VLOOKUP(BC85,'CRUCE RIESGOS'!$C$9:$D$14,2,FALSE),"")</f>
        <v/>
      </c>
      <c r="BE85" s="195" t="n">
        <v>23.3800000000002</v>
      </c>
      <c r="BF85" s="195">
        <f>IFERROR(VLOOKUP(BE85,'CRUCE RIESGOS'!$C$9:$D$14,2,FALSE),"")</f>
        <v/>
      </c>
      <c r="BG85" s="195" t="n">
        <v>24.3800000000002</v>
      </c>
      <c r="BH85" s="195">
        <f>IFERROR(VLOOKUP(BG85,'CRUCE RIESGOS'!$C$9:$D$14,2,FALSE),"")</f>
        <v/>
      </c>
      <c r="BI85" s="195" t="n">
        <v>25.3800000000002</v>
      </c>
      <c r="BJ85" s="195">
        <f>IFERROR(VLOOKUP(BI85,'CRUCE RIESGOS'!$C$9:$D$14,2,FALSE),"")</f>
        <v/>
      </c>
    </row>
    <row r="86">
      <c r="N86" s="195">
        <f>IF(N87&lt;&gt;""," -R","")</f>
        <v/>
      </c>
      <c r="P86" s="195">
        <f>IF(P87&lt;&gt;""," -R","")</f>
        <v/>
      </c>
      <c r="R86" s="195">
        <f>IF(R87&lt;&gt;""," -R","")</f>
        <v/>
      </c>
      <c r="T86" s="195">
        <f>IF(T87&lt;&gt;""," -R","")</f>
        <v/>
      </c>
      <c r="V86" s="195">
        <f>IF(V87&lt;&gt;""," -R","")</f>
        <v/>
      </c>
      <c r="X86" s="195">
        <f>IF(X87&lt;&gt;""," -R","")</f>
        <v/>
      </c>
      <c r="Z86" s="195">
        <f>IF(Z87&lt;&gt;""," -R","")</f>
        <v/>
      </c>
      <c r="AB86" s="195">
        <f>IF(AB87&lt;&gt;""," -R","")</f>
        <v/>
      </c>
      <c r="AD86" s="195">
        <f>IF(AD87&lt;&gt;""," -R","")</f>
        <v/>
      </c>
      <c r="AF86" s="195">
        <f>IF(AF87&lt;&gt;""," -R","")</f>
        <v/>
      </c>
      <c r="AH86" s="195">
        <f>IF(AH87&lt;&gt;""," -R","")</f>
        <v/>
      </c>
      <c r="AJ86" s="195">
        <f>IF(AJ87&lt;&gt;""," -R","")</f>
        <v/>
      </c>
      <c r="AL86" s="195">
        <f>IF(AL87&lt;&gt;""," -R","")</f>
        <v/>
      </c>
      <c r="AN86" s="195">
        <f>IF(AN87&lt;&gt;""," -R","")</f>
        <v/>
      </c>
      <c r="AP86" s="195">
        <f>IF(AP87&lt;&gt;""," -R","")</f>
        <v/>
      </c>
      <c r="AR86" s="195">
        <f>IF(AR87&lt;&gt;""," -R","")</f>
        <v/>
      </c>
      <c r="AT86" s="195">
        <f>IF(AT87&lt;&gt;""," -R","")</f>
        <v/>
      </c>
      <c r="AV86" s="195">
        <f>IF(AV87&lt;&gt;""," -R","")</f>
        <v/>
      </c>
      <c r="AX86" s="195">
        <f>IF(AX87&lt;&gt;""," -R","")</f>
        <v/>
      </c>
      <c r="AZ86" s="195">
        <f>IF(AZ87&lt;&gt;""," -R","")</f>
        <v/>
      </c>
      <c r="BB86" s="195">
        <f>IF(BB87&lt;&gt;""," -R","")</f>
        <v/>
      </c>
      <c r="BD86" s="195">
        <f>IF(BD87&lt;&gt;""," -R","")</f>
        <v/>
      </c>
      <c r="BF86" s="195">
        <f>IF(BF87&lt;&gt;""," -R","")</f>
        <v/>
      </c>
      <c r="BH86" s="195">
        <f>IF(BH87&lt;&gt;""," -R","")</f>
        <v/>
      </c>
      <c r="BJ86" s="195">
        <f>IF(BJ87&lt;&gt;""," -R","")</f>
        <v/>
      </c>
    </row>
    <row r="87">
      <c r="M87" s="195" t="n">
        <v>1.39</v>
      </c>
      <c r="N87" s="195">
        <f>IFERROR(VLOOKUP(M87,'CRUCE RIESGOS'!$C$9:$D$14,2,FALSE),"")</f>
        <v/>
      </c>
      <c r="O87" s="195" t="n">
        <v>2.39000000000001</v>
      </c>
      <c r="P87" s="195">
        <f>IFERROR(VLOOKUP(O87,'CRUCE RIESGOS'!$C$9:$D$14,2,FALSE),"")</f>
        <v/>
      </c>
      <c r="Q87" s="195" t="n">
        <v>3.39000000000002</v>
      </c>
      <c r="R87" s="195">
        <f>IFERROR(VLOOKUP(Q87,'CRUCE RIESGOS'!$C$9:$D$14,2,FALSE),"")</f>
        <v/>
      </c>
      <c r="S87" s="195" t="n">
        <v>4.39000000000003</v>
      </c>
      <c r="T87" s="195">
        <f>IFERROR(VLOOKUP(S87,'CRUCE RIESGOS'!$C$9:$D$14,2,FALSE),"")</f>
        <v/>
      </c>
      <c r="U87" s="195" t="n">
        <v>5.39000000000004</v>
      </c>
      <c r="V87" s="195">
        <f>IFERROR(VLOOKUP(U87,'CRUCE RIESGOS'!$C$9:$D$14,2,FALSE),"")</f>
        <v/>
      </c>
      <c r="W87" s="195" t="n">
        <v>6.39000000000005</v>
      </c>
      <c r="X87" s="195">
        <f>IFERROR(VLOOKUP(W87,'CRUCE RIESGOS'!$C$9:$D$14,2,FALSE),"")</f>
        <v/>
      </c>
      <c r="Y87" s="195" t="n">
        <v>7.39000000000006</v>
      </c>
      <c r="Z87" s="195">
        <f>IFERROR(VLOOKUP(Y87,'CRUCE RIESGOS'!$C$9:$D$14,2,FALSE),"")</f>
        <v/>
      </c>
      <c r="AA87" s="195" t="n">
        <v>8.39000000000007</v>
      </c>
      <c r="AB87" s="195">
        <f>IFERROR(VLOOKUP(AA87,'CRUCE RIESGOS'!$C$9:$D$14,2,FALSE),"")</f>
        <v/>
      </c>
      <c r="AC87" s="195" t="n">
        <v>9.390000000000081</v>
      </c>
      <c r="AD87" s="195">
        <f>IFERROR(VLOOKUP(AC87,'CRUCE RIESGOS'!$C$9:$D$14,2,FALSE),"")</f>
        <v/>
      </c>
      <c r="AE87" s="195" t="n">
        <v>10.3900000000001</v>
      </c>
      <c r="AF87" s="195">
        <f>IFERROR(VLOOKUP(AE87,'CRUCE RIESGOS'!$C$9:$D$14,2,FALSE),"")</f>
        <v/>
      </c>
      <c r="AG87" s="195" t="n">
        <v>11.3900000000001</v>
      </c>
      <c r="AH87" s="195">
        <f>IFERROR(VLOOKUP(AG87,'CRUCE RIESGOS'!$C$9:$D$14,2,FALSE),"")</f>
        <v/>
      </c>
      <c r="AI87" s="195" t="n">
        <v>12.3900000000001</v>
      </c>
      <c r="AJ87" s="195">
        <f>IFERROR(VLOOKUP(AI87,'CRUCE RIESGOS'!$C$9:$D$14,2,FALSE),"")</f>
        <v/>
      </c>
      <c r="AK87" s="195" t="n">
        <v>13.3900000000001</v>
      </c>
      <c r="AL87" s="195">
        <f>IFERROR(VLOOKUP(AK87,'CRUCE RIESGOS'!$C$9:$D$14,2,FALSE),"")</f>
        <v/>
      </c>
      <c r="AM87" s="195" t="n">
        <v>14.3900000000001</v>
      </c>
      <c r="AN87" s="195">
        <f>IFERROR(VLOOKUP(AM87,'CRUCE RIESGOS'!$C$9:$D$14,2,FALSE),"")</f>
        <v/>
      </c>
      <c r="AO87" s="195" t="n">
        <v>15.3900000000001</v>
      </c>
      <c r="AP87" s="195">
        <f>IFERROR(VLOOKUP(AO87,'CRUCE RIESGOS'!$C$9:$D$14,2,FALSE),"")</f>
        <v/>
      </c>
      <c r="AQ87" s="195" t="n">
        <v>16.3900000000001</v>
      </c>
      <c r="AR87" s="195">
        <f>IFERROR(VLOOKUP(AQ87,'CRUCE RIESGOS'!$C$9:$D$14,2,FALSE),"")</f>
        <v/>
      </c>
      <c r="AS87" s="195" t="n">
        <v>17.3900000000002</v>
      </c>
      <c r="AT87" s="195">
        <f>IFERROR(VLOOKUP(AS87,'CRUCE RIESGOS'!$C$9:$D$14,2,FALSE),"")</f>
        <v/>
      </c>
      <c r="AU87" s="195" t="n">
        <v>18.3900000000002</v>
      </c>
      <c r="AV87" s="195">
        <f>IFERROR(VLOOKUP(AU87,'CRUCE RIESGOS'!$C$9:$D$14,2,FALSE),"")</f>
        <v/>
      </c>
      <c r="AW87" s="195" t="n">
        <v>19.3900000000002</v>
      </c>
      <c r="AX87" s="195">
        <f>IFERROR(VLOOKUP(AW87,'CRUCE RIESGOS'!$C$9:$D$14,2,FALSE),"")</f>
        <v/>
      </c>
      <c r="AY87" s="195" t="n">
        <v>20.3900000000002</v>
      </c>
      <c r="AZ87" s="195">
        <f>IFERROR(VLOOKUP(AY87,'CRUCE RIESGOS'!$C$9:$D$14,2,FALSE),"")</f>
        <v/>
      </c>
      <c r="BA87" s="195" t="n">
        <v>21.3900000000002</v>
      </c>
      <c r="BB87" s="195">
        <f>IFERROR(VLOOKUP(BA87,'CRUCE RIESGOS'!$C$9:$D$14,2,FALSE),"")</f>
        <v/>
      </c>
      <c r="BC87" s="195" t="n">
        <v>22.3900000000002</v>
      </c>
      <c r="BD87" s="195">
        <f>IFERROR(VLOOKUP(BC87,'CRUCE RIESGOS'!$C$9:$D$14,2,FALSE),"")</f>
        <v/>
      </c>
      <c r="BE87" s="195" t="n">
        <v>23.3900000000002</v>
      </c>
      <c r="BF87" s="195">
        <f>IFERROR(VLOOKUP(BE87,'CRUCE RIESGOS'!$C$9:$D$14,2,FALSE),"")</f>
        <v/>
      </c>
      <c r="BG87" s="195" t="n">
        <v>24.3900000000002</v>
      </c>
      <c r="BH87" s="195">
        <f>IFERROR(VLOOKUP(BG87,'CRUCE RIESGOS'!$C$9:$D$14,2,FALSE),"")</f>
        <v/>
      </c>
      <c r="BI87" s="195" t="n">
        <v>25.3900000000002</v>
      </c>
      <c r="BJ87" s="195">
        <f>IFERROR(VLOOKUP(BI87,'CRUCE RIESGOS'!$C$9:$D$14,2,FALSE),"")</f>
        <v/>
      </c>
    </row>
    <row r="88">
      <c r="N88" s="195">
        <f>IF(N89&lt;&gt;""," -R","")</f>
        <v/>
      </c>
      <c r="P88" s="195">
        <f>IF(P89&lt;&gt;""," -R","")</f>
        <v/>
      </c>
      <c r="R88" s="195">
        <f>IF(R89&lt;&gt;""," -R","")</f>
        <v/>
      </c>
      <c r="T88" s="195">
        <f>IF(T89&lt;&gt;""," -R","")</f>
        <v/>
      </c>
      <c r="V88" s="195">
        <f>IF(V89&lt;&gt;""," -R","")</f>
        <v/>
      </c>
      <c r="X88" s="195">
        <f>IF(X89&lt;&gt;""," -R","")</f>
        <v/>
      </c>
      <c r="Z88" s="195">
        <f>IF(Z89&lt;&gt;""," -R","")</f>
        <v/>
      </c>
      <c r="AB88" s="195">
        <f>IF(AB89&lt;&gt;""," -R","")</f>
        <v/>
      </c>
      <c r="AD88" s="195">
        <f>IF(AD89&lt;&gt;""," -R","")</f>
        <v/>
      </c>
      <c r="AF88" s="195">
        <f>IF(AF89&lt;&gt;""," -R","")</f>
        <v/>
      </c>
      <c r="AH88" s="195">
        <f>IF(AH89&lt;&gt;""," -R","")</f>
        <v/>
      </c>
      <c r="AJ88" s="195">
        <f>IF(AJ89&lt;&gt;""," -R","")</f>
        <v/>
      </c>
      <c r="AL88" s="195">
        <f>IF(AL89&lt;&gt;""," -R","")</f>
        <v/>
      </c>
      <c r="AN88" s="195">
        <f>IF(AN89&lt;&gt;""," -R","")</f>
        <v/>
      </c>
      <c r="AP88" s="195">
        <f>IF(AP89&lt;&gt;""," -R","")</f>
        <v/>
      </c>
      <c r="AR88" s="195">
        <f>IF(AR89&lt;&gt;""," -R","")</f>
        <v/>
      </c>
      <c r="AT88" s="195">
        <f>IF(AT89&lt;&gt;""," -R","")</f>
        <v/>
      </c>
      <c r="AV88" s="195">
        <f>IF(AV89&lt;&gt;""," -R","")</f>
        <v/>
      </c>
      <c r="AX88" s="195">
        <f>IF(AX89&lt;&gt;""," -R","")</f>
        <v/>
      </c>
      <c r="AZ88" s="195">
        <f>IF(AZ89&lt;&gt;""," -R","")</f>
        <v/>
      </c>
      <c r="BB88" s="195">
        <f>IF(BB89&lt;&gt;""," -R","")</f>
        <v/>
      </c>
      <c r="BD88" s="195">
        <f>IF(BD89&lt;&gt;""," -R","")</f>
        <v/>
      </c>
      <c r="BF88" s="195">
        <f>IF(BF89&lt;&gt;""," -R","")</f>
        <v/>
      </c>
      <c r="BH88" s="195">
        <f>IF(BH89&lt;&gt;""," -R","")</f>
        <v/>
      </c>
      <c r="BJ88" s="195">
        <f>IF(BJ89&lt;&gt;""," -R","")</f>
        <v/>
      </c>
    </row>
    <row r="89">
      <c r="M89" s="195" t="n">
        <v>1.4</v>
      </c>
      <c r="N89" s="195">
        <f>IFERROR(VLOOKUP(M89,'CRUCE RIESGOS'!$C$9:$D$14,2,FALSE),"")</f>
        <v/>
      </c>
      <c r="O89" s="195" t="n">
        <v>2.40000000000001</v>
      </c>
      <c r="P89" s="195">
        <f>IFERROR(VLOOKUP(O89,'CRUCE RIESGOS'!$C$9:$D$14,2,FALSE),"")</f>
        <v/>
      </c>
      <c r="Q89" s="195" t="n">
        <v>3.40000000000002</v>
      </c>
      <c r="R89" s="195">
        <f>IFERROR(VLOOKUP(Q89,'CRUCE RIESGOS'!$C$9:$D$14,2,FALSE),"")</f>
        <v/>
      </c>
      <c r="S89" s="195" t="n">
        <v>4.40000000000003</v>
      </c>
      <c r="T89" s="195">
        <f>IFERROR(VLOOKUP(S89,'CRUCE RIESGOS'!$C$9:$D$14,2,FALSE),"")</f>
        <v/>
      </c>
      <c r="U89" s="195" t="n">
        <v>5.40000000000004</v>
      </c>
      <c r="V89" s="195">
        <f>IFERROR(VLOOKUP(U89,'CRUCE RIESGOS'!$C$9:$D$14,2,FALSE),"")</f>
        <v/>
      </c>
      <c r="W89" s="195" t="n">
        <v>6.40000000000005</v>
      </c>
      <c r="X89" s="195">
        <f>IFERROR(VLOOKUP(W89,'CRUCE RIESGOS'!$C$9:$D$14,2,FALSE),"")</f>
        <v/>
      </c>
      <c r="Y89" s="195" t="n">
        <v>7.40000000000006</v>
      </c>
      <c r="Z89" s="195">
        <f>IFERROR(VLOOKUP(Y89,'CRUCE RIESGOS'!$C$9:$D$14,2,FALSE),"")</f>
        <v/>
      </c>
      <c r="AA89" s="195" t="n">
        <v>8.40000000000007</v>
      </c>
      <c r="AB89" s="195">
        <f>IFERROR(VLOOKUP(AA89,'CRUCE RIESGOS'!$C$9:$D$14,2,FALSE),"")</f>
        <v/>
      </c>
      <c r="AC89" s="195" t="n">
        <v>9.40000000000008</v>
      </c>
      <c r="AD89" s="195">
        <f>IFERROR(VLOOKUP(AC89,'CRUCE RIESGOS'!$C$9:$D$14,2,FALSE),"")</f>
        <v/>
      </c>
      <c r="AE89" s="195" t="n">
        <v>10.4000000000001</v>
      </c>
      <c r="AF89" s="195">
        <f>IFERROR(VLOOKUP(AE89,'CRUCE RIESGOS'!$C$9:$D$14,2,FALSE),"")</f>
        <v/>
      </c>
      <c r="AG89" s="195" t="n">
        <v>11.4000000000001</v>
      </c>
      <c r="AH89" s="195">
        <f>IFERROR(VLOOKUP(AG89,'CRUCE RIESGOS'!$C$9:$D$14,2,FALSE),"")</f>
        <v/>
      </c>
      <c r="AI89" s="195" t="n">
        <v>12.4000000000001</v>
      </c>
      <c r="AJ89" s="195">
        <f>IFERROR(VLOOKUP(AI89,'CRUCE RIESGOS'!$C$9:$D$14,2,FALSE),"")</f>
        <v/>
      </c>
      <c r="AK89" s="195" t="n">
        <v>13.4000000000001</v>
      </c>
      <c r="AL89" s="195">
        <f>IFERROR(VLOOKUP(AK89,'CRUCE RIESGOS'!$C$9:$D$14,2,FALSE),"")</f>
        <v/>
      </c>
      <c r="AM89" s="195" t="n">
        <v>14.4000000000001</v>
      </c>
      <c r="AN89" s="195">
        <f>IFERROR(VLOOKUP(AM89,'CRUCE RIESGOS'!$C$9:$D$14,2,FALSE),"")</f>
        <v/>
      </c>
      <c r="AO89" s="195" t="n">
        <v>15.4000000000001</v>
      </c>
      <c r="AP89" s="195">
        <f>IFERROR(VLOOKUP(AO89,'CRUCE RIESGOS'!$C$9:$D$14,2,FALSE),"")</f>
        <v/>
      </c>
      <c r="AQ89" s="195" t="n">
        <v>16.4000000000002</v>
      </c>
      <c r="AR89" s="195">
        <f>IFERROR(VLOOKUP(AQ89,'CRUCE RIESGOS'!$C$9:$D$14,2,FALSE),"")</f>
        <v/>
      </c>
      <c r="AS89" s="195" t="n">
        <v>17.4000000000002</v>
      </c>
      <c r="AT89" s="195">
        <f>IFERROR(VLOOKUP(AS89,'CRUCE RIESGOS'!$C$9:$D$14,2,FALSE),"")</f>
        <v/>
      </c>
      <c r="AU89" s="195" t="n">
        <v>18.4000000000002</v>
      </c>
      <c r="AV89" s="195">
        <f>IFERROR(VLOOKUP(AU89,'CRUCE RIESGOS'!$C$9:$D$14,2,FALSE),"")</f>
        <v/>
      </c>
      <c r="AW89" s="195" t="n">
        <v>19.4000000000002</v>
      </c>
      <c r="AX89" s="195">
        <f>IFERROR(VLOOKUP(AW89,'CRUCE RIESGOS'!$C$9:$D$14,2,FALSE),"")</f>
        <v/>
      </c>
      <c r="AY89" s="195" t="n">
        <v>20.4000000000002</v>
      </c>
      <c r="AZ89" s="195">
        <f>IFERROR(VLOOKUP(AY89,'CRUCE RIESGOS'!$C$9:$D$14,2,FALSE),"")</f>
        <v/>
      </c>
      <c r="BA89" s="195" t="n">
        <v>21.4000000000002</v>
      </c>
      <c r="BB89" s="195">
        <f>IFERROR(VLOOKUP(BA89,'CRUCE RIESGOS'!$C$9:$D$14,2,FALSE),"")</f>
        <v/>
      </c>
      <c r="BC89" s="195" t="n">
        <v>22.4000000000002</v>
      </c>
      <c r="BD89" s="195">
        <f>IFERROR(VLOOKUP(BC89,'CRUCE RIESGOS'!$C$9:$D$14,2,FALSE),"")</f>
        <v/>
      </c>
      <c r="BE89" s="195" t="n">
        <v>23.4000000000002</v>
      </c>
      <c r="BF89" s="195">
        <f>IFERROR(VLOOKUP(BE89,'CRUCE RIESGOS'!$C$9:$D$14,2,FALSE),"")</f>
        <v/>
      </c>
      <c r="BG89" s="195" t="n">
        <v>24.4000000000002</v>
      </c>
      <c r="BH89" s="195">
        <f>IFERROR(VLOOKUP(BG89,'CRUCE RIESGOS'!$C$9:$D$14,2,FALSE),"")</f>
        <v/>
      </c>
      <c r="BI89" s="195" t="n">
        <v>25.4000000000002</v>
      </c>
      <c r="BJ89" s="195">
        <f>IFERROR(VLOOKUP(BI89,'CRUCE RIESGOS'!$C$9:$D$14,2,FALSE),"")</f>
        <v/>
      </c>
    </row>
    <row r="90">
      <c r="N90" s="195">
        <f>IF(N91&lt;&gt;""," -R","")</f>
        <v/>
      </c>
      <c r="P90" s="195">
        <f>IF(P91&lt;&gt;""," -R","")</f>
        <v/>
      </c>
      <c r="R90" s="195">
        <f>IF(R91&lt;&gt;""," -R","")</f>
        <v/>
      </c>
      <c r="T90" s="195">
        <f>IF(T91&lt;&gt;""," -R","")</f>
        <v/>
      </c>
      <c r="V90" s="195">
        <f>IF(V91&lt;&gt;""," -R","")</f>
        <v/>
      </c>
      <c r="X90" s="195">
        <f>IF(X91&lt;&gt;""," -R","")</f>
        <v/>
      </c>
      <c r="Z90" s="195">
        <f>IF(Z91&lt;&gt;""," -R","")</f>
        <v/>
      </c>
      <c r="AB90" s="195">
        <f>IF(AB91&lt;&gt;""," -R","")</f>
        <v/>
      </c>
      <c r="AD90" s="195">
        <f>IF(AD91&lt;&gt;""," -R","")</f>
        <v/>
      </c>
      <c r="AF90" s="195">
        <f>IF(AF91&lt;&gt;""," -R","")</f>
        <v/>
      </c>
      <c r="AH90" s="195">
        <f>IF(AH91&lt;&gt;""," -R","")</f>
        <v/>
      </c>
      <c r="AJ90" s="195">
        <f>IF(AJ91&lt;&gt;""," -R","")</f>
        <v/>
      </c>
      <c r="AL90" s="195">
        <f>IF(AL91&lt;&gt;""," -R","")</f>
        <v/>
      </c>
      <c r="AN90" s="195">
        <f>IF(AN91&lt;&gt;""," -R","")</f>
        <v/>
      </c>
      <c r="AP90" s="195">
        <f>IF(AP91&lt;&gt;""," -R","")</f>
        <v/>
      </c>
      <c r="AR90" s="195">
        <f>IF(AR91&lt;&gt;""," -R","")</f>
        <v/>
      </c>
      <c r="AT90" s="195">
        <f>IF(AT91&lt;&gt;""," -R","")</f>
        <v/>
      </c>
      <c r="AV90" s="195">
        <f>IF(AV91&lt;&gt;""," -R","")</f>
        <v/>
      </c>
      <c r="AX90" s="195">
        <f>IF(AX91&lt;&gt;""," -R","")</f>
        <v/>
      </c>
      <c r="AZ90" s="195">
        <f>IF(AZ91&lt;&gt;""," -R","")</f>
        <v/>
      </c>
      <c r="BB90" s="195">
        <f>IF(BB91&lt;&gt;""," -R","")</f>
        <v/>
      </c>
      <c r="BD90" s="195">
        <f>IF(BD91&lt;&gt;""," -R","")</f>
        <v/>
      </c>
      <c r="BF90" s="195">
        <f>IF(BF91&lt;&gt;""," -R","")</f>
        <v/>
      </c>
      <c r="BH90" s="195">
        <f>IF(BH91&lt;&gt;""," -R","")</f>
        <v/>
      </c>
      <c r="BJ90" s="195">
        <f>IF(BJ91&lt;&gt;""," -R","")</f>
        <v/>
      </c>
    </row>
    <row r="91">
      <c r="M91" s="195" t="n">
        <v>1.41</v>
      </c>
      <c r="N91" s="195">
        <f>IFERROR(VLOOKUP(M91,'CRUCE RIESGOS'!$C$9:$D$14,2,FALSE),"")</f>
        <v/>
      </c>
      <c r="O91" s="195" t="n">
        <v>2.41000000000001</v>
      </c>
      <c r="P91" s="195">
        <f>IFERROR(VLOOKUP(O91,'CRUCE RIESGOS'!$C$9:$D$14,2,FALSE),"")</f>
        <v/>
      </c>
      <c r="Q91" s="195" t="n">
        <v>3.41000000000002</v>
      </c>
      <c r="R91" s="195">
        <f>IFERROR(VLOOKUP(Q91,'CRUCE RIESGOS'!$C$9:$D$14,2,FALSE),"")</f>
        <v/>
      </c>
      <c r="S91" s="195" t="n">
        <v>4.41000000000003</v>
      </c>
      <c r="T91" s="195">
        <f>IFERROR(VLOOKUP(S91,'CRUCE RIESGOS'!$C$9:$D$14,2,FALSE),"")</f>
        <v/>
      </c>
      <c r="U91" s="195" t="n">
        <v>5.41000000000004</v>
      </c>
      <c r="V91" s="195">
        <f>IFERROR(VLOOKUP(U91,'CRUCE RIESGOS'!$C$9:$D$14,2,FALSE),"")</f>
        <v/>
      </c>
      <c r="W91" s="195" t="n">
        <v>6.41000000000005</v>
      </c>
      <c r="X91" s="195">
        <f>IFERROR(VLOOKUP(W91,'CRUCE RIESGOS'!$C$9:$D$14,2,FALSE),"")</f>
        <v/>
      </c>
      <c r="Y91" s="195" t="n">
        <v>7.41000000000006</v>
      </c>
      <c r="Z91" s="195">
        <f>IFERROR(VLOOKUP(Y91,'CRUCE RIESGOS'!$C$9:$D$14,2,FALSE),"")</f>
        <v/>
      </c>
      <c r="AA91" s="195" t="n">
        <v>8.410000000000069</v>
      </c>
      <c r="AB91" s="195">
        <f>IFERROR(VLOOKUP(AA91,'CRUCE RIESGOS'!$C$9:$D$14,2,FALSE),"")</f>
        <v/>
      </c>
      <c r="AC91" s="195" t="n">
        <v>9.41000000000008</v>
      </c>
      <c r="AD91" s="195">
        <f>IFERROR(VLOOKUP(AC91,'CRUCE RIESGOS'!$C$9:$D$14,2,FALSE),"")</f>
        <v/>
      </c>
      <c r="AE91" s="195" t="n">
        <v>10.4100000000001</v>
      </c>
      <c r="AF91" s="195">
        <f>IFERROR(VLOOKUP(AE91,'CRUCE RIESGOS'!$C$9:$D$14,2,FALSE),"")</f>
        <v/>
      </c>
      <c r="AG91" s="195" t="n">
        <v>11.4100000000001</v>
      </c>
      <c r="AH91" s="195">
        <f>IFERROR(VLOOKUP(AG91,'CRUCE RIESGOS'!$C$9:$D$14,2,FALSE),"")</f>
        <v/>
      </c>
      <c r="AI91" s="195" t="n">
        <v>12.4100000000001</v>
      </c>
      <c r="AJ91" s="195">
        <f>IFERROR(VLOOKUP(AI91,'CRUCE RIESGOS'!$C$9:$D$14,2,FALSE),"")</f>
        <v/>
      </c>
      <c r="AK91" s="195" t="n">
        <v>13.4100000000001</v>
      </c>
      <c r="AL91" s="195">
        <f>IFERROR(VLOOKUP(AK91,'CRUCE RIESGOS'!$C$9:$D$14,2,FALSE),"")</f>
        <v/>
      </c>
      <c r="AM91" s="195" t="n">
        <v>14.4100000000001</v>
      </c>
      <c r="AN91" s="195">
        <f>IFERROR(VLOOKUP(AM91,'CRUCE RIESGOS'!$C$9:$D$14,2,FALSE),"")</f>
        <v/>
      </c>
      <c r="AO91" s="195" t="n">
        <v>15.4100000000001</v>
      </c>
      <c r="AP91" s="195">
        <f>IFERROR(VLOOKUP(AO91,'CRUCE RIESGOS'!$C$9:$D$14,2,FALSE),"")</f>
        <v/>
      </c>
      <c r="AQ91" s="195" t="n">
        <v>16.4100000000001</v>
      </c>
      <c r="AR91" s="195">
        <f>IFERROR(VLOOKUP(AQ91,'CRUCE RIESGOS'!$C$9:$D$14,2,FALSE),"")</f>
        <v/>
      </c>
      <c r="AS91" s="195" t="n">
        <v>17.4100000000002</v>
      </c>
      <c r="AT91" s="195">
        <f>IFERROR(VLOOKUP(AS91,'CRUCE RIESGOS'!$C$9:$D$14,2,FALSE),"")</f>
        <v/>
      </c>
      <c r="AU91" s="195" t="n">
        <v>18.4100000000002</v>
      </c>
      <c r="AV91" s="195">
        <f>IFERROR(VLOOKUP(AU91,'CRUCE RIESGOS'!$C$9:$D$14,2,FALSE),"")</f>
        <v/>
      </c>
      <c r="AW91" s="195" t="n">
        <v>19.4100000000002</v>
      </c>
      <c r="AX91" s="195">
        <f>IFERROR(VLOOKUP(AW91,'CRUCE RIESGOS'!$C$9:$D$14,2,FALSE),"")</f>
        <v/>
      </c>
      <c r="AY91" s="195" t="n">
        <v>20.4100000000002</v>
      </c>
      <c r="AZ91" s="195">
        <f>IFERROR(VLOOKUP(AY91,'CRUCE RIESGOS'!$C$9:$D$14,2,FALSE),"")</f>
        <v/>
      </c>
      <c r="BA91" s="195" t="n">
        <v>21.4100000000002</v>
      </c>
      <c r="BB91" s="195">
        <f>IFERROR(VLOOKUP(BA91,'CRUCE RIESGOS'!$C$9:$D$14,2,FALSE),"")</f>
        <v/>
      </c>
      <c r="BC91" s="195" t="n">
        <v>22.4100000000002</v>
      </c>
      <c r="BD91" s="195">
        <f>IFERROR(VLOOKUP(BC91,'CRUCE RIESGOS'!$C$9:$D$14,2,FALSE),"")</f>
        <v/>
      </c>
      <c r="BE91" s="195" t="n">
        <v>23.4100000000002</v>
      </c>
      <c r="BF91" s="195">
        <f>IFERROR(VLOOKUP(BE91,'CRUCE RIESGOS'!$C$9:$D$14,2,FALSE),"")</f>
        <v/>
      </c>
      <c r="BG91" s="195" t="n">
        <v>24.4100000000002</v>
      </c>
      <c r="BH91" s="195">
        <f>IFERROR(VLOOKUP(BG91,'CRUCE RIESGOS'!$C$9:$D$14,2,FALSE),"")</f>
        <v/>
      </c>
      <c r="BI91" s="195" t="n">
        <v>25.4100000000002</v>
      </c>
      <c r="BJ91" s="195">
        <f>IFERROR(VLOOKUP(BI91,'CRUCE RIESGOS'!$C$9:$D$14,2,FALSE),"")</f>
        <v/>
      </c>
    </row>
    <row r="92">
      <c r="N92" s="195">
        <f>IF(N93&lt;&gt;""," -R","")</f>
        <v/>
      </c>
      <c r="P92" s="195">
        <f>IF(P93&lt;&gt;""," -R","")</f>
        <v/>
      </c>
      <c r="R92" s="195">
        <f>IF(R93&lt;&gt;""," -R","")</f>
        <v/>
      </c>
      <c r="T92" s="195">
        <f>IF(T93&lt;&gt;""," -R","")</f>
        <v/>
      </c>
      <c r="V92" s="195">
        <f>IF(V93&lt;&gt;""," -R","")</f>
        <v/>
      </c>
      <c r="X92" s="195">
        <f>IF(X93&lt;&gt;""," -R","")</f>
        <v/>
      </c>
      <c r="Z92" s="195">
        <f>IF(Z93&lt;&gt;""," -R","")</f>
        <v/>
      </c>
      <c r="AB92" s="195">
        <f>IF(AB93&lt;&gt;""," -R","")</f>
        <v/>
      </c>
      <c r="AD92" s="195">
        <f>IF(AD93&lt;&gt;""," -R","")</f>
        <v/>
      </c>
      <c r="AF92" s="195">
        <f>IF(AF93&lt;&gt;""," -R","")</f>
        <v/>
      </c>
      <c r="AH92" s="195">
        <f>IF(AH93&lt;&gt;""," -R","")</f>
        <v/>
      </c>
      <c r="AJ92" s="195">
        <f>IF(AJ93&lt;&gt;""," -R","")</f>
        <v/>
      </c>
      <c r="AL92" s="195">
        <f>IF(AL93&lt;&gt;""," -R","")</f>
        <v/>
      </c>
      <c r="AN92" s="195">
        <f>IF(AN93&lt;&gt;""," -R","")</f>
        <v/>
      </c>
      <c r="AP92" s="195">
        <f>IF(AP93&lt;&gt;""," -R","")</f>
        <v/>
      </c>
      <c r="AR92" s="195">
        <f>IF(AR93&lt;&gt;""," -R","")</f>
        <v/>
      </c>
      <c r="AT92" s="195">
        <f>IF(AT93&lt;&gt;""," -R","")</f>
        <v/>
      </c>
      <c r="AV92" s="195">
        <f>IF(AV93&lt;&gt;""," -R","")</f>
        <v/>
      </c>
      <c r="AX92" s="195">
        <f>IF(AX93&lt;&gt;""," -R","")</f>
        <v/>
      </c>
      <c r="AZ92" s="195">
        <f>IF(AZ93&lt;&gt;""," -R","")</f>
        <v/>
      </c>
      <c r="BB92" s="195">
        <f>IF(BB93&lt;&gt;""," -R","")</f>
        <v/>
      </c>
      <c r="BD92" s="195">
        <f>IF(BD93&lt;&gt;""," -R","")</f>
        <v/>
      </c>
      <c r="BF92" s="195">
        <f>IF(BF93&lt;&gt;""," -R","")</f>
        <v/>
      </c>
      <c r="BH92" s="195">
        <f>IF(BH93&lt;&gt;""," -R","")</f>
        <v/>
      </c>
      <c r="BJ92" s="195">
        <f>IF(BJ93&lt;&gt;""," -R","")</f>
        <v/>
      </c>
    </row>
    <row r="93">
      <c r="M93" s="195" t="n">
        <v>1.42</v>
      </c>
      <c r="N93" s="195">
        <f>IFERROR(VLOOKUP(M93,'CRUCE RIESGOS'!$C$9:$D$14,2,FALSE),"")</f>
        <v/>
      </c>
      <c r="O93" s="195" t="n">
        <v>2.42000000000001</v>
      </c>
      <c r="P93" s="195">
        <f>IFERROR(VLOOKUP(O93,'CRUCE RIESGOS'!$C$9:$D$14,2,FALSE),"")</f>
        <v/>
      </c>
      <c r="Q93" s="195" t="n">
        <v>3.42000000000002</v>
      </c>
      <c r="R93" s="195">
        <f>IFERROR(VLOOKUP(Q93,'CRUCE RIESGOS'!$C$9:$D$14,2,FALSE),"")</f>
        <v/>
      </c>
      <c r="S93" s="195" t="n">
        <v>4.42000000000003</v>
      </c>
      <c r="T93" s="195">
        <f>IFERROR(VLOOKUP(S93,'CRUCE RIESGOS'!$C$9:$D$14,2,FALSE),"")</f>
        <v/>
      </c>
      <c r="U93" s="195" t="n">
        <v>5.42000000000004</v>
      </c>
      <c r="V93" s="195">
        <f>IFERROR(VLOOKUP(U93,'CRUCE RIESGOS'!$C$9:$D$14,2,FALSE),"")</f>
        <v/>
      </c>
      <c r="W93" s="195" t="n">
        <v>6.42000000000005</v>
      </c>
      <c r="X93" s="195">
        <f>IFERROR(VLOOKUP(W93,'CRUCE RIESGOS'!$C$9:$D$14,2,FALSE),"")</f>
        <v/>
      </c>
      <c r="Y93" s="195" t="n">
        <v>7.42000000000006</v>
      </c>
      <c r="Z93" s="195">
        <f>IFERROR(VLOOKUP(Y93,'CRUCE RIESGOS'!$C$9:$D$14,2,FALSE),"")</f>
        <v/>
      </c>
      <c r="AA93" s="195" t="n">
        <v>8.420000000000069</v>
      </c>
      <c r="AB93" s="195">
        <f>IFERROR(VLOOKUP(AA93,'CRUCE RIESGOS'!$C$9:$D$14,2,FALSE),"")</f>
        <v/>
      </c>
      <c r="AC93" s="195" t="n">
        <v>9.42000000000008</v>
      </c>
      <c r="AD93" s="195">
        <f>IFERROR(VLOOKUP(AC93,'CRUCE RIESGOS'!$C$9:$D$14,2,FALSE),"")</f>
        <v/>
      </c>
      <c r="AE93" s="195" t="n">
        <v>10.4200000000001</v>
      </c>
      <c r="AF93" s="195">
        <f>IFERROR(VLOOKUP(AE93,'CRUCE RIESGOS'!$C$9:$D$14,2,FALSE),"")</f>
        <v/>
      </c>
      <c r="AG93" s="195" t="n">
        <v>11.4200000000001</v>
      </c>
      <c r="AH93" s="195">
        <f>IFERROR(VLOOKUP(AG93,'CRUCE RIESGOS'!$C$9:$D$14,2,FALSE),"")</f>
        <v/>
      </c>
      <c r="AI93" s="195" t="n">
        <v>12.4200000000001</v>
      </c>
      <c r="AJ93" s="195">
        <f>IFERROR(VLOOKUP(AI93,'CRUCE RIESGOS'!$C$9:$D$14,2,FALSE),"")</f>
        <v/>
      </c>
      <c r="AK93" s="195" t="n">
        <v>13.4200000000001</v>
      </c>
      <c r="AL93" s="195">
        <f>IFERROR(VLOOKUP(AK93,'CRUCE RIESGOS'!$C$9:$D$14,2,FALSE),"")</f>
        <v/>
      </c>
      <c r="AM93" s="195" t="n">
        <v>14.4200000000001</v>
      </c>
      <c r="AN93" s="195">
        <f>IFERROR(VLOOKUP(AM93,'CRUCE RIESGOS'!$C$9:$D$14,2,FALSE),"")</f>
        <v/>
      </c>
      <c r="AO93" s="195" t="n">
        <v>15.4200000000001</v>
      </c>
      <c r="AP93" s="195">
        <f>IFERROR(VLOOKUP(AO93,'CRUCE RIESGOS'!$C$9:$D$14,2,FALSE),"")</f>
        <v/>
      </c>
      <c r="AQ93" s="195" t="n">
        <v>16.4200000000002</v>
      </c>
      <c r="AR93" s="195">
        <f>IFERROR(VLOOKUP(AQ93,'CRUCE RIESGOS'!$C$9:$D$14,2,FALSE),"")</f>
        <v/>
      </c>
      <c r="AS93" s="195" t="n">
        <v>17.4200000000002</v>
      </c>
      <c r="AT93" s="195">
        <f>IFERROR(VLOOKUP(AS93,'CRUCE RIESGOS'!$C$9:$D$14,2,FALSE),"")</f>
        <v/>
      </c>
      <c r="AU93" s="195" t="n">
        <v>18.4200000000002</v>
      </c>
      <c r="AV93" s="195">
        <f>IFERROR(VLOOKUP(AU93,'CRUCE RIESGOS'!$C$9:$D$14,2,FALSE),"")</f>
        <v/>
      </c>
      <c r="AW93" s="195" t="n">
        <v>19.4200000000002</v>
      </c>
      <c r="AX93" s="195">
        <f>IFERROR(VLOOKUP(AW93,'CRUCE RIESGOS'!$C$9:$D$14,2,FALSE),"")</f>
        <v/>
      </c>
      <c r="AY93" s="195" t="n">
        <v>20.4200000000002</v>
      </c>
      <c r="AZ93" s="195">
        <f>IFERROR(VLOOKUP(AY93,'CRUCE RIESGOS'!$C$9:$D$14,2,FALSE),"")</f>
        <v/>
      </c>
      <c r="BA93" s="195" t="n">
        <v>21.4200000000002</v>
      </c>
      <c r="BB93" s="195">
        <f>IFERROR(VLOOKUP(BA93,'CRUCE RIESGOS'!$C$9:$D$14,2,FALSE),"")</f>
        <v/>
      </c>
      <c r="BC93" s="195" t="n">
        <v>22.4200000000002</v>
      </c>
      <c r="BD93" s="195">
        <f>IFERROR(VLOOKUP(BC93,'CRUCE RIESGOS'!$C$9:$D$14,2,FALSE),"")</f>
        <v/>
      </c>
      <c r="BE93" s="195" t="n">
        <v>23.4200000000002</v>
      </c>
      <c r="BF93" s="195">
        <f>IFERROR(VLOOKUP(BE93,'CRUCE RIESGOS'!$C$9:$D$14,2,FALSE),"")</f>
        <v/>
      </c>
      <c r="BG93" s="195" t="n">
        <v>24.4200000000002</v>
      </c>
      <c r="BH93" s="195">
        <f>IFERROR(VLOOKUP(BG93,'CRUCE RIESGOS'!$C$9:$D$14,2,FALSE),"")</f>
        <v/>
      </c>
      <c r="BI93" s="195" t="n">
        <v>25.4200000000002</v>
      </c>
      <c r="BJ93" s="195">
        <f>IFERROR(VLOOKUP(BI93,'CRUCE RIESGOS'!$C$9:$D$14,2,FALSE),"")</f>
        <v/>
      </c>
    </row>
    <row r="94">
      <c r="N94" s="195">
        <f>IF(N95&lt;&gt;""," -R","")</f>
        <v/>
      </c>
      <c r="P94" s="195">
        <f>IF(P95&lt;&gt;""," -R","")</f>
        <v/>
      </c>
      <c r="R94" s="195">
        <f>IF(R95&lt;&gt;""," -R","")</f>
        <v/>
      </c>
      <c r="T94" s="195">
        <f>IF(T95&lt;&gt;""," -R","")</f>
        <v/>
      </c>
      <c r="V94" s="195">
        <f>IF(V95&lt;&gt;""," -R","")</f>
        <v/>
      </c>
      <c r="X94" s="195">
        <f>IF(X95&lt;&gt;""," -R","")</f>
        <v/>
      </c>
      <c r="Z94" s="195">
        <f>IF(Z95&lt;&gt;""," -R","")</f>
        <v/>
      </c>
      <c r="AB94" s="195">
        <f>IF(AB95&lt;&gt;""," -R","")</f>
        <v/>
      </c>
      <c r="AD94" s="195">
        <f>IF(AD95&lt;&gt;""," -R","")</f>
        <v/>
      </c>
      <c r="AF94" s="195">
        <f>IF(AF95&lt;&gt;""," -R","")</f>
        <v/>
      </c>
      <c r="AH94" s="195">
        <f>IF(AH95&lt;&gt;""," -R","")</f>
        <v/>
      </c>
      <c r="AJ94" s="195">
        <f>IF(AJ95&lt;&gt;""," -R","")</f>
        <v/>
      </c>
      <c r="AL94" s="195">
        <f>IF(AL95&lt;&gt;""," -R","")</f>
        <v/>
      </c>
      <c r="AN94" s="195">
        <f>IF(AN95&lt;&gt;""," -R","")</f>
        <v/>
      </c>
      <c r="AP94" s="195">
        <f>IF(AP95&lt;&gt;""," -R","")</f>
        <v/>
      </c>
      <c r="AR94" s="195">
        <f>IF(AR95&lt;&gt;""," -R","")</f>
        <v/>
      </c>
      <c r="AT94" s="195">
        <f>IF(AT95&lt;&gt;""," -R","")</f>
        <v/>
      </c>
      <c r="AV94" s="195">
        <f>IF(AV95&lt;&gt;""," -R","")</f>
        <v/>
      </c>
      <c r="AX94" s="195">
        <f>IF(AX95&lt;&gt;""," -R","")</f>
        <v/>
      </c>
      <c r="AZ94" s="195">
        <f>IF(AZ95&lt;&gt;""," -R","")</f>
        <v/>
      </c>
      <c r="BB94" s="195">
        <f>IF(BB95&lt;&gt;""," -R","")</f>
        <v/>
      </c>
      <c r="BD94" s="195">
        <f>IF(BD95&lt;&gt;""," -R","")</f>
        <v/>
      </c>
      <c r="BF94" s="195">
        <f>IF(BF95&lt;&gt;""," -R","")</f>
        <v/>
      </c>
      <c r="BH94" s="195">
        <f>IF(BH95&lt;&gt;""," -R","")</f>
        <v/>
      </c>
      <c r="BJ94" s="195">
        <f>IF(BJ95&lt;&gt;""," -R","")</f>
        <v/>
      </c>
    </row>
    <row r="95">
      <c r="M95" s="195" t="n">
        <v>1.43</v>
      </c>
      <c r="N95" s="195">
        <f>IFERROR(VLOOKUP(M95,'CRUCE RIESGOS'!$C$9:$D$14,2,FALSE),"")</f>
        <v/>
      </c>
      <c r="O95" s="195" t="n">
        <v>2.43000000000001</v>
      </c>
      <c r="P95" s="195">
        <f>IFERROR(VLOOKUP(O95,'CRUCE RIESGOS'!$C$9:$D$14,2,FALSE),"")</f>
        <v/>
      </c>
      <c r="Q95" s="195" t="n">
        <v>3.43000000000002</v>
      </c>
      <c r="R95" s="195">
        <f>IFERROR(VLOOKUP(Q95,'CRUCE RIESGOS'!$C$9:$D$14,2,FALSE),"")</f>
        <v/>
      </c>
      <c r="S95" s="195" t="n">
        <v>4.43000000000003</v>
      </c>
      <c r="T95" s="195">
        <f>IFERROR(VLOOKUP(S95,'CRUCE RIESGOS'!$C$9:$D$14,2,FALSE),"")</f>
        <v/>
      </c>
      <c r="U95" s="195" t="n">
        <v>5.43000000000004</v>
      </c>
      <c r="V95" s="195">
        <f>IFERROR(VLOOKUP(U95,'CRUCE RIESGOS'!$C$9:$D$14,2,FALSE),"")</f>
        <v/>
      </c>
      <c r="W95" s="195" t="n">
        <v>6.43000000000005</v>
      </c>
      <c r="X95" s="195">
        <f>IFERROR(VLOOKUP(W95,'CRUCE RIESGOS'!$C$9:$D$14,2,FALSE),"")</f>
        <v/>
      </c>
      <c r="Y95" s="195" t="n">
        <v>7.43000000000006</v>
      </c>
      <c r="Z95" s="195">
        <f>IFERROR(VLOOKUP(Y95,'CRUCE RIESGOS'!$C$9:$D$14,2,FALSE),"")</f>
        <v/>
      </c>
      <c r="AA95" s="195" t="n">
        <v>8.430000000000071</v>
      </c>
      <c r="AB95" s="195">
        <f>IFERROR(VLOOKUP(AA95,'CRUCE RIESGOS'!$C$9:$D$14,2,FALSE),"")</f>
        <v/>
      </c>
      <c r="AC95" s="195" t="n">
        <v>9.43000000000008</v>
      </c>
      <c r="AD95" s="195">
        <f>IFERROR(VLOOKUP(AC95,'CRUCE RIESGOS'!$C$9:$D$14,2,FALSE),"")</f>
        <v/>
      </c>
      <c r="AE95" s="195" t="n">
        <v>10.4300000000001</v>
      </c>
      <c r="AF95" s="195">
        <f>IFERROR(VLOOKUP(AE95,'CRUCE RIESGOS'!$C$9:$D$14,2,FALSE),"")</f>
        <v/>
      </c>
      <c r="AG95" s="195" t="n">
        <v>11.4300000000001</v>
      </c>
      <c r="AH95" s="195">
        <f>IFERROR(VLOOKUP(AG95,'CRUCE RIESGOS'!$C$9:$D$14,2,FALSE),"")</f>
        <v/>
      </c>
      <c r="AI95" s="195" t="n">
        <v>12.4300000000001</v>
      </c>
      <c r="AJ95" s="195">
        <f>IFERROR(VLOOKUP(AI95,'CRUCE RIESGOS'!$C$9:$D$14,2,FALSE),"")</f>
        <v/>
      </c>
      <c r="AK95" s="195" t="n">
        <v>13.4300000000001</v>
      </c>
      <c r="AL95" s="195">
        <f>IFERROR(VLOOKUP(AK95,'CRUCE RIESGOS'!$C$9:$D$14,2,FALSE),"")</f>
        <v/>
      </c>
      <c r="AM95" s="195" t="n">
        <v>14.4300000000001</v>
      </c>
      <c r="AN95" s="195">
        <f>IFERROR(VLOOKUP(AM95,'CRUCE RIESGOS'!$C$9:$D$14,2,FALSE),"")</f>
        <v/>
      </c>
      <c r="AO95" s="195" t="n">
        <v>15.4300000000001</v>
      </c>
      <c r="AP95" s="195">
        <f>IFERROR(VLOOKUP(AO95,'CRUCE RIESGOS'!$C$9:$D$14,2,FALSE),"")</f>
        <v/>
      </c>
      <c r="AQ95" s="195" t="n">
        <v>16.4300000000001</v>
      </c>
      <c r="AR95" s="195">
        <f>IFERROR(VLOOKUP(AQ95,'CRUCE RIESGOS'!$C$9:$D$14,2,FALSE),"")</f>
        <v/>
      </c>
      <c r="AS95" s="195" t="n">
        <v>17.4300000000002</v>
      </c>
      <c r="AT95" s="195">
        <f>IFERROR(VLOOKUP(AS95,'CRUCE RIESGOS'!$C$9:$D$14,2,FALSE),"")</f>
        <v/>
      </c>
      <c r="AU95" s="195" t="n">
        <v>18.4300000000002</v>
      </c>
      <c r="AV95" s="195">
        <f>IFERROR(VLOOKUP(AU95,'CRUCE RIESGOS'!$C$9:$D$14,2,FALSE),"")</f>
        <v/>
      </c>
      <c r="AW95" s="195" t="n">
        <v>19.4300000000002</v>
      </c>
      <c r="AX95" s="195">
        <f>IFERROR(VLOOKUP(AW95,'CRUCE RIESGOS'!$C$9:$D$14,2,FALSE),"")</f>
        <v/>
      </c>
      <c r="AY95" s="195" t="n">
        <v>20.4300000000002</v>
      </c>
      <c r="AZ95" s="195">
        <f>IFERROR(VLOOKUP(AY95,'CRUCE RIESGOS'!$C$9:$D$14,2,FALSE),"")</f>
        <v/>
      </c>
      <c r="BA95" s="195" t="n">
        <v>21.4300000000002</v>
      </c>
      <c r="BB95" s="195">
        <f>IFERROR(VLOOKUP(BA95,'CRUCE RIESGOS'!$C$9:$D$14,2,FALSE),"")</f>
        <v/>
      </c>
      <c r="BC95" s="195" t="n">
        <v>22.4300000000002</v>
      </c>
      <c r="BD95" s="195">
        <f>IFERROR(VLOOKUP(BC95,'CRUCE RIESGOS'!$C$9:$D$14,2,FALSE),"")</f>
        <v/>
      </c>
      <c r="BE95" s="195" t="n">
        <v>23.4300000000002</v>
      </c>
      <c r="BF95" s="195">
        <f>IFERROR(VLOOKUP(BE95,'CRUCE RIESGOS'!$C$9:$D$14,2,FALSE),"")</f>
        <v/>
      </c>
      <c r="BG95" s="195" t="n">
        <v>24.4300000000002</v>
      </c>
      <c r="BH95" s="195">
        <f>IFERROR(VLOOKUP(BG95,'CRUCE RIESGOS'!$C$9:$D$14,2,FALSE),"")</f>
        <v/>
      </c>
      <c r="BI95" s="195" t="n">
        <v>25.4300000000002</v>
      </c>
      <c r="BJ95" s="195">
        <f>IFERROR(VLOOKUP(BI95,'CRUCE RIESGOS'!$C$9:$D$14,2,FALSE),"")</f>
        <v/>
      </c>
    </row>
    <row r="96">
      <c r="N96" s="195">
        <f>IF(N97&lt;&gt;""," -R","")</f>
        <v/>
      </c>
      <c r="P96" s="195">
        <f>IF(P97&lt;&gt;""," -R","")</f>
        <v/>
      </c>
      <c r="R96" s="195">
        <f>IF(R97&lt;&gt;""," -R","")</f>
        <v/>
      </c>
      <c r="T96" s="195">
        <f>IF(T97&lt;&gt;""," -R","")</f>
        <v/>
      </c>
      <c r="V96" s="195">
        <f>IF(V97&lt;&gt;""," -R","")</f>
        <v/>
      </c>
      <c r="X96" s="195">
        <f>IF(X97&lt;&gt;""," -R","")</f>
        <v/>
      </c>
      <c r="Z96" s="195">
        <f>IF(Z97&lt;&gt;""," -R","")</f>
        <v/>
      </c>
      <c r="AB96" s="195">
        <f>IF(AB97&lt;&gt;""," -R","")</f>
        <v/>
      </c>
      <c r="AD96" s="195">
        <f>IF(AD97&lt;&gt;""," -R","")</f>
        <v/>
      </c>
      <c r="AF96" s="195">
        <f>IF(AF97&lt;&gt;""," -R","")</f>
        <v/>
      </c>
      <c r="AH96" s="195">
        <f>IF(AH97&lt;&gt;""," -R","")</f>
        <v/>
      </c>
      <c r="AJ96" s="195">
        <f>IF(AJ97&lt;&gt;""," -R","")</f>
        <v/>
      </c>
      <c r="AL96" s="195">
        <f>IF(AL97&lt;&gt;""," -R","")</f>
        <v/>
      </c>
      <c r="AN96" s="195">
        <f>IF(AN97&lt;&gt;""," -R","")</f>
        <v/>
      </c>
      <c r="AP96" s="195">
        <f>IF(AP97&lt;&gt;""," -R","")</f>
        <v/>
      </c>
      <c r="AR96" s="195">
        <f>IF(AR97&lt;&gt;""," -R","")</f>
        <v/>
      </c>
      <c r="AT96" s="195">
        <f>IF(AT97&lt;&gt;""," -R","")</f>
        <v/>
      </c>
      <c r="AV96" s="195">
        <f>IF(AV97&lt;&gt;""," -R","")</f>
        <v/>
      </c>
      <c r="AX96" s="195">
        <f>IF(AX97&lt;&gt;""," -R","")</f>
        <v/>
      </c>
      <c r="AZ96" s="195">
        <f>IF(AZ97&lt;&gt;""," -R","")</f>
        <v/>
      </c>
      <c r="BB96" s="195">
        <f>IF(BB97&lt;&gt;""," -R","")</f>
        <v/>
      </c>
      <c r="BD96" s="195">
        <f>IF(BD97&lt;&gt;""," -R","")</f>
        <v/>
      </c>
      <c r="BF96" s="195">
        <f>IF(BF97&lt;&gt;""," -R","")</f>
        <v/>
      </c>
      <c r="BH96" s="195">
        <f>IF(BH97&lt;&gt;""," -R","")</f>
        <v/>
      </c>
      <c r="BJ96" s="195">
        <f>IF(BJ97&lt;&gt;""," -R","")</f>
        <v/>
      </c>
    </row>
    <row r="97">
      <c r="M97" s="195" t="n">
        <v>1.44</v>
      </c>
      <c r="N97" s="195">
        <f>IFERROR(VLOOKUP(M97,'CRUCE RIESGOS'!$C$9:$D$14,2,FALSE),"")</f>
        <v/>
      </c>
      <c r="O97" s="195" t="n">
        <v>2.44000000000001</v>
      </c>
      <c r="P97" s="195">
        <f>IFERROR(VLOOKUP(O97,'CRUCE RIESGOS'!$C$9:$D$14,2,FALSE),"")</f>
        <v/>
      </c>
      <c r="Q97" s="195" t="n">
        <v>3.44000000000002</v>
      </c>
      <c r="R97" s="195">
        <f>IFERROR(VLOOKUP(Q97,'CRUCE RIESGOS'!$C$9:$D$14,2,FALSE),"")</f>
        <v/>
      </c>
      <c r="S97" s="195" t="n">
        <v>4.44000000000003</v>
      </c>
      <c r="T97" s="195">
        <f>IFERROR(VLOOKUP(S97,'CRUCE RIESGOS'!$C$9:$D$14,2,FALSE),"")</f>
        <v/>
      </c>
      <c r="U97" s="195" t="n">
        <v>5.44000000000004</v>
      </c>
      <c r="V97" s="195">
        <f>IFERROR(VLOOKUP(U97,'CRUCE RIESGOS'!$C$9:$D$14,2,FALSE),"")</f>
        <v/>
      </c>
      <c r="W97" s="195" t="n">
        <v>6.44000000000005</v>
      </c>
      <c r="X97" s="195">
        <f>IFERROR(VLOOKUP(W97,'CRUCE RIESGOS'!$C$9:$D$14,2,FALSE),"")</f>
        <v/>
      </c>
      <c r="Y97" s="195" t="n">
        <v>7.44000000000006</v>
      </c>
      <c r="Z97" s="195">
        <f>IFERROR(VLOOKUP(Y97,'CRUCE RIESGOS'!$C$9:$D$14,2,FALSE),"")</f>
        <v/>
      </c>
      <c r="AA97" s="195" t="n">
        <v>8.440000000000071</v>
      </c>
      <c r="AB97" s="195">
        <f>IFERROR(VLOOKUP(AA97,'CRUCE RIESGOS'!$C$9:$D$14,2,FALSE),"")</f>
        <v/>
      </c>
      <c r="AC97" s="195" t="n">
        <v>9.440000000000079</v>
      </c>
      <c r="AD97" s="195">
        <f>IFERROR(VLOOKUP(AC97,'CRUCE RIESGOS'!$C$9:$D$14,2,FALSE),"")</f>
        <v/>
      </c>
      <c r="AE97" s="195" t="n">
        <v>10.4400000000001</v>
      </c>
      <c r="AF97" s="195">
        <f>IFERROR(VLOOKUP(AE97,'CRUCE RIESGOS'!$C$9:$D$14,2,FALSE),"")</f>
        <v/>
      </c>
      <c r="AG97" s="195" t="n">
        <v>11.4400000000001</v>
      </c>
      <c r="AH97" s="195">
        <f>IFERROR(VLOOKUP(AG97,'CRUCE RIESGOS'!$C$9:$D$14,2,FALSE),"")</f>
        <v/>
      </c>
      <c r="AI97" s="195" t="n">
        <v>12.4400000000001</v>
      </c>
      <c r="AJ97" s="195">
        <f>IFERROR(VLOOKUP(AI97,'CRUCE RIESGOS'!$C$9:$D$14,2,FALSE),"")</f>
        <v/>
      </c>
      <c r="AK97" s="195" t="n">
        <v>13.4400000000001</v>
      </c>
      <c r="AL97" s="195">
        <f>IFERROR(VLOOKUP(AK97,'CRUCE RIESGOS'!$C$9:$D$14,2,FALSE),"")</f>
        <v/>
      </c>
      <c r="AM97" s="195" t="n">
        <v>14.4400000000001</v>
      </c>
      <c r="AN97" s="195">
        <f>IFERROR(VLOOKUP(AM97,'CRUCE RIESGOS'!$C$9:$D$14,2,FALSE),"")</f>
        <v/>
      </c>
      <c r="AO97" s="195" t="n">
        <v>15.4400000000001</v>
      </c>
      <c r="AP97" s="195">
        <f>IFERROR(VLOOKUP(AO97,'CRUCE RIESGOS'!$C$9:$D$14,2,FALSE),"")</f>
        <v/>
      </c>
      <c r="AQ97" s="195" t="n">
        <v>16.4400000000002</v>
      </c>
      <c r="AR97" s="195">
        <f>IFERROR(VLOOKUP(AQ97,'CRUCE RIESGOS'!$C$9:$D$14,2,FALSE),"")</f>
        <v/>
      </c>
      <c r="AS97" s="195" t="n">
        <v>17.4400000000002</v>
      </c>
      <c r="AT97" s="195">
        <f>IFERROR(VLOOKUP(AS97,'CRUCE RIESGOS'!$C$9:$D$14,2,FALSE),"")</f>
        <v/>
      </c>
      <c r="AU97" s="195" t="n">
        <v>18.4400000000002</v>
      </c>
      <c r="AV97" s="195">
        <f>IFERROR(VLOOKUP(AU97,'CRUCE RIESGOS'!$C$9:$D$14,2,FALSE),"")</f>
        <v/>
      </c>
      <c r="AW97" s="195" t="n">
        <v>19.4400000000002</v>
      </c>
      <c r="AX97" s="195">
        <f>IFERROR(VLOOKUP(AW97,'CRUCE RIESGOS'!$C$9:$D$14,2,FALSE),"")</f>
        <v/>
      </c>
      <c r="AY97" s="195" t="n">
        <v>20.4400000000002</v>
      </c>
      <c r="AZ97" s="195">
        <f>IFERROR(VLOOKUP(AY97,'CRUCE RIESGOS'!$C$9:$D$14,2,FALSE),"")</f>
        <v/>
      </c>
      <c r="BA97" s="195" t="n">
        <v>21.4400000000002</v>
      </c>
      <c r="BB97" s="195">
        <f>IFERROR(VLOOKUP(BA97,'CRUCE RIESGOS'!$C$9:$D$14,2,FALSE),"")</f>
        <v/>
      </c>
      <c r="BC97" s="195" t="n">
        <v>22.4400000000002</v>
      </c>
      <c r="BD97" s="195">
        <f>IFERROR(VLOOKUP(BC97,'CRUCE RIESGOS'!$C$9:$D$14,2,FALSE),"")</f>
        <v/>
      </c>
      <c r="BE97" s="195" t="n">
        <v>23.4400000000002</v>
      </c>
      <c r="BF97" s="195">
        <f>IFERROR(VLOOKUP(BE97,'CRUCE RIESGOS'!$C$9:$D$14,2,FALSE),"")</f>
        <v/>
      </c>
      <c r="BG97" s="195" t="n">
        <v>24.4400000000002</v>
      </c>
      <c r="BH97" s="195">
        <f>IFERROR(VLOOKUP(BG97,'CRUCE RIESGOS'!$C$9:$D$14,2,FALSE),"")</f>
        <v/>
      </c>
      <c r="BI97" s="195" t="n">
        <v>25.4400000000002</v>
      </c>
      <c r="BJ97" s="195">
        <f>IFERROR(VLOOKUP(BI97,'CRUCE RIESGOS'!$C$9:$D$14,2,FALSE),"")</f>
        <v/>
      </c>
    </row>
    <row r="98">
      <c r="N98" s="195">
        <f>IF(N99&lt;&gt;""," -R","")</f>
        <v/>
      </c>
      <c r="P98" s="195">
        <f>IF(P99&lt;&gt;""," -R","")</f>
        <v/>
      </c>
      <c r="R98" s="195">
        <f>IF(R99&lt;&gt;""," -R","")</f>
        <v/>
      </c>
      <c r="T98" s="195">
        <f>IF(T99&lt;&gt;""," -R","")</f>
        <v/>
      </c>
      <c r="V98" s="195">
        <f>IF(V99&lt;&gt;""," -R","")</f>
        <v/>
      </c>
      <c r="X98" s="195">
        <f>IF(X99&lt;&gt;""," -R","")</f>
        <v/>
      </c>
      <c r="Z98" s="195">
        <f>IF(Z99&lt;&gt;""," -R","")</f>
        <v/>
      </c>
      <c r="AB98" s="195">
        <f>IF(AB99&lt;&gt;""," -R","")</f>
        <v/>
      </c>
      <c r="AD98" s="195">
        <f>IF(AD99&lt;&gt;""," -R","")</f>
        <v/>
      </c>
      <c r="AF98" s="195">
        <f>IF(AF99&lt;&gt;""," -R","")</f>
        <v/>
      </c>
      <c r="AH98" s="195">
        <f>IF(AH99&lt;&gt;""," -R","")</f>
        <v/>
      </c>
      <c r="AJ98" s="195">
        <f>IF(AJ99&lt;&gt;""," -R","")</f>
        <v/>
      </c>
      <c r="AL98" s="195">
        <f>IF(AL99&lt;&gt;""," -R","")</f>
        <v/>
      </c>
      <c r="AN98" s="195">
        <f>IF(AN99&lt;&gt;""," -R","")</f>
        <v/>
      </c>
      <c r="AP98" s="195">
        <f>IF(AP99&lt;&gt;""," -R","")</f>
        <v/>
      </c>
      <c r="AR98" s="195">
        <f>IF(AR99&lt;&gt;""," -R","")</f>
        <v/>
      </c>
      <c r="AT98" s="195">
        <f>IF(AT99&lt;&gt;""," -R","")</f>
        <v/>
      </c>
      <c r="AV98" s="195">
        <f>IF(AV99&lt;&gt;""," -R","")</f>
        <v/>
      </c>
      <c r="AX98" s="195">
        <f>IF(AX99&lt;&gt;""," -R","")</f>
        <v/>
      </c>
      <c r="AZ98" s="195">
        <f>IF(AZ99&lt;&gt;""," -R","")</f>
        <v/>
      </c>
      <c r="BB98" s="195">
        <f>IF(BB99&lt;&gt;""," -R","")</f>
        <v/>
      </c>
      <c r="BD98" s="195">
        <f>IF(BD99&lt;&gt;""," -R","")</f>
        <v/>
      </c>
      <c r="BF98" s="195">
        <f>IF(BF99&lt;&gt;""," -R","")</f>
        <v/>
      </c>
      <c r="BH98" s="195">
        <f>IF(BH99&lt;&gt;""," -R","")</f>
        <v/>
      </c>
      <c r="BJ98" s="195">
        <f>IF(BJ99&lt;&gt;""," -R","")</f>
        <v/>
      </c>
    </row>
    <row r="99">
      <c r="M99" s="195" t="n">
        <v>1.45</v>
      </c>
      <c r="N99" s="195">
        <f>IFERROR(VLOOKUP(M99,'CRUCE RIESGOS'!$C$9:$D$14,2,FALSE),"")</f>
        <v/>
      </c>
      <c r="O99" s="195" t="n">
        <v>2.45000000000001</v>
      </c>
      <c r="P99" s="195">
        <f>IFERROR(VLOOKUP(O99,'CRUCE RIESGOS'!$C$9:$D$14,2,FALSE),"")</f>
        <v/>
      </c>
      <c r="Q99" s="195" t="n">
        <v>3.45000000000002</v>
      </c>
      <c r="R99" s="195">
        <f>IFERROR(VLOOKUP(Q99,'CRUCE RIESGOS'!$C$9:$D$14,2,FALSE),"")</f>
        <v/>
      </c>
      <c r="S99" s="195" t="n">
        <v>4.45000000000003</v>
      </c>
      <c r="T99" s="195">
        <f>IFERROR(VLOOKUP(S99,'CRUCE RIESGOS'!$C$9:$D$14,2,FALSE),"")</f>
        <v/>
      </c>
      <c r="U99" s="195" t="n">
        <v>5.45000000000004</v>
      </c>
      <c r="V99" s="195">
        <f>IFERROR(VLOOKUP(U99,'CRUCE RIESGOS'!$C$9:$D$14,2,FALSE),"")</f>
        <v/>
      </c>
      <c r="W99" s="195" t="n">
        <v>6.45000000000005</v>
      </c>
      <c r="X99" s="195">
        <f>IFERROR(VLOOKUP(W99,'CRUCE RIESGOS'!$C$9:$D$14,2,FALSE),"")</f>
        <v/>
      </c>
      <c r="Y99" s="195" t="n">
        <v>7.45000000000006</v>
      </c>
      <c r="Z99" s="195">
        <f>IFERROR(VLOOKUP(Y99,'CRUCE RIESGOS'!$C$9:$D$14,2,FALSE),"")</f>
        <v/>
      </c>
      <c r="AA99" s="195" t="n">
        <v>8.45000000000007</v>
      </c>
      <c r="AB99" s="195">
        <f>IFERROR(VLOOKUP(AA99,'CRUCE RIESGOS'!$C$9:$D$14,2,FALSE),"")</f>
        <v/>
      </c>
      <c r="AC99" s="195" t="n">
        <v>9.450000000000079</v>
      </c>
      <c r="AD99" s="195">
        <f>IFERROR(VLOOKUP(AC99,'CRUCE RIESGOS'!$C$9:$D$14,2,FALSE),"")</f>
        <v/>
      </c>
      <c r="AE99" s="195" t="n">
        <v>10.4500000000001</v>
      </c>
      <c r="AF99" s="195">
        <f>IFERROR(VLOOKUP(AE99,'CRUCE RIESGOS'!$C$9:$D$14,2,FALSE),"")</f>
        <v/>
      </c>
      <c r="AG99" s="195" t="n">
        <v>11.4500000000001</v>
      </c>
      <c r="AH99" s="195">
        <f>IFERROR(VLOOKUP(AG99,'CRUCE RIESGOS'!$C$9:$D$14,2,FALSE),"")</f>
        <v/>
      </c>
      <c r="AI99" s="195" t="n">
        <v>12.4500000000001</v>
      </c>
      <c r="AJ99" s="195">
        <f>IFERROR(VLOOKUP(AI99,'CRUCE RIESGOS'!$C$9:$D$14,2,FALSE),"")</f>
        <v/>
      </c>
      <c r="AK99" s="195" t="n">
        <v>13.4500000000001</v>
      </c>
      <c r="AL99" s="195">
        <f>IFERROR(VLOOKUP(AK99,'CRUCE RIESGOS'!$C$9:$D$14,2,FALSE),"")</f>
        <v/>
      </c>
      <c r="AM99" s="195" t="n">
        <v>14.4500000000001</v>
      </c>
      <c r="AN99" s="195">
        <f>IFERROR(VLOOKUP(AM99,'CRUCE RIESGOS'!$C$9:$D$14,2,FALSE),"")</f>
        <v/>
      </c>
      <c r="AO99" s="195" t="n">
        <v>15.4500000000001</v>
      </c>
      <c r="AP99" s="195">
        <f>IFERROR(VLOOKUP(AO99,'CRUCE RIESGOS'!$C$9:$D$14,2,FALSE),"")</f>
        <v/>
      </c>
      <c r="AQ99" s="195" t="n">
        <v>16.4500000000001</v>
      </c>
      <c r="AR99" s="195">
        <f>IFERROR(VLOOKUP(AQ99,'CRUCE RIESGOS'!$C$9:$D$14,2,FALSE),"")</f>
        <v/>
      </c>
      <c r="AS99" s="195" t="n">
        <v>17.4500000000002</v>
      </c>
      <c r="AT99" s="195">
        <f>IFERROR(VLOOKUP(AS99,'CRUCE RIESGOS'!$C$9:$D$14,2,FALSE),"")</f>
        <v/>
      </c>
      <c r="AU99" s="195" t="n">
        <v>18.4500000000002</v>
      </c>
      <c r="AV99" s="195">
        <f>IFERROR(VLOOKUP(AU99,'CRUCE RIESGOS'!$C$9:$D$14,2,FALSE),"")</f>
        <v/>
      </c>
      <c r="AW99" s="195" t="n">
        <v>19.4500000000002</v>
      </c>
      <c r="AX99" s="195">
        <f>IFERROR(VLOOKUP(AW99,'CRUCE RIESGOS'!$C$9:$D$14,2,FALSE),"")</f>
        <v/>
      </c>
      <c r="AY99" s="195" t="n">
        <v>20.4500000000002</v>
      </c>
      <c r="AZ99" s="195">
        <f>IFERROR(VLOOKUP(AY99,'CRUCE RIESGOS'!$C$9:$D$14,2,FALSE),"")</f>
        <v/>
      </c>
      <c r="BA99" s="195" t="n">
        <v>21.4500000000002</v>
      </c>
      <c r="BB99" s="195">
        <f>IFERROR(VLOOKUP(BA99,'CRUCE RIESGOS'!$C$9:$D$14,2,FALSE),"")</f>
        <v/>
      </c>
      <c r="BC99" s="195" t="n">
        <v>22.4500000000002</v>
      </c>
      <c r="BD99" s="195">
        <f>IFERROR(VLOOKUP(BC99,'CRUCE RIESGOS'!$C$9:$D$14,2,FALSE),"")</f>
        <v/>
      </c>
      <c r="BE99" s="195" t="n">
        <v>23.4500000000002</v>
      </c>
      <c r="BF99" s="195">
        <f>IFERROR(VLOOKUP(BE99,'CRUCE RIESGOS'!$C$9:$D$14,2,FALSE),"")</f>
        <v/>
      </c>
      <c r="BG99" s="195" t="n">
        <v>24.4500000000002</v>
      </c>
      <c r="BH99" s="195">
        <f>IFERROR(VLOOKUP(BG99,'CRUCE RIESGOS'!$C$9:$D$14,2,FALSE),"")</f>
        <v/>
      </c>
      <c r="BI99" s="195" t="n">
        <v>25.4500000000002</v>
      </c>
      <c r="BJ99" s="195">
        <f>IFERROR(VLOOKUP(BI99,'CRUCE RIESGOS'!$C$9:$D$14,2,FALSE),"")</f>
        <v/>
      </c>
    </row>
    <row r="100">
      <c r="N100" s="195">
        <f>IF(N101&lt;&gt;""," -R","")</f>
        <v/>
      </c>
      <c r="P100" s="195">
        <f>IF(P101&lt;&gt;""," -R","")</f>
        <v/>
      </c>
      <c r="R100" s="195">
        <f>IF(R101&lt;&gt;""," -R","")</f>
        <v/>
      </c>
      <c r="T100" s="195">
        <f>IF(T101&lt;&gt;""," -R","")</f>
        <v/>
      </c>
      <c r="V100" s="195">
        <f>IF(V101&lt;&gt;""," -R","")</f>
        <v/>
      </c>
      <c r="X100" s="195">
        <f>IF(X101&lt;&gt;""," -R","")</f>
        <v/>
      </c>
      <c r="Z100" s="195">
        <f>IF(Z101&lt;&gt;""," -R","")</f>
        <v/>
      </c>
      <c r="AB100" s="195">
        <f>IF(AB101&lt;&gt;""," -R","")</f>
        <v/>
      </c>
      <c r="AD100" s="195">
        <f>IF(AD101&lt;&gt;""," -R","")</f>
        <v/>
      </c>
      <c r="AF100" s="195">
        <f>IF(AF101&lt;&gt;""," -R","")</f>
        <v/>
      </c>
      <c r="AH100" s="195">
        <f>IF(AH101&lt;&gt;""," -R","")</f>
        <v/>
      </c>
      <c r="AJ100" s="195">
        <f>IF(AJ101&lt;&gt;""," -R","")</f>
        <v/>
      </c>
      <c r="AL100" s="195">
        <f>IF(AL101&lt;&gt;""," -R","")</f>
        <v/>
      </c>
      <c r="AN100" s="195">
        <f>IF(AN101&lt;&gt;""," -R","")</f>
        <v/>
      </c>
      <c r="AP100" s="195">
        <f>IF(AP101&lt;&gt;""," -R","")</f>
        <v/>
      </c>
      <c r="AR100" s="195">
        <f>IF(AR101&lt;&gt;""," -R","")</f>
        <v/>
      </c>
      <c r="AT100" s="195">
        <f>IF(AT101&lt;&gt;""," -R","")</f>
        <v/>
      </c>
      <c r="AV100" s="195">
        <f>IF(AV101&lt;&gt;""," -R","")</f>
        <v/>
      </c>
      <c r="AX100" s="195">
        <f>IF(AX101&lt;&gt;""," -R","")</f>
        <v/>
      </c>
      <c r="AZ100" s="195">
        <f>IF(AZ101&lt;&gt;""," -R","")</f>
        <v/>
      </c>
      <c r="BB100" s="195">
        <f>IF(BB101&lt;&gt;""," -R","")</f>
        <v/>
      </c>
      <c r="BD100" s="195">
        <f>IF(BD101&lt;&gt;""," -R","")</f>
        <v/>
      </c>
      <c r="BF100" s="195">
        <f>IF(BF101&lt;&gt;""," -R","")</f>
        <v/>
      </c>
      <c r="BH100" s="195">
        <f>IF(BH101&lt;&gt;""," -R","")</f>
        <v/>
      </c>
      <c r="BJ100" s="195">
        <f>IF(BJ101&lt;&gt;""," -R","")</f>
        <v/>
      </c>
    </row>
    <row r="101">
      <c r="M101" s="195" t="n">
        <v>1.46</v>
      </c>
      <c r="N101" s="195">
        <f>IFERROR(VLOOKUP(M101,'CRUCE RIESGOS'!$C$9:$D$14,2,FALSE),"")</f>
        <v/>
      </c>
      <c r="O101" s="195" t="n">
        <v>2.46000000000001</v>
      </c>
      <c r="P101" s="195">
        <f>IFERROR(VLOOKUP(O101,'CRUCE RIESGOS'!$C$9:$D$14,2,FALSE),"")</f>
        <v/>
      </c>
      <c r="Q101" s="195" t="n">
        <v>3.46000000000002</v>
      </c>
      <c r="R101" s="195">
        <f>IFERROR(VLOOKUP(Q101,'CRUCE RIESGOS'!$C$9:$D$14,2,FALSE),"")</f>
        <v/>
      </c>
      <c r="S101" s="195" t="n">
        <v>4.46000000000003</v>
      </c>
      <c r="T101" s="195">
        <f>IFERROR(VLOOKUP(S101,'CRUCE RIESGOS'!$C$9:$D$14,2,FALSE),"")</f>
        <v/>
      </c>
      <c r="U101" s="195" t="n">
        <v>5.46000000000004</v>
      </c>
      <c r="V101" s="195">
        <f>IFERROR(VLOOKUP(U101,'CRUCE RIESGOS'!$C$9:$D$14,2,FALSE),"")</f>
        <v/>
      </c>
      <c r="W101" s="195" t="n">
        <v>6.46000000000005</v>
      </c>
      <c r="X101" s="195">
        <f>IFERROR(VLOOKUP(W101,'CRUCE RIESGOS'!$C$9:$D$14,2,FALSE),"")</f>
        <v/>
      </c>
      <c r="Y101" s="195" t="n">
        <v>7.46000000000006</v>
      </c>
      <c r="Z101" s="195">
        <f>IFERROR(VLOOKUP(Y101,'CRUCE RIESGOS'!$C$9:$D$14,2,FALSE),"")</f>
        <v/>
      </c>
      <c r="AA101" s="195" t="n">
        <v>8.46000000000007</v>
      </c>
      <c r="AB101" s="195">
        <f>IFERROR(VLOOKUP(AA101,'CRUCE RIESGOS'!$C$9:$D$14,2,FALSE),"")</f>
        <v/>
      </c>
      <c r="AC101" s="195" t="n">
        <v>9.460000000000081</v>
      </c>
      <c r="AD101" s="195">
        <f>IFERROR(VLOOKUP(AC101,'CRUCE RIESGOS'!$C$9:$D$14,2,FALSE),"")</f>
        <v/>
      </c>
      <c r="AE101" s="195" t="n">
        <v>10.4600000000001</v>
      </c>
      <c r="AF101" s="195">
        <f>IFERROR(VLOOKUP(AE101,'CRUCE RIESGOS'!$C$9:$D$14,2,FALSE),"")</f>
        <v/>
      </c>
      <c r="AG101" s="195" t="n">
        <v>11.4600000000001</v>
      </c>
      <c r="AH101" s="195">
        <f>IFERROR(VLOOKUP(AG101,'CRUCE RIESGOS'!$C$9:$D$14,2,FALSE),"")</f>
        <v/>
      </c>
      <c r="AI101" s="195" t="n">
        <v>12.4600000000001</v>
      </c>
      <c r="AJ101" s="195">
        <f>IFERROR(VLOOKUP(AI101,'CRUCE RIESGOS'!$C$9:$D$14,2,FALSE),"")</f>
        <v/>
      </c>
      <c r="AK101" s="195" t="n">
        <v>13.4600000000001</v>
      </c>
      <c r="AL101" s="195">
        <f>IFERROR(VLOOKUP(AK101,'CRUCE RIESGOS'!$C$9:$D$14,2,FALSE),"")</f>
        <v/>
      </c>
      <c r="AM101" s="195" t="n">
        <v>14.4600000000001</v>
      </c>
      <c r="AN101" s="195">
        <f>IFERROR(VLOOKUP(AM101,'CRUCE RIESGOS'!$C$9:$D$14,2,FALSE),"")</f>
        <v/>
      </c>
      <c r="AO101" s="195" t="n">
        <v>15.4600000000001</v>
      </c>
      <c r="AP101" s="195">
        <f>IFERROR(VLOOKUP(AO101,'CRUCE RIESGOS'!$C$9:$D$14,2,FALSE),"")</f>
        <v/>
      </c>
      <c r="AQ101" s="195" t="n">
        <v>16.4600000000002</v>
      </c>
      <c r="AR101" s="195">
        <f>IFERROR(VLOOKUP(AQ101,'CRUCE RIESGOS'!$C$9:$D$14,2,FALSE),"")</f>
        <v/>
      </c>
      <c r="AS101" s="195" t="n">
        <v>17.4600000000002</v>
      </c>
      <c r="AT101" s="195">
        <f>IFERROR(VLOOKUP(AS101,'CRUCE RIESGOS'!$C$9:$D$14,2,FALSE),"")</f>
        <v/>
      </c>
      <c r="AU101" s="195" t="n">
        <v>18.4600000000002</v>
      </c>
      <c r="AV101" s="195">
        <f>IFERROR(VLOOKUP(AU101,'CRUCE RIESGOS'!$C$9:$D$14,2,FALSE),"")</f>
        <v/>
      </c>
      <c r="AW101" s="195" t="n">
        <v>19.4600000000002</v>
      </c>
      <c r="AX101" s="195">
        <f>IFERROR(VLOOKUP(AW101,'CRUCE RIESGOS'!$C$9:$D$14,2,FALSE),"")</f>
        <v/>
      </c>
      <c r="AY101" s="195" t="n">
        <v>20.4600000000002</v>
      </c>
      <c r="AZ101" s="195">
        <f>IFERROR(VLOOKUP(AY101,'CRUCE RIESGOS'!$C$9:$D$14,2,FALSE),"")</f>
        <v/>
      </c>
      <c r="BA101" s="195" t="n">
        <v>21.4600000000002</v>
      </c>
      <c r="BB101" s="195">
        <f>IFERROR(VLOOKUP(BA101,'CRUCE RIESGOS'!$C$9:$D$14,2,FALSE),"")</f>
        <v/>
      </c>
      <c r="BC101" s="195" t="n">
        <v>22.4600000000002</v>
      </c>
      <c r="BD101" s="195">
        <f>IFERROR(VLOOKUP(BC101,'CRUCE RIESGOS'!$C$9:$D$14,2,FALSE),"")</f>
        <v/>
      </c>
      <c r="BE101" s="195" t="n">
        <v>23.4600000000002</v>
      </c>
      <c r="BF101" s="195">
        <f>IFERROR(VLOOKUP(BE101,'CRUCE RIESGOS'!$C$9:$D$14,2,FALSE),"")</f>
        <v/>
      </c>
      <c r="BG101" s="195" t="n">
        <v>24.4600000000002</v>
      </c>
      <c r="BH101" s="195">
        <f>IFERROR(VLOOKUP(BG101,'CRUCE RIESGOS'!$C$9:$D$14,2,FALSE),"")</f>
        <v/>
      </c>
      <c r="BI101" s="195" t="n">
        <v>25.4600000000002</v>
      </c>
      <c r="BJ101" s="195">
        <f>IFERROR(VLOOKUP(BI101,'CRUCE RIESGOS'!$C$9:$D$14,2,FALSE),"")</f>
        <v/>
      </c>
    </row>
    <row r="102">
      <c r="N102" s="195">
        <f>IF(N103&lt;&gt;""," -R","")</f>
        <v/>
      </c>
      <c r="P102" s="195">
        <f>IF(P103&lt;&gt;""," -R","")</f>
        <v/>
      </c>
      <c r="R102" s="195">
        <f>IF(R103&lt;&gt;""," -R","")</f>
        <v/>
      </c>
      <c r="T102" s="195">
        <f>IF(T103&lt;&gt;""," -R","")</f>
        <v/>
      </c>
      <c r="V102" s="195">
        <f>IF(V103&lt;&gt;""," -R","")</f>
        <v/>
      </c>
      <c r="X102" s="195">
        <f>IF(X103&lt;&gt;""," -R","")</f>
        <v/>
      </c>
      <c r="Z102" s="195">
        <f>IF(Z103&lt;&gt;""," -R","")</f>
        <v/>
      </c>
      <c r="AB102" s="195">
        <f>IF(AB103&lt;&gt;""," -R","")</f>
        <v/>
      </c>
      <c r="AD102" s="195">
        <f>IF(AD103&lt;&gt;""," -R","")</f>
        <v/>
      </c>
      <c r="AF102" s="195">
        <f>IF(AF103&lt;&gt;""," -R","")</f>
        <v/>
      </c>
      <c r="AH102" s="195">
        <f>IF(AH103&lt;&gt;""," -R","")</f>
        <v/>
      </c>
      <c r="AJ102" s="195">
        <f>IF(AJ103&lt;&gt;""," -R","")</f>
        <v/>
      </c>
      <c r="AL102" s="195">
        <f>IF(AL103&lt;&gt;""," -R","")</f>
        <v/>
      </c>
      <c r="AN102" s="195">
        <f>IF(AN103&lt;&gt;""," -R","")</f>
        <v/>
      </c>
      <c r="AP102" s="195">
        <f>IF(AP103&lt;&gt;""," -R","")</f>
        <v/>
      </c>
      <c r="AR102" s="195">
        <f>IF(AR103&lt;&gt;""," -R","")</f>
        <v/>
      </c>
      <c r="AT102" s="195">
        <f>IF(AT103&lt;&gt;""," -R","")</f>
        <v/>
      </c>
      <c r="AV102" s="195">
        <f>IF(AV103&lt;&gt;""," -R","")</f>
        <v/>
      </c>
      <c r="AX102" s="195">
        <f>IF(AX103&lt;&gt;""," -R","")</f>
        <v/>
      </c>
      <c r="AZ102" s="195">
        <f>IF(AZ103&lt;&gt;""," -R","")</f>
        <v/>
      </c>
      <c r="BB102" s="195">
        <f>IF(BB103&lt;&gt;""," -R","")</f>
        <v/>
      </c>
      <c r="BD102" s="195">
        <f>IF(BD103&lt;&gt;""," -R","")</f>
        <v/>
      </c>
      <c r="BF102" s="195">
        <f>IF(BF103&lt;&gt;""," -R","")</f>
        <v/>
      </c>
      <c r="BH102" s="195">
        <f>IF(BH103&lt;&gt;""," -R","")</f>
        <v/>
      </c>
      <c r="BJ102" s="195">
        <f>IF(BJ103&lt;&gt;""," -R","")</f>
        <v/>
      </c>
    </row>
    <row r="103">
      <c r="M103" s="195" t="n">
        <v>1.47</v>
      </c>
      <c r="N103" s="195">
        <f>IFERROR(VLOOKUP(M103,'CRUCE RIESGOS'!$C$9:$D$14,2,FALSE),"")</f>
        <v/>
      </c>
      <c r="O103" s="195" t="n">
        <v>2.47000000000001</v>
      </c>
      <c r="P103" s="195">
        <f>IFERROR(VLOOKUP(O103,'CRUCE RIESGOS'!$C$9:$D$14,2,FALSE),"")</f>
        <v/>
      </c>
      <c r="Q103" s="195" t="n">
        <v>3.47000000000002</v>
      </c>
      <c r="R103" s="195">
        <f>IFERROR(VLOOKUP(Q103,'CRUCE RIESGOS'!$C$9:$D$14,2,FALSE),"")</f>
        <v/>
      </c>
      <c r="S103" s="195" t="n">
        <v>4.47000000000003</v>
      </c>
      <c r="T103" s="195">
        <f>IFERROR(VLOOKUP(S103,'CRUCE RIESGOS'!$C$9:$D$14,2,FALSE),"")</f>
        <v/>
      </c>
      <c r="U103" s="195" t="n">
        <v>5.47000000000004</v>
      </c>
      <c r="V103" s="195">
        <f>IFERROR(VLOOKUP(U103,'CRUCE RIESGOS'!$C$9:$D$14,2,FALSE),"")</f>
        <v/>
      </c>
      <c r="W103" s="195" t="n">
        <v>6.47000000000005</v>
      </c>
      <c r="X103" s="195">
        <f>IFERROR(VLOOKUP(W103,'CRUCE RIESGOS'!$C$9:$D$14,2,FALSE),"")</f>
        <v/>
      </c>
      <c r="Y103" s="195" t="n">
        <v>7.47000000000006</v>
      </c>
      <c r="Z103" s="195">
        <f>IFERROR(VLOOKUP(Y103,'CRUCE RIESGOS'!$C$9:$D$14,2,FALSE),"")</f>
        <v/>
      </c>
      <c r="AA103" s="195" t="n">
        <v>8.47000000000007</v>
      </c>
      <c r="AB103" s="195">
        <f>IFERROR(VLOOKUP(AA103,'CRUCE RIESGOS'!$C$9:$D$14,2,FALSE),"")</f>
        <v/>
      </c>
      <c r="AC103" s="195" t="n">
        <v>9.470000000000081</v>
      </c>
      <c r="AD103" s="195">
        <f>IFERROR(VLOOKUP(AC103,'CRUCE RIESGOS'!$C$9:$D$14,2,FALSE),"")</f>
        <v/>
      </c>
      <c r="AE103" s="195" t="n">
        <v>10.4700000000001</v>
      </c>
      <c r="AF103" s="195">
        <f>IFERROR(VLOOKUP(AE103,'CRUCE RIESGOS'!$C$9:$D$14,2,FALSE),"")</f>
        <v/>
      </c>
      <c r="AG103" s="195" t="n">
        <v>11.4700000000001</v>
      </c>
      <c r="AH103" s="195">
        <f>IFERROR(VLOOKUP(AG103,'CRUCE RIESGOS'!$C$9:$D$14,2,FALSE),"")</f>
        <v/>
      </c>
      <c r="AI103" s="195" t="n">
        <v>12.4700000000001</v>
      </c>
      <c r="AJ103" s="195">
        <f>IFERROR(VLOOKUP(AI103,'CRUCE RIESGOS'!$C$9:$D$14,2,FALSE),"")</f>
        <v/>
      </c>
      <c r="AK103" s="195" t="n">
        <v>13.4700000000001</v>
      </c>
      <c r="AL103" s="195">
        <f>IFERROR(VLOOKUP(AK103,'CRUCE RIESGOS'!$C$9:$D$14,2,FALSE),"")</f>
        <v/>
      </c>
      <c r="AM103" s="195" t="n">
        <v>14.4700000000001</v>
      </c>
      <c r="AN103" s="195">
        <f>IFERROR(VLOOKUP(AM103,'CRUCE RIESGOS'!$C$9:$D$14,2,FALSE),"")</f>
        <v/>
      </c>
      <c r="AO103" s="195" t="n">
        <v>15.4700000000001</v>
      </c>
      <c r="AP103" s="195">
        <f>IFERROR(VLOOKUP(AO103,'CRUCE RIESGOS'!$C$9:$D$14,2,FALSE),"")</f>
        <v/>
      </c>
      <c r="AQ103" s="195" t="n">
        <v>16.4700000000001</v>
      </c>
      <c r="AR103" s="195">
        <f>IFERROR(VLOOKUP(AQ103,'CRUCE RIESGOS'!$C$9:$D$14,2,FALSE),"")</f>
        <v/>
      </c>
      <c r="AS103" s="195" t="n">
        <v>17.4700000000002</v>
      </c>
      <c r="AT103" s="195">
        <f>IFERROR(VLOOKUP(AS103,'CRUCE RIESGOS'!$C$9:$D$14,2,FALSE),"")</f>
        <v/>
      </c>
      <c r="AU103" s="195" t="n">
        <v>18.4700000000002</v>
      </c>
      <c r="AV103" s="195">
        <f>IFERROR(VLOOKUP(AU103,'CRUCE RIESGOS'!$C$9:$D$14,2,FALSE),"")</f>
        <v/>
      </c>
      <c r="AW103" s="195" t="n">
        <v>19.4700000000002</v>
      </c>
      <c r="AX103" s="195">
        <f>IFERROR(VLOOKUP(AW103,'CRUCE RIESGOS'!$C$9:$D$14,2,FALSE),"")</f>
        <v/>
      </c>
      <c r="AY103" s="195" t="n">
        <v>20.4700000000002</v>
      </c>
      <c r="AZ103" s="195">
        <f>IFERROR(VLOOKUP(AY103,'CRUCE RIESGOS'!$C$9:$D$14,2,FALSE),"")</f>
        <v/>
      </c>
      <c r="BA103" s="195" t="n">
        <v>21.4700000000002</v>
      </c>
      <c r="BB103" s="195">
        <f>IFERROR(VLOOKUP(BA103,'CRUCE RIESGOS'!$C$9:$D$14,2,FALSE),"")</f>
        <v/>
      </c>
      <c r="BC103" s="195" t="n">
        <v>22.4700000000002</v>
      </c>
      <c r="BD103" s="195">
        <f>IFERROR(VLOOKUP(BC103,'CRUCE RIESGOS'!$C$9:$D$14,2,FALSE),"")</f>
        <v/>
      </c>
      <c r="BE103" s="195" t="n">
        <v>23.4700000000002</v>
      </c>
      <c r="BF103" s="195">
        <f>IFERROR(VLOOKUP(BE103,'CRUCE RIESGOS'!$C$9:$D$14,2,FALSE),"")</f>
        <v/>
      </c>
      <c r="BG103" s="195" t="n">
        <v>24.4700000000002</v>
      </c>
      <c r="BH103" s="195">
        <f>IFERROR(VLOOKUP(BG103,'CRUCE RIESGOS'!$C$9:$D$14,2,FALSE),"")</f>
        <v/>
      </c>
      <c r="BI103" s="195" t="n">
        <v>25.4700000000002</v>
      </c>
      <c r="BJ103" s="195">
        <f>IFERROR(VLOOKUP(BI103,'CRUCE RIESGOS'!$C$9:$D$14,2,FALSE),"")</f>
        <v/>
      </c>
    </row>
    <row r="104">
      <c r="N104" s="195">
        <f>IF(N105&lt;&gt;""," -R","")</f>
        <v/>
      </c>
      <c r="P104" s="195">
        <f>IF(P105&lt;&gt;""," -R","")</f>
        <v/>
      </c>
      <c r="R104" s="195">
        <f>IF(R105&lt;&gt;""," -R","")</f>
        <v/>
      </c>
      <c r="T104" s="195">
        <f>IF(T105&lt;&gt;""," -R","")</f>
        <v/>
      </c>
      <c r="V104" s="195">
        <f>IF(V105&lt;&gt;""," -R","")</f>
        <v/>
      </c>
      <c r="X104" s="195">
        <f>IF(X105&lt;&gt;""," -R","")</f>
        <v/>
      </c>
      <c r="Z104" s="195">
        <f>IF(Z105&lt;&gt;""," -R","")</f>
        <v/>
      </c>
      <c r="AB104" s="195">
        <f>IF(AB105&lt;&gt;""," -R","")</f>
        <v/>
      </c>
      <c r="AD104" s="195">
        <f>IF(AD105&lt;&gt;""," -R","")</f>
        <v/>
      </c>
      <c r="AF104" s="195">
        <f>IF(AF105&lt;&gt;""," -R","")</f>
        <v/>
      </c>
      <c r="AH104" s="195">
        <f>IF(AH105&lt;&gt;""," -R","")</f>
        <v/>
      </c>
      <c r="AJ104" s="195">
        <f>IF(AJ105&lt;&gt;""," -R","")</f>
        <v/>
      </c>
      <c r="AL104" s="195">
        <f>IF(AL105&lt;&gt;""," -R","")</f>
        <v/>
      </c>
      <c r="AN104" s="195">
        <f>IF(AN105&lt;&gt;""," -R","")</f>
        <v/>
      </c>
      <c r="AP104" s="195">
        <f>IF(AP105&lt;&gt;""," -R","")</f>
        <v/>
      </c>
      <c r="AR104" s="195">
        <f>IF(AR105&lt;&gt;""," -R","")</f>
        <v/>
      </c>
      <c r="AT104" s="195">
        <f>IF(AT105&lt;&gt;""," -R","")</f>
        <v/>
      </c>
      <c r="AV104" s="195">
        <f>IF(AV105&lt;&gt;""," -R","")</f>
        <v/>
      </c>
      <c r="AX104" s="195">
        <f>IF(AX105&lt;&gt;""," -R","")</f>
        <v/>
      </c>
      <c r="AZ104" s="195">
        <f>IF(AZ105&lt;&gt;""," -R","")</f>
        <v/>
      </c>
      <c r="BB104" s="195">
        <f>IF(BB105&lt;&gt;""," -R","")</f>
        <v/>
      </c>
      <c r="BD104" s="195">
        <f>IF(BD105&lt;&gt;""," -R","")</f>
        <v/>
      </c>
      <c r="BF104" s="195">
        <f>IF(BF105&lt;&gt;""," -R","")</f>
        <v/>
      </c>
      <c r="BH104" s="195">
        <f>IF(BH105&lt;&gt;""," -R","")</f>
        <v/>
      </c>
      <c r="BJ104" s="195">
        <f>IF(BJ105&lt;&gt;""," -R","")</f>
        <v/>
      </c>
    </row>
    <row r="105">
      <c r="M105" s="195" t="n">
        <v>1.48</v>
      </c>
      <c r="N105" s="195">
        <f>IFERROR(VLOOKUP(M105,'CRUCE RIESGOS'!$C$9:$D$14,2,FALSE),"")</f>
        <v/>
      </c>
      <c r="O105" s="195" t="n">
        <v>2.48000000000001</v>
      </c>
      <c r="P105" s="195">
        <f>IFERROR(VLOOKUP(O105,'CRUCE RIESGOS'!$C$9:$D$14,2,FALSE),"")</f>
        <v/>
      </c>
      <c r="Q105" s="195" t="n">
        <v>3.48000000000002</v>
      </c>
      <c r="R105" s="195">
        <f>IFERROR(VLOOKUP(Q105,'CRUCE RIESGOS'!$C$9:$D$14,2,FALSE),"")</f>
        <v/>
      </c>
      <c r="S105" s="195" t="n">
        <v>4.48000000000003</v>
      </c>
      <c r="T105" s="195">
        <f>IFERROR(VLOOKUP(S105,'CRUCE RIESGOS'!$C$9:$D$14,2,FALSE),"")</f>
        <v/>
      </c>
      <c r="U105" s="195" t="n">
        <v>5.48000000000004</v>
      </c>
      <c r="V105" s="195">
        <f>IFERROR(VLOOKUP(U105,'CRUCE RIESGOS'!$C$9:$D$14,2,FALSE),"")</f>
        <v/>
      </c>
      <c r="W105" s="195" t="n">
        <v>6.48000000000005</v>
      </c>
      <c r="X105" s="195">
        <f>IFERROR(VLOOKUP(W105,'CRUCE RIESGOS'!$C$9:$D$14,2,FALSE),"")</f>
        <v/>
      </c>
      <c r="Y105" s="195" t="n">
        <v>7.48000000000006</v>
      </c>
      <c r="Z105" s="195">
        <f>IFERROR(VLOOKUP(Y105,'CRUCE RIESGOS'!$C$9:$D$14,2,FALSE),"")</f>
        <v/>
      </c>
      <c r="AA105" s="195" t="n">
        <v>8.48000000000007</v>
      </c>
      <c r="AB105" s="195">
        <f>IFERROR(VLOOKUP(AA105,'CRUCE RIESGOS'!$C$9:$D$14,2,FALSE),"")</f>
        <v/>
      </c>
      <c r="AC105" s="195" t="n">
        <v>9.48000000000008</v>
      </c>
      <c r="AD105" s="195">
        <f>IFERROR(VLOOKUP(AC105,'CRUCE RIESGOS'!$C$9:$D$14,2,FALSE),"")</f>
        <v/>
      </c>
      <c r="AE105" s="195" t="n">
        <v>10.4800000000001</v>
      </c>
      <c r="AF105" s="195">
        <f>IFERROR(VLOOKUP(AE105,'CRUCE RIESGOS'!$C$9:$D$14,2,FALSE),"")</f>
        <v/>
      </c>
      <c r="AG105" s="195" t="n">
        <v>11.4800000000001</v>
      </c>
      <c r="AH105" s="195">
        <f>IFERROR(VLOOKUP(AG105,'CRUCE RIESGOS'!$C$9:$D$14,2,FALSE),"")</f>
        <v/>
      </c>
      <c r="AI105" s="195" t="n">
        <v>12.4800000000001</v>
      </c>
      <c r="AJ105" s="195">
        <f>IFERROR(VLOOKUP(AI105,'CRUCE RIESGOS'!$C$9:$D$14,2,FALSE),"")</f>
        <v/>
      </c>
      <c r="AK105" s="195" t="n">
        <v>13.4800000000001</v>
      </c>
      <c r="AL105" s="195">
        <f>IFERROR(VLOOKUP(AK105,'CRUCE RIESGOS'!$C$9:$D$14,2,FALSE),"")</f>
        <v/>
      </c>
      <c r="AM105" s="195" t="n">
        <v>14.4800000000001</v>
      </c>
      <c r="AN105" s="195">
        <f>IFERROR(VLOOKUP(AM105,'CRUCE RIESGOS'!$C$9:$D$14,2,FALSE),"")</f>
        <v/>
      </c>
      <c r="AO105" s="195" t="n">
        <v>15.4800000000001</v>
      </c>
      <c r="AP105" s="195">
        <f>IFERROR(VLOOKUP(AO105,'CRUCE RIESGOS'!$C$9:$D$14,2,FALSE),"")</f>
        <v/>
      </c>
      <c r="AQ105" s="195" t="n">
        <v>16.4800000000002</v>
      </c>
      <c r="AR105" s="195">
        <f>IFERROR(VLOOKUP(AQ105,'CRUCE RIESGOS'!$C$9:$D$14,2,FALSE),"")</f>
        <v/>
      </c>
      <c r="AS105" s="195" t="n">
        <v>17.4800000000002</v>
      </c>
      <c r="AT105" s="195">
        <f>IFERROR(VLOOKUP(AS105,'CRUCE RIESGOS'!$C$9:$D$14,2,FALSE),"")</f>
        <v/>
      </c>
      <c r="AU105" s="195" t="n">
        <v>18.4800000000002</v>
      </c>
      <c r="AV105" s="195">
        <f>IFERROR(VLOOKUP(AU105,'CRUCE RIESGOS'!$C$9:$D$14,2,FALSE),"")</f>
        <v/>
      </c>
      <c r="AW105" s="195" t="n">
        <v>19.4800000000002</v>
      </c>
      <c r="AX105" s="195">
        <f>IFERROR(VLOOKUP(AW105,'CRUCE RIESGOS'!$C$9:$D$14,2,FALSE),"")</f>
        <v/>
      </c>
      <c r="AY105" s="195" t="n">
        <v>20.4800000000002</v>
      </c>
      <c r="AZ105" s="195">
        <f>IFERROR(VLOOKUP(AY105,'CRUCE RIESGOS'!$C$9:$D$14,2,FALSE),"")</f>
        <v/>
      </c>
      <c r="BA105" s="195" t="n">
        <v>21.4800000000002</v>
      </c>
      <c r="BB105" s="195">
        <f>IFERROR(VLOOKUP(BA105,'CRUCE RIESGOS'!$C$9:$D$14,2,FALSE),"")</f>
        <v/>
      </c>
      <c r="BC105" s="195" t="n">
        <v>22.4800000000002</v>
      </c>
      <c r="BD105" s="195">
        <f>IFERROR(VLOOKUP(BC105,'CRUCE RIESGOS'!$C$9:$D$14,2,FALSE),"")</f>
        <v/>
      </c>
      <c r="BE105" s="195" t="n">
        <v>23.4800000000002</v>
      </c>
      <c r="BF105" s="195">
        <f>IFERROR(VLOOKUP(BE105,'CRUCE RIESGOS'!$C$9:$D$14,2,FALSE),"")</f>
        <v/>
      </c>
      <c r="BG105" s="195" t="n">
        <v>24.4800000000002</v>
      </c>
      <c r="BH105" s="195">
        <f>IFERROR(VLOOKUP(BG105,'CRUCE RIESGOS'!$C$9:$D$14,2,FALSE),"")</f>
        <v/>
      </c>
      <c r="BI105" s="195" t="n">
        <v>25.4800000000002</v>
      </c>
      <c r="BJ105" s="195">
        <f>IFERROR(VLOOKUP(BI105,'CRUCE RIESGOS'!$C$9:$D$14,2,FALSE),"")</f>
        <v/>
      </c>
    </row>
    <row r="106">
      <c r="N106" s="195">
        <f>IF(N107&lt;&gt;""," -R","")</f>
        <v/>
      </c>
      <c r="P106" s="195">
        <f>IF(P107&lt;&gt;""," -R","")</f>
        <v/>
      </c>
      <c r="R106" s="195">
        <f>IF(R107&lt;&gt;""," -R","")</f>
        <v/>
      </c>
      <c r="T106" s="195">
        <f>IF(T107&lt;&gt;""," -R","")</f>
        <v/>
      </c>
      <c r="V106" s="195">
        <f>IF(V107&lt;&gt;""," -R","")</f>
        <v/>
      </c>
      <c r="X106" s="195">
        <f>IF(X107&lt;&gt;""," -R","")</f>
        <v/>
      </c>
      <c r="Z106" s="195">
        <f>IF(Z107&lt;&gt;""," -R","")</f>
        <v/>
      </c>
      <c r="AB106" s="195">
        <f>IF(AB107&lt;&gt;""," -R","")</f>
        <v/>
      </c>
      <c r="AD106" s="195">
        <f>IF(AD107&lt;&gt;""," -R","")</f>
        <v/>
      </c>
      <c r="AF106" s="195">
        <f>IF(AF107&lt;&gt;""," -R","")</f>
        <v/>
      </c>
      <c r="AH106" s="195">
        <f>IF(AH107&lt;&gt;""," -R","")</f>
        <v/>
      </c>
      <c r="AJ106" s="195">
        <f>IF(AJ107&lt;&gt;""," -R","")</f>
        <v/>
      </c>
      <c r="AL106" s="195">
        <f>IF(AL107&lt;&gt;""," -R","")</f>
        <v/>
      </c>
      <c r="AN106" s="195">
        <f>IF(AN107&lt;&gt;""," -R","")</f>
        <v/>
      </c>
      <c r="AP106" s="195">
        <f>IF(AP107&lt;&gt;""," -R","")</f>
        <v/>
      </c>
      <c r="AR106" s="195">
        <f>IF(AR107&lt;&gt;""," -R","")</f>
        <v/>
      </c>
      <c r="AT106" s="195">
        <f>IF(AT107&lt;&gt;""," -R","")</f>
        <v/>
      </c>
      <c r="AV106" s="195">
        <f>IF(AV107&lt;&gt;""," -R","")</f>
        <v/>
      </c>
      <c r="AX106" s="195">
        <f>IF(AX107&lt;&gt;""," -R","")</f>
        <v/>
      </c>
      <c r="AZ106" s="195">
        <f>IF(AZ107&lt;&gt;""," -R","")</f>
        <v/>
      </c>
      <c r="BB106" s="195">
        <f>IF(BB107&lt;&gt;""," -R","")</f>
        <v/>
      </c>
      <c r="BD106" s="195">
        <f>IF(BD107&lt;&gt;""," -R","")</f>
        <v/>
      </c>
      <c r="BF106" s="195">
        <f>IF(BF107&lt;&gt;""," -R","")</f>
        <v/>
      </c>
      <c r="BH106" s="195">
        <f>IF(BH107&lt;&gt;""," -R","")</f>
        <v/>
      </c>
      <c r="BJ106" s="195">
        <f>IF(BJ107&lt;&gt;""," -R","")</f>
        <v/>
      </c>
    </row>
    <row r="107">
      <c r="M107" s="195" t="n">
        <v>1.49</v>
      </c>
      <c r="N107" s="195">
        <f>IFERROR(VLOOKUP(M107,'CRUCE RIESGOS'!$C$9:$D$14,2,FALSE),"")</f>
        <v/>
      </c>
      <c r="O107" s="195" t="n">
        <v>2.49000000000001</v>
      </c>
      <c r="P107" s="195">
        <f>IFERROR(VLOOKUP(O107,'CRUCE RIESGOS'!$C$9:$D$14,2,FALSE),"")</f>
        <v/>
      </c>
      <c r="Q107" s="195" t="n">
        <v>3.49000000000002</v>
      </c>
      <c r="R107" s="195">
        <f>IFERROR(VLOOKUP(Q107,'CRUCE RIESGOS'!$C$9:$D$14,2,FALSE),"")</f>
        <v/>
      </c>
      <c r="S107" s="195" t="n">
        <v>4.49000000000003</v>
      </c>
      <c r="T107" s="195">
        <f>IFERROR(VLOOKUP(S107,'CRUCE RIESGOS'!$C$9:$D$14,2,FALSE),"")</f>
        <v/>
      </c>
      <c r="U107" s="195" t="n">
        <v>5.49000000000004</v>
      </c>
      <c r="V107" s="195">
        <f>IFERROR(VLOOKUP(U107,'CRUCE RIESGOS'!$C$9:$D$14,2,FALSE),"")</f>
        <v/>
      </c>
      <c r="W107" s="195" t="n">
        <v>6.49000000000005</v>
      </c>
      <c r="X107" s="195">
        <f>IFERROR(VLOOKUP(W107,'CRUCE RIESGOS'!$C$9:$D$14,2,FALSE),"")</f>
        <v/>
      </c>
      <c r="Y107" s="195" t="n">
        <v>7.49000000000006</v>
      </c>
      <c r="Z107" s="195">
        <f>IFERROR(VLOOKUP(Y107,'CRUCE RIESGOS'!$C$9:$D$14,2,FALSE),"")</f>
        <v/>
      </c>
      <c r="AA107" s="195" t="n">
        <v>8.490000000000069</v>
      </c>
      <c r="AB107" s="195">
        <f>IFERROR(VLOOKUP(AA107,'CRUCE RIESGOS'!$C$9:$D$14,2,FALSE),"")</f>
        <v/>
      </c>
      <c r="AC107" s="195" t="n">
        <v>9.49000000000008</v>
      </c>
      <c r="AD107" s="195">
        <f>IFERROR(VLOOKUP(AC107,'CRUCE RIESGOS'!$C$9:$D$14,2,FALSE),"")</f>
        <v/>
      </c>
      <c r="AE107" s="195" t="n">
        <v>10.4900000000001</v>
      </c>
      <c r="AF107" s="195">
        <f>IFERROR(VLOOKUP(AE107,'CRUCE RIESGOS'!$C$9:$D$14,2,FALSE),"")</f>
        <v/>
      </c>
      <c r="AG107" s="195" t="n">
        <v>11.4900000000001</v>
      </c>
      <c r="AH107" s="195">
        <f>IFERROR(VLOOKUP(AG107,'CRUCE RIESGOS'!$C$9:$D$14,2,FALSE),"")</f>
        <v/>
      </c>
      <c r="AI107" s="195" t="n">
        <v>12.4900000000001</v>
      </c>
      <c r="AJ107" s="195">
        <f>IFERROR(VLOOKUP(AI107,'CRUCE RIESGOS'!$C$9:$D$14,2,FALSE),"")</f>
        <v/>
      </c>
      <c r="AK107" s="195" t="n">
        <v>13.4900000000001</v>
      </c>
      <c r="AL107" s="195">
        <f>IFERROR(VLOOKUP(AK107,'CRUCE RIESGOS'!$C$9:$D$14,2,FALSE),"")</f>
        <v/>
      </c>
      <c r="AM107" s="195" t="n">
        <v>14.4900000000001</v>
      </c>
      <c r="AN107" s="195">
        <f>IFERROR(VLOOKUP(AM107,'CRUCE RIESGOS'!$C$9:$D$14,2,FALSE),"")</f>
        <v/>
      </c>
      <c r="AO107" s="195" t="n">
        <v>15.4900000000001</v>
      </c>
      <c r="AP107" s="195">
        <f>IFERROR(VLOOKUP(AO107,'CRUCE RIESGOS'!$C$9:$D$14,2,FALSE),"")</f>
        <v/>
      </c>
      <c r="AQ107" s="195" t="n">
        <v>16.4900000000001</v>
      </c>
      <c r="AR107" s="195">
        <f>IFERROR(VLOOKUP(AQ107,'CRUCE RIESGOS'!$C$9:$D$14,2,FALSE),"")</f>
        <v/>
      </c>
      <c r="AS107" s="195" t="n">
        <v>17.4900000000002</v>
      </c>
      <c r="AT107" s="195">
        <f>IFERROR(VLOOKUP(AS107,'CRUCE RIESGOS'!$C$9:$D$14,2,FALSE),"")</f>
        <v/>
      </c>
      <c r="AU107" s="195" t="n">
        <v>18.4900000000002</v>
      </c>
      <c r="AV107" s="195">
        <f>IFERROR(VLOOKUP(AU107,'CRUCE RIESGOS'!$C$9:$D$14,2,FALSE),"")</f>
        <v/>
      </c>
      <c r="AW107" s="195" t="n">
        <v>19.4900000000002</v>
      </c>
      <c r="AX107" s="195">
        <f>IFERROR(VLOOKUP(AW107,'CRUCE RIESGOS'!$C$9:$D$14,2,FALSE),"")</f>
        <v/>
      </c>
      <c r="AY107" s="195" t="n">
        <v>20.4900000000002</v>
      </c>
      <c r="AZ107" s="195">
        <f>IFERROR(VLOOKUP(AY107,'CRUCE RIESGOS'!$C$9:$D$14,2,FALSE),"")</f>
        <v/>
      </c>
      <c r="BA107" s="195" t="n">
        <v>21.4900000000002</v>
      </c>
      <c r="BB107" s="195">
        <f>IFERROR(VLOOKUP(BA107,'CRUCE RIESGOS'!$C$9:$D$14,2,FALSE),"")</f>
        <v/>
      </c>
      <c r="BC107" s="195" t="n">
        <v>22.4900000000002</v>
      </c>
      <c r="BD107" s="195">
        <f>IFERROR(VLOOKUP(BC107,'CRUCE RIESGOS'!$C$9:$D$14,2,FALSE),"")</f>
        <v/>
      </c>
      <c r="BE107" s="195" t="n">
        <v>23.4900000000002</v>
      </c>
      <c r="BF107" s="195">
        <f>IFERROR(VLOOKUP(BE107,'CRUCE RIESGOS'!$C$9:$D$14,2,FALSE),"")</f>
        <v/>
      </c>
      <c r="BG107" s="195" t="n">
        <v>24.4900000000002</v>
      </c>
      <c r="BH107" s="195">
        <f>IFERROR(VLOOKUP(BG107,'CRUCE RIESGOS'!$C$9:$D$14,2,FALSE),"")</f>
        <v/>
      </c>
      <c r="BI107" s="195" t="n">
        <v>25.4900000000002</v>
      </c>
      <c r="BJ107" s="195">
        <f>IFERROR(VLOOKUP(BI107,'CRUCE RIESGOS'!$C$9:$D$14,2,FALSE),"")</f>
        <v/>
      </c>
    </row>
    <row r="108">
      <c r="N108" s="195">
        <f>IF(N109&lt;&gt;""," -R","")</f>
        <v/>
      </c>
      <c r="P108" s="195">
        <f>IF(P109&lt;&gt;""," -R","")</f>
        <v/>
      </c>
      <c r="R108" s="195">
        <f>IF(R109&lt;&gt;""," -R","")</f>
        <v/>
      </c>
      <c r="T108" s="195">
        <f>IF(T109&lt;&gt;""," -R","")</f>
        <v/>
      </c>
      <c r="V108" s="195">
        <f>IF(V109&lt;&gt;""," -R","")</f>
        <v/>
      </c>
      <c r="X108" s="195">
        <f>IF(X109&lt;&gt;""," -R","")</f>
        <v/>
      </c>
      <c r="Z108" s="195">
        <f>IF(Z109&lt;&gt;""," -R","")</f>
        <v/>
      </c>
      <c r="AB108" s="195">
        <f>IF(AB109&lt;&gt;""," -R","")</f>
        <v/>
      </c>
      <c r="AD108" s="195">
        <f>IF(AD109&lt;&gt;""," -R","")</f>
        <v/>
      </c>
      <c r="AF108" s="195">
        <f>IF(AF109&lt;&gt;""," -R","")</f>
        <v/>
      </c>
      <c r="AH108" s="195">
        <f>IF(AH109&lt;&gt;""," -R","")</f>
        <v/>
      </c>
      <c r="AJ108" s="195">
        <f>IF(AJ109&lt;&gt;""," -R","")</f>
        <v/>
      </c>
      <c r="AL108" s="195">
        <f>IF(AL109&lt;&gt;""," -R","")</f>
        <v/>
      </c>
      <c r="AN108" s="195">
        <f>IF(AN109&lt;&gt;""," -R","")</f>
        <v/>
      </c>
      <c r="AP108" s="195">
        <f>IF(AP109&lt;&gt;""," -R","")</f>
        <v/>
      </c>
      <c r="AR108" s="195">
        <f>IF(AR109&lt;&gt;""," -R","")</f>
        <v/>
      </c>
      <c r="AT108" s="195">
        <f>IF(AT109&lt;&gt;""," -R","")</f>
        <v/>
      </c>
      <c r="AV108" s="195">
        <f>IF(AV109&lt;&gt;""," -R","")</f>
        <v/>
      </c>
      <c r="AX108" s="195">
        <f>IF(AX109&lt;&gt;""," -R","")</f>
        <v/>
      </c>
      <c r="AZ108" s="195">
        <f>IF(AZ109&lt;&gt;""," -R","")</f>
        <v/>
      </c>
      <c r="BB108" s="195">
        <f>IF(BB109&lt;&gt;""," -R","")</f>
        <v/>
      </c>
      <c r="BD108" s="195">
        <f>IF(BD109&lt;&gt;""," -R","")</f>
        <v/>
      </c>
      <c r="BF108" s="195">
        <f>IF(BF109&lt;&gt;""," -R","")</f>
        <v/>
      </c>
      <c r="BH108" s="195">
        <f>IF(BH109&lt;&gt;""," -R","")</f>
        <v/>
      </c>
      <c r="BJ108" s="195">
        <f>IF(BJ109&lt;&gt;""," -R","")</f>
        <v/>
      </c>
    </row>
    <row r="109">
      <c r="M109" s="195" t="n">
        <v>1.5</v>
      </c>
      <c r="N109" s="195">
        <f>IFERROR(VLOOKUP(M109,'CRUCE RIESGOS'!$C$9:$D$14,2,FALSE),"")</f>
        <v/>
      </c>
      <c r="O109" s="195" t="n">
        <v>2.50000000000001</v>
      </c>
      <c r="P109" s="195">
        <f>IFERROR(VLOOKUP(O109,'CRUCE RIESGOS'!$C$9:$D$14,2,FALSE),"")</f>
        <v/>
      </c>
      <c r="Q109" s="195" t="n">
        <v>3.50000000000002</v>
      </c>
      <c r="R109" s="195">
        <f>IFERROR(VLOOKUP(Q109,'CRUCE RIESGOS'!$C$9:$D$14,2,FALSE),"")</f>
        <v/>
      </c>
      <c r="S109" s="195" t="n">
        <v>4.50000000000003</v>
      </c>
      <c r="T109" s="195">
        <f>IFERROR(VLOOKUP(S109,'CRUCE RIESGOS'!$C$9:$D$14,2,FALSE),"")</f>
        <v/>
      </c>
      <c r="U109" s="195" t="n">
        <v>5.50000000000004</v>
      </c>
      <c r="V109" s="195">
        <f>IFERROR(VLOOKUP(U109,'CRUCE RIESGOS'!$C$9:$D$14,2,FALSE),"")</f>
        <v/>
      </c>
      <c r="W109" s="195" t="n">
        <v>6.50000000000005</v>
      </c>
      <c r="X109" s="195">
        <f>IFERROR(VLOOKUP(W109,'CRUCE RIESGOS'!$C$9:$D$14,2,FALSE),"")</f>
        <v/>
      </c>
      <c r="Y109" s="195" t="n">
        <v>7.50000000000006</v>
      </c>
      <c r="Z109" s="195">
        <f>IFERROR(VLOOKUP(Y109,'CRUCE RIESGOS'!$C$9:$D$14,2,FALSE),"")</f>
        <v/>
      </c>
      <c r="AA109" s="195" t="n">
        <v>8.500000000000069</v>
      </c>
      <c r="AB109" s="195">
        <f>IFERROR(VLOOKUP(AA109,'CRUCE RIESGOS'!$C$9:$D$14,2,FALSE),"")</f>
        <v/>
      </c>
      <c r="AC109" s="195" t="n">
        <v>9.50000000000008</v>
      </c>
      <c r="AD109" s="195">
        <f>IFERROR(VLOOKUP(AC109,'CRUCE RIESGOS'!$C$9:$D$14,2,FALSE),"")</f>
        <v/>
      </c>
      <c r="AE109" s="195" t="n">
        <v>10.5000000000001</v>
      </c>
      <c r="AF109" s="195">
        <f>IFERROR(VLOOKUP(AE109,'CRUCE RIESGOS'!$C$9:$D$14,2,FALSE),"")</f>
        <v/>
      </c>
      <c r="AG109" s="195" t="n">
        <v>11.5000000000001</v>
      </c>
      <c r="AH109" s="195">
        <f>IFERROR(VLOOKUP(AG109,'CRUCE RIESGOS'!$C$9:$D$14,2,FALSE),"")</f>
        <v/>
      </c>
      <c r="AI109" s="195" t="n">
        <v>12.5000000000001</v>
      </c>
      <c r="AJ109" s="195">
        <f>IFERROR(VLOOKUP(AI109,'CRUCE RIESGOS'!$C$9:$D$14,2,FALSE),"")</f>
        <v/>
      </c>
      <c r="AK109" s="195" t="n">
        <v>13.5000000000001</v>
      </c>
      <c r="AL109" s="195">
        <f>IFERROR(VLOOKUP(AK109,'CRUCE RIESGOS'!$C$9:$D$14,2,FALSE),"")</f>
        <v/>
      </c>
      <c r="AM109" s="195" t="n">
        <v>14.5000000000001</v>
      </c>
      <c r="AN109" s="195">
        <f>IFERROR(VLOOKUP(AM109,'CRUCE RIESGOS'!$C$9:$D$14,2,FALSE),"")</f>
        <v/>
      </c>
      <c r="AO109" s="195" t="n">
        <v>15.5000000000001</v>
      </c>
      <c r="AP109" s="195">
        <f>IFERROR(VLOOKUP(AO109,'CRUCE RIESGOS'!$C$9:$D$14,2,FALSE),"")</f>
        <v/>
      </c>
      <c r="AQ109" s="195" t="n">
        <v>16.5000000000002</v>
      </c>
      <c r="AR109" s="195">
        <f>IFERROR(VLOOKUP(AQ109,'CRUCE RIESGOS'!$C$9:$D$14,2,FALSE),"")</f>
        <v/>
      </c>
      <c r="AS109" s="195" t="n">
        <v>17.5000000000002</v>
      </c>
      <c r="AT109" s="195">
        <f>IFERROR(VLOOKUP(AS109,'CRUCE RIESGOS'!$C$9:$D$14,2,FALSE),"")</f>
        <v/>
      </c>
      <c r="AU109" s="195" t="n">
        <v>18.5000000000002</v>
      </c>
      <c r="AV109" s="195">
        <f>IFERROR(VLOOKUP(AU109,'CRUCE RIESGOS'!$C$9:$D$14,2,FALSE),"")</f>
        <v/>
      </c>
      <c r="AW109" s="195" t="n">
        <v>19.5000000000002</v>
      </c>
      <c r="AX109" s="195">
        <f>IFERROR(VLOOKUP(AW109,'CRUCE RIESGOS'!$C$9:$D$14,2,FALSE),"")</f>
        <v/>
      </c>
      <c r="AY109" s="195" t="n">
        <v>20.5000000000002</v>
      </c>
      <c r="AZ109" s="195">
        <f>IFERROR(VLOOKUP(AY109,'CRUCE RIESGOS'!$C$9:$D$14,2,FALSE),"")</f>
        <v/>
      </c>
      <c r="BA109" s="195" t="n">
        <v>21.5000000000002</v>
      </c>
      <c r="BB109" s="195">
        <f>IFERROR(VLOOKUP(BA109,'CRUCE RIESGOS'!$C$9:$D$14,2,FALSE),"")</f>
        <v/>
      </c>
      <c r="BC109" s="195" t="n">
        <v>22.5000000000002</v>
      </c>
      <c r="BD109" s="195">
        <f>IFERROR(VLOOKUP(BC109,'CRUCE RIESGOS'!$C$9:$D$14,2,FALSE),"")</f>
        <v/>
      </c>
      <c r="BE109" s="195" t="n">
        <v>23.5000000000002</v>
      </c>
      <c r="BF109" s="195">
        <f>IFERROR(VLOOKUP(BE109,'CRUCE RIESGOS'!$C$9:$D$14,2,FALSE),"")</f>
        <v/>
      </c>
      <c r="BG109" s="195" t="n">
        <v>24.5000000000002</v>
      </c>
      <c r="BH109" s="195">
        <f>IFERROR(VLOOKUP(BG109,'CRUCE RIESGOS'!$C$9:$D$14,2,FALSE),"")</f>
        <v/>
      </c>
      <c r="BI109" s="195" t="n">
        <v>25.5000000000002</v>
      </c>
      <c r="BJ109" s="195">
        <f>IFERROR(VLOOKUP(BI109,'CRUCE RIESGOS'!$C$9:$D$14,2,FALSE),"")</f>
        <v/>
      </c>
    </row>
    <row r="110">
      <c r="N110" s="195">
        <f>IF(N111&lt;&gt;""," -R","")</f>
        <v/>
      </c>
      <c r="P110" s="195">
        <f>IF(P111&lt;&gt;""," -R","")</f>
        <v/>
      </c>
      <c r="R110" s="195">
        <f>IF(R111&lt;&gt;""," -R","")</f>
        <v/>
      </c>
      <c r="T110" s="195">
        <f>IF(T111&lt;&gt;""," -R","")</f>
        <v/>
      </c>
      <c r="V110" s="195">
        <f>IF(V111&lt;&gt;""," -R","")</f>
        <v/>
      </c>
      <c r="X110" s="195">
        <f>IF(X111&lt;&gt;""," -R","")</f>
        <v/>
      </c>
      <c r="Z110" s="195">
        <f>IF(Z111&lt;&gt;""," -R","")</f>
        <v/>
      </c>
      <c r="AB110" s="195">
        <f>IF(AB111&lt;&gt;""," -R","")</f>
        <v/>
      </c>
      <c r="AD110" s="195">
        <f>IF(AD111&lt;&gt;""," -R","")</f>
        <v/>
      </c>
      <c r="AF110" s="195">
        <f>IF(AF111&lt;&gt;""," -R","")</f>
        <v/>
      </c>
      <c r="AH110" s="195">
        <f>IF(AH111&lt;&gt;""," -R","")</f>
        <v/>
      </c>
      <c r="AJ110" s="195">
        <f>IF(AJ111&lt;&gt;""," -R","")</f>
        <v/>
      </c>
      <c r="AL110" s="195">
        <f>IF(AL111&lt;&gt;""," -R","")</f>
        <v/>
      </c>
      <c r="AN110" s="195">
        <f>IF(AN111&lt;&gt;""," -R","")</f>
        <v/>
      </c>
      <c r="AP110" s="195">
        <f>IF(AP111&lt;&gt;""," -R","")</f>
        <v/>
      </c>
      <c r="AR110" s="195">
        <f>IF(AR111&lt;&gt;""," -R","")</f>
        <v/>
      </c>
      <c r="AT110" s="195">
        <f>IF(AT111&lt;&gt;""," -R","")</f>
        <v/>
      </c>
      <c r="AV110" s="195">
        <f>IF(AV111&lt;&gt;""," -R","")</f>
        <v/>
      </c>
      <c r="AX110" s="195">
        <f>IF(AX111&lt;&gt;""," -R","")</f>
        <v/>
      </c>
      <c r="AZ110" s="195">
        <f>IF(AZ111&lt;&gt;""," -R","")</f>
        <v/>
      </c>
      <c r="BB110" s="195">
        <f>IF(BB111&lt;&gt;""," -R","")</f>
        <v/>
      </c>
      <c r="BD110" s="195">
        <f>IF(BD111&lt;&gt;""," -R","")</f>
        <v/>
      </c>
      <c r="BF110" s="195">
        <f>IF(BF111&lt;&gt;""," -R","")</f>
        <v/>
      </c>
      <c r="BH110" s="195">
        <f>IF(BH111&lt;&gt;""," -R","")</f>
        <v/>
      </c>
      <c r="BJ110" s="195">
        <f>IF(BJ111&lt;&gt;""," -R","")</f>
        <v/>
      </c>
    </row>
    <row r="111">
      <c r="M111" s="195" t="n">
        <v>1.51</v>
      </c>
      <c r="N111" s="195">
        <f>IFERROR(VLOOKUP(M111,'CRUCE RIESGOS'!$C$9:$D$14,2,FALSE),"")</f>
        <v/>
      </c>
      <c r="O111" s="195" t="n">
        <v>2.51000000000001</v>
      </c>
      <c r="P111" s="195">
        <f>IFERROR(VLOOKUP(O111,'CRUCE RIESGOS'!$C$9:$D$14,2,FALSE),"")</f>
        <v/>
      </c>
      <c r="Q111" s="195" t="n">
        <v>3.51000000000002</v>
      </c>
      <c r="R111" s="195">
        <f>IFERROR(VLOOKUP(Q111,'CRUCE RIESGOS'!$C$9:$D$14,2,FALSE),"")</f>
        <v/>
      </c>
      <c r="S111" s="195" t="n">
        <v>4.51000000000003</v>
      </c>
      <c r="T111" s="195">
        <f>IFERROR(VLOOKUP(S111,'CRUCE RIESGOS'!$C$9:$D$14,2,FALSE),"")</f>
        <v/>
      </c>
      <c r="U111" s="195" t="n">
        <v>5.51000000000004</v>
      </c>
      <c r="V111" s="195">
        <f>IFERROR(VLOOKUP(U111,'CRUCE RIESGOS'!$C$9:$D$14,2,FALSE),"")</f>
        <v/>
      </c>
      <c r="W111" s="195" t="n">
        <v>6.51000000000005</v>
      </c>
      <c r="X111" s="195">
        <f>IFERROR(VLOOKUP(W111,'CRUCE RIESGOS'!$C$9:$D$14,2,FALSE),"")</f>
        <v/>
      </c>
      <c r="Y111" s="195" t="n">
        <v>7.51000000000006</v>
      </c>
      <c r="Z111" s="195">
        <f>IFERROR(VLOOKUP(Y111,'CRUCE RIESGOS'!$C$9:$D$14,2,FALSE),"")</f>
        <v/>
      </c>
      <c r="AA111" s="195" t="n">
        <v>8.510000000000071</v>
      </c>
      <c r="AB111" s="195">
        <f>IFERROR(VLOOKUP(AA111,'CRUCE RIESGOS'!$C$9:$D$14,2,FALSE),"")</f>
        <v/>
      </c>
      <c r="AC111" s="195" t="n">
        <v>9.51000000000008</v>
      </c>
      <c r="AD111" s="195">
        <f>IFERROR(VLOOKUP(AC111,'CRUCE RIESGOS'!$C$9:$D$14,2,FALSE),"")</f>
        <v/>
      </c>
      <c r="AE111" s="195" t="n">
        <v>10.5100000000001</v>
      </c>
      <c r="AF111" s="195">
        <f>IFERROR(VLOOKUP(AE111,'CRUCE RIESGOS'!$C$9:$D$14,2,FALSE),"")</f>
        <v/>
      </c>
      <c r="AG111" s="195" t="n">
        <v>11.5100000000001</v>
      </c>
      <c r="AH111" s="195">
        <f>IFERROR(VLOOKUP(AG111,'CRUCE RIESGOS'!$C$9:$D$14,2,FALSE),"")</f>
        <v/>
      </c>
      <c r="AI111" s="195" t="n">
        <v>12.5100000000001</v>
      </c>
      <c r="AJ111" s="195">
        <f>IFERROR(VLOOKUP(AI111,'CRUCE RIESGOS'!$C$9:$D$14,2,FALSE),"")</f>
        <v/>
      </c>
      <c r="AK111" s="195" t="n">
        <v>13.5100000000001</v>
      </c>
      <c r="AL111" s="195">
        <f>IFERROR(VLOOKUP(AK111,'CRUCE RIESGOS'!$C$9:$D$14,2,FALSE),"")</f>
        <v/>
      </c>
      <c r="AM111" s="195" t="n">
        <v>14.5100000000001</v>
      </c>
      <c r="AN111" s="195">
        <f>IFERROR(VLOOKUP(AM111,'CRUCE RIESGOS'!$C$9:$D$14,2,FALSE),"")</f>
        <v/>
      </c>
      <c r="AO111" s="195" t="n">
        <v>15.5100000000001</v>
      </c>
      <c r="AP111" s="195">
        <f>IFERROR(VLOOKUP(AO111,'CRUCE RIESGOS'!$C$9:$D$14,2,FALSE),"")</f>
        <v/>
      </c>
      <c r="AQ111" s="195" t="n">
        <v>16.5100000000001</v>
      </c>
      <c r="AR111" s="195">
        <f>IFERROR(VLOOKUP(AQ111,'CRUCE RIESGOS'!$C$9:$D$14,2,FALSE),"")</f>
        <v/>
      </c>
      <c r="AS111" s="195" t="n">
        <v>17.5100000000002</v>
      </c>
      <c r="AT111" s="195">
        <f>IFERROR(VLOOKUP(AS111,'CRUCE RIESGOS'!$C$9:$D$14,2,FALSE),"")</f>
        <v/>
      </c>
      <c r="AU111" s="195" t="n">
        <v>18.5100000000002</v>
      </c>
      <c r="AV111" s="195">
        <f>IFERROR(VLOOKUP(AU111,'CRUCE RIESGOS'!$C$9:$D$14,2,FALSE),"")</f>
        <v/>
      </c>
      <c r="AW111" s="195" t="n">
        <v>19.5100000000002</v>
      </c>
      <c r="AX111" s="195">
        <f>IFERROR(VLOOKUP(AW111,'CRUCE RIESGOS'!$C$9:$D$14,2,FALSE),"")</f>
        <v/>
      </c>
      <c r="AY111" s="195" t="n">
        <v>20.5100000000002</v>
      </c>
      <c r="AZ111" s="195">
        <f>IFERROR(VLOOKUP(AY111,'CRUCE RIESGOS'!$C$9:$D$14,2,FALSE),"")</f>
        <v/>
      </c>
      <c r="BA111" s="195" t="n">
        <v>21.5100000000002</v>
      </c>
      <c r="BB111" s="195">
        <f>IFERROR(VLOOKUP(BA111,'CRUCE RIESGOS'!$C$9:$D$14,2,FALSE),"")</f>
        <v/>
      </c>
      <c r="BC111" s="195" t="n">
        <v>22.5100000000002</v>
      </c>
      <c r="BD111" s="195">
        <f>IFERROR(VLOOKUP(BC111,'CRUCE RIESGOS'!$C$9:$D$14,2,FALSE),"")</f>
        <v/>
      </c>
      <c r="BE111" s="195" t="n">
        <v>23.5100000000002</v>
      </c>
      <c r="BF111" s="195">
        <f>IFERROR(VLOOKUP(BE111,'CRUCE RIESGOS'!$C$9:$D$14,2,FALSE),"")</f>
        <v/>
      </c>
      <c r="BG111" s="195" t="n">
        <v>24.5100000000002</v>
      </c>
      <c r="BH111" s="195">
        <f>IFERROR(VLOOKUP(BG111,'CRUCE RIESGOS'!$C$9:$D$14,2,FALSE),"")</f>
        <v/>
      </c>
      <c r="BI111" s="195" t="n">
        <v>25.5100000000002</v>
      </c>
      <c r="BJ111" s="195">
        <f>IFERROR(VLOOKUP(BI111,'CRUCE RIESGOS'!$C$9:$D$14,2,FALSE),"")</f>
        <v/>
      </c>
    </row>
    <row r="112">
      <c r="N112" s="195">
        <f>IF(N113&lt;&gt;""," -R","")</f>
        <v/>
      </c>
      <c r="P112" s="195">
        <f>IF(P113&lt;&gt;""," -R","")</f>
        <v/>
      </c>
      <c r="R112" s="195">
        <f>IF(R113&lt;&gt;""," -R","")</f>
        <v/>
      </c>
      <c r="T112" s="195">
        <f>IF(T113&lt;&gt;""," -R","")</f>
        <v/>
      </c>
      <c r="V112" s="195">
        <f>IF(V113&lt;&gt;""," -R","")</f>
        <v/>
      </c>
      <c r="X112" s="195">
        <f>IF(X113&lt;&gt;""," -R","")</f>
        <v/>
      </c>
      <c r="Z112" s="195">
        <f>IF(Z113&lt;&gt;""," -R","")</f>
        <v/>
      </c>
      <c r="AB112" s="195">
        <f>IF(AB113&lt;&gt;""," -R","")</f>
        <v/>
      </c>
      <c r="AD112" s="195">
        <f>IF(AD113&lt;&gt;""," -R","")</f>
        <v/>
      </c>
      <c r="AF112" s="195">
        <f>IF(AF113&lt;&gt;""," -R","")</f>
        <v/>
      </c>
      <c r="AH112" s="195">
        <f>IF(AH113&lt;&gt;""," -R","")</f>
        <v/>
      </c>
      <c r="AJ112" s="195">
        <f>IF(AJ113&lt;&gt;""," -R","")</f>
        <v/>
      </c>
      <c r="AL112" s="195">
        <f>IF(AL113&lt;&gt;""," -R","")</f>
        <v/>
      </c>
      <c r="AN112" s="195">
        <f>IF(AN113&lt;&gt;""," -R","")</f>
        <v/>
      </c>
      <c r="AP112" s="195">
        <f>IF(AP113&lt;&gt;""," -R","")</f>
        <v/>
      </c>
      <c r="AR112" s="195">
        <f>IF(AR113&lt;&gt;""," -R","")</f>
        <v/>
      </c>
      <c r="AT112" s="195">
        <f>IF(AT113&lt;&gt;""," -R","")</f>
        <v/>
      </c>
      <c r="AV112" s="195">
        <f>IF(AV113&lt;&gt;""," -R","")</f>
        <v/>
      </c>
      <c r="AX112" s="195">
        <f>IF(AX113&lt;&gt;""," -R","")</f>
        <v/>
      </c>
      <c r="AZ112" s="195">
        <f>IF(AZ113&lt;&gt;""," -R","")</f>
        <v/>
      </c>
      <c r="BB112" s="195">
        <f>IF(BB113&lt;&gt;""," -R","")</f>
        <v/>
      </c>
      <c r="BD112" s="195">
        <f>IF(BD113&lt;&gt;""," -R","")</f>
        <v/>
      </c>
      <c r="BF112" s="195">
        <f>IF(BF113&lt;&gt;""," -R","")</f>
        <v/>
      </c>
      <c r="BH112" s="195">
        <f>IF(BH113&lt;&gt;""," -R","")</f>
        <v/>
      </c>
      <c r="BJ112" s="195">
        <f>IF(BJ113&lt;&gt;""," -R","")</f>
        <v/>
      </c>
    </row>
    <row r="113">
      <c r="M113" s="195" t="n">
        <v>1.52</v>
      </c>
      <c r="N113" s="195">
        <f>IFERROR(VLOOKUP(M113,'CRUCE RIESGOS'!$C$9:$D$14,2,FALSE),"")</f>
        <v/>
      </c>
      <c r="O113" s="195" t="n">
        <v>2.52000000000001</v>
      </c>
      <c r="P113" s="195">
        <f>IFERROR(VLOOKUP(O113,'CRUCE RIESGOS'!$C$9:$D$14,2,FALSE),"")</f>
        <v/>
      </c>
      <c r="Q113" s="195" t="n">
        <v>3.52000000000002</v>
      </c>
      <c r="R113" s="195">
        <f>IFERROR(VLOOKUP(Q113,'CRUCE RIESGOS'!$C$9:$D$14,2,FALSE),"")</f>
        <v/>
      </c>
      <c r="S113" s="195" t="n">
        <v>4.52000000000003</v>
      </c>
      <c r="T113" s="195">
        <f>IFERROR(VLOOKUP(S113,'CRUCE RIESGOS'!$C$9:$D$14,2,FALSE),"")</f>
        <v/>
      </c>
      <c r="U113" s="195" t="n">
        <v>5.52000000000004</v>
      </c>
      <c r="V113" s="195">
        <f>IFERROR(VLOOKUP(U113,'CRUCE RIESGOS'!$C$9:$D$14,2,FALSE),"")</f>
        <v/>
      </c>
      <c r="W113" s="195" t="n">
        <v>6.52000000000005</v>
      </c>
      <c r="X113" s="195">
        <f>IFERROR(VLOOKUP(W113,'CRUCE RIESGOS'!$C$9:$D$14,2,FALSE),"")</f>
        <v/>
      </c>
      <c r="Y113" s="195" t="n">
        <v>7.52000000000006</v>
      </c>
      <c r="Z113" s="195">
        <f>IFERROR(VLOOKUP(Y113,'CRUCE RIESGOS'!$C$9:$D$14,2,FALSE),"")</f>
        <v/>
      </c>
      <c r="AA113" s="195" t="n">
        <v>8.520000000000071</v>
      </c>
      <c r="AB113" s="195">
        <f>IFERROR(VLOOKUP(AA113,'CRUCE RIESGOS'!$C$9:$D$14,2,FALSE),"")</f>
        <v/>
      </c>
      <c r="AC113" s="195" t="n">
        <v>9.52000000000008</v>
      </c>
      <c r="AD113" s="195">
        <f>IFERROR(VLOOKUP(AC113,'CRUCE RIESGOS'!$C$9:$D$14,2,FALSE),"")</f>
        <v/>
      </c>
      <c r="AE113" s="195" t="n">
        <v>10.5200000000001</v>
      </c>
      <c r="AF113" s="195">
        <f>IFERROR(VLOOKUP(AE113,'CRUCE RIESGOS'!$C$9:$D$14,2,FALSE),"")</f>
        <v/>
      </c>
      <c r="AG113" s="195" t="n">
        <v>11.5200000000001</v>
      </c>
      <c r="AH113" s="195">
        <f>IFERROR(VLOOKUP(AG113,'CRUCE RIESGOS'!$C$9:$D$14,2,FALSE),"")</f>
        <v/>
      </c>
      <c r="AI113" s="195" t="n">
        <v>12.5200000000001</v>
      </c>
      <c r="AJ113" s="195">
        <f>IFERROR(VLOOKUP(AI113,'CRUCE RIESGOS'!$C$9:$D$14,2,FALSE),"")</f>
        <v/>
      </c>
      <c r="AK113" s="195" t="n">
        <v>13.5200000000001</v>
      </c>
      <c r="AL113" s="195">
        <f>IFERROR(VLOOKUP(AK113,'CRUCE RIESGOS'!$C$9:$D$14,2,FALSE),"")</f>
        <v/>
      </c>
      <c r="AM113" s="195" t="n">
        <v>14.5200000000001</v>
      </c>
      <c r="AN113" s="195">
        <f>IFERROR(VLOOKUP(AM113,'CRUCE RIESGOS'!$C$9:$D$14,2,FALSE),"")</f>
        <v/>
      </c>
      <c r="AO113" s="195" t="n">
        <v>15.5200000000001</v>
      </c>
      <c r="AP113" s="195">
        <f>IFERROR(VLOOKUP(AO113,'CRUCE RIESGOS'!$C$9:$D$14,2,FALSE),"")</f>
        <v/>
      </c>
      <c r="AQ113" s="195" t="n">
        <v>16.5200000000001</v>
      </c>
      <c r="AR113" s="195">
        <f>IFERROR(VLOOKUP(AQ113,'CRUCE RIESGOS'!$C$9:$D$14,2,FALSE),"")</f>
        <v/>
      </c>
      <c r="AS113" s="195" t="n">
        <v>17.5200000000002</v>
      </c>
      <c r="AT113" s="195">
        <f>IFERROR(VLOOKUP(AS113,'CRUCE RIESGOS'!$C$9:$D$14,2,FALSE),"")</f>
        <v/>
      </c>
      <c r="AU113" s="195" t="n">
        <v>18.5200000000002</v>
      </c>
      <c r="AV113" s="195">
        <f>IFERROR(VLOOKUP(AU113,'CRUCE RIESGOS'!$C$9:$D$14,2,FALSE),"")</f>
        <v/>
      </c>
      <c r="AW113" s="195" t="n">
        <v>19.5200000000002</v>
      </c>
      <c r="AX113" s="195">
        <f>IFERROR(VLOOKUP(AW113,'CRUCE RIESGOS'!$C$9:$D$14,2,FALSE),"")</f>
        <v/>
      </c>
      <c r="AY113" s="195" t="n">
        <v>20.5200000000002</v>
      </c>
      <c r="AZ113" s="195">
        <f>IFERROR(VLOOKUP(AY113,'CRUCE RIESGOS'!$C$9:$D$14,2,FALSE),"")</f>
        <v/>
      </c>
      <c r="BA113" s="195" t="n">
        <v>21.5200000000002</v>
      </c>
      <c r="BB113" s="195">
        <f>IFERROR(VLOOKUP(BA113,'CRUCE RIESGOS'!$C$9:$D$14,2,FALSE),"")</f>
        <v/>
      </c>
      <c r="BC113" s="195" t="n">
        <v>22.5200000000002</v>
      </c>
      <c r="BD113" s="195">
        <f>IFERROR(VLOOKUP(BC113,'CRUCE RIESGOS'!$C$9:$D$14,2,FALSE),"")</f>
        <v/>
      </c>
      <c r="BE113" s="195" t="n">
        <v>23.5200000000002</v>
      </c>
      <c r="BF113" s="195">
        <f>IFERROR(VLOOKUP(BE113,'CRUCE RIESGOS'!$C$9:$D$14,2,FALSE),"")</f>
        <v/>
      </c>
      <c r="BG113" s="195" t="n">
        <v>24.5200000000002</v>
      </c>
      <c r="BH113" s="195">
        <f>IFERROR(VLOOKUP(BG113,'CRUCE RIESGOS'!$C$9:$D$14,2,FALSE),"")</f>
        <v/>
      </c>
      <c r="BI113" s="195" t="n">
        <v>25.5200000000002</v>
      </c>
      <c r="BJ113" s="195">
        <f>IFERROR(VLOOKUP(BI113,'CRUCE RIESGOS'!$C$9:$D$14,2,FALSE),"")</f>
        <v/>
      </c>
    </row>
    <row r="114">
      <c r="N114" s="195">
        <f>IF(N115&lt;&gt;""," -R","")</f>
        <v/>
      </c>
      <c r="P114" s="195">
        <f>IF(P115&lt;&gt;""," -R","")</f>
        <v/>
      </c>
      <c r="R114" s="195">
        <f>IF(R115&lt;&gt;""," -R","")</f>
        <v/>
      </c>
      <c r="T114" s="195">
        <f>IF(T115&lt;&gt;""," -R","")</f>
        <v/>
      </c>
      <c r="V114" s="195">
        <f>IF(V115&lt;&gt;""," -R","")</f>
        <v/>
      </c>
      <c r="X114" s="195">
        <f>IF(X115&lt;&gt;""," -R","")</f>
        <v/>
      </c>
      <c r="Z114" s="195">
        <f>IF(Z115&lt;&gt;""," -R","")</f>
        <v/>
      </c>
      <c r="AB114" s="195">
        <f>IF(AB115&lt;&gt;""," -R","")</f>
        <v/>
      </c>
      <c r="AD114" s="195">
        <f>IF(AD115&lt;&gt;""," -R","")</f>
        <v/>
      </c>
      <c r="AF114" s="195">
        <f>IF(AF115&lt;&gt;""," -R","")</f>
        <v/>
      </c>
      <c r="AH114" s="195">
        <f>IF(AH115&lt;&gt;""," -R","")</f>
        <v/>
      </c>
      <c r="AJ114" s="195">
        <f>IF(AJ115&lt;&gt;""," -R","")</f>
        <v/>
      </c>
      <c r="AL114" s="195">
        <f>IF(AL115&lt;&gt;""," -R","")</f>
        <v/>
      </c>
      <c r="AN114" s="195">
        <f>IF(AN115&lt;&gt;""," -R","")</f>
        <v/>
      </c>
      <c r="AP114" s="195">
        <f>IF(AP115&lt;&gt;""," -R","")</f>
        <v/>
      </c>
      <c r="AR114" s="195">
        <f>IF(AR115&lt;&gt;""," -R","")</f>
        <v/>
      </c>
      <c r="AT114" s="195">
        <f>IF(AT115&lt;&gt;""," -R","")</f>
        <v/>
      </c>
      <c r="AV114" s="195">
        <f>IF(AV115&lt;&gt;""," -R","")</f>
        <v/>
      </c>
      <c r="AX114" s="195">
        <f>IF(AX115&lt;&gt;""," -R","")</f>
        <v/>
      </c>
      <c r="AZ114" s="195">
        <f>IF(AZ115&lt;&gt;""," -R","")</f>
        <v/>
      </c>
      <c r="BB114" s="195">
        <f>IF(BB115&lt;&gt;""," -R","")</f>
        <v/>
      </c>
      <c r="BD114" s="195">
        <f>IF(BD115&lt;&gt;""," -R","")</f>
        <v/>
      </c>
      <c r="BF114" s="195">
        <f>IF(BF115&lt;&gt;""," -R","")</f>
        <v/>
      </c>
      <c r="BH114" s="195">
        <f>IF(BH115&lt;&gt;""," -R","")</f>
        <v/>
      </c>
      <c r="BJ114" s="195">
        <f>IF(BJ115&lt;&gt;""," -R","")</f>
        <v/>
      </c>
    </row>
    <row r="115">
      <c r="M115" s="195" t="n">
        <v>1.53</v>
      </c>
      <c r="N115" s="195">
        <f>IFERROR(VLOOKUP(M115,'CRUCE RIESGOS'!$C$9:$D$14,2,FALSE),"")</f>
        <v/>
      </c>
      <c r="O115" s="195" t="n">
        <v>2.53000000000001</v>
      </c>
      <c r="P115" s="195">
        <f>IFERROR(VLOOKUP(O115,'CRUCE RIESGOS'!$C$9:$D$14,2,FALSE),"")</f>
        <v/>
      </c>
      <c r="Q115" s="195" t="n">
        <v>3.53000000000002</v>
      </c>
      <c r="R115" s="195">
        <f>IFERROR(VLOOKUP(Q115,'CRUCE RIESGOS'!$C$9:$D$14,2,FALSE),"")</f>
        <v/>
      </c>
      <c r="S115" s="195" t="n">
        <v>4.53000000000003</v>
      </c>
      <c r="T115" s="195">
        <f>IFERROR(VLOOKUP(S115,'CRUCE RIESGOS'!$C$9:$D$14,2,FALSE),"")</f>
        <v/>
      </c>
      <c r="U115" s="195" t="n">
        <v>5.53000000000004</v>
      </c>
      <c r="V115" s="195">
        <f>IFERROR(VLOOKUP(U115,'CRUCE RIESGOS'!$C$9:$D$14,2,FALSE),"")</f>
        <v/>
      </c>
      <c r="W115" s="195" t="n">
        <v>6.53000000000005</v>
      </c>
      <c r="X115" s="195">
        <f>IFERROR(VLOOKUP(W115,'CRUCE RIESGOS'!$C$9:$D$14,2,FALSE),"")</f>
        <v/>
      </c>
      <c r="Y115" s="195" t="n">
        <v>7.53000000000006</v>
      </c>
      <c r="Z115" s="195">
        <f>IFERROR(VLOOKUP(Y115,'CRUCE RIESGOS'!$C$9:$D$14,2,FALSE),"")</f>
        <v/>
      </c>
      <c r="AA115" s="195" t="n">
        <v>8.53000000000007</v>
      </c>
      <c r="AB115" s="195">
        <f>IFERROR(VLOOKUP(AA115,'CRUCE RIESGOS'!$C$9:$D$14,2,FALSE),"")</f>
        <v/>
      </c>
      <c r="AC115" s="195" t="n">
        <v>9.530000000000079</v>
      </c>
      <c r="AD115" s="195">
        <f>IFERROR(VLOOKUP(AC115,'CRUCE RIESGOS'!$C$9:$D$14,2,FALSE),"")</f>
        <v/>
      </c>
      <c r="AE115" s="195" t="n">
        <v>10.5300000000001</v>
      </c>
      <c r="AF115" s="195">
        <f>IFERROR(VLOOKUP(AE115,'CRUCE RIESGOS'!$C$9:$D$14,2,FALSE),"")</f>
        <v/>
      </c>
      <c r="AG115" s="195" t="n">
        <v>11.5300000000001</v>
      </c>
      <c r="AH115" s="195">
        <f>IFERROR(VLOOKUP(AG115,'CRUCE RIESGOS'!$C$9:$D$14,2,FALSE),"")</f>
        <v/>
      </c>
      <c r="AI115" s="195" t="n">
        <v>12.5300000000001</v>
      </c>
      <c r="AJ115" s="195">
        <f>IFERROR(VLOOKUP(AI115,'CRUCE RIESGOS'!$C$9:$D$14,2,FALSE),"")</f>
        <v/>
      </c>
      <c r="AK115" s="195" t="n">
        <v>13.5300000000001</v>
      </c>
      <c r="AL115" s="195">
        <f>IFERROR(VLOOKUP(AK115,'CRUCE RIESGOS'!$C$9:$D$14,2,FALSE),"")</f>
        <v/>
      </c>
      <c r="AM115" s="195" t="n">
        <v>14.5300000000001</v>
      </c>
      <c r="AN115" s="195">
        <f>IFERROR(VLOOKUP(AM115,'CRUCE RIESGOS'!$C$9:$D$14,2,FALSE),"")</f>
        <v/>
      </c>
      <c r="AO115" s="195" t="n">
        <v>15.5300000000001</v>
      </c>
      <c r="AP115" s="195">
        <f>IFERROR(VLOOKUP(AO115,'CRUCE RIESGOS'!$C$9:$D$14,2,FALSE),"")</f>
        <v/>
      </c>
      <c r="AQ115" s="195" t="n">
        <v>16.5300000000001</v>
      </c>
      <c r="AR115" s="195">
        <f>IFERROR(VLOOKUP(AQ115,'CRUCE RIESGOS'!$C$9:$D$14,2,FALSE),"")</f>
        <v/>
      </c>
      <c r="AS115" s="195" t="n">
        <v>17.5300000000002</v>
      </c>
      <c r="AT115" s="195">
        <f>IFERROR(VLOOKUP(AS115,'CRUCE RIESGOS'!$C$9:$D$14,2,FALSE),"")</f>
        <v/>
      </c>
      <c r="AU115" s="195" t="n">
        <v>18.5300000000002</v>
      </c>
      <c r="AV115" s="195">
        <f>IFERROR(VLOOKUP(AU115,'CRUCE RIESGOS'!$C$9:$D$14,2,FALSE),"")</f>
        <v/>
      </c>
      <c r="AW115" s="195" t="n">
        <v>19.5300000000002</v>
      </c>
      <c r="AX115" s="195">
        <f>IFERROR(VLOOKUP(AW115,'CRUCE RIESGOS'!$C$9:$D$14,2,FALSE),"")</f>
        <v/>
      </c>
      <c r="AY115" s="195" t="n">
        <v>20.5300000000002</v>
      </c>
      <c r="AZ115" s="195">
        <f>IFERROR(VLOOKUP(AY115,'CRUCE RIESGOS'!$C$9:$D$14,2,FALSE),"")</f>
        <v/>
      </c>
      <c r="BA115" s="195" t="n">
        <v>21.5300000000002</v>
      </c>
      <c r="BB115" s="195">
        <f>IFERROR(VLOOKUP(BA115,'CRUCE RIESGOS'!$C$9:$D$14,2,FALSE),"")</f>
        <v/>
      </c>
      <c r="BC115" s="195" t="n">
        <v>22.5300000000002</v>
      </c>
      <c r="BD115" s="195">
        <f>IFERROR(VLOOKUP(BC115,'CRUCE RIESGOS'!$C$9:$D$14,2,FALSE),"")</f>
        <v/>
      </c>
      <c r="BE115" s="195" t="n">
        <v>23.5300000000002</v>
      </c>
      <c r="BF115" s="195">
        <f>IFERROR(VLOOKUP(BE115,'CRUCE RIESGOS'!$C$9:$D$14,2,FALSE),"")</f>
        <v/>
      </c>
      <c r="BG115" s="195" t="n">
        <v>24.5300000000002</v>
      </c>
      <c r="BH115" s="195">
        <f>IFERROR(VLOOKUP(BG115,'CRUCE RIESGOS'!$C$9:$D$14,2,FALSE),"")</f>
        <v/>
      </c>
      <c r="BI115" s="195" t="n">
        <v>25.5300000000002</v>
      </c>
      <c r="BJ115" s="195">
        <f>IFERROR(VLOOKUP(BI115,'CRUCE RIESGOS'!$C$9:$D$14,2,FALSE),"")</f>
        <v/>
      </c>
    </row>
    <row r="116">
      <c r="N116" s="195">
        <f>IF(N117&lt;&gt;""," -R","")</f>
        <v/>
      </c>
      <c r="P116" s="195">
        <f>IF(P117&lt;&gt;""," -R","")</f>
        <v/>
      </c>
      <c r="R116" s="195">
        <f>IF(R117&lt;&gt;""," -R","")</f>
        <v/>
      </c>
      <c r="T116" s="195">
        <f>IF(T117&lt;&gt;""," -R","")</f>
        <v/>
      </c>
      <c r="V116" s="195">
        <f>IF(V117&lt;&gt;""," -R","")</f>
        <v/>
      </c>
      <c r="X116" s="195">
        <f>IF(X117&lt;&gt;""," -R","")</f>
        <v/>
      </c>
      <c r="Z116" s="195">
        <f>IF(Z117&lt;&gt;""," -R","")</f>
        <v/>
      </c>
      <c r="AB116" s="195">
        <f>IF(AB117&lt;&gt;""," -R","")</f>
        <v/>
      </c>
      <c r="AD116" s="195">
        <f>IF(AD117&lt;&gt;""," -R","")</f>
        <v/>
      </c>
      <c r="AF116" s="195">
        <f>IF(AF117&lt;&gt;""," -R","")</f>
        <v/>
      </c>
      <c r="AH116" s="195">
        <f>IF(AH117&lt;&gt;""," -R","")</f>
        <v/>
      </c>
      <c r="AJ116" s="195">
        <f>IF(AJ117&lt;&gt;""," -R","")</f>
        <v/>
      </c>
      <c r="AL116" s="195">
        <f>IF(AL117&lt;&gt;""," -R","")</f>
        <v/>
      </c>
      <c r="AN116" s="195">
        <f>IF(AN117&lt;&gt;""," -R","")</f>
        <v/>
      </c>
      <c r="AP116" s="195">
        <f>IF(AP117&lt;&gt;""," -R","")</f>
        <v/>
      </c>
      <c r="AR116" s="195">
        <f>IF(AR117&lt;&gt;""," -R","")</f>
        <v/>
      </c>
      <c r="AT116" s="195">
        <f>IF(AT117&lt;&gt;""," -R","")</f>
        <v/>
      </c>
      <c r="AV116" s="195">
        <f>IF(AV117&lt;&gt;""," -R","")</f>
        <v/>
      </c>
      <c r="AX116" s="195">
        <f>IF(AX117&lt;&gt;""," -R","")</f>
        <v/>
      </c>
      <c r="AZ116" s="195">
        <f>IF(AZ117&lt;&gt;""," -R","")</f>
        <v/>
      </c>
      <c r="BB116" s="195">
        <f>IF(BB117&lt;&gt;""," -R","")</f>
        <v/>
      </c>
      <c r="BD116" s="195">
        <f>IF(BD117&lt;&gt;""," -R","")</f>
        <v/>
      </c>
      <c r="BF116" s="195">
        <f>IF(BF117&lt;&gt;""," -R","")</f>
        <v/>
      </c>
      <c r="BH116" s="195">
        <f>IF(BH117&lt;&gt;""," -R","")</f>
        <v/>
      </c>
      <c r="BJ116" s="195">
        <f>IF(BJ117&lt;&gt;""," -R","")</f>
        <v/>
      </c>
    </row>
    <row r="117">
      <c r="M117" s="195" t="n">
        <v>1.54</v>
      </c>
      <c r="N117" s="195">
        <f>IFERROR(VLOOKUP(M117,'CRUCE RIESGOS'!$C$9:$D$14,2,FALSE),"")</f>
        <v/>
      </c>
      <c r="O117" s="195" t="n">
        <v>2.54000000000001</v>
      </c>
      <c r="P117" s="195">
        <f>IFERROR(VLOOKUP(O117,'CRUCE RIESGOS'!$C$9:$D$14,2,FALSE),"")</f>
        <v/>
      </c>
      <c r="Q117" s="195" t="n">
        <v>3.54000000000002</v>
      </c>
      <c r="R117" s="195">
        <f>IFERROR(VLOOKUP(Q117,'CRUCE RIESGOS'!$C$9:$D$14,2,FALSE),"")</f>
        <v/>
      </c>
      <c r="S117" s="195" t="n">
        <v>4.54000000000003</v>
      </c>
      <c r="T117" s="195">
        <f>IFERROR(VLOOKUP(S117,'CRUCE RIESGOS'!$C$9:$D$14,2,FALSE),"")</f>
        <v/>
      </c>
      <c r="U117" s="195" t="n">
        <v>5.54000000000004</v>
      </c>
      <c r="V117" s="195">
        <f>IFERROR(VLOOKUP(U117,'CRUCE RIESGOS'!$C$9:$D$14,2,FALSE),"")</f>
        <v/>
      </c>
      <c r="W117" s="195" t="n">
        <v>6.54000000000005</v>
      </c>
      <c r="X117" s="195">
        <f>IFERROR(VLOOKUP(W117,'CRUCE RIESGOS'!$C$9:$D$14,2,FALSE),"")</f>
        <v/>
      </c>
      <c r="Y117" s="195" t="n">
        <v>7.54000000000006</v>
      </c>
      <c r="Z117" s="195">
        <f>IFERROR(VLOOKUP(Y117,'CRUCE RIESGOS'!$C$9:$D$14,2,FALSE),"")</f>
        <v/>
      </c>
      <c r="AA117" s="195" t="n">
        <v>8.54000000000007</v>
      </c>
      <c r="AB117" s="195">
        <f>IFERROR(VLOOKUP(AA117,'CRUCE RIESGOS'!$C$9:$D$14,2,FALSE),"")</f>
        <v/>
      </c>
      <c r="AC117" s="195" t="n">
        <v>9.540000000000081</v>
      </c>
      <c r="AD117" s="195">
        <f>IFERROR(VLOOKUP(AC117,'CRUCE RIESGOS'!$C$9:$D$14,2,FALSE),"")</f>
        <v/>
      </c>
      <c r="AE117" s="195" t="n">
        <v>10.5400000000001</v>
      </c>
      <c r="AF117" s="195">
        <f>IFERROR(VLOOKUP(AE117,'CRUCE RIESGOS'!$C$9:$D$14,2,FALSE),"")</f>
        <v/>
      </c>
      <c r="AG117" s="195" t="n">
        <v>11.5400000000001</v>
      </c>
      <c r="AH117" s="195">
        <f>IFERROR(VLOOKUP(AG117,'CRUCE RIESGOS'!$C$9:$D$14,2,FALSE),"")</f>
        <v/>
      </c>
      <c r="AI117" s="195" t="n">
        <v>12.5400000000001</v>
      </c>
      <c r="AJ117" s="195">
        <f>IFERROR(VLOOKUP(AI117,'CRUCE RIESGOS'!$C$9:$D$14,2,FALSE),"")</f>
        <v/>
      </c>
      <c r="AK117" s="195" t="n">
        <v>13.5400000000001</v>
      </c>
      <c r="AL117" s="195">
        <f>IFERROR(VLOOKUP(AK117,'CRUCE RIESGOS'!$C$9:$D$14,2,FALSE),"")</f>
        <v/>
      </c>
      <c r="AM117" s="195" t="n">
        <v>14.5400000000001</v>
      </c>
      <c r="AN117" s="195">
        <f>IFERROR(VLOOKUP(AM117,'CRUCE RIESGOS'!$C$9:$D$14,2,FALSE),"")</f>
        <v/>
      </c>
      <c r="AO117" s="195" t="n">
        <v>15.5400000000001</v>
      </c>
      <c r="AP117" s="195">
        <f>IFERROR(VLOOKUP(AO117,'CRUCE RIESGOS'!$C$9:$D$14,2,FALSE),"")</f>
        <v/>
      </c>
      <c r="AQ117" s="195" t="n">
        <v>16.5400000000001</v>
      </c>
      <c r="AR117" s="195">
        <f>IFERROR(VLOOKUP(AQ117,'CRUCE RIESGOS'!$C$9:$D$14,2,FALSE),"")</f>
        <v/>
      </c>
      <c r="AS117" s="195" t="n">
        <v>17.5400000000002</v>
      </c>
      <c r="AT117" s="195">
        <f>IFERROR(VLOOKUP(AS117,'CRUCE RIESGOS'!$C$9:$D$14,2,FALSE),"")</f>
        <v/>
      </c>
      <c r="AU117" s="195" t="n">
        <v>18.5400000000002</v>
      </c>
      <c r="AV117" s="195">
        <f>IFERROR(VLOOKUP(AU117,'CRUCE RIESGOS'!$C$9:$D$14,2,FALSE),"")</f>
        <v/>
      </c>
      <c r="AW117" s="195" t="n">
        <v>19.5400000000002</v>
      </c>
      <c r="AX117" s="195">
        <f>IFERROR(VLOOKUP(AW117,'CRUCE RIESGOS'!$C$9:$D$14,2,FALSE),"")</f>
        <v/>
      </c>
      <c r="AY117" s="195" t="n">
        <v>20.5400000000002</v>
      </c>
      <c r="AZ117" s="195">
        <f>IFERROR(VLOOKUP(AY117,'CRUCE RIESGOS'!$C$9:$D$14,2,FALSE),"")</f>
        <v/>
      </c>
      <c r="BA117" s="195" t="n">
        <v>21.5400000000002</v>
      </c>
      <c r="BB117" s="195">
        <f>IFERROR(VLOOKUP(BA117,'CRUCE RIESGOS'!$C$9:$D$14,2,FALSE),"")</f>
        <v/>
      </c>
      <c r="BC117" s="195" t="n">
        <v>22.5400000000002</v>
      </c>
      <c r="BD117" s="195">
        <f>IFERROR(VLOOKUP(BC117,'CRUCE RIESGOS'!$C$9:$D$14,2,FALSE),"")</f>
        <v/>
      </c>
      <c r="BE117" s="195" t="n">
        <v>23.5400000000002</v>
      </c>
      <c r="BF117" s="195">
        <f>IFERROR(VLOOKUP(BE117,'CRUCE RIESGOS'!$C$9:$D$14,2,FALSE),"")</f>
        <v/>
      </c>
      <c r="BG117" s="195" t="n">
        <v>24.5400000000002</v>
      </c>
      <c r="BH117" s="195">
        <f>IFERROR(VLOOKUP(BG117,'CRUCE RIESGOS'!$C$9:$D$14,2,FALSE),"")</f>
        <v/>
      </c>
      <c r="BI117" s="195" t="n">
        <v>25.5400000000002</v>
      </c>
      <c r="BJ117" s="195">
        <f>IFERROR(VLOOKUP(BI117,'CRUCE RIESGOS'!$C$9:$D$14,2,FALSE),"")</f>
        <v/>
      </c>
    </row>
    <row r="118">
      <c r="N118" s="195">
        <f>IF(N119&lt;&gt;""," -R","")</f>
        <v/>
      </c>
      <c r="P118" s="195">
        <f>IF(P119&lt;&gt;""," -R","")</f>
        <v/>
      </c>
      <c r="R118" s="195">
        <f>IF(R119&lt;&gt;""," -R","")</f>
        <v/>
      </c>
      <c r="T118" s="195">
        <f>IF(T119&lt;&gt;""," -R","")</f>
        <v/>
      </c>
      <c r="V118" s="195">
        <f>IF(V119&lt;&gt;""," -R","")</f>
        <v/>
      </c>
      <c r="X118" s="195">
        <f>IF(X119&lt;&gt;""," -R","")</f>
        <v/>
      </c>
      <c r="Z118" s="195">
        <f>IF(Z119&lt;&gt;""," -R","")</f>
        <v/>
      </c>
      <c r="AB118" s="195">
        <f>IF(AB119&lt;&gt;""," -R","")</f>
        <v/>
      </c>
      <c r="AD118" s="195">
        <f>IF(AD119&lt;&gt;""," -R","")</f>
        <v/>
      </c>
      <c r="AF118" s="195">
        <f>IF(AF119&lt;&gt;""," -R","")</f>
        <v/>
      </c>
      <c r="AH118" s="195">
        <f>IF(AH119&lt;&gt;""," -R","")</f>
        <v/>
      </c>
      <c r="AJ118" s="195">
        <f>IF(AJ119&lt;&gt;""," -R","")</f>
        <v/>
      </c>
      <c r="AL118" s="195">
        <f>IF(AL119&lt;&gt;""," -R","")</f>
        <v/>
      </c>
      <c r="AN118" s="195">
        <f>IF(AN119&lt;&gt;""," -R","")</f>
        <v/>
      </c>
      <c r="AP118" s="195">
        <f>IF(AP119&lt;&gt;""," -R","")</f>
        <v/>
      </c>
      <c r="AR118" s="195">
        <f>IF(AR119&lt;&gt;""," -R","")</f>
        <v/>
      </c>
      <c r="AT118" s="195">
        <f>IF(AT119&lt;&gt;""," -R","")</f>
        <v/>
      </c>
      <c r="AV118" s="195">
        <f>IF(AV119&lt;&gt;""," -R","")</f>
        <v/>
      </c>
      <c r="AX118" s="195">
        <f>IF(AX119&lt;&gt;""," -R","")</f>
        <v/>
      </c>
      <c r="AZ118" s="195">
        <f>IF(AZ119&lt;&gt;""," -R","")</f>
        <v/>
      </c>
      <c r="BB118" s="195">
        <f>IF(BB119&lt;&gt;""," -R","")</f>
        <v/>
      </c>
      <c r="BD118" s="195">
        <f>IF(BD119&lt;&gt;""," -R","")</f>
        <v/>
      </c>
      <c r="BF118" s="195">
        <f>IF(BF119&lt;&gt;""," -R","")</f>
        <v/>
      </c>
      <c r="BH118" s="195">
        <f>IF(BH119&lt;&gt;""," -R","")</f>
        <v/>
      </c>
      <c r="BJ118" s="195">
        <f>IF(BJ119&lt;&gt;""," -R","")</f>
        <v/>
      </c>
    </row>
    <row r="119">
      <c r="M119" s="195" t="n">
        <v>1.55</v>
      </c>
      <c r="N119" s="195">
        <f>IFERROR(VLOOKUP(M119,'CRUCE RIESGOS'!$C$9:$D$14,2,FALSE),"")</f>
        <v/>
      </c>
      <c r="O119" s="195" t="n">
        <v>2.55000000000001</v>
      </c>
      <c r="P119" s="195">
        <f>IFERROR(VLOOKUP(O119,'CRUCE RIESGOS'!$C$9:$D$14,2,FALSE),"")</f>
        <v/>
      </c>
      <c r="Q119" s="195" t="n">
        <v>3.55000000000002</v>
      </c>
      <c r="R119" s="195">
        <f>IFERROR(VLOOKUP(Q119,'CRUCE RIESGOS'!$C$9:$D$14,2,FALSE),"")</f>
        <v/>
      </c>
      <c r="S119" s="195" t="n">
        <v>4.55000000000003</v>
      </c>
      <c r="T119" s="195">
        <f>IFERROR(VLOOKUP(S119,'CRUCE RIESGOS'!$C$9:$D$14,2,FALSE),"")</f>
        <v/>
      </c>
      <c r="U119" s="195" t="n">
        <v>5.55000000000004</v>
      </c>
      <c r="V119" s="195">
        <f>IFERROR(VLOOKUP(U119,'CRUCE RIESGOS'!$C$9:$D$14,2,FALSE),"")</f>
        <v/>
      </c>
      <c r="W119" s="195" t="n">
        <v>6.55000000000005</v>
      </c>
      <c r="X119" s="195">
        <f>IFERROR(VLOOKUP(W119,'CRUCE RIESGOS'!$C$9:$D$14,2,FALSE),"")</f>
        <v/>
      </c>
      <c r="Y119" s="195" t="n">
        <v>7.55000000000006</v>
      </c>
      <c r="Z119" s="195">
        <f>IFERROR(VLOOKUP(Y119,'CRUCE RIESGOS'!$C$9:$D$14,2,FALSE),"")</f>
        <v/>
      </c>
      <c r="AA119" s="195" t="n">
        <v>8.55000000000007</v>
      </c>
      <c r="AB119" s="195">
        <f>IFERROR(VLOOKUP(AA119,'CRUCE RIESGOS'!$C$9:$D$14,2,FALSE),"")</f>
        <v/>
      </c>
      <c r="AC119" s="195" t="n">
        <v>9.550000000000081</v>
      </c>
      <c r="AD119" s="195">
        <f>IFERROR(VLOOKUP(AC119,'CRUCE RIESGOS'!$C$9:$D$14,2,FALSE),"")</f>
        <v/>
      </c>
      <c r="AE119" s="195" t="n">
        <v>10.5500000000001</v>
      </c>
      <c r="AF119" s="195">
        <f>IFERROR(VLOOKUP(AE119,'CRUCE RIESGOS'!$C$9:$D$14,2,FALSE),"")</f>
        <v/>
      </c>
      <c r="AG119" s="195" t="n">
        <v>11.5500000000001</v>
      </c>
      <c r="AH119" s="195">
        <f>IFERROR(VLOOKUP(AG119,'CRUCE RIESGOS'!$C$9:$D$14,2,FALSE),"")</f>
        <v/>
      </c>
      <c r="AI119" s="195" t="n">
        <v>12.5500000000001</v>
      </c>
      <c r="AJ119" s="195">
        <f>IFERROR(VLOOKUP(AI119,'CRUCE RIESGOS'!$C$9:$D$14,2,FALSE),"")</f>
        <v/>
      </c>
      <c r="AK119" s="195" t="n">
        <v>13.5500000000001</v>
      </c>
      <c r="AL119" s="195">
        <f>IFERROR(VLOOKUP(AK119,'CRUCE RIESGOS'!$C$9:$D$14,2,FALSE),"")</f>
        <v/>
      </c>
      <c r="AM119" s="195" t="n">
        <v>14.5500000000001</v>
      </c>
      <c r="AN119" s="195">
        <f>IFERROR(VLOOKUP(AM119,'CRUCE RIESGOS'!$C$9:$D$14,2,FALSE),"")</f>
        <v/>
      </c>
      <c r="AO119" s="195" t="n">
        <v>15.5500000000001</v>
      </c>
      <c r="AP119" s="195">
        <f>IFERROR(VLOOKUP(AO119,'CRUCE RIESGOS'!$C$9:$D$14,2,FALSE),"")</f>
        <v/>
      </c>
      <c r="AQ119" s="195" t="n">
        <v>16.5500000000001</v>
      </c>
      <c r="AR119" s="195">
        <f>IFERROR(VLOOKUP(AQ119,'CRUCE RIESGOS'!$C$9:$D$14,2,FALSE),"")</f>
        <v/>
      </c>
      <c r="AS119" s="195" t="n">
        <v>17.5500000000002</v>
      </c>
      <c r="AT119" s="195">
        <f>IFERROR(VLOOKUP(AS119,'CRUCE RIESGOS'!$C$9:$D$14,2,FALSE),"")</f>
        <v/>
      </c>
      <c r="AU119" s="195" t="n">
        <v>18.5500000000002</v>
      </c>
      <c r="AV119" s="195">
        <f>IFERROR(VLOOKUP(AU119,'CRUCE RIESGOS'!$C$9:$D$14,2,FALSE),"")</f>
        <v/>
      </c>
      <c r="AW119" s="195" t="n">
        <v>19.5500000000002</v>
      </c>
      <c r="AX119" s="195">
        <f>IFERROR(VLOOKUP(AW119,'CRUCE RIESGOS'!$C$9:$D$14,2,FALSE),"")</f>
        <v/>
      </c>
      <c r="AY119" s="195" t="n">
        <v>20.5500000000002</v>
      </c>
      <c r="AZ119" s="195">
        <f>IFERROR(VLOOKUP(AY119,'CRUCE RIESGOS'!$C$9:$D$14,2,FALSE),"")</f>
        <v/>
      </c>
      <c r="BA119" s="195" t="n">
        <v>21.5500000000002</v>
      </c>
      <c r="BB119" s="195">
        <f>IFERROR(VLOOKUP(BA119,'CRUCE RIESGOS'!$C$9:$D$14,2,FALSE),"")</f>
        <v/>
      </c>
      <c r="BC119" s="195" t="n">
        <v>22.5500000000002</v>
      </c>
      <c r="BD119" s="195">
        <f>IFERROR(VLOOKUP(BC119,'CRUCE RIESGOS'!$C$9:$D$14,2,FALSE),"")</f>
        <v/>
      </c>
      <c r="BE119" s="195" t="n">
        <v>23.5500000000002</v>
      </c>
      <c r="BF119" s="195">
        <f>IFERROR(VLOOKUP(BE119,'CRUCE RIESGOS'!$C$9:$D$14,2,FALSE),"")</f>
        <v/>
      </c>
      <c r="BG119" s="195" t="n">
        <v>24.5500000000002</v>
      </c>
      <c r="BH119" s="195">
        <f>IFERROR(VLOOKUP(BG119,'CRUCE RIESGOS'!$C$9:$D$14,2,FALSE),"")</f>
        <v/>
      </c>
      <c r="BI119" s="195" t="n">
        <v>25.5500000000002</v>
      </c>
      <c r="BJ119" s="195">
        <f>IFERROR(VLOOKUP(BI119,'CRUCE RIESGOS'!$C$9:$D$14,2,FALSE),"")</f>
        <v/>
      </c>
    </row>
    <row r="120">
      <c r="N120" s="195">
        <f>IF(N121&lt;&gt;""," -R","")</f>
        <v/>
      </c>
      <c r="P120" s="195">
        <f>IF(P121&lt;&gt;""," -R","")</f>
        <v/>
      </c>
      <c r="R120" s="195">
        <f>IF(R121&lt;&gt;""," -R","")</f>
        <v/>
      </c>
      <c r="T120" s="195">
        <f>IF(T121&lt;&gt;""," -R","")</f>
        <v/>
      </c>
      <c r="V120" s="195">
        <f>IF(V121&lt;&gt;""," -R","")</f>
        <v/>
      </c>
      <c r="X120" s="195">
        <f>IF(X121&lt;&gt;""," -R","")</f>
        <v/>
      </c>
      <c r="Z120" s="195">
        <f>IF(Z121&lt;&gt;""," -R","")</f>
        <v/>
      </c>
      <c r="AB120" s="195">
        <f>IF(AB121&lt;&gt;""," -R","")</f>
        <v/>
      </c>
      <c r="AD120" s="195">
        <f>IF(AD121&lt;&gt;""," -R","")</f>
        <v/>
      </c>
      <c r="AF120" s="195">
        <f>IF(AF121&lt;&gt;""," -R","")</f>
        <v/>
      </c>
      <c r="AH120" s="195">
        <f>IF(AH121&lt;&gt;""," -R","")</f>
        <v/>
      </c>
      <c r="AJ120" s="195">
        <f>IF(AJ121&lt;&gt;""," -R","")</f>
        <v/>
      </c>
      <c r="AL120" s="195">
        <f>IF(AL121&lt;&gt;""," -R","")</f>
        <v/>
      </c>
      <c r="AN120" s="195">
        <f>IF(AN121&lt;&gt;""," -R","")</f>
        <v/>
      </c>
      <c r="AP120" s="195">
        <f>IF(AP121&lt;&gt;""," -R","")</f>
        <v/>
      </c>
      <c r="AR120" s="195">
        <f>IF(AR121&lt;&gt;""," -R","")</f>
        <v/>
      </c>
      <c r="AT120" s="195">
        <f>IF(AT121&lt;&gt;""," -R","")</f>
        <v/>
      </c>
      <c r="AV120" s="195">
        <f>IF(AV121&lt;&gt;""," -R","")</f>
        <v/>
      </c>
      <c r="AX120" s="195">
        <f>IF(AX121&lt;&gt;""," -R","")</f>
        <v/>
      </c>
      <c r="AZ120" s="195">
        <f>IF(AZ121&lt;&gt;""," -R","")</f>
        <v/>
      </c>
      <c r="BB120" s="195">
        <f>IF(BB121&lt;&gt;""," -R","")</f>
        <v/>
      </c>
      <c r="BD120" s="195">
        <f>IF(BD121&lt;&gt;""," -R","")</f>
        <v/>
      </c>
      <c r="BF120" s="195">
        <f>IF(BF121&lt;&gt;""," -R","")</f>
        <v/>
      </c>
      <c r="BH120" s="195">
        <f>IF(BH121&lt;&gt;""," -R","")</f>
        <v/>
      </c>
      <c r="BJ120" s="195">
        <f>IF(BJ121&lt;&gt;""," -R","")</f>
        <v/>
      </c>
    </row>
    <row r="121">
      <c r="M121" s="195" t="n">
        <v>1.56</v>
      </c>
      <c r="N121" s="195">
        <f>IFERROR(VLOOKUP(M121,'CRUCE RIESGOS'!$C$9:$D$14,2,FALSE),"")</f>
        <v/>
      </c>
      <c r="O121" s="195" t="n">
        <v>2.56000000000001</v>
      </c>
      <c r="P121" s="195">
        <f>IFERROR(VLOOKUP(O121,'CRUCE RIESGOS'!$C$9:$D$14,2,FALSE),"")</f>
        <v/>
      </c>
      <c r="Q121" s="195" t="n">
        <v>3.56000000000002</v>
      </c>
      <c r="R121" s="195">
        <f>IFERROR(VLOOKUP(Q121,'CRUCE RIESGOS'!$C$9:$D$14,2,FALSE),"")</f>
        <v/>
      </c>
      <c r="S121" s="195" t="n">
        <v>4.56000000000003</v>
      </c>
      <c r="T121" s="195">
        <f>IFERROR(VLOOKUP(S121,'CRUCE RIESGOS'!$C$9:$D$14,2,FALSE),"")</f>
        <v/>
      </c>
      <c r="U121" s="195" t="n">
        <v>5.56000000000004</v>
      </c>
      <c r="V121" s="195">
        <f>IFERROR(VLOOKUP(U121,'CRUCE RIESGOS'!$C$9:$D$14,2,FALSE),"")</f>
        <v/>
      </c>
      <c r="W121" s="195" t="n">
        <v>6.56000000000005</v>
      </c>
      <c r="X121" s="195">
        <f>IFERROR(VLOOKUP(W121,'CRUCE RIESGOS'!$C$9:$D$14,2,FALSE),"")</f>
        <v/>
      </c>
      <c r="Y121" s="195" t="n">
        <v>7.56000000000006</v>
      </c>
      <c r="Z121" s="195">
        <f>IFERROR(VLOOKUP(Y121,'CRUCE RIESGOS'!$C$9:$D$14,2,FALSE),"")</f>
        <v/>
      </c>
      <c r="AA121" s="195" t="n">
        <v>8.56000000000007</v>
      </c>
      <c r="AB121" s="195">
        <f>IFERROR(VLOOKUP(AA121,'CRUCE RIESGOS'!$C$9:$D$14,2,FALSE),"")</f>
        <v/>
      </c>
      <c r="AC121" s="195" t="n">
        <v>9.56000000000008</v>
      </c>
      <c r="AD121" s="195">
        <f>IFERROR(VLOOKUP(AC121,'CRUCE RIESGOS'!$C$9:$D$14,2,FALSE),"")</f>
        <v/>
      </c>
      <c r="AE121" s="195" t="n">
        <v>10.5600000000001</v>
      </c>
      <c r="AF121" s="195">
        <f>IFERROR(VLOOKUP(AE121,'CRUCE RIESGOS'!$C$9:$D$14,2,FALSE),"")</f>
        <v/>
      </c>
      <c r="AG121" s="195" t="n">
        <v>11.5600000000001</v>
      </c>
      <c r="AH121" s="195">
        <f>IFERROR(VLOOKUP(AG121,'CRUCE RIESGOS'!$C$9:$D$14,2,FALSE),"")</f>
        <v/>
      </c>
      <c r="AI121" s="195" t="n">
        <v>12.5600000000001</v>
      </c>
      <c r="AJ121" s="195">
        <f>IFERROR(VLOOKUP(AI121,'CRUCE RIESGOS'!$C$9:$D$14,2,FALSE),"")</f>
        <v/>
      </c>
      <c r="AK121" s="195" t="n">
        <v>13.5600000000001</v>
      </c>
      <c r="AL121" s="195">
        <f>IFERROR(VLOOKUP(AK121,'CRUCE RIESGOS'!$C$9:$D$14,2,FALSE),"")</f>
        <v/>
      </c>
      <c r="AM121" s="195" t="n">
        <v>14.5600000000001</v>
      </c>
      <c r="AN121" s="195">
        <f>IFERROR(VLOOKUP(AM121,'CRUCE RIESGOS'!$C$9:$D$14,2,FALSE),"")</f>
        <v/>
      </c>
      <c r="AO121" s="195" t="n">
        <v>15.5600000000001</v>
      </c>
      <c r="AP121" s="195">
        <f>IFERROR(VLOOKUP(AO121,'CRUCE RIESGOS'!$C$9:$D$14,2,FALSE),"")</f>
        <v/>
      </c>
      <c r="AQ121" s="195" t="n">
        <v>16.5600000000001</v>
      </c>
      <c r="AR121" s="195">
        <f>IFERROR(VLOOKUP(AQ121,'CRUCE RIESGOS'!$C$9:$D$14,2,FALSE),"")</f>
        <v/>
      </c>
      <c r="AS121" s="195" t="n">
        <v>17.5600000000002</v>
      </c>
      <c r="AT121" s="195">
        <f>IFERROR(VLOOKUP(AS121,'CRUCE RIESGOS'!$C$9:$D$14,2,FALSE),"")</f>
        <v/>
      </c>
      <c r="AU121" s="195" t="n">
        <v>18.5600000000002</v>
      </c>
      <c r="AV121" s="195">
        <f>IFERROR(VLOOKUP(AU121,'CRUCE RIESGOS'!$C$9:$D$14,2,FALSE),"")</f>
        <v/>
      </c>
      <c r="AW121" s="195" t="n">
        <v>19.5600000000002</v>
      </c>
      <c r="AX121" s="195">
        <f>IFERROR(VLOOKUP(AW121,'CRUCE RIESGOS'!$C$9:$D$14,2,FALSE),"")</f>
        <v/>
      </c>
      <c r="AY121" s="195" t="n">
        <v>20.5600000000002</v>
      </c>
      <c r="AZ121" s="195">
        <f>IFERROR(VLOOKUP(AY121,'CRUCE RIESGOS'!$C$9:$D$14,2,FALSE),"")</f>
        <v/>
      </c>
      <c r="BA121" s="195" t="n">
        <v>21.5600000000002</v>
      </c>
      <c r="BB121" s="195">
        <f>IFERROR(VLOOKUP(BA121,'CRUCE RIESGOS'!$C$9:$D$14,2,FALSE),"")</f>
        <v/>
      </c>
      <c r="BC121" s="195" t="n">
        <v>22.5600000000002</v>
      </c>
      <c r="BD121" s="195">
        <f>IFERROR(VLOOKUP(BC121,'CRUCE RIESGOS'!$C$9:$D$14,2,FALSE),"")</f>
        <v/>
      </c>
      <c r="BE121" s="195" t="n">
        <v>23.5600000000002</v>
      </c>
      <c r="BF121" s="195">
        <f>IFERROR(VLOOKUP(BE121,'CRUCE RIESGOS'!$C$9:$D$14,2,FALSE),"")</f>
        <v/>
      </c>
      <c r="BG121" s="195" t="n">
        <v>24.5600000000002</v>
      </c>
      <c r="BH121" s="195">
        <f>IFERROR(VLOOKUP(BG121,'CRUCE RIESGOS'!$C$9:$D$14,2,FALSE),"")</f>
        <v/>
      </c>
      <c r="BI121" s="195" t="n">
        <v>25.5600000000002</v>
      </c>
      <c r="BJ121" s="195">
        <f>IFERROR(VLOOKUP(BI121,'CRUCE RIESGOS'!$C$9:$D$14,2,FALSE),"")</f>
        <v/>
      </c>
    </row>
    <row r="122">
      <c r="N122" s="195">
        <f>IF(N123&lt;&gt;""," -R","")</f>
        <v/>
      </c>
      <c r="P122" s="195">
        <f>IF(P123&lt;&gt;""," -R","")</f>
        <v/>
      </c>
      <c r="R122" s="195">
        <f>IF(R123&lt;&gt;""," -R","")</f>
        <v/>
      </c>
      <c r="T122" s="195">
        <f>IF(T123&lt;&gt;""," -R","")</f>
        <v/>
      </c>
      <c r="V122" s="195">
        <f>IF(V123&lt;&gt;""," -R","")</f>
        <v/>
      </c>
      <c r="X122" s="195">
        <f>IF(X123&lt;&gt;""," -R","")</f>
        <v/>
      </c>
      <c r="Z122" s="195">
        <f>IF(Z123&lt;&gt;""," -R","")</f>
        <v/>
      </c>
      <c r="AB122" s="195">
        <f>IF(AB123&lt;&gt;""," -R","")</f>
        <v/>
      </c>
      <c r="AD122" s="195">
        <f>IF(AD123&lt;&gt;""," -R","")</f>
        <v/>
      </c>
      <c r="AF122" s="195">
        <f>IF(AF123&lt;&gt;""," -R","")</f>
        <v/>
      </c>
      <c r="AH122" s="195">
        <f>IF(AH123&lt;&gt;""," -R","")</f>
        <v/>
      </c>
      <c r="AJ122" s="195">
        <f>IF(AJ123&lt;&gt;""," -R","")</f>
        <v/>
      </c>
      <c r="AL122" s="195">
        <f>IF(AL123&lt;&gt;""," -R","")</f>
        <v/>
      </c>
      <c r="AN122" s="195">
        <f>IF(AN123&lt;&gt;""," -R","")</f>
        <v/>
      </c>
      <c r="AP122" s="195">
        <f>IF(AP123&lt;&gt;""," -R","")</f>
        <v/>
      </c>
      <c r="AR122" s="195">
        <f>IF(AR123&lt;&gt;""," -R","")</f>
        <v/>
      </c>
      <c r="AT122" s="195">
        <f>IF(AT123&lt;&gt;""," -R","")</f>
        <v/>
      </c>
      <c r="AV122" s="195">
        <f>IF(AV123&lt;&gt;""," -R","")</f>
        <v/>
      </c>
      <c r="AX122" s="195">
        <f>IF(AX123&lt;&gt;""," -R","")</f>
        <v/>
      </c>
      <c r="AZ122" s="195">
        <f>IF(AZ123&lt;&gt;""," -R","")</f>
        <v/>
      </c>
      <c r="BB122" s="195">
        <f>IF(BB123&lt;&gt;""," -R","")</f>
        <v/>
      </c>
      <c r="BD122" s="195">
        <f>IF(BD123&lt;&gt;""," -R","")</f>
        <v/>
      </c>
      <c r="BF122" s="195">
        <f>IF(BF123&lt;&gt;""," -R","")</f>
        <v/>
      </c>
      <c r="BH122" s="195">
        <f>IF(BH123&lt;&gt;""," -R","")</f>
        <v/>
      </c>
      <c r="BJ122" s="195">
        <f>IF(BJ123&lt;&gt;""," -R","")</f>
        <v/>
      </c>
    </row>
    <row r="123">
      <c r="M123" s="195" t="n">
        <v>1.57</v>
      </c>
      <c r="N123" s="195">
        <f>IFERROR(VLOOKUP(M123,'CRUCE RIESGOS'!$C$9:$D$14,2,FALSE),"")</f>
        <v/>
      </c>
      <c r="O123" s="195" t="n">
        <v>2.57000000000001</v>
      </c>
      <c r="P123" s="195">
        <f>IFERROR(VLOOKUP(O123,'CRUCE RIESGOS'!$C$9:$D$14,2,FALSE),"")</f>
        <v/>
      </c>
      <c r="Q123" s="195" t="n">
        <v>3.57000000000002</v>
      </c>
      <c r="R123" s="195">
        <f>IFERROR(VLOOKUP(Q123,'CRUCE RIESGOS'!$C$9:$D$14,2,FALSE),"")</f>
        <v/>
      </c>
      <c r="S123" s="195" t="n">
        <v>4.57000000000003</v>
      </c>
      <c r="T123" s="195">
        <f>IFERROR(VLOOKUP(S123,'CRUCE RIESGOS'!$C$9:$D$14,2,FALSE),"")</f>
        <v/>
      </c>
      <c r="U123" s="195" t="n">
        <v>5.57000000000004</v>
      </c>
      <c r="V123" s="195">
        <f>IFERROR(VLOOKUP(U123,'CRUCE RIESGOS'!$C$9:$D$14,2,FALSE),"")</f>
        <v/>
      </c>
      <c r="W123" s="195" t="n">
        <v>6.57000000000005</v>
      </c>
      <c r="X123" s="195">
        <f>IFERROR(VLOOKUP(W123,'CRUCE RIESGOS'!$C$9:$D$14,2,FALSE),"")</f>
        <v/>
      </c>
      <c r="Y123" s="195" t="n">
        <v>7.57000000000006</v>
      </c>
      <c r="Z123" s="195">
        <f>IFERROR(VLOOKUP(Y123,'CRUCE RIESGOS'!$C$9:$D$14,2,FALSE),"")</f>
        <v/>
      </c>
      <c r="AA123" s="195" t="n">
        <v>8.57000000000007</v>
      </c>
      <c r="AB123" s="195">
        <f>IFERROR(VLOOKUP(AA123,'CRUCE RIESGOS'!$C$9:$D$14,2,FALSE),"")</f>
        <v/>
      </c>
      <c r="AC123" s="195" t="n">
        <v>9.57000000000008</v>
      </c>
      <c r="AD123" s="195">
        <f>IFERROR(VLOOKUP(AC123,'CRUCE RIESGOS'!$C$9:$D$14,2,FALSE),"")</f>
        <v/>
      </c>
      <c r="AE123" s="195" t="n">
        <v>10.5700000000001</v>
      </c>
      <c r="AF123" s="195">
        <f>IFERROR(VLOOKUP(AE123,'CRUCE RIESGOS'!$C$9:$D$14,2,FALSE),"")</f>
        <v/>
      </c>
      <c r="AG123" s="195" t="n">
        <v>11.5700000000001</v>
      </c>
      <c r="AH123" s="195">
        <f>IFERROR(VLOOKUP(AG123,'CRUCE RIESGOS'!$C$9:$D$14,2,FALSE),"")</f>
        <v/>
      </c>
      <c r="AI123" s="195" t="n">
        <v>12.5700000000001</v>
      </c>
      <c r="AJ123" s="195">
        <f>IFERROR(VLOOKUP(AI123,'CRUCE RIESGOS'!$C$9:$D$14,2,FALSE),"")</f>
        <v/>
      </c>
      <c r="AK123" s="195" t="n">
        <v>13.5700000000001</v>
      </c>
      <c r="AL123" s="195">
        <f>IFERROR(VLOOKUP(AK123,'CRUCE RIESGOS'!$C$9:$D$14,2,FALSE),"")</f>
        <v/>
      </c>
      <c r="AM123" s="195" t="n">
        <v>14.5700000000001</v>
      </c>
      <c r="AN123" s="195">
        <f>IFERROR(VLOOKUP(AM123,'CRUCE RIESGOS'!$C$9:$D$14,2,FALSE),"")</f>
        <v/>
      </c>
      <c r="AO123" s="195" t="n">
        <v>15.5700000000001</v>
      </c>
      <c r="AP123" s="195">
        <f>IFERROR(VLOOKUP(AO123,'CRUCE RIESGOS'!$C$9:$D$14,2,FALSE),"")</f>
        <v/>
      </c>
      <c r="AQ123" s="195" t="n">
        <v>16.5700000000001</v>
      </c>
      <c r="AR123" s="195">
        <f>IFERROR(VLOOKUP(AQ123,'CRUCE RIESGOS'!$C$9:$D$14,2,FALSE),"")</f>
        <v/>
      </c>
      <c r="AS123" s="195" t="n">
        <v>17.5700000000002</v>
      </c>
      <c r="AT123" s="195">
        <f>IFERROR(VLOOKUP(AS123,'CRUCE RIESGOS'!$C$9:$D$14,2,FALSE),"")</f>
        <v/>
      </c>
      <c r="AU123" s="195" t="n">
        <v>18.5700000000002</v>
      </c>
      <c r="AV123" s="195">
        <f>IFERROR(VLOOKUP(AU123,'CRUCE RIESGOS'!$C$9:$D$14,2,FALSE),"")</f>
        <v/>
      </c>
      <c r="AW123" s="195" t="n">
        <v>19.5700000000002</v>
      </c>
      <c r="AX123" s="195">
        <f>IFERROR(VLOOKUP(AW123,'CRUCE RIESGOS'!$C$9:$D$14,2,FALSE),"")</f>
        <v/>
      </c>
      <c r="AY123" s="195" t="n">
        <v>20.5700000000002</v>
      </c>
      <c r="AZ123" s="195">
        <f>IFERROR(VLOOKUP(AY123,'CRUCE RIESGOS'!$C$9:$D$14,2,FALSE),"")</f>
        <v/>
      </c>
      <c r="BA123" s="195" t="n">
        <v>21.5700000000002</v>
      </c>
      <c r="BB123" s="195">
        <f>IFERROR(VLOOKUP(BA123,'CRUCE RIESGOS'!$C$9:$D$14,2,FALSE),"")</f>
        <v/>
      </c>
      <c r="BC123" s="195" t="n">
        <v>22.5700000000002</v>
      </c>
      <c r="BD123" s="195">
        <f>IFERROR(VLOOKUP(BC123,'CRUCE RIESGOS'!$C$9:$D$14,2,FALSE),"")</f>
        <v/>
      </c>
      <c r="BE123" s="195" t="n">
        <v>23.5700000000002</v>
      </c>
      <c r="BF123" s="195">
        <f>IFERROR(VLOOKUP(BE123,'CRUCE RIESGOS'!$C$9:$D$14,2,FALSE),"")</f>
        <v/>
      </c>
      <c r="BG123" s="195" t="n">
        <v>24.5700000000002</v>
      </c>
      <c r="BH123" s="195">
        <f>IFERROR(VLOOKUP(BG123,'CRUCE RIESGOS'!$C$9:$D$14,2,FALSE),"")</f>
        <v/>
      </c>
      <c r="BI123" s="195" t="n">
        <v>25.5700000000002</v>
      </c>
      <c r="BJ123" s="195">
        <f>IFERROR(VLOOKUP(BI123,'CRUCE RIESGOS'!$C$9:$D$14,2,FALSE),"")</f>
        <v/>
      </c>
    </row>
    <row r="124">
      <c r="N124" s="195">
        <f>IF(N125&lt;&gt;""," -R","")</f>
        <v/>
      </c>
      <c r="P124" s="195">
        <f>IF(P125&lt;&gt;""," -R","")</f>
        <v/>
      </c>
      <c r="R124" s="195">
        <f>IF(R125&lt;&gt;""," -R","")</f>
        <v/>
      </c>
      <c r="T124" s="195">
        <f>IF(T125&lt;&gt;""," -R","")</f>
        <v/>
      </c>
      <c r="V124" s="195">
        <f>IF(V125&lt;&gt;""," -R","")</f>
        <v/>
      </c>
      <c r="X124" s="195">
        <f>IF(X125&lt;&gt;""," -R","")</f>
        <v/>
      </c>
      <c r="Z124" s="195">
        <f>IF(Z125&lt;&gt;""," -R","")</f>
        <v/>
      </c>
      <c r="AB124" s="195">
        <f>IF(AB125&lt;&gt;""," -R","")</f>
        <v/>
      </c>
      <c r="AD124" s="195">
        <f>IF(AD125&lt;&gt;""," -R","")</f>
        <v/>
      </c>
      <c r="AF124" s="195">
        <f>IF(AF125&lt;&gt;""," -R","")</f>
        <v/>
      </c>
      <c r="AH124" s="195">
        <f>IF(AH125&lt;&gt;""," -R","")</f>
        <v/>
      </c>
      <c r="AJ124" s="195">
        <f>IF(AJ125&lt;&gt;""," -R","")</f>
        <v/>
      </c>
      <c r="AL124" s="195">
        <f>IF(AL125&lt;&gt;""," -R","")</f>
        <v/>
      </c>
      <c r="AN124" s="195">
        <f>IF(AN125&lt;&gt;""," -R","")</f>
        <v/>
      </c>
      <c r="AP124" s="195">
        <f>IF(AP125&lt;&gt;""," -R","")</f>
        <v/>
      </c>
      <c r="AR124" s="195">
        <f>IF(AR125&lt;&gt;""," -R","")</f>
        <v/>
      </c>
      <c r="AT124" s="195">
        <f>IF(AT125&lt;&gt;""," -R","")</f>
        <v/>
      </c>
      <c r="AV124" s="195">
        <f>IF(AV125&lt;&gt;""," -R","")</f>
        <v/>
      </c>
      <c r="AX124" s="195">
        <f>IF(AX125&lt;&gt;""," -R","")</f>
        <v/>
      </c>
      <c r="AZ124" s="195">
        <f>IF(AZ125&lt;&gt;""," -R","")</f>
        <v/>
      </c>
      <c r="BB124" s="195">
        <f>IF(BB125&lt;&gt;""," -R","")</f>
        <v/>
      </c>
      <c r="BD124" s="195">
        <f>IF(BD125&lt;&gt;""," -R","")</f>
        <v/>
      </c>
      <c r="BF124" s="195">
        <f>IF(BF125&lt;&gt;""," -R","")</f>
        <v/>
      </c>
      <c r="BH124" s="195">
        <f>IF(BH125&lt;&gt;""," -R","")</f>
        <v/>
      </c>
      <c r="BJ124" s="195">
        <f>IF(BJ125&lt;&gt;""," -R","")</f>
        <v/>
      </c>
    </row>
    <row r="125">
      <c r="M125" s="195" t="n">
        <v>1.58</v>
      </c>
      <c r="N125" s="195">
        <f>IFERROR(VLOOKUP(M125,'CRUCE RIESGOS'!$C$9:$D$14,2,FALSE),"")</f>
        <v/>
      </c>
      <c r="O125" s="195" t="n">
        <v>2.58000000000001</v>
      </c>
      <c r="P125" s="195">
        <f>IFERROR(VLOOKUP(O125,'CRUCE RIESGOS'!$C$9:$D$14,2,FALSE),"")</f>
        <v/>
      </c>
      <c r="Q125" s="195" t="n">
        <v>3.58000000000002</v>
      </c>
      <c r="R125" s="195">
        <f>IFERROR(VLOOKUP(Q125,'CRUCE RIESGOS'!$C$9:$D$14,2,FALSE),"")</f>
        <v/>
      </c>
      <c r="S125" s="195" t="n">
        <v>4.58000000000003</v>
      </c>
      <c r="T125" s="195">
        <f>IFERROR(VLOOKUP(S125,'CRUCE RIESGOS'!$C$9:$D$14,2,FALSE),"")</f>
        <v/>
      </c>
      <c r="U125" s="195" t="n">
        <v>5.58000000000004</v>
      </c>
      <c r="V125" s="195">
        <f>IFERROR(VLOOKUP(U125,'CRUCE RIESGOS'!$C$9:$D$14,2,FALSE),"")</f>
        <v/>
      </c>
      <c r="W125" s="195" t="n">
        <v>6.58000000000005</v>
      </c>
      <c r="X125" s="195">
        <f>IFERROR(VLOOKUP(W125,'CRUCE RIESGOS'!$C$9:$D$14,2,FALSE),"")</f>
        <v/>
      </c>
      <c r="Y125" s="195" t="n">
        <v>7.58000000000006</v>
      </c>
      <c r="Z125" s="195">
        <f>IFERROR(VLOOKUP(Y125,'CRUCE RIESGOS'!$C$9:$D$14,2,FALSE),"")</f>
        <v/>
      </c>
      <c r="AA125" s="195" t="n">
        <v>8.580000000000069</v>
      </c>
      <c r="AB125" s="195">
        <f>IFERROR(VLOOKUP(AA125,'CRUCE RIESGOS'!$C$9:$D$14,2,FALSE),"")</f>
        <v/>
      </c>
      <c r="AC125" s="195" t="n">
        <v>9.58000000000008</v>
      </c>
      <c r="AD125" s="195">
        <f>IFERROR(VLOOKUP(AC125,'CRUCE RIESGOS'!$C$9:$D$14,2,FALSE),"")</f>
        <v/>
      </c>
      <c r="AE125" s="195" t="n">
        <v>10.5800000000001</v>
      </c>
      <c r="AF125" s="195">
        <f>IFERROR(VLOOKUP(AE125,'CRUCE RIESGOS'!$C$9:$D$14,2,FALSE),"")</f>
        <v/>
      </c>
      <c r="AG125" s="195" t="n">
        <v>11.5800000000001</v>
      </c>
      <c r="AH125" s="195">
        <f>IFERROR(VLOOKUP(AG125,'CRUCE RIESGOS'!$C$9:$D$14,2,FALSE),"")</f>
        <v/>
      </c>
      <c r="AI125" s="195" t="n">
        <v>12.5800000000001</v>
      </c>
      <c r="AJ125" s="195">
        <f>IFERROR(VLOOKUP(AI125,'CRUCE RIESGOS'!$C$9:$D$14,2,FALSE),"")</f>
        <v/>
      </c>
      <c r="AK125" s="195" t="n">
        <v>13.5800000000001</v>
      </c>
      <c r="AL125" s="195">
        <f>IFERROR(VLOOKUP(AK125,'CRUCE RIESGOS'!$C$9:$D$14,2,FALSE),"")</f>
        <v/>
      </c>
      <c r="AM125" s="195" t="n">
        <v>14.5800000000001</v>
      </c>
      <c r="AN125" s="195">
        <f>IFERROR(VLOOKUP(AM125,'CRUCE RIESGOS'!$C$9:$D$14,2,FALSE),"")</f>
        <v/>
      </c>
      <c r="AO125" s="195" t="n">
        <v>15.5800000000001</v>
      </c>
      <c r="AP125" s="195">
        <f>IFERROR(VLOOKUP(AO125,'CRUCE RIESGOS'!$C$9:$D$14,2,FALSE),"")</f>
        <v/>
      </c>
      <c r="AQ125" s="195" t="n">
        <v>16.5800000000001</v>
      </c>
      <c r="AR125" s="195">
        <f>IFERROR(VLOOKUP(AQ125,'CRUCE RIESGOS'!$C$9:$D$14,2,FALSE),"")</f>
        <v/>
      </c>
      <c r="AS125" s="195" t="n">
        <v>17.5800000000002</v>
      </c>
      <c r="AT125" s="195">
        <f>IFERROR(VLOOKUP(AS125,'CRUCE RIESGOS'!$C$9:$D$14,2,FALSE),"")</f>
        <v/>
      </c>
      <c r="AU125" s="195" t="n">
        <v>18.5800000000002</v>
      </c>
      <c r="AV125" s="195">
        <f>IFERROR(VLOOKUP(AU125,'CRUCE RIESGOS'!$C$9:$D$14,2,FALSE),"")</f>
        <v/>
      </c>
      <c r="AW125" s="195" t="n">
        <v>19.5800000000002</v>
      </c>
      <c r="AX125" s="195">
        <f>IFERROR(VLOOKUP(AW125,'CRUCE RIESGOS'!$C$9:$D$14,2,FALSE),"")</f>
        <v/>
      </c>
      <c r="AY125" s="195" t="n">
        <v>20.5800000000002</v>
      </c>
      <c r="AZ125" s="195">
        <f>IFERROR(VLOOKUP(AY125,'CRUCE RIESGOS'!$C$9:$D$14,2,FALSE),"")</f>
        <v/>
      </c>
      <c r="BA125" s="195" t="n">
        <v>21.5800000000002</v>
      </c>
      <c r="BB125" s="195">
        <f>IFERROR(VLOOKUP(BA125,'CRUCE RIESGOS'!$C$9:$D$14,2,FALSE),"")</f>
        <v/>
      </c>
      <c r="BC125" s="195" t="n">
        <v>22.5800000000002</v>
      </c>
      <c r="BD125" s="195">
        <f>IFERROR(VLOOKUP(BC125,'CRUCE RIESGOS'!$C$9:$D$14,2,FALSE),"")</f>
        <v/>
      </c>
      <c r="BE125" s="195" t="n">
        <v>23.5800000000002</v>
      </c>
      <c r="BF125" s="195">
        <f>IFERROR(VLOOKUP(BE125,'CRUCE RIESGOS'!$C$9:$D$14,2,FALSE),"")</f>
        <v/>
      </c>
      <c r="BG125" s="195" t="n">
        <v>24.5800000000002</v>
      </c>
      <c r="BH125" s="195">
        <f>IFERROR(VLOOKUP(BG125,'CRUCE RIESGOS'!$C$9:$D$14,2,FALSE),"")</f>
        <v/>
      </c>
      <c r="BI125" s="195" t="n">
        <v>25.5800000000002</v>
      </c>
      <c r="BJ125" s="195">
        <f>IFERROR(VLOOKUP(BI125,'CRUCE RIESGOS'!$C$9:$D$14,2,FALSE),"")</f>
        <v/>
      </c>
    </row>
    <row r="126">
      <c r="N126" s="195">
        <f>IF(N127&lt;&gt;""," -R","")</f>
        <v/>
      </c>
      <c r="P126" s="195">
        <f>IF(P127&lt;&gt;""," -R","")</f>
        <v/>
      </c>
      <c r="R126" s="195">
        <f>IF(R127&lt;&gt;""," -R","")</f>
        <v/>
      </c>
      <c r="T126" s="195">
        <f>IF(T127&lt;&gt;""," -R","")</f>
        <v/>
      </c>
      <c r="V126" s="195">
        <f>IF(V127&lt;&gt;""," -R","")</f>
        <v/>
      </c>
      <c r="X126" s="195">
        <f>IF(X127&lt;&gt;""," -R","")</f>
        <v/>
      </c>
      <c r="Z126" s="195">
        <f>IF(Z127&lt;&gt;""," -R","")</f>
        <v/>
      </c>
      <c r="AB126" s="195">
        <f>IF(AB127&lt;&gt;""," -R","")</f>
        <v/>
      </c>
      <c r="AD126" s="195">
        <f>IF(AD127&lt;&gt;""," -R","")</f>
        <v/>
      </c>
      <c r="AF126" s="195">
        <f>IF(AF127&lt;&gt;""," -R","")</f>
        <v/>
      </c>
      <c r="AH126" s="195">
        <f>IF(AH127&lt;&gt;""," -R","")</f>
        <v/>
      </c>
      <c r="AJ126" s="195">
        <f>IF(AJ127&lt;&gt;""," -R","")</f>
        <v/>
      </c>
      <c r="AL126" s="195">
        <f>IF(AL127&lt;&gt;""," -R","")</f>
        <v/>
      </c>
      <c r="AN126" s="195">
        <f>IF(AN127&lt;&gt;""," -R","")</f>
        <v/>
      </c>
      <c r="AP126" s="195">
        <f>IF(AP127&lt;&gt;""," -R","")</f>
        <v/>
      </c>
      <c r="AR126" s="195">
        <f>IF(AR127&lt;&gt;""," -R","")</f>
        <v/>
      </c>
      <c r="AT126" s="195">
        <f>IF(AT127&lt;&gt;""," -R","")</f>
        <v/>
      </c>
      <c r="AV126" s="195">
        <f>IF(AV127&lt;&gt;""," -R","")</f>
        <v/>
      </c>
      <c r="AX126" s="195">
        <f>IF(AX127&lt;&gt;""," -R","")</f>
        <v/>
      </c>
      <c r="AZ126" s="195">
        <f>IF(AZ127&lt;&gt;""," -R","")</f>
        <v/>
      </c>
      <c r="BB126" s="195">
        <f>IF(BB127&lt;&gt;""," -R","")</f>
        <v/>
      </c>
      <c r="BD126" s="195">
        <f>IF(BD127&lt;&gt;""," -R","")</f>
        <v/>
      </c>
      <c r="BF126" s="195">
        <f>IF(BF127&lt;&gt;""," -R","")</f>
        <v/>
      </c>
      <c r="BH126" s="195">
        <f>IF(BH127&lt;&gt;""," -R","")</f>
        <v/>
      </c>
      <c r="BJ126" s="195">
        <f>IF(BJ127&lt;&gt;""," -R","")</f>
        <v/>
      </c>
    </row>
    <row r="127">
      <c r="M127" s="195" t="n">
        <v>1.59</v>
      </c>
      <c r="N127" s="195">
        <f>IFERROR(VLOOKUP(M127,'CRUCE RIESGOS'!$C$9:$D$14,2,FALSE),"")</f>
        <v/>
      </c>
      <c r="O127" s="195" t="n">
        <v>2.59000000000001</v>
      </c>
      <c r="P127" s="195">
        <f>IFERROR(VLOOKUP(O127,'CRUCE RIESGOS'!$C$9:$D$14,2,FALSE),"")</f>
        <v/>
      </c>
      <c r="Q127" s="195" t="n">
        <v>3.59000000000002</v>
      </c>
      <c r="R127" s="195">
        <f>IFERROR(VLOOKUP(Q127,'CRUCE RIESGOS'!$C$9:$D$14,2,FALSE),"")</f>
        <v/>
      </c>
      <c r="S127" s="195" t="n">
        <v>4.59000000000003</v>
      </c>
      <c r="T127" s="195">
        <f>IFERROR(VLOOKUP(S127,'CRUCE RIESGOS'!$C$9:$D$14,2,FALSE),"")</f>
        <v/>
      </c>
      <c r="U127" s="195" t="n">
        <v>5.59000000000004</v>
      </c>
      <c r="V127" s="195">
        <f>IFERROR(VLOOKUP(U127,'CRUCE RIESGOS'!$C$9:$D$14,2,FALSE),"")</f>
        <v/>
      </c>
      <c r="W127" s="195" t="n">
        <v>6.59000000000005</v>
      </c>
      <c r="X127" s="195">
        <f>IFERROR(VLOOKUP(W127,'CRUCE RIESGOS'!$C$9:$D$14,2,FALSE),"")</f>
        <v/>
      </c>
      <c r="Y127" s="195" t="n">
        <v>7.59000000000006</v>
      </c>
      <c r="Z127" s="195">
        <f>IFERROR(VLOOKUP(Y127,'CRUCE RIESGOS'!$C$9:$D$14,2,FALSE),"")</f>
        <v/>
      </c>
      <c r="AA127" s="195" t="n">
        <v>8.590000000000069</v>
      </c>
      <c r="AB127" s="195">
        <f>IFERROR(VLOOKUP(AA127,'CRUCE RIESGOS'!$C$9:$D$14,2,FALSE),"")</f>
        <v/>
      </c>
      <c r="AC127" s="195" t="n">
        <v>9.59000000000008</v>
      </c>
      <c r="AD127" s="195">
        <f>IFERROR(VLOOKUP(AC127,'CRUCE RIESGOS'!$C$9:$D$14,2,FALSE),"")</f>
        <v/>
      </c>
      <c r="AE127" s="195" t="n">
        <v>10.5900000000001</v>
      </c>
      <c r="AF127" s="195">
        <f>IFERROR(VLOOKUP(AE127,'CRUCE RIESGOS'!$C$9:$D$14,2,FALSE),"")</f>
        <v/>
      </c>
      <c r="AG127" s="195" t="n">
        <v>11.5900000000001</v>
      </c>
      <c r="AH127" s="195">
        <f>IFERROR(VLOOKUP(AG127,'CRUCE RIESGOS'!$C$9:$D$14,2,FALSE),"")</f>
        <v/>
      </c>
      <c r="AI127" s="195" t="n">
        <v>12.5900000000001</v>
      </c>
      <c r="AJ127" s="195">
        <f>IFERROR(VLOOKUP(AI127,'CRUCE RIESGOS'!$C$9:$D$14,2,FALSE),"")</f>
        <v/>
      </c>
      <c r="AK127" s="195" t="n">
        <v>13.5900000000001</v>
      </c>
      <c r="AL127" s="195">
        <f>IFERROR(VLOOKUP(AK127,'CRUCE RIESGOS'!$C$9:$D$14,2,FALSE),"")</f>
        <v/>
      </c>
      <c r="AM127" s="195" t="n">
        <v>14.5900000000001</v>
      </c>
      <c r="AN127" s="195">
        <f>IFERROR(VLOOKUP(AM127,'CRUCE RIESGOS'!$C$9:$D$14,2,FALSE),"")</f>
        <v/>
      </c>
      <c r="AO127" s="195" t="n">
        <v>15.5900000000001</v>
      </c>
      <c r="AP127" s="195">
        <f>IFERROR(VLOOKUP(AO127,'CRUCE RIESGOS'!$C$9:$D$14,2,FALSE),"")</f>
        <v/>
      </c>
      <c r="AQ127" s="195" t="n">
        <v>16.5900000000001</v>
      </c>
      <c r="AR127" s="195">
        <f>IFERROR(VLOOKUP(AQ127,'CRUCE RIESGOS'!$C$9:$D$14,2,FALSE),"")</f>
        <v/>
      </c>
      <c r="AS127" s="195" t="n">
        <v>17.5900000000002</v>
      </c>
      <c r="AT127" s="195">
        <f>IFERROR(VLOOKUP(AS127,'CRUCE RIESGOS'!$C$9:$D$14,2,FALSE),"")</f>
        <v/>
      </c>
      <c r="AU127" s="195" t="n">
        <v>18.5900000000002</v>
      </c>
      <c r="AV127" s="195">
        <f>IFERROR(VLOOKUP(AU127,'CRUCE RIESGOS'!$C$9:$D$14,2,FALSE),"")</f>
        <v/>
      </c>
      <c r="AW127" s="195" t="n">
        <v>19.5900000000002</v>
      </c>
      <c r="AX127" s="195">
        <f>IFERROR(VLOOKUP(AW127,'CRUCE RIESGOS'!$C$9:$D$14,2,FALSE),"")</f>
        <v/>
      </c>
      <c r="AY127" s="195" t="n">
        <v>20.5900000000002</v>
      </c>
      <c r="AZ127" s="195">
        <f>IFERROR(VLOOKUP(AY127,'CRUCE RIESGOS'!$C$9:$D$14,2,FALSE),"")</f>
        <v/>
      </c>
      <c r="BA127" s="195" t="n">
        <v>21.5900000000002</v>
      </c>
      <c r="BB127" s="195">
        <f>IFERROR(VLOOKUP(BA127,'CRUCE RIESGOS'!$C$9:$D$14,2,FALSE),"")</f>
        <v/>
      </c>
      <c r="BC127" s="195" t="n">
        <v>22.5900000000002</v>
      </c>
      <c r="BD127" s="195">
        <f>IFERROR(VLOOKUP(BC127,'CRUCE RIESGOS'!$C$9:$D$14,2,FALSE),"")</f>
        <v/>
      </c>
      <c r="BE127" s="195" t="n">
        <v>23.5900000000002</v>
      </c>
      <c r="BF127" s="195">
        <f>IFERROR(VLOOKUP(BE127,'CRUCE RIESGOS'!$C$9:$D$14,2,FALSE),"")</f>
        <v/>
      </c>
      <c r="BG127" s="195" t="n">
        <v>24.5900000000002</v>
      </c>
      <c r="BH127" s="195">
        <f>IFERROR(VLOOKUP(BG127,'CRUCE RIESGOS'!$C$9:$D$14,2,FALSE),"")</f>
        <v/>
      </c>
      <c r="BI127" s="195" t="n">
        <v>25.5900000000002</v>
      </c>
      <c r="BJ127" s="195">
        <f>IFERROR(VLOOKUP(BI127,'CRUCE RIESGOS'!$C$9:$D$14,2,FALSE),"")</f>
        <v/>
      </c>
    </row>
    <row r="128">
      <c r="N128" s="195">
        <f>IF(N129&lt;&gt;""," -R","")</f>
        <v/>
      </c>
      <c r="P128" s="195">
        <f>IF(P129&lt;&gt;""," -R","")</f>
        <v/>
      </c>
      <c r="R128" s="195">
        <f>IF(R129&lt;&gt;""," -R","")</f>
        <v/>
      </c>
      <c r="T128" s="195">
        <f>IF(T129&lt;&gt;""," -R","")</f>
        <v/>
      </c>
      <c r="V128" s="195">
        <f>IF(V129&lt;&gt;""," -R","")</f>
        <v/>
      </c>
      <c r="X128" s="195">
        <f>IF(X129&lt;&gt;""," -R","")</f>
        <v/>
      </c>
      <c r="Z128" s="195">
        <f>IF(Z129&lt;&gt;""," -R","")</f>
        <v/>
      </c>
      <c r="AB128" s="195">
        <f>IF(AB129&lt;&gt;""," -R","")</f>
        <v/>
      </c>
      <c r="AD128" s="195">
        <f>IF(AD129&lt;&gt;""," -R","")</f>
        <v/>
      </c>
      <c r="AF128" s="195">
        <f>IF(AF129&lt;&gt;""," -R","")</f>
        <v/>
      </c>
      <c r="AH128" s="195">
        <f>IF(AH129&lt;&gt;""," -R","")</f>
        <v/>
      </c>
      <c r="AJ128" s="195">
        <f>IF(AJ129&lt;&gt;""," -R","")</f>
        <v/>
      </c>
      <c r="AL128" s="195">
        <f>IF(AL129&lt;&gt;""," -R","")</f>
        <v/>
      </c>
      <c r="AN128" s="195">
        <f>IF(AN129&lt;&gt;""," -R","")</f>
        <v/>
      </c>
      <c r="AP128" s="195">
        <f>IF(AP129&lt;&gt;""," -R","")</f>
        <v/>
      </c>
      <c r="AR128" s="195">
        <f>IF(AR129&lt;&gt;""," -R","")</f>
        <v/>
      </c>
      <c r="AT128" s="195">
        <f>IF(AT129&lt;&gt;""," -R","")</f>
        <v/>
      </c>
      <c r="AV128" s="195">
        <f>IF(AV129&lt;&gt;""," -R","")</f>
        <v/>
      </c>
      <c r="AX128" s="195">
        <f>IF(AX129&lt;&gt;""," -R","")</f>
        <v/>
      </c>
      <c r="AZ128" s="195">
        <f>IF(AZ129&lt;&gt;""," -R","")</f>
        <v/>
      </c>
      <c r="BB128" s="195">
        <f>IF(BB129&lt;&gt;""," -R","")</f>
        <v/>
      </c>
      <c r="BD128" s="195">
        <f>IF(BD129&lt;&gt;""," -R","")</f>
        <v/>
      </c>
      <c r="BF128" s="195">
        <f>IF(BF129&lt;&gt;""," -R","")</f>
        <v/>
      </c>
      <c r="BH128" s="195">
        <f>IF(BH129&lt;&gt;""," -R","")</f>
        <v/>
      </c>
      <c r="BJ128" s="195">
        <f>IF(BJ129&lt;&gt;""," -R","")</f>
        <v/>
      </c>
    </row>
    <row r="129">
      <c r="M129" s="195" t="n">
        <v>1.6</v>
      </c>
      <c r="N129" s="195">
        <f>IFERROR(VLOOKUP(M129,'CRUCE RIESGOS'!$C$9:$D$14,2,FALSE),"")</f>
        <v/>
      </c>
      <c r="O129" s="195" t="n">
        <v>2.60000000000001</v>
      </c>
      <c r="P129" s="195">
        <f>IFERROR(VLOOKUP(O129,'CRUCE RIESGOS'!$C$9:$D$14,2,FALSE),"")</f>
        <v/>
      </c>
      <c r="Q129" s="195" t="n">
        <v>3.60000000000002</v>
      </c>
      <c r="R129" s="195">
        <f>IFERROR(VLOOKUP(Q129,'CRUCE RIESGOS'!$C$9:$D$14,2,FALSE),"")</f>
        <v/>
      </c>
      <c r="S129" s="195" t="n">
        <v>4.60000000000003</v>
      </c>
      <c r="T129" s="195">
        <f>IFERROR(VLOOKUP(S129,'CRUCE RIESGOS'!$C$9:$D$14,2,FALSE),"")</f>
        <v/>
      </c>
      <c r="U129" s="195" t="n">
        <v>5.60000000000004</v>
      </c>
      <c r="V129" s="195">
        <f>IFERROR(VLOOKUP(U129,'CRUCE RIESGOS'!$C$9:$D$14,2,FALSE),"")</f>
        <v/>
      </c>
      <c r="W129" s="195" t="n">
        <v>6.60000000000005</v>
      </c>
      <c r="X129" s="195">
        <f>IFERROR(VLOOKUP(W129,'CRUCE RIESGOS'!$C$9:$D$14,2,FALSE),"")</f>
        <v/>
      </c>
      <c r="Y129" s="195" t="n">
        <v>7.60000000000006</v>
      </c>
      <c r="Z129" s="195">
        <f>IFERROR(VLOOKUP(Y129,'CRUCE RIESGOS'!$C$9:$D$14,2,FALSE),"")</f>
        <v/>
      </c>
      <c r="AA129" s="195" t="n">
        <v>8.600000000000071</v>
      </c>
      <c r="AB129" s="195">
        <f>IFERROR(VLOOKUP(AA129,'CRUCE RIESGOS'!$C$9:$D$14,2,FALSE),"")</f>
        <v/>
      </c>
      <c r="AC129" s="195" t="n">
        <v>9.60000000000008</v>
      </c>
      <c r="AD129" s="195">
        <f>IFERROR(VLOOKUP(AC129,'CRUCE RIESGOS'!$C$9:$D$14,2,FALSE),"")</f>
        <v/>
      </c>
      <c r="AE129" s="195" t="n">
        <v>10.6000000000001</v>
      </c>
      <c r="AF129" s="195">
        <f>IFERROR(VLOOKUP(AE129,'CRUCE RIESGOS'!$C$9:$D$14,2,FALSE),"")</f>
        <v/>
      </c>
      <c r="AG129" s="195" t="n">
        <v>11.6000000000001</v>
      </c>
      <c r="AH129" s="195">
        <f>IFERROR(VLOOKUP(AG129,'CRUCE RIESGOS'!$C$9:$D$14,2,FALSE),"")</f>
        <v/>
      </c>
      <c r="AI129" s="195" t="n">
        <v>12.6000000000001</v>
      </c>
      <c r="AJ129" s="195">
        <f>IFERROR(VLOOKUP(AI129,'CRUCE RIESGOS'!$C$9:$D$14,2,FALSE),"")</f>
        <v/>
      </c>
      <c r="AK129" s="195" t="n">
        <v>13.6000000000001</v>
      </c>
      <c r="AL129" s="195">
        <f>IFERROR(VLOOKUP(AK129,'CRUCE RIESGOS'!$C$9:$D$14,2,FALSE),"")</f>
        <v/>
      </c>
      <c r="AM129" s="195" t="n">
        <v>14.6000000000001</v>
      </c>
      <c r="AN129" s="195">
        <f>IFERROR(VLOOKUP(AM129,'CRUCE RIESGOS'!$C$9:$D$14,2,FALSE),"")</f>
        <v/>
      </c>
      <c r="AO129" s="195" t="n">
        <v>15.6000000000001</v>
      </c>
      <c r="AP129" s="195">
        <f>IFERROR(VLOOKUP(AO129,'CRUCE RIESGOS'!$C$9:$D$14,2,FALSE),"")</f>
        <v/>
      </c>
      <c r="AQ129" s="195" t="n">
        <v>16.6000000000001</v>
      </c>
      <c r="AR129" s="195">
        <f>IFERROR(VLOOKUP(AQ129,'CRUCE RIESGOS'!$C$9:$D$14,2,FALSE),"")</f>
        <v/>
      </c>
      <c r="AS129" s="195" t="n">
        <v>17.6000000000002</v>
      </c>
      <c r="AT129" s="195">
        <f>IFERROR(VLOOKUP(AS129,'CRUCE RIESGOS'!$C$9:$D$14,2,FALSE),"")</f>
        <v/>
      </c>
      <c r="AU129" s="195" t="n">
        <v>18.6000000000002</v>
      </c>
      <c r="AV129" s="195">
        <f>IFERROR(VLOOKUP(AU129,'CRUCE RIESGOS'!$C$9:$D$14,2,FALSE),"")</f>
        <v/>
      </c>
      <c r="AW129" s="195" t="n">
        <v>19.6000000000002</v>
      </c>
      <c r="AX129" s="195">
        <f>IFERROR(VLOOKUP(AW129,'CRUCE RIESGOS'!$C$9:$D$14,2,FALSE),"")</f>
        <v/>
      </c>
      <c r="AY129" s="195" t="n">
        <v>20.6000000000002</v>
      </c>
      <c r="AZ129" s="195">
        <f>IFERROR(VLOOKUP(AY129,'CRUCE RIESGOS'!$C$9:$D$14,2,FALSE),"")</f>
        <v/>
      </c>
      <c r="BA129" s="195" t="n">
        <v>21.6000000000002</v>
      </c>
      <c r="BB129" s="195">
        <f>IFERROR(VLOOKUP(BA129,'CRUCE RIESGOS'!$C$9:$D$14,2,FALSE),"")</f>
        <v/>
      </c>
      <c r="BC129" s="195" t="n">
        <v>22.6000000000002</v>
      </c>
      <c r="BD129" s="195">
        <f>IFERROR(VLOOKUP(BC129,'CRUCE RIESGOS'!$C$9:$D$14,2,FALSE),"")</f>
        <v/>
      </c>
      <c r="BE129" s="195" t="n">
        <v>23.6000000000002</v>
      </c>
      <c r="BF129" s="195">
        <f>IFERROR(VLOOKUP(BE129,'CRUCE RIESGOS'!$C$9:$D$14,2,FALSE),"")</f>
        <v/>
      </c>
      <c r="BG129" s="195" t="n">
        <v>24.6000000000002</v>
      </c>
      <c r="BH129" s="195">
        <f>IFERROR(VLOOKUP(BG129,'CRUCE RIESGOS'!$C$9:$D$14,2,FALSE),"")</f>
        <v/>
      </c>
      <c r="BI129" s="195" t="n">
        <v>25.6000000000002</v>
      </c>
      <c r="BJ129" s="195">
        <f>IFERROR(VLOOKUP(BI129,'CRUCE RIESGOS'!$C$9:$D$14,2,FALSE),"")</f>
        <v/>
      </c>
    </row>
    <row r="130">
      <c r="N130" s="195">
        <f>IF(N131&lt;&gt;""," -R","")</f>
        <v/>
      </c>
      <c r="P130" s="195">
        <f>IF(P131&lt;&gt;""," -R","")</f>
        <v/>
      </c>
      <c r="R130" s="195">
        <f>IF(R131&lt;&gt;""," -R","")</f>
        <v/>
      </c>
      <c r="T130" s="195">
        <f>IF(T131&lt;&gt;""," -R","")</f>
        <v/>
      </c>
      <c r="V130" s="195">
        <f>IF(V131&lt;&gt;""," -R","")</f>
        <v/>
      </c>
      <c r="X130" s="195">
        <f>IF(X131&lt;&gt;""," -R","")</f>
        <v/>
      </c>
      <c r="Z130" s="195">
        <f>IF(Z131&lt;&gt;""," -R","")</f>
        <v/>
      </c>
      <c r="AB130" s="195">
        <f>IF(AB131&lt;&gt;""," -R","")</f>
        <v/>
      </c>
      <c r="AD130" s="195">
        <f>IF(AD131&lt;&gt;""," -R","")</f>
        <v/>
      </c>
      <c r="AF130" s="195">
        <f>IF(AF131&lt;&gt;""," -R","")</f>
        <v/>
      </c>
      <c r="AH130" s="195">
        <f>IF(AH131&lt;&gt;""," -R","")</f>
        <v/>
      </c>
      <c r="AJ130" s="195">
        <f>IF(AJ131&lt;&gt;""," -R","")</f>
        <v/>
      </c>
      <c r="AL130" s="195">
        <f>IF(AL131&lt;&gt;""," -R","")</f>
        <v/>
      </c>
      <c r="AN130" s="195">
        <f>IF(AN131&lt;&gt;""," -R","")</f>
        <v/>
      </c>
      <c r="AP130" s="195">
        <f>IF(AP131&lt;&gt;""," -R","")</f>
        <v/>
      </c>
      <c r="AR130" s="195">
        <f>IF(AR131&lt;&gt;""," -R","")</f>
        <v/>
      </c>
      <c r="AT130" s="195">
        <f>IF(AT131&lt;&gt;""," -R","")</f>
        <v/>
      </c>
      <c r="AV130" s="195">
        <f>IF(AV131&lt;&gt;""," -R","")</f>
        <v/>
      </c>
      <c r="AX130" s="195">
        <f>IF(AX131&lt;&gt;""," -R","")</f>
        <v/>
      </c>
      <c r="AZ130" s="195">
        <f>IF(AZ131&lt;&gt;""," -R","")</f>
        <v/>
      </c>
      <c r="BB130" s="195">
        <f>IF(BB131&lt;&gt;""," -R","")</f>
        <v/>
      </c>
      <c r="BD130" s="195">
        <f>IF(BD131&lt;&gt;""," -R","")</f>
        <v/>
      </c>
      <c r="BF130" s="195">
        <f>IF(BF131&lt;&gt;""," -R","")</f>
        <v/>
      </c>
      <c r="BH130" s="195">
        <f>IF(BH131&lt;&gt;""," -R","")</f>
        <v/>
      </c>
      <c r="BJ130" s="195">
        <f>IF(BJ131&lt;&gt;""," -R","")</f>
        <v/>
      </c>
    </row>
    <row r="131">
      <c r="M131" s="195" t="n">
        <v>1.61</v>
      </c>
      <c r="N131" s="195">
        <f>IFERROR(VLOOKUP(M131,'CRUCE RIESGOS'!$C$9:$D$14,2,FALSE),"")</f>
        <v/>
      </c>
      <c r="O131" s="195" t="n">
        <v>2.61000000000001</v>
      </c>
      <c r="P131" s="195">
        <f>IFERROR(VLOOKUP(O131,'CRUCE RIESGOS'!$C$9:$D$14,2,FALSE),"")</f>
        <v/>
      </c>
      <c r="Q131" s="195" t="n">
        <v>3.61000000000002</v>
      </c>
      <c r="R131" s="195">
        <f>IFERROR(VLOOKUP(Q131,'CRUCE RIESGOS'!$C$9:$D$14,2,FALSE),"")</f>
        <v/>
      </c>
      <c r="S131" s="195" t="n">
        <v>4.61000000000003</v>
      </c>
      <c r="T131" s="195">
        <f>IFERROR(VLOOKUP(S131,'CRUCE RIESGOS'!$C$9:$D$14,2,FALSE),"")</f>
        <v/>
      </c>
      <c r="U131" s="195" t="n">
        <v>5.61000000000004</v>
      </c>
      <c r="V131" s="195">
        <f>IFERROR(VLOOKUP(U131,'CRUCE RIESGOS'!$C$9:$D$14,2,FALSE),"")</f>
        <v/>
      </c>
      <c r="W131" s="195" t="n">
        <v>6.61000000000005</v>
      </c>
      <c r="X131" s="195">
        <f>IFERROR(VLOOKUP(W131,'CRUCE RIESGOS'!$C$9:$D$14,2,FALSE),"")</f>
        <v/>
      </c>
      <c r="Y131" s="195" t="n">
        <v>7.61000000000006</v>
      </c>
      <c r="Z131" s="195">
        <f>IFERROR(VLOOKUP(Y131,'CRUCE RIESGOS'!$C$9:$D$14,2,FALSE),"")</f>
        <v/>
      </c>
      <c r="AA131" s="195" t="n">
        <v>8.61000000000007</v>
      </c>
      <c r="AB131" s="195">
        <f>IFERROR(VLOOKUP(AA131,'CRUCE RIESGOS'!$C$9:$D$14,2,FALSE),"")</f>
        <v/>
      </c>
      <c r="AC131" s="195" t="n">
        <v>9.610000000000079</v>
      </c>
      <c r="AD131" s="195">
        <f>IFERROR(VLOOKUP(AC131,'CRUCE RIESGOS'!$C$9:$D$14,2,FALSE),"")</f>
        <v/>
      </c>
      <c r="AE131" s="195" t="n">
        <v>10.6100000000001</v>
      </c>
      <c r="AF131" s="195">
        <f>IFERROR(VLOOKUP(AE131,'CRUCE RIESGOS'!$C$9:$D$14,2,FALSE),"")</f>
        <v/>
      </c>
      <c r="AG131" s="195" t="n">
        <v>11.6100000000001</v>
      </c>
      <c r="AH131" s="195">
        <f>IFERROR(VLOOKUP(AG131,'CRUCE RIESGOS'!$C$9:$D$14,2,FALSE),"")</f>
        <v/>
      </c>
      <c r="AI131" s="195" t="n">
        <v>12.6100000000001</v>
      </c>
      <c r="AJ131" s="195">
        <f>IFERROR(VLOOKUP(AI131,'CRUCE RIESGOS'!$C$9:$D$14,2,FALSE),"")</f>
        <v/>
      </c>
      <c r="AK131" s="195" t="n">
        <v>13.6100000000001</v>
      </c>
      <c r="AL131" s="195">
        <f>IFERROR(VLOOKUP(AK131,'CRUCE RIESGOS'!$C$9:$D$14,2,FALSE),"")</f>
        <v/>
      </c>
      <c r="AM131" s="195" t="n">
        <v>14.6100000000001</v>
      </c>
      <c r="AN131" s="195">
        <f>IFERROR(VLOOKUP(AM131,'CRUCE RIESGOS'!$C$9:$D$14,2,FALSE),"")</f>
        <v/>
      </c>
      <c r="AO131" s="195" t="n">
        <v>15.6100000000001</v>
      </c>
      <c r="AP131" s="195">
        <f>IFERROR(VLOOKUP(AO131,'CRUCE RIESGOS'!$C$9:$D$14,2,FALSE),"")</f>
        <v/>
      </c>
      <c r="AQ131" s="195" t="n">
        <v>16.6100000000001</v>
      </c>
      <c r="AR131" s="195">
        <f>IFERROR(VLOOKUP(AQ131,'CRUCE RIESGOS'!$C$9:$D$14,2,FALSE),"")</f>
        <v/>
      </c>
      <c r="AS131" s="195" t="n">
        <v>17.6100000000002</v>
      </c>
      <c r="AT131" s="195">
        <f>IFERROR(VLOOKUP(AS131,'CRUCE RIESGOS'!$C$9:$D$14,2,FALSE),"")</f>
        <v/>
      </c>
      <c r="AU131" s="195" t="n">
        <v>18.6100000000002</v>
      </c>
      <c r="AV131" s="195">
        <f>IFERROR(VLOOKUP(AU131,'CRUCE RIESGOS'!$C$9:$D$14,2,FALSE),"")</f>
        <v/>
      </c>
      <c r="AW131" s="195" t="n">
        <v>19.6100000000002</v>
      </c>
      <c r="AX131" s="195">
        <f>IFERROR(VLOOKUP(AW131,'CRUCE RIESGOS'!$C$9:$D$14,2,FALSE),"")</f>
        <v/>
      </c>
      <c r="AY131" s="195" t="n">
        <v>20.6100000000002</v>
      </c>
      <c r="AZ131" s="195">
        <f>IFERROR(VLOOKUP(AY131,'CRUCE RIESGOS'!$C$9:$D$14,2,FALSE),"")</f>
        <v/>
      </c>
      <c r="BA131" s="195" t="n">
        <v>21.6100000000002</v>
      </c>
      <c r="BB131" s="195">
        <f>IFERROR(VLOOKUP(BA131,'CRUCE RIESGOS'!$C$9:$D$14,2,FALSE),"")</f>
        <v/>
      </c>
      <c r="BC131" s="195" t="n">
        <v>22.6100000000002</v>
      </c>
      <c r="BD131" s="195">
        <f>IFERROR(VLOOKUP(BC131,'CRUCE RIESGOS'!$C$9:$D$14,2,FALSE),"")</f>
        <v/>
      </c>
      <c r="BE131" s="195" t="n">
        <v>23.6100000000002</v>
      </c>
      <c r="BF131" s="195">
        <f>IFERROR(VLOOKUP(BE131,'CRUCE RIESGOS'!$C$9:$D$14,2,FALSE),"")</f>
        <v/>
      </c>
      <c r="BG131" s="195" t="n">
        <v>24.6100000000002</v>
      </c>
      <c r="BH131" s="195">
        <f>IFERROR(VLOOKUP(BG131,'CRUCE RIESGOS'!$C$9:$D$14,2,FALSE),"")</f>
        <v/>
      </c>
      <c r="BI131" s="195" t="n">
        <v>25.6100000000002</v>
      </c>
      <c r="BJ131" s="195">
        <f>IFERROR(VLOOKUP(BI131,'CRUCE RIESGOS'!$C$9:$D$14,2,FALSE),"")</f>
        <v/>
      </c>
    </row>
    <row r="132">
      <c r="N132" s="195">
        <f>IF(N133&lt;&gt;""," -R","")</f>
        <v/>
      </c>
      <c r="P132" s="195">
        <f>IF(P133&lt;&gt;""," -R","")</f>
        <v/>
      </c>
      <c r="R132" s="195">
        <f>IF(R133&lt;&gt;""," -R","")</f>
        <v/>
      </c>
      <c r="T132" s="195">
        <f>IF(T133&lt;&gt;""," -R","")</f>
        <v/>
      </c>
      <c r="V132" s="195">
        <f>IF(V133&lt;&gt;""," -R","")</f>
        <v/>
      </c>
      <c r="X132" s="195">
        <f>IF(X133&lt;&gt;""," -R","")</f>
        <v/>
      </c>
      <c r="Z132" s="195">
        <f>IF(Z133&lt;&gt;""," -R","")</f>
        <v/>
      </c>
      <c r="AB132" s="195">
        <f>IF(AB133&lt;&gt;""," -R","")</f>
        <v/>
      </c>
      <c r="AD132" s="195">
        <f>IF(AD133&lt;&gt;""," -R","")</f>
        <v/>
      </c>
      <c r="AF132" s="195">
        <f>IF(AF133&lt;&gt;""," -R","")</f>
        <v/>
      </c>
      <c r="AH132" s="195">
        <f>IF(AH133&lt;&gt;""," -R","")</f>
        <v/>
      </c>
      <c r="AJ132" s="195">
        <f>IF(AJ133&lt;&gt;""," -R","")</f>
        <v/>
      </c>
      <c r="AL132" s="195">
        <f>IF(AL133&lt;&gt;""," -R","")</f>
        <v/>
      </c>
      <c r="AN132" s="195">
        <f>IF(AN133&lt;&gt;""," -R","")</f>
        <v/>
      </c>
      <c r="AP132" s="195">
        <f>IF(AP133&lt;&gt;""," -R","")</f>
        <v/>
      </c>
      <c r="AR132" s="195">
        <f>IF(AR133&lt;&gt;""," -R","")</f>
        <v/>
      </c>
      <c r="AT132" s="195">
        <f>IF(AT133&lt;&gt;""," -R","")</f>
        <v/>
      </c>
      <c r="AV132" s="195">
        <f>IF(AV133&lt;&gt;""," -R","")</f>
        <v/>
      </c>
      <c r="AX132" s="195">
        <f>IF(AX133&lt;&gt;""," -R","")</f>
        <v/>
      </c>
      <c r="AZ132" s="195">
        <f>IF(AZ133&lt;&gt;""," -R","")</f>
        <v/>
      </c>
      <c r="BB132" s="195">
        <f>IF(BB133&lt;&gt;""," -R","")</f>
        <v/>
      </c>
      <c r="BD132" s="195">
        <f>IF(BD133&lt;&gt;""," -R","")</f>
        <v/>
      </c>
      <c r="BF132" s="195">
        <f>IF(BF133&lt;&gt;""," -R","")</f>
        <v/>
      </c>
      <c r="BH132" s="195">
        <f>IF(BH133&lt;&gt;""," -R","")</f>
        <v/>
      </c>
      <c r="BJ132" s="195">
        <f>IF(BJ133&lt;&gt;""," -R","")</f>
        <v/>
      </c>
    </row>
    <row r="133">
      <c r="M133" s="195" t="n">
        <v>1.62</v>
      </c>
      <c r="N133" s="195">
        <f>IFERROR(VLOOKUP(M133,'CRUCE RIESGOS'!$C$9:$D$14,2,FALSE),"")</f>
        <v/>
      </c>
      <c r="O133" s="195" t="n">
        <v>2.62000000000001</v>
      </c>
      <c r="P133" s="195">
        <f>IFERROR(VLOOKUP(O133,'CRUCE RIESGOS'!$C$9:$D$14,2,FALSE),"")</f>
        <v/>
      </c>
      <c r="Q133" s="195" t="n">
        <v>3.62000000000002</v>
      </c>
      <c r="R133" s="195">
        <f>IFERROR(VLOOKUP(Q133,'CRUCE RIESGOS'!$C$9:$D$14,2,FALSE),"")</f>
        <v/>
      </c>
      <c r="S133" s="195" t="n">
        <v>4.62000000000003</v>
      </c>
      <c r="T133" s="195">
        <f>IFERROR(VLOOKUP(S133,'CRUCE RIESGOS'!$C$9:$D$14,2,FALSE),"")</f>
        <v/>
      </c>
      <c r="U133" s="195" t="n">
        <v>5.62000000000004</v>
      </c>
      <c r="V133" s="195">
        <f>IFERROR(VLOOKUP(U133,'CRUCE RIESGOS'!$C$9:$D$14,2,FALSE),"")</f>
        <v/>
      </c>
      <c r="W133" s="195" t="n">
        <v>6.62000000000005</v>
      </c>
      <c r="X133" s="195">
        <f>IFERROR(VLOOKUP(W133,'CRUCE RIESGOS'!$C$9:$D$14,2,FALSE),"")</f>
        <v/>
      </c>
      <c r="Y133" s="195" t="n">
        <v>7.62000000000006</v>
      </c>
      <c r="Z133" s="195">
        <f>IFERROR(VLOOKUP(Y133,'CRUCE RIESGOS'!$C$9:$D$14,2,FALSE),"")</f>
        <v/>
      </c>
      <c r="AA133" s="195" t="n">
        <v>8.62000000000007</v>
      </c>
      <c r="AB133" s="195">
        <f>IFERROR(VLOOKUP(AA133,'CRUCE RIESGOS'!$C$9:$D$14,2,FALSE),"")</f>
        <v/>
      </c>
      <c r="AC133" s="195" t="n">
        <v>9.620000000000079</v>
      </c>
      <c r="AD133" s="195">
        <f>IFERROR(VLOOKUP(AC133,'CRUCE RIESGOS'!$C$9:$D$14,2,FALSE),"")</f>
        <v/>
      </c>
      <c r="AE133" s="195" t="n">
        <v>10.6200000000001</v>
      </c>
      <c r="AF133" s="195">
        <f>IFERROR(VLOOKUP(AE133,'CRUCE RIESGOS'!$C$9:$D$14,2,FALSE),"")</f>
        <v/>
      </c>
      <c r="AG133" s="195" t="n">
        <v>11.6200000000001</v>
      </c>
      <c r="AH133" s="195">
        <f>IFERROR(VLOOKUP(AG133,'CRUCE RIESGOS'!$C$9:$D$14,2,FALSE),"")</f>
        <v/>
      </c>
      <c r="AI133" s="195" t="n">
        <v>12.6200000000001</v>
      </c>
      <c r="AJ133" s="195">
        <f>IFERROR(VLOOKUP(AI133,'CRUCE RIESGOS'!$C$9:$D$14,2,FALSE),"")</f>
        <v/>
      </c>
      <c r="AK133" s="195" t="n">
        <v>13.6200000000001</v>
      </c>
      <c r="AL133" s="195">
        <f>IFERROR(VLOOKUP(AK133,'CRUCE RIESGOS'!$C$9:$D$14,2,FALSE),"")</f>
        <v/>
      </c>
      <c r="AM133" s="195" t="n">
        <v>14.6200000000001</v>
      </c>
      <c r="AN133" s="195">
        <f>IFERROR(VLOOKUP(AM133,'CRUCE RIESGOS'!$C$9:$D$14,2,FALSE),"")</f>
        <v/>
      </c>
      <c r="AO133" s="195" t="n">
        <v>15.6200000000001</v>
      </c>
      <c r="AP133" s="195">
        <f>IFERROR(VLOOKUP(AO133,'CRUCE RIESGOS'!$C$9:$D$14,2,FALSE),"")</f>
        <v/>
      </c>
      <c r="AQ133" s="195" t="n">
        <v>16.6200000000001</v>
      </c>
      <c r="AR133" s="195">
        <f>IFERROR(VLOOKUP(AQ133,'CRUCE RIESGOS'!$C$9:$D$14,2,FALSE),"")</f>
        <v/>
      </c>
      <c r="AS133" s="195" t="n">
        <v>17.6200000000002</v>
      </c>
      <c r="AT133" s="195">
        <f>IFERROR(VLOOKUP(AS133,'CRUCE RIESGOS'!$C$9:$D$14,2,FALSE),"")</f>
        <v/>
      </c>
      <c r="AU133" s="195" t="n">
        <v>18.6200000000002</v>
      </c>
      <c r="AV133" s="195">
        <f>IFERROR(VLOOKUP(AU133,'CRUCE RIESGOS'!$C$9:$D$14,2,FALSE),"")</f>
        <v/>
      </c>
      <c r="AW133" s="195" t="n">
        <v>19.6200000000002</v>
      </c>
      <c r="AX133" s="195">
        <f>IFERROR(VLOOKUP(AW133,'CRUCE RIESGOS'!$C$9:$D$14,2,FALSE),"")</f>
        <v/>
      </c>
      <c r="AY133" s="195" t="n">
        <v>20.6200000000002</v>
      </c>
      <c r="AZ133" s="195">
        <f>IFERROR(VLOOKUP(AY133,'CRUCE RIESGOS'!$C$9:$D$14,2,FALSE),"")</f>
        <v/>
      </c>
      <c r="BA133" s="195" t="n">
        <v>21.6200000000002</v>
      </c>
      <c r="BB133" s="195">
        <f>IFERROR(VLOOKUP(BA133,'CRUCE RIESGOS'!$C$9:$D$14,2,FALSE),"")</f>
        <v/>
      </c>
      <c r="BC133" s="195" t="n">
        <v>22.6200000000002</v>
      </c>
      <c r="BD133" s="195">
        <f>IFERROR(VLOOKUP(BC133,'CRUCE RIESGOS'!$C$9:$D$14,2,FALSE),"")</f>
        <v/>
      </c>
      <c r="BE133" s="195" t="n">
        <v>23.6200000000002</v>
      </c>
      <c r="BF133" s="195">
        <f>IFERROR(VLOOKUP(BE133,'CRUCE RIESGOS'!$C$9:$D$14,2,FALSE),"")</f>
        <v/>
      </c>
      <c r="BG133" s="195" t="n">
        <v>24.6200000000002</v>
      </c>
      <c r="BH133" s="195">
        <f>IFERROR(VLOOKUP(BG133,'CRUCE RIESGOS'!$C$9:$D$14,2,FALSE),"")</f>
        <v/>
      </c>
      <c r="BI133" s="195" t="n">
        <v>25.6200000000002</v>
      </c>
      <c r="BJ133" s="195">
        <f>IFERROR(VLOOKUP(BI133,'CRUCE RIESGOS'!$C$9:$D$14,2,FALSE),"")</f>
        <v/>
      </c>
    </row>
    <row r="134">
      <c r="N134" s="195">
        <f>IF(N135&lt;&gt;""," -R","")</f>
        <v/>
      </c>
      <c r="P134" s="195">
        <f>IF(P135&lt;&gt;""," -R","")</f>
        <v/>
      </c>
      <c r="R134" s="195">
        <f>IF(R135&lt;&gt;""," -R","")</f>
        <v/>
      </c>
      <c r="T134" s="195">
        <f>IF(T135&lt;&gt;""," -R","")</f>
        <v/>
      </c>
      <c r="V134" s="195">
        <f>IF(V135&lt;&gt;""," -R","")</f>
        <v/>
      </c>
      <c r="X134" s="195">
        <f>IF(X135&lt;&gt;""," -R","")</f>
        <v/>
      </c>
      <c r="Z134" s="195">
        <f>IF(Z135&lt;&gt;""," -R","")</f>
        <v/>
      </c>
      <c r="AB134" s="195">
        <f>IF(AB135&lt;&gt;""," -R","")</f>
        <v/>
      </c>
      <c r="AD134" s="195">
        <f>IF(AD135&lt;&gt;""," -R","")</f>
        <v/>
      </c>
      <c r="AF134" s="195">
        <f>IF(AF135&lt;&gt;""," -R","")</f>
        <v/>
      </c>
      <c r="AH134" s="195">
        <f>IF(AH135&lt;&gt;""," -R","")</f>
        <v/>
      </c>
      <c r="AJ134" s="195">
        <f>IF(AJ135&lt;&gt;""," -R","")</f>
        <v/>
      </c>
      <c r="AL134" s="195">
        <f>IF(AL135&lt;&gt;""," -R","")</f>
        <v/>
      </c>
      <c r="AN134" s="195">
        <f>IF(AN135&lt;&gt;""," -R","")</f>
        <v/>
      </c>
      <c r="AP134" s="195">
        <f>IF(AP135&lt;&gt;""," -R","")</f>
        <v/>
      </c>
      <c r="AR134" s="195">
        <f>IF(AR135&lt;&gt;""," -R","")</f>
        <v/>
      </c>
      <c r="AT134" s="195">
        <f>IF(AT135&lt;&gt;""," -R","")</f>
        <v/>
      </c>
      <c r="AV134" s="195">
        <f>IF(AV135&lt;&gt;""," -R","")</f>
        <v/>
      </c>
      <c r="AX134" s="195">
        <f>IF(AX135&lt;&gt;""," -R","")</f>
        <v/>
      </c>
      <c r="AZ134" s="195">
        <f>IF(AZ135&lt;&gt;""," -R","")</f>
        <v/>
      </c>
      <c r="BB134" s="195">
        <f>IF(BB135&lt;&gt;""," -R","")</f>
        <v/>
      </c>
      <c r="BD134" s="195">
        <f>IF(BD135&lt;&gt;""," -R","")</f>
        <v/>
      </c>
      <c r="BF134" s="195">
        <f>IF(BF135&lt;&gt;""," -R","")</f>
        <v/>
      </c>
      <c r="BH134" s="195">
        <f>IF(BH135&lt;&gt;""," -R","")</f>
        <v/>
      </c>
      <c r="BJ134" s="195">
        <f>IF(BJ135&lt;&gt;""," -R","")</f>
        <v/>
      </c>
    </row>
    <row r="135">
      <c r="M135" s="195" t="n">
        <v>1.63</v>
      </c>
      <c r="N135" s="195">
        <f>IFERROR(VLOOKUP(M135,'CRUCE RIESGOS'!$C$9:$D$14,2,FALSE),"")</f>
        <v/>
      </c>
      <c r="O135" s="195" t="n">
        <v>2.63000000000001</v>
      </c>
      <c r="P135" s="195">
        <f>IFERROR(VLOOKUP(O135,'CRUCE RIESGOS'!$C$9:$D$14,2,FALSE),"")</f>
        <v/>
      </c>
      <c r="Q135" s="195" t="n">
        <v>3.63000000000002</v>
      </c>
      <c r="R135" s="195">
        <f>IFERROR(VLOOKUP(Q135,'CRUCE RIESGOS'!$C$9:$D$14,2,FALSE),"")</f>
        <v/>
      </c>
      <c r="S135" s="195" t="n">
        <v>4.63000000000003</v>
      </c>
      <c r="T135" s="195">
        <f>IFERROR(VLOOKUP(S135,'CRUCE RIESGOS'!$C$9:$D$14,2,FALSE),"")</f>
        <v/>
      </c>
      <c r="U135" s="195" t="n">
        <v>5.63000000000004</v>
      </c>
      <c r="V135" s="195">
        <f>IFERROR(VLOOKUP(U135,'CRUCE RIESGOS'!$C$9:$D$14,2,FALSE),"")</f>
        <v/>
      </c>
      <c r="W135" s="195" t="n">
        <v>6.63000000000005</v>
      </c>
      <c r="X135" s="195">
        <f>IFERROR(VLOOKUP(W135,'CRUCE RIESGOS'!$C$9:$D$14,2,FALSE),"")</f>
        <v/>
      </c>
      <c r="Y135" s="195" t="n">
        <v>7.63000000000006</v>
      </c>
      <c r="Z135" s="195">
        <f>IFERROR(VLOOKUP(Y135,'CRUCE RIESGOS'!$C$9:$D$14,2,FALSE),"")</f>
        <v/>
      </c>
      <c r="AA135" s="195" t="n">
        <v>8.63000000000007</v>
      </c>
      <c r="AB135" s="195">
        <f>IFERROR(VLOOKUP(AA135,'CRUCE RIESGOS'!$C$9:$D$14,2,FALSE),"")</f>
        <v/>
      </c>
      <c r="AC135" s="195" t="n">
        <v>9.630000000000081</v>
      </c>
      <c r="AD135" s="195">
        <f>IFERROR(VLOOKUP(AC135,'CRUCE RIESGOS'!$C$9:$D$14,2,FALSE),"")</f>
        <v/>
      </c>
      <c r="AE135" s="195" t="n">
        <v>10.6300000000001</v>
      </c>
      <c r="AF135" s="195">
        <f>IFERROR(VLOOKUP(AE135,'CRUCE RIESGOS'!$C$9:$D$14,2,FALSE),"")</f>
        <v/>
      </c>
      <c r="AG135" s="195" t="n">
        <v>11.6300000000001</v>
      </c>
      <c r="AH135" s="195">
        <f>IFERROR(VLOOKUP(AG135,'CRUCE RIESGOS'!$C$9:$D$14,2,FALSE),"")</f>
        <v/>
      </c>
      <c r="AI135" s="195" t="n">
        <v>12.6300000000001</v>
      </c>
      <c r="AJ135" s="195">
        <f>IFERROR(VLOOKUP(AI135,'CRUCE RIESGOS'!$C$9:$D$14,2,FALSE),"")</f>
        <v/>
      </c>
      <c r="AK135" s="195" t="n">
        <v>13.6300000000001</v>
      </c>
      <c r="AL135" s="195">
        <f>IFERROR(VLOOKUP(AK135,'CRUCE RIESGOS'!$C$9:$D$14,2,FALSE),"")</f>
        <v/>
      </c>
      <c r="AM135" s="195" t="n">
        <v>14.6300000000001</v>
      </c>
      <c r="AN135" s="195">
        <f>IFERROR(VLOOKUP(AM135,'CRUCE RIESGOS'!$C$9:$D$14,2,FALSE),"")</f>
        <v/>
      </c>
      <c r="AO135" s="195" t="n">
        <v>15.6300000000001</v>
      </c>
      <c r="AP135" s="195">
        <f>IFERROR(VLOOKUP(AO135,'CRUCE RIESGOS'!$C$9:$D$14,2,FALSE),"")</f>
        <v/>
      </c>
      <c r="AQ135" s="195" t="n">
        <v>16.6300000000002</v>
      </c>
      <c r="AR135" s="195">
        <f>IFERROR(VLOOKUP(AQ135,'CRUCE RIESGOS'!$C$9:$D$14,2,FALSE),"")</f>
        <v/>
      </c>
      <c r="AS135" s="195" t="n">
        <v>17.6300000000002</v>
      </c>
      <c r="AT135" s="195">
        <f>IFERROR(VLOOKUP(AS135,'CRUCE RIESGOS'!$C$9:$D$14,2,FALSE),"")</f>
        <v/>
      </c>
      <c r="AU135" s="195" t="n">
        <v>18.6300000000002</v>
      </c>
      <c r="AV135" s="195">
        <f>IFERROR(VLOOKUP(AU135,'CRUCE RIESGOS'!$C$9:$D$14,2,FALSE),"")</f>
        <v/>
      </c>
      <c r="AW135" s="195" t="n">
        <v>19.6300000000002</v>
      </c>
      <c r="AX135" s="195">
        <f>IFERROR(VLOOKUP(AW135,'CRUCE RIESGOS'!$C$9:$D$14,2,FALSE),"")</f>
        <v/>
      </c>
      <c r="AY135" s="195" t="n">
        <v>20.6300000000002</v>
      </c>
      <c r="AZ135" s="195">
        <f>IFERROR(VLOOKUP(AY135,'CRUCE RIESGOS'!$C$9:$D$14,2,FALSE),"")</f>
        <v/>
      </c>
      <c r="BA135" s="195" t="n">
        <v>21.6300000000002</v>
      </c>
      <c r="BB135" s="195">
        <f>IFERROR(VLOOKUP(BA135,'CRUCE RIESGOS'!$C$9:$D$14,2,FALSE),"")</f>
        <v/>
      </c>
      <c r="BC135" s="195" t="n">
        <v>22.6300000000002</v>
      </c>
      <c r="BD135" s="195">
        <f>IFERROR(VLOOKUP(BC135,'CRUCE RIESGOS'!$C$9:$D$14,2,FALSE),"")</f>
        <v/>
      </c>
      <c r="BE135" s="195" t="n">
        <v>23.6300000000002</v>
      </c>
      <c r="BF135" s="195">
        <f>IFERROR(VLOOKUP(BE135,'CRUCE RIESGOS'!$C$9:$D$14,2,FALSE),"")</f>
        <v/>
      </c>
      <c r="BG135" s="195" t="n">
        <v>24.6300000000002</v>
      </c>
      <c r="BH135" s="195">
        <f>IFERROR(VLOOKUP(BG135,'CRUCE RIESGOS'!$C$9:$D$14,2,FALSE),"")</f>
        <v/>
      </c>
      <c r="BI135" s="195" t="n">
        <v>25.6300000000002</v>
      </c>
      <c r="BJ135" s="195">
        <f>IFERROR(VLOOKUP(BI135,'CRUCE RIESGOS'!$C$9:$D$14,2,FALSE),"")</f>
        <v/>
      </c>
    </row>
    <row r="136">
      <c r="N136" s="195">
        <f>IF(N137&lt;&gt;""," -R","")</f>
        <v/>
      </c>
      <c r="P136" s="195">
        <f>IF(P137&lt;&gt;""," -R","")</f>
        <v/>
      </c>
      <c r="R136" s="195">
        <f>IF(R137&lt;&gt;""," -R","")</f>
        <v/>
      </c>
      <c r="T136" s="195">
        <f>IF(T137&lt;&gt;""," -R","")</f>
        <v/>
      </c>
      <c r="V136" s="195">
        <f>IF(V137&lt;&gt;""," -R","")</f>
        <v/>
      </c>
      <c r="X136" s="195">
        <f>IF(X137&lt;&gt;""," -R","")</f>
        <v/>
      </c>
      <c r="Z136" s="195">
        <f>IF(Z137&lt;&gt;""," -R","")</f>
        <v/>
      </c>
      <c r="AB136" s="195">
        <f>IF(AB137&lt;&gt;""," -R","")</f>
        <v/>
      </c>
      <c r="AD136" s="195">
        <f>IF(AD137&lt;&gt;""," -R","")</f>
        <v/>
      </c>
      <c r="AF136" s="195">
        <f>IF(AF137&lt;&gt;""," -R","")</f>
        <v/>
      </c>
      <c r="AH136" s="195">
        <f>IF(AH137&lt;&gt;""," -R","")</f>
        <v/>
      </c>
      <c r="AJ136" s="195">
        <f>IF(AJ137&lt;&gt;""," -R","")</f>
        <v/>
      </c>
      <c r="AL136" s="195">
        <f>IF(AL137&lt;&gt;""," -R","")</f>
        <v/>
      </c>
      <c r="AN136" s="195">
        <f>IF(AN137&lt;&gt;""," -R","")</f>
        <v/>
      </c>
      <c r="AP136" s="195">
        <f>IF(AP137&lt;&gt;""," -R","")</f>
        <v/>
      </c>
      <c r="AR136" s="195">
        <f>IF(AR137&lt;&gt;""," -R","")</f>
        <v/>
      </c>
      <c r="AT136" s="195">
        <f>IF(AT137&lt;&gt;""," -R","")</f>
        <v/>
      </c>
      <c r="AV136" s="195">
        <f>IF(AV137&lt;&gt;""," -R","")</f>
        <v/>
      </c>
      <c r="AX136" s="195">
        <f>IF(AX137&lt;&gt;""," -R","")</f>
        <v/>
      </c>
      <c r="AZ136" s="195">
        <f>IF(AZ137&lt;&gt;""," -R","")</f>
        <v/>
      </c>
      <c r="BB136" s="195">
        <f>IF(BB137&lt;&gt;""," -R","")</f>
        <v/>
      </c>
      <c r="BD136" s="195">
        <f>IF(BD137&lt;&gt;""," -R","")</f>
        <v/>
      </c>
      <c r="BF136" s="195">
        <f>IF(BF137&lt;&gt;""," -R","")</f>
        <v/>
      </c>
      <c r="BH136" s="195">
        <f>IF(BH137&lt;&gt;""," -R","")</f>
        <v/>
      </c>
      <c r="BJ136" s="195">
        <f>IF(BJ137&lt;&gt;""," -R","")</f>
        <v/>
      </c>
    </row>
    <row r="137">
      <c r="M137" s="195" t="n">
        <v>1.64</v>
      </c>
      <c r="N137" s="195">
        <f>IFERROR(VLOOKUP(M137,'CRUCE RIESGOS'!$C$9:$D$14,2,FALSE),"")</f>
        <v/>
      </c>
      <c r="O137" s="195" t="n">
        <v>2.64000000000001</v>
      </c>
      <c r="P137" s="195">
        <f>IFERROR(VLOOKUP(O137,'CRUCE RIESGOS'!$C$9:$D$14,2,FALSE),"")</f>
        <v/>
      </c>
      <c r="Q137" s="195" t="n">
        <v>3.64000000000002</v>
      </c>
      <c r="R137" s="195">
        <f>IFERROR(VLOOKUP(Q137,'CRUCE RIESGOS'!$C$9:$D$14,2,FALSE),"")</f>
        <v/>
      </c>
      <c r="S137" s="195" t="n">
        <v>4.64000000000003</v>
      </c>
      <c r="T137" s="195">
        <f>IFERROR(VLOOKUP(S137,'CRUCE RIESGOS'!$C$9:$D$14,2,FALSE),"")</f>
        <v/>
      </c>
      <c r="U137" s="195" t="n">
        <v>5.64000000000004</v>
      </c>
      <c r="V137" s="195">
        <f>IFERROR(VLOOKUP(U137,'CRUCE RIESGOS'!$C$9:$D$14,2,FALSE),"")</f>
        <v/>
      </c>
      <c r="W137" s="195" t="n">
        <v>6.64000000000005</v>
      </c>
      <c r="X137" s="195">
        <f>IFERROR(VLOOKUP(W137,'CRUCE RIESGOS'!$C$9:$D$14,2,FALSE),"")</f>
        <v/>
      </c>
      <c r="Y137" s="195" t="n">
        <v>7.64000000000006</v>
      </c>
      <c r="Z137" s="195">
        <f>IFERROR(VLOOKUP(Y137,'CRUCE RIESGOS'!$C$9:$D$14,2,FALSE),"")</f>
        <v/>
      </c>
      <c r="AA137" s="195" t="n">
        <v>8.64000000000007</v>
      </c>
      <c r="AB137" s="195">
        <f>IFERROR(VLOOKUP(AA137,'CRUCE RIESGOS'!$C$9:$D$14,2,FALSE),"")</f>
        <v/>
      </c>
      <c r="AC137" s="195" t="n">
        <v>9.640000000000081</v>
      </c>
      <c r="AD137" s="195">
        <f>IFERROR(VLOOKUP(AC137,'CRUCE RIESGOS'!$C$9:$D$14,2,FALSE),"")</f>
        <v/>
      </c>
      <c r="AE137" s="195" t="n">
        <v>10.6400000000001</v>
      </c>
      <c r="AF137" s="195">
        <f>IFERROR(VLOOKUP(AE137,'CRUCE RIESGOS'!$C$9:$D$14,2,FALSE),"")</f>
        <v/>
      </c>
      <c r="AG137" s="195" t="n">
        <v>11.6400000000001</v>
      </c>
      <c r="AH137" s="195">
        <f>IFERROR(VLOOKUP(AG137,'CRUCE RIESGOS'!$C$9:$D$14,2,FALSE),"")</f>
        <v/>
      </c>
      <c r="AI137" s="195" t="n">
        <v>12.6400000000001</v>
      </c>
      <c r="AJ137" s="195">
        <f>IFERROR(VLOOKUP(AI137,'CRUCE RIESGOS'!$C$9:$D$14,2,FALSE),"")</f>
        <v/>
      </c>
      <c r="AK137" s="195" t="n">
        <v>13.6400000000001</v>
      </c>
      <c r="AL137" s="195">
        <f>IFERROR(VLOOKUP(AK137,'CRUCE RIESGOS'!$C$9:$D$14,2,FALSE),"")</f>
        <v/>
      </c>
      <c r="AM137" s="195" t="n">
        <v>14.6400000000001</v>
      </c>
      <c r="AN137" s="195">
        <f>IFERROR(VLOOKUP(AM137,'CRUCE RIESGOS'!$C$9:$D$14,2,FALSE),"")</f>
        <v/>
      </c>
      <c r="AO137" s="195" t="n">
        <v>15.6400000000001</v>
      </c>
      <c r="AP137" s="195">
        <f>IFERROR(VLOOKUP(AO137,'CRUCE RIESGOS'!$C$9:$D$14,2,FALSE),"")</f>
        <v/>
      </c>
      <c r="AQ137" s="195" t="n">
        <v>16.6400000000001</v>
      </c>
      <c r="AR137" s="195">
        <f>IFERROR(VLOOKUP(AQ137,'CRUCE RIESGOS'!$C$9:$D$14,2,FALSE),"")</f>
        <v/>
      </c>
      <c r="AS137" s="195" t="n">
        <v>17.6400000000002</v>
      </c>
      <c r="AT137" s="195">
        <f>IFERROR(VLOOKUP(AS137,'CRUCE RIESGOS'!$C$9:$D$14,2,FALSE),"")</f>
        <v/>
      </c>
      <c r="AU137" s="195" t="n">
        <v>18.6400000000002</v>
      </c>
      <c r="AV137" s="195">
        <f>IFERROR(VLOOKUP(AU137,'CRUCE RIESGOS'!$C$9:$D$14,2,FALSE),"")</f>
        <v/>
      </c>
      <c r="AW137" s="195" t="n">
        <v>19.6400000000002</v>
      </c>
      <c r="AX137" s="195">
        <f>IFERROR(VLOOKUP(AW137,'CRUCE RIESGOS'!$C$9:$D$14,2,FALSE),"")</f>
        <v/>
      </c>
      <c r="AY137" s="195" t="n">
        <v>20.6400000000002</v>
      </c>
      <c r="AZ137" s="195">
        <f>IFERROR(VLOOKUP(AY137,'CRUCE RIESGOS'!$C$9:$D$14,2,FALSE),"")</f>
        <v/>
      </c>
      <c r="BA137" s="195" t="n">
        <v>21.6400000000002</v>
      </c>
      <c r="BB137" s="195">
        <f>IFERROR(VLOOKUP(BA137,'CRUCE RIESGOS'!$C$9:$D$14,2,FALSE),"")</f>
        <v/>
      </c>
      <c r="BC137" s="195" t="n">
        <v>22.6400000000002</v>
      </c>
      <c r="BD137" s="195">
        <f>IFERROR(VLOOKUP(BC137,'CRUCE RIESGOS'!$C$9:$D$14,2,FALSE),"")</f>
        <v/>
      </c>
      <c r="BE137" s="195" t="n">
        <v>23.6400000000002</v>
      </c>
      <c r="BF137" s="195">
        <f>IFERROR(VLOOKUP(BE137,'CRUCE RIESGOS'!$C$9:$D$14,2,FALSE),"")</f>
        <v/>
      </c>
      <c r="BG137" s="195" t="n">
        <v>24.6400000000002</v>
      </c>
      <c r="BH137" s="195">
        <f>IFERROR(VLOOKUP(BG137,'CRUCE RIESGOS'!$C$9:$D$14,2,FALSE),"")</f>
        <v/>
      </c>
      <c r="BI137" s="195" t="n">
        <v>25.6400000000002</v>
      </c>
      <c r="BJ137" s="195">
        <f>IFERROR(VLOOKUP(BI137,'CRUCE RIESGOS'!$C$9:$D$14,2,FALSE),"")</f>
        <v/>
      </c>
    </row>
    <row r="138">
      <c r="N138" s="195">
        <f>IF(N139&lt;&gt;""," -R","")</f>
        <v/>
      </c>
      <c r="P138" s="195">
        <f>IF(P139&lt;&gt;""," -R","")</f>
        <v/>
      </c>
      <c r="R138" s="195">
        <f>IF(R139&lt;&gt;""," -R","")</f>
        <v/>
      </c>
      <c r="T138" s="195">
        <f>IF(T139&lt;&gt;""," -R","")</f>
        <v/>
      </c>
      <c r="V138" s="195">
        <f>IF(V139&lt;&gt;""," -R","")</f>
        <v/>
      </c>
      <c r="X138" s="195">
        <f>IF(X139&lt;&gt;""," -R","")</f>
        <v/>
      </c>
      <c r="Z138" s="195">
        <f>IF(Z139&lt;&gt;""," -R","")</f>
        <v/>
      </c>
      <c r="AB138" s="195">
        <f>IF(AB139&lt;&gt;""," -R","")</f>
        <v/>
      </c>
      <c r="AD138" s="195">
        <f>IF(AD139&lt;&gt;""," -R","")</f>
        <v/>
      </c>
      <c r="AF138" s="195">
        <f>IF(AF139&lt;&gt;""," -R","")</f>
        <v/>
      </c>
      <c r="AH138" s="195">
        <f>IF(AH139&lt;&gt;""," -R","")</f>
        <v/>
      </c>
      <c r="AJ138" s="195">
        <f>IF(AJ139&lt;&gt;""," -R","")</f>
        <v/>
      </c>
      <c r="AL138" s="195">
        <f>IF(AL139&lt;&gt;""," -R","")</f>
        <v/>
      </c>
      <c r="AN138" s="195">
        <f>IF(AN139&lt;&gt;""," -R","")</f>
        <v/>
      </c>
      <c r="AP138" s="195">
        <f>IF(AP139&lt;&gt;""," -R","")</f>
        <v/>
      </c>
      <c r="AR138" s="195">
        <f>IF(AR139&lt;&gt;""," -R","")</f>
        <v/>
      </c>
      <c r="AT138" s="195">
        <f>IF(AT139&lt;&gt;""," -R","")</f>
        <v/>
      </c>
      <c r="AV138" s="195">
        <f>IF(AV139&lt;&gt;""," -R","")</f>
        <v/>
      </c>
      <c r="AX138" s="195">
        <f>IF(AX139&lt;&gt;""," -R","")</f>
        <v/>
      </c>
      <c r="AZ138" s="195">
        <f>IF(AZ139&lt;&gt;""," -R","")</f>
        <v/>
      </c>
      <c r="BB138" s="195">
        <f>IF(BB139&lt;&gt;""," -R","")</f>
        <v/>
      </c>
      <c r="BD138" s="195">
        <f>IF(BD139&lt;&gt;""," -R","")</f>
        <v/>
      </c>
      <c r="BF138" s="195">
        <f>IF(BF139&lt;&gt;""," -R","")</f>
        <v/>
      </c>
      <c r="BH138" s="195">
        <f>IF(BH139&lt;&gt;""," -R","")</f>
        <v/>
      </c>
      <c r="BJ138" s="195">
        <f>IF(BJ139&lt;&gt;""," -R","")</f>
        <v/>
      </c>
    </row>
    <row r="139">
      <c r="M139" s="195" t="n">
        <v>1.65</v>
      </c>
      <c r="N139" s="195">
        <f>IFERROR(VLOOKUP(M139,'CRUCE RIESGOS'!$C$9:$D$14,2,FALSE),"")</f>
        <v/>
      </c>
      <c r="O139" s="195" t="n">
        <v>2.65000000000001</v>
      </c>
      <c r="P139" s="195">
        <f>IFERROR(VLOOKUP(O139,'CRUCE RIESGOS'!$C$9:$D$14,2,FALSE),"")</f>
        <v/>
      </c>
      <c r="Q139" s="195" t="n">
        <v>3.65000000000002</v>
      </c>
      <c r="R139" s="195">
        <f>IFERROR(VLOOKUP(Q139,'CRUCE RIESGOS'!$C$9:$D$14,2,FALSE),"")</f>
        <v/>
      </c>
      <c r="S139" s="195" t="n">
        <v>4.65000000000003</v>
      </c>
      <c r="T139" s="195">
        <f>IFERROR(VLOOKUP(S139,'CRUCE RIESGOS'!$C$9:$D$14,2,FALSE),"")</f>
        <v/>
      </c>
      <c r="U139" s="195" t="n">
        <v>5.65000000000004</v>
      </c>
      <c r="V139" s="195">
        <f>IFERROR(VLOOKUP(U139,'CRUCE RIESGOS'!$C$9:$D$14,2,FALSE),"")</f>
        <v/>
      </c>
      <c r="W139" s="195" t="n">
        <v>6.65000000000005</v>
      </c>
      <c r="X139" s="195">
        <f>IFERROR(VLOOKUP(W139,'CRUCE RIESGOS'!$C$9:$D$14,2,FALSE),"")</f>
        <v/>
      </c>
      <c r="Y139" s="195" t="n">
        <v>7.65000000000006</v>
      </c>
      <c r="Z139" s="195">
        <f>IFERROR(VLOOKUP(Y139,'CRUCE RIESGOS'!$C$9:$D$14,2,FALSE),"")</f>
        <v/>
      </c>
      <c r="AA139" s="195" t="n">
        <v>8.65000000000007</v>
      </c>
      <c r="AB139" s="195">
        <f>IFERROR(VLOOKUP(AA139,'CRUCE RIESGOS'!$C$9:$D$14,2,FALSE),"")</f>
        <v/>
      </c>
      <c r="AC139" s="195" t="n">
        <v>9.65000000000008</v>
      </c>
      <c r="AD139" s="195">
        <f>IFERROR(VLOOKUP(AC139,'CRUCE RIESGOS'!$C$9:$D$14,2,FALSE),"")</f>
        <v/>
      </c>
      <c r="AE139" s="195" t="n">
        <v>10.6500000000001</v>
      </c>
      <c r="AF139" s="195">
        <f>IFERROR(VLOOKUP(AE139,'CRUCE RIESGOS'!$C$9:$D$14,2,FALSE),"")</f>
        <v/>
      </c>
      <c r="AG139" s="195" t="n">
        <v>11.6500000000001</v>
      </c>
      <c r="AH139" s="195">
        <f>IFERROR(VLOOKUP(AG139,'CRUCE RIESGOS'!$C$9:$D$14,2,FALSE),"")</f>
        <v/>
      </c>
      <c r="AI139" s="195" t="n">
        <v>12.6500000000001</v>
      </c>
      <c r="AJ139" s="195">
        <f>IFERROR(VLOOKUP(AI139,'CRUCE RIESGOS'!$C$9:$D$14,2,FALSE),"")</f>
        <v/>
      </c>
      <c r="AK139" s="195" t="n">
        <v>13.6500000000001</v>
      </c>
      <c r="AL139" s="195">
        <f>IFERROR(VLOOKUP(AK139,'CRUCE RIESGOS'!$C$9:$D$14,2,FALSE),"")</f>
        <v/>
      </c>
      <c r="AM139" s="195" t="n">
        <v>14.6500000000001</v>
      </c>
      <c r="AN139" s="195">
        <f>IFERROR(VLOOKUP(AM139,'CRUCE RIESGOS'!$C$9:$D$14,2,FALSE),"")</f>
        <v/>
      </c>
      <c r="AO139" s="195" t="n">
        <v>15.6500000000001</v>
      </c>
      <c r="AP139" s="195">
        <f>IFERROR(VLOOKUP(AO139,'CRUCE RIESGOS'!$C$9:$D$14,2,FALSE),"")</f>
        <v/>
      </c>
      <c r="AQ139" s="195" t="n">
        <v>16.6500000000002</v>
      </c>
      <c r="AR139" s="195">
        <f>IFERROR(VLOOKUP(AQ139,'CRUCE RIESGOS'!$C$9:$D$14,2,FALSE),"")</f>
        <v/>
      </c>
      <c r="AS139" s="195" t="n">
        <v>17.6500000000002</v>
      </c>
      <c r="AT139" s="195">
        <f>IFERROR(VLOOKUP(AS139,'CRUCE RIESGOS'!$C$9:$D$14,2,FALSE),"")</f>
        <v/>
      </c>
      <c r="AU139" s="195" t="n">
        <v>18.6500000000002</v>
      </c>
      <c r="AV139" s="195">
        <f>IFERROR(VLOOKUP(AU139,'CRUCE RIESGOS'!$C$9:$D$14,2,FALSE),"")</f>
        <v/>
      </c>
      <c r="AW139" s="195" t="n">
        <v>19.6500000000002</v>
      </c>
      <c r="AX139" s="195">
        <f>IFERROR(VLOOKUP(AW139,'CRUCE RIESGOS'!$C$9:$D$14,2,FALSE),"")</f>
        <v/>
      </c>
      <c r="AY139" s="195" t="n">
        <v>20.6500000000002</v>
      </c>
      <c r="AZ139" s="195">
        <f>IFERROR(VLOOKUP(AY139,'CRUCE RIESGOS'!$C$9:$D$14,2,FALSE),"")</f>
        <v/>
      </c>
      <c r="BA139" s="195" t="n">
        <v>21.6500000000002</v>
      </c>
      <c r="BB139" s="195">
        <f>IFERROR(VLOOKUP(BA139,'CRUCE RIESGOS'!$C$9:$D$14,2,FALSE),"")</f>
        <v/>
      </c>
      <c r="BC139" s="195" t="n">
        <v>22.6500000000002</v>
      </c>
      <c r="BD139" s="195">
        <f>IFERROR(VLOOKUP(BC139,'CRUCE RIESGOS'!$C$9:$D$14,2,FALSE),"")</f>
        <v/>
      </c>
      <c r="BE139" s="195" t="n">
        <v>23.6500000000002</v>
      </c>
      <c r="BF139" s="195">
        <f>IFERROR(VLOOKUP(BE139,'CRUCE RIESGOS'!$C$9:$D$14,2,FALSE),"")</f>
        <v/>
      </c>
      <c r="BG139" s="195" t="n">
        <v>24.6500000000002</v>
      </c>
      <c r="BH139" s="195">
        <f>IFERROR(VLOOKUP(BG139,'CRUCE RIESGOS'!$C$9:$D$14,2,FALSE),"")</f>
        <v/>
      </c>
      <c r="BI139" s="195" t="n">
        <v>25.6500000000002</v>
      </c>
      <c r="BJ139" s="195">
        <f>IFERROR(VLOOKUP(BI139,'CRUCE RIESGOS'!$C$9:$D$14,2,FALSE),"")</f>
        <v/>
      </c>
    </row>
    <row r="140">
      <c r="N140" s="195">
        <f>IF(N141&lt;&gt;""," -R","")</f>
        <v/>
      </c>
      <c r="P140" s="195">
        <f>IF(P141&lt;&gt;""," -R","")</f>
        <v/>
      </c>
      <c r="R140" s="195">
        <f>IF(R141&lt;&gt;""," -R","")</f>
        <v/>
      </c>
      <c r="T140" s="195">
        <f>IF(T141&lt;&gt;""," -R","")</f>
        <v/>
      </c>
      <c r="V140" s="195">
        <f>IF(V141&lt;&gt;""," -R","")</f>
        <v/>
      </c>
      <c r="X140" s="195">
        <f>IF(X141&lt;&gt;""," -R","")</f>
        <v/>
      </c>
      <c r="Z140" s="195">
        <f>IF(Z141&lt;&gt;""," -R","")</f>
        <v/>
      </c>
      <c r="AB140" s="195">
        <f>IF(AB141&lt;&gt;""," -R","")</f>
        <v/>
      </c>
      <c r="AD140" s="195">
        <f>IF(AD141&lt;&gt;""," -R","")</f>
        <v/>
      </c>
      <c r="AF140" s="195">
        <f>IF(AF141&lt;&gt;""," -R","")</f>
        <v/>
      </c>
      <c r="AH140" s="195">
        <f>IF(AH141&lt;&gt;""," -R","")</f>
        <v/>
      </c>
      <c r="AJ140" s="195">
        <f>IF(AJ141&lt;&gt;""," -R","")</f>
        <v/>
      </c>
      <c r="AL140" s="195">
        <f>IF(AL141&lt;&gt;""," -R","")</f>
        <v/>
      </c>
      <c r="AN140" s="195">
        <f>IF(AN141&lt;&gt;""," -R","")</f>
        <v/>
      </c>
      <c r="AP140" s="195">
        <f>IF(AP141&lt;&gt;""," -R","")</f>
        <v/>
      </c>
      <c r="AR140" s="195">
        <f>IF(AR141&lt;&gt;""," -R","")</f>
        <v/>
      </c>
      <c r="AT140" s="195">
        <f>IF(AT141&lt;&gt;""," -R","")</f>
        <v/>
      </c>
      <c r="AV140" s="195">
        <f>IF(AV141&lt;&gt;""," -R","")</f>
        <v/>
      </c>
      <c r="AX140" s="195">
        <f>IF(AX141&lt;&gt;""," -R","")</f>
        <v/>
      </c>
      <c r="AZ140" s="195">
        <f>IF(AZ141&lt;&gt;""," -R","")</f>
        <v/>
      </c>
      <c r="BB140" s="195">
        <f>IF(BB141&lt;&gt;""," -R","")</f>
        <v/>
      </c>
      <c r="BD140" s="195">
        <f>IF(BD141&lt;&gt;""," -R","")</f>
        <v/>
      </c>
      <c r="BF140" s="195">
        <f>IF(BF141&lt;&gt;""," -R","")</f>
        <v/>
      </c>
      <c r="BH140" s="195">
        <f>IF(BH141&lt;&gt;""," -R","")</f>
        <v/>
      </c>
      <c r="BJ140" s="195">
        <f>IF(BJ141&lt;&gt;""," -R","")</f>
        <v/>
      </c>
    </row>
    <row r="141">
      <c r="M141" s="195" t="n">
        <v>1.66</v>
      </c>
      <c r="N141" s="195">
        <f>IFERROR(VLOOKUP(M141,'CRUCE RIESGOS'!$C$9:$D$14,2,FALSE),"")</f>
        <v/>
      </c>
      <c r="O141" s="195" t="n">
        <v>2.66000000000001</v>
      </c>
      <c r="P141" s="195">
        <f>IFERROR(VLOOKUP(O141,'CRUCE RIESGOS'!$C$9:$D$14,2,FALSE),"")</f>
        <v/>
      </c>
      <c r="Q141" s="195" t="n">
        <v>3.66000000000002</v>
      </c>
      <c r="R141" s="195">
        <f>IFERROR(VLOOKUP(Q141,'CRUCE RIESGOS'!$C$9:$D$14,2,FALSE),"")</f>
        <v/>
      </c>
      <c r="S141" s="195" t="n">
        <v>4.66000000000003</v>
      </c>
      <c r="T141" s="195">
        <f>IFERROR(VLOOKUP(S141,'CRUCE RIESGOS'!$C$9:$D$14,2,FALSE),"")</f>
        <v/>
      </c>
      <c r="U141" s="195" t="n">
        <v>5.66000000000004</v>
      </c>
      <c r="V141" s="195">
        <f>IFERROR(VLOOKUP(U141,'CRUCE RIESGOS'!$C$9:$D$14,2,FALSE),"")</f>
        <v/>
      </c>
      <c r="W141" s="195" t="n">
        <v>6.66000000000005</v>
      </c>
      <c r="X141" s="195">
        <f>IFERROR(VLOOKUP(W141,'CRUCE RIESGOS'!$C$9:$D$14,2,FALSE),"")</f>
        <v/>
      </c>
      <c r="Y141" s="195" t="n">
        <v>7.66000000000006</v>
      </c>
      <c r="Z141" s="195">
        <f>IFERROR(VLOOKUP(Y141,'CRUCE RIESGOS'!$C$9:$D$14,2,FALSE),"")</f>
        <v/>
      </c>
      <c r="AA141" s="195" t="n">
        <v>8.660000000000069</v>
      </c>
      <c r="AB141" s="195">
        <f>IFERROR(VLOOKUP(AA141,'CRUCE RIESGOS'!$C$9:$D$14,2,FALSE),"")</f>
        <v/>
      </c>
      <c r="AC141" s="195" t="n">
        <v>9.66000000000008</v>
      </c>
      <c r="AD141" s="195">
        <f>IFERROR(VLOOKUP(AC141,'CRUCE RIESGOS'!$C$9:$D$14,2,FALSE),"")</f>
        <v/>
      </c>
      <c r="AE141" s="195" t="n">
        <v>10.6600000000001</v>
      </c>
      <c r="AF141" s="195">
        <f>IFERROR(VLOOKUP(AE141,'CRUCE RIESGOS'!$C$9:$D$14,2,FALSE),"")</f>
        <v/>
      </c>
      <c r="AG141" s="195" t="n">
        <v>11.6600000000001</v>
      </c>
      <c r="AH141" s="195">
        <f>IFERROR(VLOOKUP(AG141,'CRUCE RIESGOS'!$C$9:$D$14,2,FALSE),"")</f>
        <v/>
      </c>
      <c r="AI141" s="195" t="n">
        <v>12.6600000000001</v>
      </c>
      <c r="AJ141" s="195">
        <f>IFERROR(VLOOKUP(AI141,'CRUCE RIESGOS'!$C$9:$D$14,2,FALSE),"")</f>
        <v/>
      </c>
      <c r="AK141" s="195" t="n">
        <v>13.6600000000001</v>
      </c>
      <c r="AL141" s="195">
        <f>IFERROR(VLOOKUP(AK141,'CRUCE RIESGOS'!$C$9:$D$14,2,FALSE),"")</f>
        <v/>
      </c>
      <c r="AM141" s="195" t="n">
        <v>14.6600000000001</v>
      </c>
      <c r="AN141" s="195">
        <f>IFERROR(VLOOKUP(AM141,'CRUCE RIESGOS'!$C$9:$D$14,2,FALSE),"")</f>
        <v/>
      </c>
      <c r="AO141" s="195" t="n">
        <v>15.6600000000001</v>
      </c>
      <c r="AP141" s="195">
        <f>IFERROR(VLOOKUP(AO141,'CRUCE RIESGOS'!$C$9:$D$14,2,FALSE),"")</f>
        <v/>
      </c>
      <c r="AQ141" s="195" t="n">
        <v>16.6600000000001</v>
      </c>
      <c r="AR141" s="195">
        <f>IFERROR(VLOOKUP(AQ141,'CRUCE RIESGOS'!$C$9:$D$14,2,FALSE),"")</f>
        <v/>
      </c>
      <c r="AS141" s="195" t="n">
        <v>17.6600000000002</v>
      </c>
      <c r="AT141" s="195">
        <f>IFERROR(VLOOKUP(AS141,'CRUCE RIESGOS'!$C$9:$D$14,2,FALSE),"")</f>
        <v/>
      </c>
      <c r="AU141" s="195" t="n">
        <v>18.6600000000002</v>
      </c>
      <c r="AV141" s="195">
        <f>IFERROR(VLOOKUP(AU141,'CRUCE RIESGOS'!$C$9:$D$14,2,FALSE),"")</f>
        <v/>
      </c>
      <c r="AW141" s="195" t="n">
        <v>19.6600000000002</v>
      </c>
      <c r="AX141" s="195">
        <f>IFERROR(VLOOKUP(AW141,'CRUCE RIESGOS'!$C$9:$D$14,2,FALSE),"")</f>
        <v/>
      </c>
      <c r="AY141" s="195" t="n">
        <v>20.6600000000002</v>
      </c>
      <c r="AZ141" s="195">
        <f>IFERROR(VLOOKUP(AY141,'CRUCE RIESGOS'!$C$9:$D$14,2,FALSE),"")</f>
        <v/>
      </c>
      <c r="BA141" s="195" t="n">
        <v>21.6600000000002</v>
      </c>
      <c r="BB141" s="195">
        <f>IFERROR(VLOOKUP(BA141,'CRUCE RIESGOS'!$C$9:$D$14,2,FALSE),"")</f>
        <v/>
      </c>
      <c r="BC141" s="195" t="n">
        <v>22.6600000000002</v>
      </c>
      <c r="BD141" s="195">
        <f>IFERROR(VLOOKUP(BC141,'CRUCE RIESGOS'!$C$9:$D$14,2,FALSE),"")</f>
        <v/>
      </c>
      <c r="BE141" s="195" t="n">
        <v>23.6600000000002</v>
      </c>
      <c r="BF141" s="195">
        <f>IFERROR(VLOOKUP(BE141,'CRUCE RIESGOS'!$C$9:$D$14,2,FALSE),"")</f>
        <v/>
      </c>
      <c r="BG141" s="195" t="n">
        <v>24.6600000000002</v>
      </c>
      <c r="BH141" s="195">
        <f>IFERROR(VLOOKUP(BG141,'CRUCE RIESGOS'!$C$9:$D$14,2,FALSE),"")</f>
        <v/>
      </c>
      <c r="BI141" s="195" t="n">
        <v>25.6600000000002</v>
      </c>
      <c r="BJ141" s="195">
        <f>IFERROR(VLOOKUP(BI141,'CRUCE RIESGOS'!$C$9:$D$14,2,FALSE),"")</f>
        <v/>
      </c>
    </row>
    <row r="142">
      <c r="N142" s="195">
        <f>IF(N143&lt;&gt;""," -R","")</f>
        <v/>
      </c>
      <c r="P142" s="195">
        <f>IF(P143&lt;&gt;""," -R","")</f>
        <v/>
      </c>
      <c r="R142" s="195">
        <f>IF(R143&lt;&gt;""," -R","")</f>
        <v/>
      </c>
      <c r="T142" s="195">
        <f>IF(T143&lt;&gt;""," -R","")</f>
        <v/>
      </c>
      <c r="V142" s="195">
        <f>IF(V143&lt;&gt;""," -R","")</f>
        <v/>
      </c>
      <c r="X142" s="195">
        <f>IF(X143&lt;&gt;""," -R","")</f>
        <v/>
      </c>
      <c r="Z142" s="195">
        <f>IF(Z143&lt;&gt;""," -R","")</f>
        <v/>
      </c>
      <c r="AB142" s="195">
        <f>IF(AB143&lt;&gt;""," -R","")</f>
        <v/>
      </c>
      <c r="AD142" s="195">
        <f>IF(AD143&lt;&gt;""," -R","")</f>
        <v/>
      </c>
      <c r="AF142" s="195">
        <f>IF(AF143&lt;&gt;""," -R","")</f>
        <v/>
      </c>
      <c r="AH142" s="195">
        <f>IF(AH143&lt;&gt;""," -R","")</f>
        <v/>
      </c>
      <c r="AJ142" s="195">
        <f>IF(AJ143&lt;&gt;""," -R","")</f>
        <v/>
      </c>
      <c r="AL142" s="195">
        <f>IF(AL143&lt;&gt;""," -R","")</f>
        <v/>
      </c>
      <c r="AN142" s="195">
        <f>IF(AN143&lt;&gt;""," -R","")</f>
        <v/>
      </c>
      <c r="AP142" s="195">
        <f>IF(AP143&lt;&gt;""," -R","")</f>
        <v/>
      </c>
      <c r="AR142" s="195">
        <f>IF(AR143&lt;&gt;""," -R","")</f>
        <v/>
      </c>
      <c r="AT142" s="195">
        <f>IF(AT143&lt;&gt;""," -R","")</f>
        <v/>
      </c>
      <c r="AV142" s="195">
        <f>IF(AV143&lt;&gt;""," -R","")</f>
        <v/>
      </c>
      <c r="AX142" s="195">
        <f>IF(AX143&lt;&gt;""," -R","")</f>
        <v/>
      </c>
      <c r="AZ142" s="195">
        <f>IF(AZ143&lt;&gt;""," -R","")</f>
        <v/>
      </c>
      <c r="BB142" s="195">
        <f>IF(BB143&lt;&gt;""," -R","")</f>
        <v/>
      </c>
      <c r="BD142" s="195">
        <f>IF(BD143&lt;&gt;""," -R","")</f>
        <v/>
      </c>
      <c r="BF142" s="195">
        <f>IF(BF143&lt;&gt;""," -R","")</f>
        <v/>
      </c>
      <c r="BH142" s="195">
        <f>IF(BH143&lt;&gt;""," -R","")</f>
        <v/>
      </c>
      <c r="BJ142" s="195">
        <f>IF(BJ143&lt;&gt;""," -R","")</f>
        <v/>
      </c>
    </row>
    <row r="143">
      <c r="M143" s="195" t="n">
        <v>1.67</v>
      </c>
      <c r="N143" s="195">
        <f>IFERROR(VLOOKUP(M143,'CRUCE RIESGOS'!$C$9:$D$14,2,FALSE),"")</f>
        <v/>
      </c>
      <c r="O143" s="195" t="n">
        <v>2.67000000000002</v>
      </c>
      <c r="P143" s="195">
        <f>IFERROR(VLOOKUP(O143,'CRUCE RIESGOS'!$C$9:$D$14,2,FALSE),"")</f>
        <v/>
      </c>
      <c r="Q143" s="195" t="n">
        <v>3.67000000000004</v>
      </c>
      <c r="R143" s="195">
        <f>IFERROR(VLOOKUP(Q143,'CRUCE RIESGOS'!$C$9:$D$14,2,FALSE),"")</f>
        <v/>
      </c>
      <c r="S143" s="195" t="n">
        <v>4.67000000000006</v>
      </c>
      <c r="T143" s="195">
        <f>IFERROR(VLOOKUP(S143,'CRUCE RIESGOS'!$C$9:$D$14,2,FALSE),"")</f>
        <v/>
      </c>
      <c r="U143" s="195" t="n">
        <v>5.67000000000008</v>
      </c>
      <c r="V143" s="195">
        <f>IFERROR(VLOOKUP(U143,'CRUCE RIESGOS'!$C$9:$D$14,2,FALSE),"")</f>
        <v/>
      </c>
      <c r="W143" s="195" t="n">
        <v>6.6700000000001</v>
      </c>
      <c r="X143" s="195">
        <f>IFERROR(VLOOKUP(W143,'CRUCE RIESGOS'!$C$9:$D$14,2,FALSE),"")</f>
        <v/>
      </c>
      <c r="Y143" s="195" t="n">
        <v>7.67000000000012</v>
      </c>
      <c r="Z143" s="195">
        <f>IFERROR(VLOOKUP(Y143,'CRUCE RIESGOS'!$C$9:$D$14,2,FALSE),"")</f>
        <v/>
      </c>
      <c r="AA143" s="195" t="n">
        <v>8.67000000000014</v>
      </c>
      <c r="AB143" s="195">
        <f>IFERROR(VLOOKUP(AA143,'CRUCE RIESGOS'!$C$9:$D$14,2,FALSE),"")</f>
        <v/>
      </c>
      <c r="AC143" s="195" t="n">
        <v>9.67000000000016</v>
      </c>
      <c r="AD143" s="195">
        <f>IFERROR(VLOOKUP(AC143,'CRUCE RIESGOS'!$C$9:$D$14,2,FALSE),"")</f>
        <v/>
      </c>
      <c r="AE143" s="195" t="n">
        <v>10.6700000000002</v>
      </c>
      <c r="AF143" s="195">
        <f>IFERROR(VLOOKUP(AE143,'CRUCE RIESGOS'!$C$9:$D$14,2,FALSE),"")</f>
        <v/>
      </c>
      <c r="AG143" s="195" t="n">
        <v>11.6700000000002</v>
      </c>
      <c r="AH143" s="195">
        <f>IFERROR(VLOOKUP(AG143,'CRUCE RIESGOS'!$C$9:$D$14,2,FALSE),"")</f>
        <v/>
      </c>
      <c r="AI143" s="195" t="n">
        <v>12.6700000000002</v>
      </c>
      <c r="AJ143" s="195">
        <f>IFERROR(VLOOKUP(AI143,'CRUCE RIESGOS'!$C$9:$D$14,2,FALSE),"")</f>
        <v/>
      </c>
      <c r="AK143" s="195" t="n">
        <v>13.6700000000002</v>
      </c>
      <c r="AL143" s="195">
        <f>IFERROR(VLOOKUP(AK143,'CRUCE RIESGOS'!$C$9:$D$14,2,FALSE),"")</f>
        <v/>
      </c>
      <c r="AM143" s="195" t="n">
        <v>14.6700000000003</v>
      </c>
      <c r="AN143" s="195">
        <f>IFERROR(VLOOKUP(AM143,'CRUCE RIESGOS'!$C$9:$D$14,2,FALSE),"")</f>
        <v/>
      </c>
      <c r="AO143" s="195" t="n">
        <v>15.6700000000003</v>
      </c>
      <c r="AP143" s="195">
        <f>IFERROR(VLOOKUP(AO143,'CRUCE RIESGOS'!$C$9:$D$14,2,FALSE),"")</f>
        <v/>
      </c>
      <c r="AQ143" s="195" t="n">
        <v>16.6700000000003</v>
      </c>
      <c r="AR143" s="195">
        <f>IFERROR(VLOOKUP(AQ143,'CRUCE RIESGOS'!$C$9:$D$14,2,FALSE),"")</f>
        <v/>
      </c>
      <c r="AS143" s="195" t="n">
        <v>17.6700000000003</v>
      </c>
      <c r="AT143" s="195">
        <f>IFERROR(VLOOKUP(AS143,'CRUCE RIESGOS'!$C$9:$D$14,2,FALSE),"")</f>
        <v/>
      </c>
      <c r="AU143" s="195" t="n">
        <v>18.6700000000003</v>
      </c>
      <c r="AV143" s="195">
        <f>IFERROR(VLOOKUP(AU143,'CRUCE RIESGOS'!$C$9:$D$14,2,FALSE),"")</f>
        <v/>
      </c>
      <c r="AW143" s="195" t="n">
        <v>19.6700000000004</v>
      </c>
      <c r="AX143" s="195">
        <f>IFERROR(VLOOKUP(AW143,'CRUCE RIESGOS'!$C$9:$D$14,2,FALSE),"")</f>
        <v/>
      </c>
      <c r="AY143" s="195" t="n">
        <v>20.6700000000004</v>
      </c>
      <c r="AZ143" s="195">
        <f>IFERROR(VLOOKUP(AY143,'CRUCE RIESGOS'!$C$9:$D$14,2,FALSE),"")</f>
        <v/>
      </c>
      <c r="BA143" s="195" t="n">
        <v>21.6700000000004</v>
      </c>
      <c r="BB143" s="195">
        <f>IFERROR(VLOOKUP(BA143,'CRUCE RIESGOS'!$C$9:$D$14,2,FALSE),"")</f>
        <v/>
      </c>
      <c r="BC143" s="195" t="n">
        <v>22.6700000000004</v>
      </c>
      <c r="BD143" s="195">
        <f>IFERROR(VLOOKUP(BC143,'CRUCE RIESGOS'!$C$9:$D$14,2,FALSE),"")</f>
        <v/>
      </c>
      <c r="BE143" s="195" t="n">
        <v>23.6700000000004</v>
      </c>
      <c r="BF143" s="195">
        <f>IFERROR(VLOOKUP(BE143,'CRUCE RIESGOS'!$C$9:$D$14,2,FALSE),"")</f>
        <v/>
      </c>
      <c r="BG143" s="195" t="n">
        <v>24.6700000000005</v>
      </c>
      <c r="BH143" s="195">
        <f>IFERROR(VLOOKUP(BG143,'CRUCE RIESGOS'!$C$9:$D$14,2,FALSE),"")</f>
        <v/>
      </c>
      <c r="BI143" s="195" t="n">
        <v>25.6700000000005</v>
      </c>
      <c r="BJ143" s="195">
        <f>IFERROR(VLOOKUP(BI143,'CRUCE RIESGOS'!$C$9:$D$14,2,FALSE),"")</f>
        <v/>
      </c>
    </row>
    <row r="144">
      <c r="N144" s="195">
        <f>IF(N145&lt;&gt;""," -R","")</f>
        <v/>
      </c>
      <c r="P144" s="195">
        <f>IF(P145&lt;&gt;""," -R","")</f>
        <v/>
      </c>
      <c r="R144" s="195">
        <f>IF(R145&lt;&gt;""," -R","")</f>
        <v/>
      </c>
      <c r="T144" s="195">
        <f>IF(T145&lt;&gt;""," -R","")</f>
        <v/>
      </c>
      <c r="V144" s="195">
        <f>IF(V145&lt;&gt;""," -R","")</f>
        <v/>
      </c>
      <c r="X144" s="195">
        <f>IF(X145&lt;&gt;""," -R","")</f>
        <v/>
      </c>
      <c r="Z144" s="195">
        <f>IF(Z145&lt;&gt;""," -R","")</f>
        <v/>
      </c>
      <c r="AB144" s="195">
        <f>IF(AB145&lt;&gt;""," -R","")</f>
        <v/>
      </c>
      <c r="AD144" s="195">
        <f>IF(AD145&lt;&gt;""," -R","")</f>
        <v/>
      </c>
      <c r="AF144" s="195">
        <f>IF(AF145&lt;&gt;""," -R","")</f>
        <v/>
      </c>
      <c r="AH144" s="195">
        <f>IF(AH145&lt;&gt;""," -R","")</f>
        <v/>
      </c>
      <c r="AJ144" s="195">
        <f>IF(AJ145&lt;&gt;""," -R","")</f>
        <v/>
      </c>
      <c r="AL144" s="195">
        <f>IF(AL145&lt;&gt;""," -R","")</f>
        <v/>
      </c>
      <c r="AN144" s="195">
        <f>IF(AN145&lt;&gt;""," -R","")</f>
        <v/>
      </c>
      <c r="AP144" s="195">
        <f>IF(AP145&lt;&gt;""," -R","")</f>
        <v/>
      </c>
      <c r="AR144" s="195">
        <f>IF(AR145&lt;&gt;""," -R","")</f>
        <v/>
      </c>
      <c r="AT144" s="195">
        <f>IF(AT145&lt;&gt;""," -R","")</f>
        <v/>
      </c>
      <c r="AV144" s="195">
        <f>IF(AV145&lt;&gt;""," -R","")</f>
        <v/>
      </c>
      <c r="AX144" s="195">
        <f>IF(AX145&lt;&gt;""," -R","")</f>
        <v/>
      </c>
      <c r="AZ144" s="195">
        <f>IF(AZ145&lt;&gt;""," -R","")</f>
        <v/>
      </c>
      <c r="BB144" s="195">
        <f>IF(BB145&lt;&gt;""," -R","")</f>
        <v/>
      </c>
      <c r="BD144" s="195">
        <f>IF(BD145&lt;&gt;""," -R","")</f>
        <v/>
      </c>
      <c r="BF144" s="195">
        <f>IF(BF145&lt;&gt;""," -R","")</f>
        <v/>
      </c>
      <c r="BH144" s="195">
        <f>IF(BH145&lt;&gt;""," -R","")</f>
        <v/>
      </c>
      <c r="BJ144" s="195">
        <f>IF(BJ145&lt;&gt;""," -R","")</f>
        <v/>
      </c>
    </row>
    <row r="145">
      <c r="M145" s="195" t="n">
        <v>1.68</v>
      </c>
      <c r="N145" s="195">
        <f>IFERROR(VLOOKUP(M145,'CRUCE RIESGOS'!$C$9:$D$14,2,FALSE),"")</f>
        <v/>
      </c>
      <c r="O145" s="195" t="n">
        <v>2.68000000000001</v>
      </c>
      <c r="P145" s="195">
        <f>IFERROR(VLOOKUP(O145,'CRUCE RIESGOS'!$C$9:$D$14,2,FALSE),"")</f>
        <v/>
      </c>
      <c r="Q145" s="195" t="n">
        <v>3.68000000000002</v>
      </c>
      <c r="R145" s="195">
        <f>IFERROR(VLOOKUP(Q145,'CRUCE RIESGOS'!$C$9:$D$14,2,FALSE),"")</f>
        <v/>
      </c>
      <c r="S145" s="195" t="n">
        <v>4.68000000000003</v>
      </c>
      <c r="T145" s="195">
        <f>IFERROR(VLOOKUP(S145,'CRUCE RIESGOS'!$C$9:$D$14,2,FALSE),"")</f>
        <v/>
      </c>
      <c r="U145" s="195" t="n">
        <v>5.68000000000004</v>
      </c>
      <c r="V145" s="195">
        <f>IFERROR(VLOOKUP(U145,'CRUCE RIESGOS'!$C$9:$D$14,2,FALSE),"")</f>
        <v/>
      </c>
      <c r="W145" s="195" t="n">
        <v>6.68000000000005</v>
      </c>
      <c r="X145" s="195">
        <f>IFERROR(VLOOKUP(W145,'CRUCE RIESGOS'!$C$9:$D$14,2,FALSE),"")</f>
        <v/>
      </c>
      <c r="Y145" s="195" t="n">
        <v>7.68000000000006</v>
      </c>
      <c r="Z145" s="195">
        <f>IFERROR(VLOOKUP(Y145,'CRUCE RIESGOS'!$C$9:$D$14,2,FALSE),"")</f>
        <v/>
      </c>
      <c r="AA145" s="195" t="n">
        <v>8.680000000000071</v>
      </c>
      <c r="AB145" s="195">
        <f>IFERROR(VLOOKUP(AA145,'CRUCE RIESGOS'!$C$9:$D$14,2,FALSE),"")</f>
        <v/>
      </c>
      <c r="AC145" s="195" t="n">
        <v>9.68000000000008</v>
      </c>
      <c r="AD145" s="195">
        <f>IFERROR(VLOOKUP(AC145,'CRUCE RIESGOS'!$C$9:$D$14,2,FALSE),"")</f>
        <v/>
      </c>
      <c r="AE145" s="195" t="n">
        <v>10.6800000000001</v>
      </c>
      <c r="AF145" s="195">
        <f>IFERROR(VLOOKUP(AE145,'CRUCE RIESGOS'!$C$9:$D$14,2,FALSE),"")</f>
        <v/>
      </c>
      <c r="AG145" s="195" t="n">
        <v>11.6800000000001</v>
      </c>
      <c r="AH145" s="195">
        <f>IFERROR(VLOOKUP(AG145,'CRUCE RIESGOS'!$C$9:$D$14,2,FALSE),"")</f>
        <v/>
      </c>
      <c r="AI145" s="195" t="n">
        <v>12.6800000000001</v>
      </c>
      <c r="AJ145" s="195">
        <f>IFERROR(VLOOKUP(AI145,'CRUCE RIESGOS'!$C$9:$D$14,2,FALSE),"")</f>
        <v/>
      </c>
      <c r="AK145" s="195" t="n">
        <v>13.6800000000001</v>
      </c>
      <c r="AL145" s="195">
        <f>IFERROR(VLOOKUP(AK145,'CRUCE RIESGOS'!$C$9:$D$14,2,FALSE),"")</f>
        <v/>
      </c>
      <c r="AM145" s="195" t="n">
        <v>14.6800000000001</v>
      </c>
      <c r="AN145" s="195">
        <f>IFERROR(VLOOKUP(AM145,'CRUCE RIESGOS'!$C$9:$D$14,2,FALSE),"")</f>
        <v/>
      </c>
      <c r="AO145" s="195" t="n">
        <v>15.6800000000001</v>
      </c>
      <c r="AP145" s="195">
        <f>IFERROR(VLOOKUP(AO145,'CRUCE RIESGOS'!$C$9:$D$14,2,FALSE),"")</f>
        <v/>
      </c>
      <c r="AQ145" s="195" t="n">
        <v>16.6800000000001</v>
      </c>
      <c r="AR145" s="195">
        <f>IFERROR(VLOOKUP(AQ145,'CRUCE RIESGOS'!$C$9:$D$14,2,FALSE),"")</f>
        <v/>
      </c>
      <c r="AS145" s="195" t="n">
        <v>17.6800000000002</v>
      </c>
      <c r="AT145" s="195">
        <f>IFERROR(VLOOKUP(AS145,'CRUCE RIESGOS'!$C$9:$D$14,2,FALSE),"")</f>
        <v/>
      </c>
      <c r="AU145" s="195" t="n">
        <v>18.6800000000002</v>
      </c>
      <c r="AV145" s="195">
        <f>IFERROR(VLOOKUP(AU145,'CRUCE RIESGOS'!$C$9:$D$14,2,FALSE),"")</f>
        <v/>
      </c>
      <c r="AW145" s="195" t="n">
        <v>19.6800000000002</v>
      </c>
      <c r="AX145" s="195">
        <f>IFERROR(VLOOKUP(AW145,'CRUCE RIESGOS'!$C$9:$D$14,2,FALSE),"")</f>
        <v/>
      </c>
      <c r="AY145" s="195" t="n">
        <v>20.6800000000002</v>
      </c>
      <c r="AZ145" s="195">
        <f>IFERROR(VLOOKUP(AY145,'CRUCE RIESGOS'!$C$9:$D$14,2,FALSE),"")</f>
        <v/>
      </c>
      <c r="BA145" s="195" t="n">
        <v>21.6800000000002</v>
      </c>
      <c r="BB145" s="195">
        <f>IFERROR(VLOOKUP(BA145,'CRUCE RIESGOS'!$C$9:$D$14,2,FALSE),"")</f>
        <v/>
      </c>
      <c r="BC145" s="195" t="n">
        <v>22.6800000000002</v>
      </c>
      <c r="BD145" s="195">
        <f>IFERROR(VLOOKUP(BC145,'CRUCE RIESGOS'!$C$9:$D$14,2,FALSE),"")</f>
        <v/>
      </c>
      <c r="BE145" s="195" t="n">
        <v>23.6800000000002</v>
      </c>
      <c r="BF145" s="195">
        <f>IFERROR(VLOOKUP(BE145,'CRUCE RIESGOS'!$C$9:$D$14,2,FALSE),"")</f>
        <v/>
      </c>
      <c r="BG145" s="195" t="n">
        <v>24.6800000000002</v>
      </c>
      <c r="BH145" s="195">
        <f>IFERROR(VLOOKUP(BG145,'CRUCE RIESGOS'!$C$9:$D$14,2,FALSE),"")</f>
        <v/>
      </c>
      <c r="BI145" s="195" t="n">
        <v>25.6800000000002</v>
      </c>
      <c r="BJ145" s="195">
        <f>IFERROR(VLOOKUP(BI145,'CRUCE RIESGOS'!$C$9:$D$14,2,FALSE),"")</f>
        <v/>
      </c>
    </row>
    <row r="146">
      <c r="N146" s="195">
        <f>IF(N147&lt;&gt;""," -R","")</f>
        <v/>
      </c>
      <c r="P146" s="195">
        <f>IF(P147&lt;&gt;""," -R","")</f>
        <v/>
      </c>
      <c r="R146" s="195">
        <f>IF(R147&lt;&gt;""," -R","")</f>
        <v/>
      </c>
      <c r="T146" s="195">
        <f>IF(T147&lt;&gt;""," -R","")</f>
        <v/>
      </c>
      <c r="V146" s="195">
        <f>IF(V147&lt;&gt;""," -R","")</f>
        <v/>
      </c>
      <c r="X146" s="195">
        <f>IF(X147&lt;&gt;""," -R","")</f>
        <v/>
      </c>
      <c r="Z146" s="195">
        <f>IF(Z147&lt;&gt;""," -R","")</f>
        <v/>
      </c>
      <c r="AB146" s="195">
        <f>IF(AB147&lt;&gt;""," -R","")</f>
        <v/>
      </c>
      <c r="AD146" s="195">
        <f>IF(AD147&lt;&gt;""," -R","")</f>
        <v/>
      </c>
      <c r="AF146" s="195">
        <f>IF(AF147&lt;&gt;""," -R","")</f>
        <v/>
      </c>
      <c r="AH146" s="195">
        <f>IF(AH147&lt;&gt;""," -R","")</f>
        <v/>
      </c>
      <c r="AJ146" s="195">
        <f>IF(AJ147&lt;&gt;""," -R","")</f>
        <v/>
      </c>
      <c r="AL146" s="195">
        <f>IF(AL147&lt;&gt;""," -R","")</f>
        <v/>
      </c>
      <c r="AN146" s="195">
        <f>IF(AN147&lt;&gt;""," -R","")</f>
        <v/>
      </c>
      <c r="AP146" s="195">
        <f>IF(AP147&lt;&gt;""," -R","")</f>
        <v/>
      </c>
      <c r="AR146" s="195">
        <f>IF(AR147&lt;&gt;""," -R","")</f>
        <v/>
      </c>
      <c r="AT146" s="195">
        <f>IF(AT147&lt;&gt;""," -R","")</f>
        <v/>
      </c>
      <c r="AV146" s="195">
        <f>IF(AV147&lt;&gt;""," -R","")</f>
        <v/>
      </c>
      <c r="AX146" s="195">
        <f>IF(AX147&lt;&gt;""," -R","")</f>
        <v/>
      </c>
      <c r="AZ146" s="195">
        <f>IF(AZ147&lt;&gt;""," -R","")</f>
        <v/>
      </c>
      <c r="BB146" s="195">
        <f>IF(BB147&lt;&gt;""," -R","")</f>
        <v/>
      </c>
      <c r="BD146" s="195">
        <f>IF(BD147&lt;&gt;""," -R","")</f>
        <v/>
      </c>
      <c r="BF146" s="195">
        <f>IF(BF147&lt;&gt;""," -R","")</f>
        <v/>
      </c>
      <c r="BH146" s="195">
        <f>IF(BH147&lt;&gt;""," -R","")</f>
        <v/>
      </c>
      <c r="BJ146" s="195">
        <f>IF(BJ147&lt;&gt;""," -R","")</f>
        <v/>
      </c>
    </row>
    <row r="147">
      <c r="M147" s="195" t="n">
        <v>1.69</v>
      </c>
      <c r="N147" s="195">
        <f>IFERROR(VLOOKUP(M147,'CRUCE RIESGOS'!$C$9:$D$14,2,FALSE),"")</f>
        <v/>
      </c>
      <c r="O147" s="195" t="n">
        <v>2.69000000000001</v>
      </c>
      <c r="P147" s="195">
        <f>IFERROR(VLOOKUP(O147,'CRUCE RIESGOS'!$C$9:$D$14,2,FALSE),"")</f>
        <v/>
      </c>
      <c r="Q147" s="195" t="n">
        <v>3.69000000000002</v>
      </c>
      <c r="R147" s="195">
        <f>IFERROR(VLOOKUP(Q147,'CRUCE RIESGOS'!$C$9:$D$14,2,FALSE),"")</f>
        <v/>
      </c>
      <c r="S147" s="195" t="n">
        <v>4.69000000000003</v>
      </c>
      <c r="T147" s="195">
        <f>IFERROR(VLOOKUP(S147,'CRUCE RIESGOS'!$C$9:$D$14,2,FALSE),"")</f>
        <v/>
      </c>
      <c r="U147" s="195" t="n">
        <v>5.69000000000004</v>
      </c>
      <c r="V147" s="195">
        <f>IFERROR(VLOOKUP(U147,'CRUCE RIESGOS'!$C$9:$D$14,2,FALSE),"")</f>
        <v/>
      </c>
      <c r="W147" s="195" t="n">
        <v>6.69000000000005</v>
      </c>
      <c r="X147" s="195">
        <f>IFERROR(VLOOKUP(W147,'CRUCE RIESGOS'!$C$9:$D$14,2,FALSE),"")</f>
        <v/>
      </c>
      <c r="Y147" s="195" t="n">
        <v>7.69000000000006</v>
      </c>
      <c r="Z147" s="195">
        <f>IFERROR(VLOOKUP(Y147,'CRUCE RIESGOS'!$C$9:$D$14,2,FALSE),"")</f>
        <v/>
      </c>
      <c r="AA147" s="195" t="n">
        <v>8.690000000000071</v>
      </c>
      <c r="AB147" s="195">
        <f>IFERROR(VLOOKUP(AA147,'CRUCE RIESGOS'!$C$9:$D$14,2,FALSE),"")</f>
        <v/>
      </c>
      <c r="AC147" s="195" t="n">
        <v>9.690000000000079</v>
      </c>
      <c r="AD147" s="195">
        <f>IFERROR(VLOOKUP(AC147,'CRUCE RIESGOS'!$C$9:$D$14,2,FALSE),"")</f>
        <v/>
      </c>
      <c r="AE147" s="195" t="n">
        <v>10.6900000000001</v>
      </c>
      <c r="AF147" s="195">
        <f>IFERROR(VLOOKUP(AE147,'CRUCE RIESGOS'!$C$9:$D$14,2,FALSE),"")</f>
        <v/>
      </c>
      <c r="AG147" s="195" t="n">
        <v>11.6900000000001</v>
      </c>
      <c r="AH147" s="195">
        <f>IFERROR(VLOOKUP(AG147,'CRUCE RIESGOS'!$C$9:$D$14,2,FALSE),"")</f>
        <v/>
      </c>
      <c r="AI147" s="195" t="n">
        <v>12.6900000000001</v>
      </c>
      <c r="AJ147" s="195">
        <f>IFERROR(VLOOKUP(AI147,'CRUCE RIESGOS'!$C$9:$D$14,2,FALSE),"")</f>
        <v/>
      </c>
      <c r="AK147" s="195" t="n">
        <v>13.6900000000001</v>
      </c>
      <c r="AL147" s="195">
        <f>IFERROR(VLOOKUP(AK147,'CRUCE RIESGOS'!$C$9:$D$14,2,FALSE),"")</f>
        <v/>
      </c>
      <c r="AM147" s="195" t="n">
        <v>14.6900000000001</v>
      </c>
      <c r="AN147" s="195">
        <f>IFERROR(VLOOKUP(AM147,'CRUCE RIESGOS'!$C$9:$D$14,2,FALSE),"")</f>
        <v/>
      </c>
      <c r="AO147" s="195" t="n">
        <v>15.6900000000001</v>
      </c>
      <c r="AP147" s="195">
        <f>IFERROR(VLOOKUP(AO147,'CRUCE RIESGOS'!$C$9:$D$14,2,FALSE),"")</f>
        <v/>
      </c>
      <c r="AQ147" s="195" t="n">
        <v>16.6900000000002</v>
      </c>
      <c r="AR147" s="195">
        <f>IFERROR(VLOOKUP(AQ147,'CRUCE RIESGOS'!$C$9:$D$14,2,FALSE),"")</f>
        <v/>
      </c>
      <c r="AS147" s="195" t="n">
        <v>17.6900000000002</v>
      </c>
      <c r="AT147" s="195">
        <f>IFERROR(VLOOKUP(AS147,'CRUCE RIESGOS'!$C$9:$D$14,2,FALSE),"")</f>
        <v/>
      </c>
      <c r="AU147" s="195" t="n">
        <v>18.6900000000002</v>
      </c>
      <c r="AV147" s="195">
        <f>IFERROR(VLOOKUP(AU147,'CRUCE RIESGOS'!$C$9:$D$14,2,FALSE),"")</f>
        <v/>
      </c>
      <c r="AW147" s="195" t="n">
        <v>19.6900000000002</v>
      </c>
      <c r="AX147" s="195">
        <f>IFERROR(VLOOKUP(AW147,'CRUCE RIESGOS'!$C$9:$D$14,2,FALSE),"")</f>
        <v/>
      </c>
      <c r="AY147" s="195" t="n">
        <v>20.6900000000002</v>
      </c>
      <c r="AZ147" s="195">
        <f>IFERROR(VLOOKUP(AY147,'CRUCE RIESGOS'!$C$9:$D$14,2,FALSE),"")</f>
        <v/>
      </c>
      <c r="BA147" s="195" t="n">
        <v>21.6900000000002</v>
      </c>
      <c r="BB147" s="195">
        <f>IFERROR(VLOOKUP(BA147,'CRUCE RIESGOS'!$C$9:$D$14,2,FALSE),"")</f>
        <v/>
      </c>
      <c r="BC147" s="195" t="n">
        <v>22.6900000000002</v>
      </c>
      <c r="BD147" s="195">
        <f>IFERROR(VLOOKUP(BC147,'CRUCE RIESGOS'!$C$9:$D$14,2,FALSE),"")</f>
        <v/>
      </c>
      <c r="BE147" s="195" t="n">
        <v>23.6900000000002</v>
      </c>
      <c r="BF147" s="195">
        <f>IFERROR(VLOOKUP(BE147,'CRUCE RIESGOS'!$C$9:$D$14,2,FALSE),"")</f>
        <v/>
      </c>
      <c r="BG147" s="195" t="n">
        <v>24.6900000000002</v>
      </c>
      <c r="BH147" s="195">
        <f>IFERROR(VLOOKUP(BG147,'CRUCE RIESGOS'!$C$9:$D$14,2,FALSE),"")</f>
        <v/>
      </c>
      <c r="BI147" s="195" t="n">
        <v>25.6900000000002</v>
      </c>
      <c r="BJ147" s="195">
        <f>IFERROR(VLOOKUP(BI147,'CRUCE RIESGOS'!$C$9:$D$14,2,FALSE),"")</f>
        <v/>
      </c>
    </row>
    <row r="148">
      <c r="N148" s="195">
        <f>IF(N149&lt;&gt;""," -R","")</f>
        <v/>
      </c>
      <c r="P148" s="195">
        <f>IF(P149&lt;&gt;""," -R","")</f>
        <v/>
      </c>
      <c r="R148" s="195">
        <f>IF(R149&lt;&gt;""," -R","")</f>
        <v/>
      </c>
      <c r="T148" s="195">
        <f>IF(T149&lt;&gt;""," -R","")</f>
        <v/>
      </c>
      <c r="V148" s="195">
        <f>IF(V149&lt;&gt;""," -R","")</f>
        <v/>
      </c>
      <c r="X148" s="195">
        <f>IF(X149&lt;&gt;""," -R","")</f>
        <v/>
      </c>
      <c r="Z148" s="195">
        <f>IF(Z149&lt;&gt;""," -R","")</f>
        <v/>
      </c>
      <c r="AB148" s="195">
        <f>IF(AB149&lt;&gt;""," -R","")</f>
        <v/>
      </c>
      <c r="AD148" s="195">
        <f>IF(AD149&lt;&gt;""," -R","")</f>
        <v/>
      </c>
      <c r="AF148" s="195">
        <f>IF(AF149&lt;&gt;""," -R","")</f>
        <v/>
      </c>
      <c r="AH148" s="195">
        <f>IF(AH149&lt;&gt;""," -R","")</f>
        <v/>
      </c>
      <c r="AJ148" s="195">
        <f>IF(AJ149&lt;&gt;""," -R","")</f>
        <v/>
      </c>
      <c r="AL148" s="195">
        <f>IF(AL149&lt;&gt;""," -R","")</f>
        <v/>
      </c>
      <c r="AN148" s="195">
        <f>IF(AN149&lt;&gt;""," -R","")</f>
        <v/>
      </c>
      <c r="AP148" s="195">
        <f>IF(AP149&lt;&gt;""," -R","")</f>
        <v/>
      </c>
      <c r="AR148" s="195">
        <f>IF(AR149&lt;&gt;""," -R","")</f>
        <v/>
      </c>
      <c r="AT148" s="195">
        <f>IF(AT149&lt;&gt;""," -R","")</f>
        <v/>
      </c>
      <c r="AV148" s="195">
        <f>IF(AV149&lt;&gt;""," -R","")</f>
        <v/>
      </c>
      <c r="AX148" s="195">
        <f>IF(AX149&lt;&gt;""," -R","")</f>
        <v/>
      </c>
      <c r="AZ148" s="195">
        <f>IF(AZ149&lt;&gt;""," -R","")</f>
        <v/>
      </c>
      <c r="BB148" s="195">
        <f>IF(BB149&lt;&gt;""," -R","")</f>
        <v/>
      </c>
      <c r="BD148" s="195">
        <f>IF(BD149&lt;&gt;""," -R","")</f>
        <v/>
      </c>
      <c r="BF148" s="195">
        <f>IF(BF149&lt;&gt;""," -R","")</f>
        <v/>
      </c>
      <c r="BH148" s="195">
        <f>IF(BH149&lt;&gt;""," -R","")</f>
        <v/>
      </c>
      <c r="BJ148" s="195">
        <f>IF(BJ149&lt;&gt;""," -R","")</f>
        <v/>
      </c>
    </row>
    <row r="149">
      <c r="M149" s="195" t="n">
        <v>1.7</v>
      </c>
      <c r="N149" s="195">
        <f>IFERROR(VLOOKUP(M149,'CRUCE RIESGOS'!$C$9:$D$14,2,FALSE),"")</f>
        <v/>
      </c>
      <c r="O149" s="195" t="n">
        <v>2.70000000000001</v>
      </c>
      <c r="P149" s="195">
        <f>IFERROR(VLOOKUP(O149,'CRUCE RIESGOS'!$C$9:$D$14,2,FALSE),"")</f>
        <v/>
      </c>
      <c r="Q149" s="195" t="n">
        <v>3.70000000000002</v>
      </c>
      <c r="R149" s="195">
        <f>IFERROR(VLOOKUP(Q149,'CRUCE RIESGOS'!$C$9:$D$14,2,FALSE),"")</f>
        <v/>
      </c>
      <c r="S149" s="195" t="n">
        <v>4.70000000000003</v>
      </c>
      <c r="T149" s="195">
        <f>IFERROR(VLOOKUP(S149,'CRUCE RIESGOS'!$C$9:$D$14,2,FALSE),"")</f>
        <v/>
      </c>
      <c r="U149" s="195" t="n">
        <v>5.70000000000004</v>
      </c>
      <c r="V149" s="195">
        <f>IFERROR(VLOOKUP(U149,'CRUCE RIESGOS'!$C$9:$D$14,2,FALSE),"")</f>
        <v/>
      </c>
      <c r="W149" s="195" t="n">
        <v>6.70000000000005</v>
      </c>
      <c r="X149" s="195">
        <f>IFERROR(VLOOKUP(W149,'CRUCE RIESGOS'!$C$9:$D$14,2,FALSE),"")</f>
        <v/>
      </c>
      <c r="Y149" s="195" t="n">
        <v>7.70000000000006</v>
      </c>
      <c r="Z149" s="195">
        <f>IFERROR(VLOOKUP(Y149,'CRUCE RIESGOS'!$C$9:$D$14,2,FALSE),"")</f>
        <v/>
      </c>
      <c r="AA149" s="195" t="n">
        <v>8.70000000000007</v>
      </c>
      <c r="AB149" s="195">
        <f>IFERROR(VLOOKUP(AA149,'CRUCE RIESGOS'!$C$9:$D$14,2,FALSE),"")</f>
        <v/>
      </c>
      <c r="AC149" s="195" t="n">
        <v>9.700000000000079</v>
      </c>
      <c r="AD149" s="195">
        <f>IFERROR(VLOOKUP(AC149,'CRUCE RIESGOS'!$C$9:$D$14,2,FALSE),"")</f>
        <v/>
      </c>
      <c r="AE149" s="195" t="n">
        <v>10.7000000000001</v>
      </c>
      <c r="AF149" s="195">
        <f>IFERROR(VLOOKUP(AE149,'CRUCE RIESGOS'!$C$9:$D$14,2,FALSE),"")</f>
        <v/>
      </c>
      <c r="AG149" s="195" t="n">
        <v>11.7000000000001</v>
      </c>
      <c r="AH149" s="195">
        <f>IFERROR(VLOOKUP(AG149,'CRUCE RIESGOS'!$C$9:$D$14,2,FALSE),"")</f>
        <v/>
      </c>
      <c r="AI149" s="195" t="n">
        <v>12.7000000000001</v>
      </c>
      <c r="AJ149" s="195">
        <f>IFERROR(VLOOKUP(AI149,'CRUCE RIESGOS'!$C$9:$D$14,2,FALSE),"")</f>
        <v/>
      </c>
      <c r="AK149" s="195" t="n">
        <v>13.7000000000001</v>
      </c>
      <c r="AL149" s="195">
        <f>IFERROR(VLOOKUP(AK149,'CRUCE RIESGOS'!$C$9:$D$14,2,FALSE),"")</f>
        <v/>
      </c>
      <c r="AM149" s="195" t="n">
        <v>14.7000000000001</v>
      </c>
      <c r="AN149" s="195">
        <f>IFERROR(VLOOKUP(AM149,'CRUCE RIESGOS'!$C$9:$D$14,2,FALSE),"")</f>
        <v/>
      </c>
      <c r="AO149" s="195" t="n">
        <v>15.7000000000001</v>
      </c>
      <c r="AP149" s="195">
        <f>IFERROR(VLOOKUP(AO149,'CRUCE RIESGOS'!$C$9:$D$14,2,FALSE),"")</f>
        <v/>
      </c>
      <c r="AQ149" s="195" t="n">
        <v>16.7000000000001</v>
      </c>
      <c r="AR149" s="195">
        <f>IFERROR(VLOOKUP(AQ149,'CRUCE RIESGOS'!$C$9:$D$14,2,FALSE),"")</f>
        <v/>
      </c>
      <c r="AS149" s="195" t="n">
        <v>17.7000000000002</v>
      </c>
      <c r="AT149" s="195">
        <f>IFERROR(VLOOKUP(AS149,'CRUCE RIESGOS'!$C$9:$D$14,2,FALSE),"")</f>
        <v/>
      </c>
      <c r="AU149" s="195" t="n">
        <v>18.7000000000002</v>
      </c>
      <c r="AV149" s="195">
        <f>IFERROR(VLOOKUP(AU149,'CRUCE RIESGOS'!$C$9:$D$14,2,FALSE),"")</f>
        <v/>
      </c>
      <c r="AW149" s="195" t="n">
        <v>19.7000000000002</v>
      </c>
      <c r="AX149" s="195">
        <f>IFERROR(VLOOKUP(AW149,'CRUCE RIESGOS'!$C$9:$D$14,2,FALSE),"")</f>
        <v/>
      </c>
      <c r="AY149" s="195" t="n">
        <v>20.7000000000002</v>
      </c>
      <c r="AZ149" s="195">
        <f>IFERROR(VLOOKUP(AY149,'CRUCE RIESGOS'!$C$9:$D$14,2,FALSE),"")</f>
        <v/>
      </c>
      <c r="BA149" s="195" t="n">
        <v>21.7000000000002</v>
      </c>
      <c r="BB149" s="195">
        <f>IFERROR(VLOOKUP(BA149,'CRUCE RIESGOS'!$C$9:$D$14,2,FALSE),"")</f>
        <v/>
      </c>
      <c r="BC149" s="195" t="n">
        <v>22.7000000000002</v>
      </c>
      <c r="BD149" s="195">
        <f>IFERROR(VLOOKUP(BC149,'CRUCE RIESGOS'!$C$9:$D$14,2,FALSE),"")</f>
        <v/>
      </c>
      <c r="BE149" s="195" t="n">
        <v>23.7000000000002</v>
      </c>
      <c r="BF149" s="195">
        <f>IFERROR(VLOOKUP(BE149,'CRUCE RIESGOS'!$C$9:$D$14,2,FALSE),"")</f>
        <v/>
      </c>
      <c r="BG149" s="195" t="n">
        <v>24.7000000000002</v>
      </c>
      <c r="BH149" s="195">
        <f>IFERROR(VLOOKUP(BG149,'CRUCE RIESGOS'!$C$9:$D$14,2,FALSE),"")</f>
        <v/>
      </c>
      <c r="BI149" s="195" t="n">
        <v>25.7000000000002</v>
      </c>
      <c r="BJ149" s="195">
        <f>IFERROR(VLOOKUP(BI149,'CRUCE RIESGOS'!$C$9:$D$14,2,FALSE),"")</f>
        <v/>
      </c>
    </row>
    <row r="150">
      <c r="N150" s="195">
        <f>IF(N151&lt;&gt;""," -R","")</f>
        <v/>
      </c>
      <c r="P150" s="195">
        <f>IF(P151&lt;&gt;""," -R","")</f>
        <v/>
      </c>
      <c r="R150" s="195">
        <f>IF(R151&lt;&gt;""," -R","")</f>
        <v/>
      </c>
      <c r="T150" s="195">
        <f>IF(T151&lt;&gt;""," -R","")</f>
        <v/>
      </c>
      <c r="V150" s="195">
        <f>IF(V151&lt;&gt;""," -R","")</f>
        <v/>
      </c>
      <c r="X150" s="195">
        <f>IF(X151&lt;&gt;""," -R","")</f>
        <v/>
      </c>
      <c r="Z150" s="195">
        <f>IF(Z151&lt;&gt;""," -R","")</f>
        <v/>
      </c>
      <c r="AB150" s="195">
        <f>IF(AB151&lt;&gt;""," -R","")</f>
        <v/>
      </c>
      <c r="AD150" s="195">
        <f>IF(AD151&lt;&gt;""," -R","")</f>
        <v/>
      </c>
      <c r="AF150" s="195">
        <f>IF(AF151&lt;&gt;""," -R","")</f>
        <v/>
      </c>
      <c r="AH150" s="195">
        <f>IF(AH151&lt;&gt;""," -R","")</f>
        <v/>
      </c>
      <c r="AJ150" s="195">
        <f>IF(AJ151&lt;&gt;""," -R","")</f>
        <v/>
      </c>
      <c r="AL150" s="195">
        <f>IF(AL151&lt;&gt;""," -R","")</f>
        <v/>
      </c>
      <c r="AN150" s="195">
        <f>IF(AN151&lt;&gt;""," -R","")</f>
        <v/>
      </c>
      <c r="AP150" s="195">
        <f>IF(AP151&lt;&gt;""," -R","")</f>
        <v/>
      </c>
      <c r="AR150" s="195">
        <f>IF(AR151&lt;&gt;""," -R","")</f>
        <v/>
      </c>
      <c r="AT150" s="195">
        <f>IF(AT151&lt;&gt;""," -R","")</f>
        <v/>
      </c>
      <c r="AV150" s="195">
        <f>IF(AV151&lt;&gt;""," -R","")</f>
        <v/>
      </c>
      <c r="AX150" s="195">
        <f>IF(AX151&lt;&gt;""," -R","")</f>
        <v/>
      </c>
      <c r="AZ150" s="195">
        <f>IF(AZ151&lt;&gt;""," -R","")</f>
        <v/>
      </c>
      <c r="BB150" s="195">
        <f>IF(BB151&lt;&gt;""," -R","")</f>
        <v/>
      </c>
      <c r="BD150" s="195">
        <f>IF(BD151&lt;&gt;""," -R","")</f>
        <v/>
      </c>
      <c r="BF150" s="195">
        <f>IF(BF151&lt;&gt;""," -R","")</f>
        <v/>
      </c>
      <c r="BH150" s="195">
        <f>IF(BH151&lt;&gt;""," -R","")</f>
        <v/>
      </c>
      <c r="BJ150" s="195">
        <f>IF(BJ151&lt;&gt;""," -R","")</f>
        <v/>
      </c>
    </row>
    <row r="151">
      <c r="M151" s="195" t="n">
        <v>1.71</v>
      </c>
      <c r="N151" s="195">
        <f>IFERROR(VLOOKUP(M151,'CRUCE RIESGOS'!$C$9:$D$14,2,FALSE),"")</f>
        <v/>
      </c>
      <c r="O151" s="195" t="n">
        <v>2.71000000000002</v>
      </c>
      <c r="P151" s="195">
        <f>IFERROR(VLOOKUP(O151,'CRUCE RIESGOS'!$C$9:$D$14,2,FALSE),"")</f>
        <v/>
      </c>
      <c r="Q151" s="195" t="n">
        <v>3.71000000000004</v>
      </c>
      <c r="R151" s="195">
        <f>IFERROR(VLOOKUP(Q151,'CRUCE RIESGOS'!$C$9:$D$14,2,FALSE),"")</f>
        <v/>
      </c>
      <c r="S151" s="195" t="n">
        <v>4.71000000000006</v>
      </c>
      <c r="T151" s="195">
        <f>IFERROR(VLOOKUP(S151,'CRUCE RIESGOS'!$C$9:$D$14,2,FALSE),"")</f>
        <v/>
      </c>
      <c r="U151" s="195" t="n">
        <v>5.71000000000008</v>
      </c>
      <c r="V151" s="195">
        <f>IFERROR(VLOOKUP(U151,'CRUCE RIESGOS'!$C$9:$D$14,2,FALSE),"")</f>
        <v/>
      </c>
      <c r="W151" s="195" t="n">
        <v>6.7100000000001</v>
      </c>
      <c r="X151" s="195">
        <f>IFERROR(VLOOKUP(W151,'CRUCE RIESGOS'!$C$9:$D$14,2,FALSE),"")</f>
        <v/>
      </c>
      <c r="Y151" s="195" t="n">
        <v>7.71000000000012</v>
      </c>
      <c r="Z151" s="195">
        <f>IFERROR(VLOOKUP(Y151,'CRUCE RIESGOS'!$C$9:$D$14,2,FALSE),"")</f>
        <v/>
      </c>
      <c r="AA151" s="195" t="n">
        <v>8.710000000000139</v>
      </c>
      <c r="AB151" s="195">
        <f>IFERROR(VLOOKUP(AA151,'CRUCE RIESGOS'!$C$9:$D$14,2,FALSE),"")</f>
        <v/>
      </c>
      <c r="AC151" s="195" t="n">
        <v>9.710000000000161</v>
      </c>
      <c r="AD151" s="195">
        <f>IFERROR(VLOOKUP(AC151,'CRUCE RIESGOS'!$C$9:$D$14,2,FALSE),"")</f>
        <v/>
      </c>
      <c r="AE151" s="195" t="n">
        <v>10.7100000000002</v>
      </c>
      <c r="AF151" s="195">
        <f>IFERROR(VLOOKUP(AE151,'CRUCE RIESGOS'!$C$9:$D$14,2,FALSE),"")</f>
        <v/>
      </c>
      <c r="AG151" s="195" t="n">
        <v>11.7100000000002</v>
      </c>
      <c r="AH151" s="195">
        <f>IFERROR(VLOOKUP(AG151,'CRUCE RIESGOS'!$C$9:$D$14,2,FALSE),"")</f>
        <v/>
      </c>
      <c r="AI151" s="195" t="n">
        <v>12.7100000000002</v>
      </c>
      <c r="AJ151" s="195">
        <f>IFERROR(VLOOKUP(AI151,'CRUCE RIESGOS'!$C$9:$D$14,2,FALSE),"")</f>
        <v/>
      </c>
      <c r="AK151" s="195" t="n">
        <v>13.7100000000002</v>
      </c>
      <c r="AL151" s="195">
        <f>IFERROR(VLOOKUP(AK151,'CRUCE RIESGOS'!$C$9:$D$14,2,FALSE),"")</f>
        <v/>
      </c>
      <c r="AM151" s="195" t="n">
        <v>14.7100000000003</v>
      </c>
      <c r="AN151" s="195">
        <f>IFERROR(VLOOKUP(AM151,'CRUCE RIESGOS'!$C$9:$D$14,2,FALSE),"")</f>
        <v/>
      </c>
      <c r="AO151" s="195" t="n">
        <v>15.7100000000003</v>
      </c>
      <c r="AP151" s="195">
        <f>IFERROR(VLOOKUP(AO151,'CRUCE RIESGOS'!$C$9:$D$14,2,FALSE),"")</f>
        <v/>
      </c>
      <c r="AQ151" s="195" t="n">
        <v>16.7100000000003</v>
      </c>
      <c r="AR151" s="195">
        <f>IFERROR(VLOOKUP(AQ151,'CRUCE RIESGOS'!$C$9:$D$14,2,FALSE),"")</f>
        <v/>
      </c>
      <c r="AS151" s="195" t="n">
        <v>17.7100000000003</v>
      </c>
      <c r="AT151" s="195">
        <f>IFERROR(VLOOKUP(AS151,'CRUCE RIESGOS'!$C$9:$D$14,2,FALSE),"")</f>
        <v/>
      </c>
      <c r="AU151" s="195" t="n">
        <v>18.7100000000003</v>
      </c>
      <c r="AV151" s="195">
        <f>IFERROR(VLOOKUP(AU151,'CRUCE RIESGOS'!$C$9:$D$14,2,FALSE),"")</f>
        <v/>
      </c>
      <c r="AW151" s="195" t="n">
        <v>19.7100000000004</v>
      </c>
      <c r="AX151" s="195">
        <f>IFERROR(VLOOKUP(AW151,'CRUCE RIESGOS'!$C$9:$D$14,2,FALSE),"")</f>
        <v/>
      </c>
      <c r="AY151" s="195" t="n">
        <v>20.7100000000004</v>
      </c>
      <c r="AZ151" s="195">
        <f>IFERROR(VLOOKUP(AY151,'CRUCE RIESGOS'!$C$9:$D$14,2,FALSE),"")</f>
        <v/>
      </c>
      <c r="BA151" s="195" t="n">
        <v>21.7100000000004</v>
      </c>
      <c r="BB151" s="195">
        <f>IFERROR(VLOOKUP(BA151,'CRUCE RIESGOS'!$C$9:$D$14,2,FALSE),"")</f>
        <v/>
      </c>
      <c r="BC151" s="195" t="n">
        <v>22.7100000000004</v>
      </c>
      <c r="BD151" s="195">
        <f>IFERROR(VLOOKUP(BC151,'CRUCE RIESGOS'!$C$9:$D$14,2,FALSE),"")</f>
        <v/>
      </c>
      <c r="BE151" s="195" t="n">
        <v>23.7100000000004</v>
      </c>
      <c r="BF151" s="195">
        <f>IFERROR(VLOOKUP(BE151,'CRUCE RIESGOS'!$C$9:$D$14,2,FALSE),"")</f>
        <v/>
      </c>
      <c r="BG151" s="195" t="n">
        <v>24.7100000000005</v>
      </c>
      <c r="BH151" s="195">
        <f>IFERROR(VLOOKUP(BG151,'CRUCE RIESGOS'!$C$9:$D$14,2,FALSE),"")</f>
        <v/>
      </c>
      <c r="BI151" s="195" t="n">
        <v>25.7100000000005</v>
      </c>
      <c r="BJ151" s="195">
        <f>IFERROR(VLOOKUP(BI151,'CRUCE RIESGOS'!$C$9:$D$14,2,FALSE),"")</f>
        <v/>
      </c>
    </row>
    <row r="152">
      <c r="N152" s="195">
        <f>IF(N153&lt;&gt;""," -R","")</f>
        <v/>
      </c>
      <c r="P152" s="195">
        <f>IF(P153&lt;&gt;""," -R","")</f>
        <v/>
      </c>
      <c r="R152" s="195">
        <f>IF(R153&lt;&gt;""," -R","")</f>
        <v/>
      </c>
      <c r="T152" s="195">
        <f>IF(T153&lt;&gt;""," -R","")</f>
        <v/>
      </c>
      <c r="V152" s="195">
        <f>IF(V153&lt;&gt;""," -R","")</f>
        <v/>
      </c>
      <c r="X152" s="195">
        <f>IF(X153&lt;&gt;""," -R","")</f>
        <v/>
      </c>
      <c r="Z152" s="195">
        <f>IF(Z153&lt;&gt;""," -R","")</f>
        <v/>
      </c>
      <c r="AB152" s="195">
        <f>IF(AB153&lt;&gt;""," -R","")</f>
        <v/>
      </c>
      <c r="AD152" s="195">
        <f>IF(AD153&lt;&gt;""," -R","")</f>
        <v/>
      </c>
      <c r="AF152" s="195">
        <f>IF(AF153&lt;&gt;""," -R","")</f>
        <v/>
      </c>
      <c r="AH152" s="195">
        <f>IF(AH153&lt;&gt;""," -R","")</f>
        <v/>
      </c>
      <c r="AJ152" s="195">
        <f>IF(AJ153&lt;&gt;""," -R","")</f>
        <v/>
      </c>
      <c r="AL152" s="195">
        <f>IF(AL153&lt;&gt;""," -R","")</f>
        <v/>
      </c>
      <c r="AN152" s="195">
        <f>IF(AN153&lt;&gt;""," -R","")</f>
        <v/>
      </c>
      <c r="AP152" s="195">
        <f>IF(AP153&lt;&gt;""," -R","")</f>
        <v/>
      </c>
      <c r="AR152" s="195">
        <f>IF(AR153&lt;&gt;""," -R","")</f>
        <v/>
      </c>
      <c r="AT152" s="195">
        <f>IF(AT153&lt;&gt;""," -R","")</f>
        <v/>
      </c>
      <c r="AV152" s="195">
        <f>IF(AV153&lt;&gt;""," -R","")</f>
        <v/>
      </c>
      <c r="AX152" s="195">
        <f>IF(AX153&lt;&gt;""," -R","")</f>
        <v/>
      </c>
      <c r="AZ152" s="195">
        <f>IF(AZ153&lt;&gt;""," -R","")</f>
        <v/>
      </c>
      <c r="BB152" s="195">
        <f>IF(BB153&lt;&gt;""," -R","")</f>
        <v/>
      </c>
      <c r="BD152" s="195">
        <f>IF(BD153&lt;&gt;""," -R","")</f>
        <v/>
      </c>
      <c r="BF152" s="195">
        <f>IF(BF153&lt;&gt;""," -R","")</f>
        <v/>
      </c>
      <c r="BH152" s="195">
        <f>IF(BH153&lt;&gt;""," -R","")</f>
        <v/>
      </c>
      <c r="BJ152" s="195">
        <f>IF(BJ153&lt;&gt;""," -R","")</f>
        <v/>
      </c>
    </row>
    <row r="153">
      <c r="M153" s="195" t="n">
        <v>1.72</v>
      </c>
      <c r="N153" s="195">
        <f>IFERROR(VLOOKUP(M153,'CRUCE RIESGOS'!$C$9:$D$14,2,FALSE),"")</f>
        <v/>
      </c>
      <c r="O153" s="195" t="n">
        <v>2.72000000000002</v>
      </c>
      <c r="P153" s="195">
        <f>IFERROR(VLOOKUP(O153,'CRUCE RIESGOS'!$C$9:$D$14,2,FALSE),"")</f>
        <v/>
      </c>
      <c r="Q153" s="195" t="n">
        <v>3.72000000000004</v>
      </c>
      <c r="R153" s="195">
        <f>IFERROR(VLOOKUP(Q153,'CRUCE RIESGOS'!$C$9:$D$14,2,FALSE),"")</f>
        <v/>
      </c>
      <c r="S153" s="195" t="n">
        <v>4.72000000000006</v>
      </c>
      <c r="T153" s="195">
        <f>IFERROR(VLOOKUP(S153,'CRUCE RIESGOS'!$C$9:$D$14,2,FALSE),"")</f>
        <v/>
      </c>
      <c r="U153" s="195" t="n">
        <v>5.72000000000008</v>
      </c>
      <c r="V153" s="195">
        <f>IFERROR(VLOOKUP(U153,'CRUCE RIESGOS'!$C$9:$D$14,2,FALSE),"")</f>
        <v/>
      </c>
      <c r="W153" s="195" t="n">
        <v>6.7200000000001</v>
      </c>
      <c r="X153" s="195">
        <f>IFERROR(VLOOKUP(W153,'CRUCE RIESGOS'!$C$9:$D$14,2,FALSE),"")</f>
        <v/>
      </c>
      <c r="Y153" s="195" t="n">
        <v>7.72000000000012</v>
      </c>
      <c r="Z153" s="195">
        <f>IFERROR(VLOOKUP(Y153,'CRUCE RIESGOS'!$C$9:$D$14,2,FALSE),"")</f>
        <v/>
      </c>
      <c r="AA153" s="195" t="n">
        <v>8.720000000000139</v>
      </c>
      <c r="AB153" s="195">
        <f>IFERROR(VLOOKUP(AA153,'CRUCE RIESGOS'!$C$9:$D$14,2,FALSE),"")</f>
        <v/>
      </c>
      <c r="AC153" s="195" t="n">
        <v>9.720000000000161</v>
      </c>
      <c r="AD153" s="195">
        <f>IFERROR(VLOOKUP(AC153,'CRUCE RIESGOS'!$C$9:$D$14,2,FALSE),"")</f>
        <v/>
      </c>
      <c r="AE153" s="195" t="n">
        <v>10.7200000000002</v>
      </c>
      <c r="AF153" s="195">
        <f>IFERROR(VLOOKUP(AE153,'CRUCE RIESGOS'!$C$9:$D$14,2,FALSE),"")</f>
        <v/>
      </c>
      <c r="AG153" s="195" t="n">
        <v>11.7200000000002</v>
      </c>
      <c r="AH153" s="195">
        <f>IFERROR(VLOOKUP(AG153,'CRUCE RIESGOS'!$C$9:$D$14,2,FALSE),"")</f>
        <v/>
      </c>
      <c r="AI153" s="195" t="n">
        <v>12.7200000000002</v>
      </c>
      <c r="AJ153" s="195">
        <f>IFERROR(VLOOKUP(AI153,'CRUCE RIESGOS'!$C$9:$D$14,2,FALSE),"")</f>
        <v/>
      </c>
      <c r="AK153" s="195" t="n">
        <v>13.7200000000002</v>
      </c>
      <c r="AL153" s="195">
        <f>IFERROR(VLOOKUP(AK153,'CRUCE RIESGOS'!$C$9:$D$14,2,FALSE),"")</f>
        <v/>
      </c>
      <c r="AM153" s="195" t="n">
        <v>14.7200000000003</v>
      </c>
      <c r="AN153" s="195">
        <f>IFERROR(VLOOKUP(AM153,'CRUCE RIESGOS'!$C$9:$D$14,2,FALSE),"")</f>
        <v/>
      </c>
      <c r="AO153" s="195" t="n">
        <v>15.7200000000003</v>
      </c>
      <c r="AP153" s="195">
        <f>IFERROR(VLOOKUP(AO153,'CRUCE RIESGOS'!$C$9:$D$14,2,FALSE),"")</f>
        <v/>
      </c>
      <c r="AQ153" s="195" t="n">
        <v>16.7200000000003</v>
      </c>
      <c r="AR153" s="195">
        <f>IFERROR(VLOOKUP(AQ153,'CRUCE RIESGOS'!$C$9:$D$14,2,FALSE),"")</f>
        <v/>
      </c>
      <c r="AS153" s="195" t="n">
        <v>17.7200000000003</v>
      </c>
      <c r="AT153" s="195">
        <f>IFERROR(VLOOKUP(AS153,'CRUCE RIESGOS'!$C$9:$D$14,2,FALSE),"")</f>
        <v/>
      </c>
      <c r="AU153" s="195" t="n">
        <v>18.7200000000003</v>
      </c>
      <c r="AV153" s="195">
        <f>IFERROR(VLOOKUP(AU153,'CRUCE RIESGOS'!$C$9:$D$14,2,FALSE),"")</f>
        <v/>
      </c>
      <c r="AW153" s="195" t="n">
        <v>19.7200000000004</v>
      </c>
      <c r="AX153" s="195">
        <f>IFERROR(VLOOKUP(AW153,'CRUCE RIESGOS'!$C$9:$D$14,2,FALSE),"")</f>
        <v/>
      </c>
      <c r="AY153" s="195" t="n">
        <v>20.7200000000004</v>
      </c>
      <c r="AZ153" s="195">
        <f>IFERROR(VLOOKUP(AY153,'CRUCE RIESGOS'!$C$9:$D$14,2,FALSE),"")</f>
        <v/>
      </c>
      <c r="BA153" s="195" t="n">
        <v>21.7200000000004</v>
      </c>
      <c r="BB153" s="195">
        <f>IFERROR(VLOOKUP(BA153,'CRUCE RIESGOS'!$C$9:$D$14,2,FALSE),"")</f>
        <v/>
      </c>
      <c r="BC153" s="195" t="n">
        <v>22.7200000000004</v>
      </c>
      <c r="BD153" s="195">
        <f>IFERROR(VLOOKUP(BC153,'CRUCE RIESGOS'!$C$9:$D$14,2,FALSE),"")</f>
        <v/>
      </c>
      <c r="BE153" s="195" t="n">
        <v>23.7200000000004</v>
      </c>
      <c r="BF153" s="195">
        <f>IFERROR(VLOOKUP(BE153,'CRUCE RIESGOS'!$C$9:$D$14,2,FALSE),"")</f>
        <v/>
      </c>
      <c r="BG153" s="195" t="n">
        <v>24.7200000000005</v>
      </c>
      <c r="BH153" s="195">
        <f>IFERROR(VLOOKUP(BG153,'CRUCE RIESGOS'!$C$9:$D$14,2,FALSE),"")</f>
        <v/>
      </c>
      <c r="BI153" s="195" t="n">
        <v>25.7200000000005</v>
      </c>
      <c r="BJ153" s="195">
        <f>IFERROR(VLOOKUP(BI153,'CRUCE RIESGOS'!$C$9:$D$14,2,FALSE),"")</f>
        <v/>
      </c>
    </row>
    <row r="154">
      <c r="N154" s="195">
        <f>IF(N155&lt;&gt;""," -R","")</f>
        <v/>
      </c>
      <c r="P154" s="195">
        <f>IF(P155&lt;&gt;""," -R","")</f>
        <v/>
      </c>
      <c r="R154" s="195">
        <f>IF(R155&lt;&gt;""," -R","")</f>
        <v/>
      </c>
      <c r="T154" s="195">
        <f>IF(T155&lt;&gt;""," -R","")</f>
        <v/>
      </c>
      <c r="V154" s="195">
        <f>IF(V155&lt;&gt;""," -R","")</f>
        <v/>
      </c>
      <c r="X154" s="195">
        <f>IF(X155&lt;&gt;""," -R","")</f>
        <v/>
      </c>
      <c r="Z154" s="195">
        <f>IF(Z155&lt;&gt;""," -R","")</f>
        <v/>
      </c>
      <c r="AB154" s="195">
        <f>IF(AB155&lt;&gt;""," -R","")</f>
        <v/>
      </c>
      <c r="AD154" s="195">
        <f>IF(AD155&lt;&gt;""," -R","")</f>
        <v/>
      </c>
      <c r="AF154" s="195">
        <f>IF(AF155&lt;&gt;""," -R","")</f>
        <v/>
      </c>
      <c r="AH154" s="195">
        <f>IF(AH155&lt;&gt;""," -R","")</f>
        <v/>
      </c>
      <c r="AJ154" s="195">
        <f>IF(AJ155&lt;&gt;""," -R","")</f>
        <v/>
      </c>
      <c r="AL154" s="195">
        <f>IF(AL155&lt;&gt;""," -R","")</f>
        <v/>
      </c>
      <c r="AN154" s="195">
        <f>IF(AN155&lt;&gt;""," -R","")</f>
        <v/>
      </c>
      <c r="AP154" s="195">
        <f>IF(AP155&lt;&gt;""," -R","")</f>
        <v/>
      </c>
      <c r="AR154" s="195">
        <f>IF(AR155&lt;&gt;""," -R","")</f>
        <v/>
      </c>
      <c r="AT154" s="195">
        <f>IF(AT155&lt;&gt;""," -R","")</f>
        <v/>
      </c>
      <c r="AV154" s="195">
        <f>IF(AV155&lt;&gt;""," -R","")</f>
        <v/>
      </c>
      <c r="AX154" s="195">
        <f>IF(AX155&lt;&gt;""," -R","")</f>
        <v/>
      </c>
      <c r="AZ154" s="195">
        <f>IF(AZ155&lt;&gt;""," -R","")</f>
        <v/>
      </c>
      <c r="BB154" s="195">
        <f>IF(BB155&lt;&gt;""," -R","")</f>
        <v/>
      </c>
      <c r="BD154" s="195">
        <f>IF(BD155&lt;&gt;""," -R","")</f>
        <v/>
      </c>
      <c r="BF154" s="195">
        <f>IF(BF155&lt;&gt;""," -R","")</f>
        <v/>
      </c>
      <c r="BH154" s="195">
        <f>IF(BH155&lt;&gt;""," -R","")</f>
        <v/>
      </c>
      <c r="BJ154" s="195">
        <f>IF(BJ155&lt;&gt;""," -R","")</f>
        <v/>
      </c>
    </row>
    <row r="155">
      <c r="M155" s="195" t="n">
        <v>1.73</v>
      </c>
      <c r="N155" s="195">
        <f>IFERROR(VLOOKUP(M155,'CRUCE RIESGOS'!$C$9:$D$14,2,FALSE),"")</f>
        <v/>
      </c>
      <c r="O155" s="195" t="n">
        <v>2.73000000000002</v>
      </c>
      <c r="P155" s="195">
        <f>IFERROR(VLOOKUP(O155,'CRUCE RIESGOS'!$C$9:$D$14,2,FALSE),"")</f>
        <v/>
      </c>
      <c r="Q155" s="195" t="n">
        <v>3.73000000000004</v>
      </c>
      <c r="R155" s="195">
        <f>IFERROR(VLOOKUP(Q155,'CRUCE RIESGOS'!$C$9:$D$14,2,FALSE),"")</f>
        <v/>
      </c>
      <c r="S155" s="195" t="n">
        <v>4.73000000000006</v>
      </c>
      <c r="T155" s="195">
        <f>IFERROR(VLOOKUP(S155,'CRUCE RIESGOS'!$C$9:$D$14,2,FALSE),"")</f>
        <v/>
      </c>
      <c r="U155" s="195" t="n">
        <v>5.73000000000008</v>
      </c>
      <c r="V155" s="195">
        <f>IFERROR(VLOOKUP(U155,'CRUCE RIESGOS'!$C$9:$D$14,2,FALSE),"")</f>
        <v/>
      </c>
      <c r="W155" s="195" t="n">
        <v>6.7300000000001</v>
      </c>
      <c r="X155" s="195">
        <f>IFERROR(VLOOKUP(W155,'CRUCE RIESGOS'!$C$9:$D$14,2,FALSE),"")</f>
        <v/>
      </c>
      <c r="Y155" s="195" t="n">
        <v>7.73000000000012</v>
      </c>
      <c r="Z155" s="195">
        <f>IFERROR(VLOOKUP(Y155,'CRUCE RIESGOS'!$C$9:$D$14,2,FALSE),"")</f>
        <v/>
      </c>
      <c r="AA155" s="195" t="n">
        <v>8.730000000000141</v>
      </c>
      <c r="AB155" s="195">
        <f>IFERROR(VLOOKUP(AA155,'CRUCE RIESGOS'!$C$9:$D$14,2,FALSE),"")</f>
        <v/>
      </c>
      <c r="AC155" s="195" t="n">
        <v>9.73000000000016</v>
      </c>
      <c r="AD155" s="195">
        <f>IFERROR(VLOOKUP(AC155,'CRUCE RIESGOS'!$C$9:$D$14,2,FALSE),"")</f>
        <v/>
      </c>
      <c r="AE155" s="195" t="n">
        <v>10.7300000000002</v>
      </c>
      <c r="AF155" s="195">
        <f>IFERROR(VLOOKUP(AE155,'CRUCE RIESGOS'!$C$9:$D$14,2,FALSE),"")</f>
        <v/>
      </c>
      <c r="AG155" s="195" t="n">
        <v>11.7300000000002</v>
      </c>
      <c r="AH155" s="195">
        <f>IFERROR(VLOOKUP(AG155,'CRUCE RIESGOS'!$C$9:$D$14,2,FALSE),"")</f>
        <v/>
      </c>
      <c r="AI155" s="195" t="n">
        <v>12.7300000000002</v>
      </c>
      <c r="AJ155" s="195">
        <f>IFERROR(VLOOKUP(AI155,'CRUCE RIESGOS'!$C$9:$D$14,2,FALSE),"")</f>
        <v/>
      </c>
      <c r="AK155" s="195" t="n">
        <v>13.7300000000002</v>
      </c>
      <c r="AL155" s="195">
        <f>IFERROR(VLOOKUP(AK155,'CRUCE RIESGOS'!$C$9:$D$14,2,FALSE),"")</f>
        <v/>
      </c>
      <c r="AM155" s="195" t="n">
        <v>14.7300000000003</v>
      </c>
      <c r="AN155" s="195">
        <f>IFERROR(VLOOKUP(AM155,'CRUCE RIESGOS'!$C$9:$D$14,2,FALSE),"")</f>
        <v/>
      </c>
      <c r="AO155" s="195" t="n">
        <v>15.7300000000003</v>
      </c>
      <c r="AP155" s="195">
        <f>IFERROR(VLOOKUP(AO155,'CRUCE RIESGOS'!$C$9:$D$14,2,FALSE),"")</f>
        <v/>
      </c>
      <c r="AQ155" s="195" t="n">
        <v>16.7300000000003</v>
      </c>
      <c r="AR155" s="195">
        <f>IFERROR(VLOOKUP(AQ155,'CRUCE RIESGOS'!$C$9:$D$14,2,FALSE),"")</f>
        <v/>
      </c>
      <c r="AS155" s="195" t="n">
        <v>17.7300000000003</v>
      </c>
      <c r="AT155" s="195">
        <f>IFERROR(VLOOKUP(AS155,'CRUCE RIESGOS'!$C$9:$D$14,2,FALSE),"")</f>
        <v/>
      </c>
      <c r="AU155" s="195" t="n">
        <v>18.7300000000003</v>
      </c>
      <c r="AV155" s="195">
        <f>IFERROR(VLOOKUP(AU155,'CRUCE RIESGOS'!$C$9:$D$14,2,FALSE),"")</f>
        <v/>
      </c>
      <c r="AW155" s="195" t="n">
        <v>19.7300000000004</v>
      </c>
      <c r="AX155" s="195">
        <f>IFERROR(VLOOKUP(AW155,'CRUCE RIESGOS'!$C$9:$D$14,2,FALSE),"")</f>
        <v/>
      </c>
      <c r="AY155" s="195" t="n">
        <v>20.7300000000004</v>
      </c>
      <c r="AZ155" s="195">
        <f>IFERROR(VLOOKUP(AY155,'CRUCE RIESGOS'!$C$9:$D$14,2,FALSE),"")</f>
        <v/>
      </c>
      <c r="BA155" s="195" t="n">
        <v>21.7300000000004</v>
      </c>
      <c r="BB155" s="195">
        <f>IFERROR(VLOOKUP(BA155,'CRUCE RIESGOS'!$C$9:$D$14,2,FALSE),"")</f>
        <v/>
      </c>
      <c r="BC155" s="195" t="n">
        <v>22.7300000000004</v>
      </c>
      <c r="BD155" s="195">
        <f>IFERROR(VLOOKUP(BC155,'CRUCE RIESGOS'!$C$9:$D$14,2,FALSE),"")</f>
        <v/>
      </c>
      <c r="BE155" s="195" t="n">
        <v>23.7300000000004</v>
      </c>
      <c r="BF155" s="195">
        <f>IFERROR(VLOOKUP(BE155,'CRUCE RIESGOS'!$C$9:$D$14,2,FALSE),"")</f>
        <v/>
      </c>
      <c r="BG155" s="195" t="n">
        <v>24.7300000000005</v>
      </c>
      <c r="BH155" s="195">
        <f>IFERROR(VLOOKUP(BG155,'CRUCE RIESGOS'!$C$9:$D$14,2,FALSE),"")</f>
        <v/>
      </c>
      <c r="BI155" s="195" t="n">
        <v>25.7300000000005</v>
      </c>
      <c r="BJ155" s="195">
        <f>IFERROR(VLOOKUP(BI155,'CRUCE RIESGOS'!$C$9:$D$14,2,FALSE),"")</f>
        <v/>
      </c>
    </row>
    <row r="156">
      <c r="N156" s="195">
        <f>IF(N157&lt;&gt;""," -R","")</f>
        <v/>
      </c>
      <c r="P156" s="195">
        <f>IF(P157&lt;&gt;""," -R","")</f>
        <v/>
      </c>
      <c r="R156" s="195">
        <f>IF(R157&lt;&gt;""," -R","")</f>
        <v/>
      </c>
      <c r="T156" s="195">
        <f>IF(T157&lt;&gt;""," -R","")</f>
        <v/>
      </c>
      <c r="V156" s="195">
        <f>IF(V157&lt;&gt;""," -R","")</f>
        <v/>
      </c>
      <c r="X156" s="195">
        <f>IF(X157&lt;&gt;""," -R","")</f>
        <v/>
      </c>
      <c r="Z156" s="195">
        <f>IF(Z157&lt;&gt;""," -R","")</f>
        <v/>
      </c>
      <c r="AB156" s="195">
        <f>IF(AB157&lt;&gt;""," -R","")</f>
        <v/>
      </c>
      <c r="AD156" s="195">
        <f>IF(AD157&lt;&gt;""," -R","")</f>
        <v/>
      </c>
      <c r="AF156" s="195">
        <f>IF(AF157&lt;&gt;""," -R","")</f>
        <v/>
      </c>
      <c r="AH156" s="195">
        <f>IF(AH157&lt;&gt;""," -R","")</f>
        <v/>
      </c>
      <c r="AJ156" s="195">
        <f>IF(AJ157&lt;&gt;""," -R","")</f>
        <v/>
      </c>
      <c r="AL156" s="195">
        <f>IF(AL157&lt;&gt;""," -R","")</f>
        <v/>
      </c>
      <c r="AN156" s="195">
        <f>IF(AN157&lt;&gt;""," -R","")</f>
        <v/>
      </c>
      <c r="AP156" s="195">
        <f>IF(AP157&lt;&gt;""," -R","")</f>
        <v/>
      </c>
      <c r="AR156" s="195">
        <f>IF(AR157&lt;&gt;""," -R","")</f>
        <v/>
      </c>
      <c r="AT156" s="195">
        <f>IF(AT157&lt;&gt;""," -R","")</f>
        <v/>
      </c>
      <c r="AV156" s="195">
        <f>IF(AV157&lt;&gt;""," -R","")</f>
        <v/>
      </c>
      <c r="AX156" s="195">
        <f>IF(AX157&lt;&gt;""," -R","")</f>
        <v/>
      </c>
      <c r="AZ156" s="195">
        <f>IF(AZ157&lt;&gt;""," -R","")</f>
        <v/>
      </c>
      <c r="BB156" s="195">
        <f>IF(BB157&lt;&gt;""," -R","")</f>
        <v/>
      </c>
      <c r="BD156" s="195">
        <f>IF(BD157&lt;&gt;""," -R","")</f>
        <v/>
      </c>
      <c r="BF156" s="195">
        <f>IF(BF157&lt;&gt;""," -R","")</f>
        <v/>
      </c>
      <c r="BH156" s="195">
        <f>IF(BH157&lt;&gt;""," -R","")</f>
        <v/>
      </c>
      <c r="BJ156" s="195">
        <f>IF(BJ157&lt;&gt;""," -R","")</f>
        <v/>
      </c>
    </row>
    <row r="157">
      <c r="M157" s="195" t="n">
        <v>1.74</v>
      </c>
      <c r="N157" s="195">
        <f>IFERROR(VLOOKUP(M157,'CRUCE RIESGOS'!$C$9:$D$14,2,FALSE),"")</f>
        <v/>
      </c>
      <c r="O157" s="195" t="n">
        <v>2.74000000000002</v>
      </c>
      <c r="P157" s="195">
        <f>IFERROR(VLOOKUP(O157,'CRUCE RIESGOS'!$C$9:$D$14,2,FALSE),"")</f>
        <v/>
      </c>
      <c r="Q157" s="195" t="n">
        <v>3.74000000000004</v>
      </c>
      <c r="R157" s="195">
        <f>IFERROR(VLOOKUP(Q157,'CRUCE RIESGOS'!$C$9:$D$14,2,FALSE),"")</f>
        <v/>
      </c>
      <c r="S157" s="195" t="n">
        <v>4.74000000000006</v>
      </c>
      <c r="T157" s="195">
        <f>IFERROR(VLOOKUP(S157,'CRUCE RIESGOS'!$C$9:$D$14,2,FALSE),"")</f>
        <v/>
      </c>
      <c r="U157" s="195" t="n">
        <v>5.74000000000008</v>
      </c>
      <c r="V157" s="195">
        <f>IFERROR(VLOOKUP(U157,'CRUCE RIESGOS'!$C$9:$D$14,2,FALSE),"")</f>
        <v/>
      </c>
      <c r="W157" s="195" t="n">
        <v>6.7400000000001</v>
      </c>
      <c r="X157" s="195">
        <f>IFERROR(VLOOKUP(W157,'CRUCE RIESGOS'!$C$9:$D$14,2,FALSE),"")</f>
        <v/>
      </c>
      <c r="Y157" s="195" t="n">
        <v>7.74000000000012</v>
      </c>
      <c r="Z157" s="195">
        <f>IFERROR(VLOOKUP(Y157,'CRUCE RIESGOS'!$C$9:$D$14,2,FALSE),"")</f>
        <v/>
      </c>
      <c r="AA157" s="195" t="n">
        <v>8.740000000000141</v>
      </c>
      <c r="AB157" s="195">
        <f>IFERROR(VLOOKUP(AA157,'CRUCE RIESGOS'!$C$9:$D$14,2,FALSE),"")</f>
        <v/>
      </c>
      <c r="AC157" s="195" t="n">
        <v>9.74000000000016</v>
      </c>
      <c r="AD157" s="195">
        <f>IFERROR(VLOOKUP(AC157,'CRUCE RIESGOS'!$C$9:$D$14,2,FALSE),"")</f>
        <v/>
      </c>
      <c r="AE157" s="195" t="n">
        <v>10.7400000000002</v>
      </c>
      <c r="AF157" s="195">
        <f>IFERROR(VLOOKUP(AE157,'CRUCE RIESGOS'!$C$9:$D$14,2,FALSE),"")</f>
        <v/>
      </c>
      <c r="AG157" s="195" t="n">
        <v>11.7400000000002</v>
      </c>
      <c r="AH157" s="195">
        <f>IFERROR(VLOOKUP(AG157,'CRUCE RIESGOS'!$C$9:$D$14,2,FALSE),"")</f>
        <v/>
      </c>
      <c r="AI157" s="195" t="n">
        <v>12.7400000000002</v>
      </c>
      <c r="AJ157" s="195">
        <f>IFERROR(VLOOKUP(AI157,'CRUCE RIESGOS'!$C$9:$D$14,2,FALSE),"")</f>
        <v/>
      </c>
      <c r="AK157" s="195" t="n">
        <v>13.7400000000002</v>
      </c>
      <c r="AL157" s="195">
        <f>IFERROR(VLOOKUP(AK157,'CRUCE RIESGOS'!$C$9:$D$14,2,FALSE),"")</f>
        <v/>
      </c>
      <c r="AM157" s="195" t="n">
        <v>14.7400000000003</v>
      </c>
      <c r="AN157" s="195">
        <f>IFERROR(VLOOKUP(AM157,'CRUCE RIESGOS'!$C$9:$D$14,2,FALSE),"")</f>
        <v/>
      </c>
      <c r="AO157" s="195" t="n">
        <v>15.7400000000003</v>
      </c>
      <c r="AP157" s="195">
        <f>IFERROR(VLOOKUP(AO157,'CRUCE RIESGOS'!$C$9:$D$14,2,FALSE),"")</f>
        <v/>
      </c>
      <c r="AQ157" s="195" t="n">
        <v>16.7400000000003</v>
      </c>
      <c r="AR157" s="195">
        <f>IFERROR(VLOOKUP(AQ157,'CRUCE RIESGOS'!$C$9:$D$14,2,FALSE),"")</f>
        <v/>
      </c>
      <c r="AS157" s="195" t="n">
        <v>17.7400000000003</v>
      </c>
      <c r="AT157" s="195">
        <f>IFERROR(VLOOKUP(AS157,'CRUCE RIESGOS'!$C$9:$D$14,2,FALSE),"")</f>
        <v/>
      </c>
      <c r="AU157" s="195" t="n">
        <v>18.7400000000003</v>
      </c>
      <c r="AV157" s="195">
        <f>IFERROR(VLOOKUP(AU157,'CRUCE RIESGOS'!$C$9:$D$14,2,FALSE),"")</f>
        <v/>
      </c>
      <c r="AW157" s="195" t="n">
        <v>19.7400000000004</v>
      </c>
      <c r="AX157" s="195">
        <f>IFERROR(VLOOKUP(AW157,'CRUCE RIESGOS'!$C$9:$D$14,2,FALSE),"")</f>
        <v/>
      </c>
      <c r="AY157" s="195" t="n">
        <v>20.7400000000004</v>
      </c>
      <c r="AZ157" s="195">
        <f>IFERROR(VLOOKUP(AY157,'CRUCE RIESGOS'!$C$9:$D$14,2,FALSE),"")</f>
        <v/>
      </c>
      <c r="BA157" s="195" t="n">
        <v>21.7400000000004</v>
      </c>
      <c r="BB157" s="195">
        <f>IFERROR(VLOOKUP(BA157,'CRUCE RIESGOS'!$C$9:$D$14,2,FALSE),"")</f>
        <v/>
      </c>
      <c r="BC157" s="195" t="n">
        <v>22.7400000000004</v>
      </c>
      <c r="BD157" s="195">
        <f>IFERROR(VLOOKUP(BC157,'CRUCE RIESGOS'!$C$9:$D$14,2,FALSE),"")</f>
        <v/>
      </c>
      <c r="BE157" s="195" t="n">
        <v>23.7400000000004</v>
      </c>
      <c r="BF157" s="195">
        <f>IFERROR(VLOOKUP(BE157,'CRUCE RIESGOS'!$C$9:$D$14,2,FALSE),"")</f>
        <v/>
      </c>
      <c r="BG157" s="195" t="n">
        <v>24.7400000000005</v>
      </c>
      <c r="BH157" s="195">
        <f>IFERROR(VLOOKUP(BG157,'CRUCE RIESGOS'!$C$9:$D$14,2,FALSE),"")</f>
        <v/>
      </c>
      <c r="BI157" s="195" t="n">
        <v>25.7400000000005</v>
      </c>
      <c r="BJ157" s="195">
        <f>IFERROR(VLOOKUP(BI157,'CRUCE RIESGOS'!$C$9:$D$14,2,FALSE),"")</f>
        <v/>
      </c>
    </row>
    <row r="158">
      <c r="N158" s="195">
        <f>IF(N159&lt;&gt;""," -R","")</f>
        <v/>
      </c>
      <c r="P158" s="195">
        <f>IF(P159&lt;&gt;""," -R","")</f>
        <v/>
      </c>
      <c r="R158" s="195">
        <f>IF(R159&lt;&gt;""," -R","")</f>
        <v/>
      </c>
      <c r="T158" s="195">
        <f>IF(T159&lt;&gt;""," -R","")</f>
        <v/>
      </c>
      <c r="V158" s="195">
        <f>IF(V159&lt;&gt;""," -R","")</f>
        <v/>
      </c>
      <c r="X158" s="195">
        <f>IF(X159&lt;&gt;""," -R","")</f>
        <v/>
      </c>
      <c r="Z158" s="195">
        <f>IF(Z159&lt;&gt;""," -R","")</f>
        <v/>
      </c>
      <c r="AB158" s="195">
        <f>IF(AB159&lt;&gt;""," -R","")</f>
        <v/>
      </c>
      <c r="AD158" s="195">
        <f>IF(AD159&lt;&gt;""," -R","")</f>
        <v/>
      </c>
      <c r="AF158" s="195">
        <f>IF(AF159&lt;&gt;""," -R","")</f>
        <v/>
      </c>
      <c r="AH158" s="195">
        <f>IF(AH159&lt;&gt;""," -R","")</f>
        <v/>
      </c>
      <c r="AJ158" s="195">
        <f>IF(AJ159&lt;&gt;""," -R","")</f>
        <v/>
      </c>
      <c r="AL158" s="195">
        <f>IF(AL159&lt;&gt;""," -R","")</f>
        <v/>
      </c>
      <c r="AN158" s="195">
        <f>IF(AN159&lt;&gt;""," -R","")</f>
        <v/>
      </c>
      <c r="AP158" s="195">
        <f>IF(AP159&lt;&gt;""," -R","")</f>
        <v/>
      </c>
      <c r="AR158" s="195">
        <f>IF(AR159&lt;&gt;""," -R","")</f>
        <v/>
      </c>
      <c r="AT158" s="195">
        <f>IF(AT159&lt;&gt;""," -R","")</f>
        <v/>
      </c>
      <c r="AV158" s="195">
        <f>IF(AV159&lt;&gt;""," -R","")</f>
        <v/>
      </c>
      <c r="AX158" s="195">
        <f>IF(AX159&lt;&gt;""," -R","")</f>
        <v/>
      </c>
      <c r="AZ158" s="195">
        <f>IF(AZ159&lt;&gt;""," -R","")</f>
        <v/>
      </c>
      <c r="BB158" s="195">
        <f>IF(BB159&lt;&gt;""," -R","")</f>
        <v/>
      </c>
      <c r="BD158" s="195">
        <f>IF(BD159&lt;&gt;""," -R","")</f>
        <v/>
      </c>
      <c r="BF158" s="195">
        <f>IF(BF159&lt;&gt;""," -R","")</f>
        <v/>
      </c>
      <c r="BH158" s="195">
        <f>IF(BH159&lt;&gt;""," -R","")</f>
        <v/>
      </c>
      <c r="BJ158" s="195">
        <f>IF(BJ159&lt;&gt;""," -R","")</f>
        <v/>
      </c>
    </row>
    <row r="159">
      <c r="M159" s="195" t="n">
        <v>1.75</v>
      </c>
      <c r="N159" s="195">
        <f>IFERROR(VLOOKUP(M159,'CRUCE RIESGOS'!$C$9:$D$14,2,FALSE),"")</f>
        <v/>
      </c>
      <c r="O159" s="195" t="n">
        <v>2.75000000000002</v>
      </c>
      <c r="P159" s="195">
        <f>IFERROR(VLOOKUP(O159,'CRUCE RIESGOS'!$C$9:$D$14,2,FALSE),"")</f>
        <v/>
      </c>
      <c r="Q159" s="195" t="n">
        <v>3.75000000000004</v>
      </c>
      <c r="R159" s="195">
        <f>IFERROR(VLOOKUP(Q159,'CRUCE RIESGOS'!$C$9:$D$14,2,FALSE),"")</f>
        <v/>
      </c>
      <c r="S159" s="195" t="n">
        <v>4.75000000000006</v>
      </c>
      <c r="T159" s="195">
        <f>IFERROR(VLOOKUP(S159,'CRUCE RIESGOS'!$C$9:$D$14,2,FALSE),"")</f>
        <v/>
      </c>
      <c r="U159" s="195" t="n">
        <v>5.75000000000008</v>
      </c>
      <c r="V159" s="195">
        <f>IFERROR(VLOOKUP(U159,'CRUCE RIESGOS'!$C$9:$D$14,2,FALSE),"")</f>
        <v/>
      </c>
      <c r="W159" s="195" t="n">
        <v>6.7500000000001</v>
      </c>
      <c r="X159" s="195">
        <f>IFERROR(VLOOKUP(W159,'CRUCE RIESGOS'!$C$9:$D$14,2,FALSE),"")</f>
        <v/>
      </c>
      <c r="Y159" s="195" t="n">
        <v>7.75000000000012</v>
      </c>
      <c r="Z159" s="195">
        <f>IFERROR(VLOOKUP(Y159,'CRUCE RIESGOS'!$C$9:$D$14,2,FALSE),"")</f>
        <v/>
      </c>
      <c r="AA159" s="195" t="n">
        <v>8.75000000000014</v>
      </c>
      <c r="AB159" s="195">
        <f>IFERROR(VLOOKUP(AA159,'CRUCE RIESGOS'!$C$9:$D$14,2,FALSE),"")</f>
        <v/>
      </c>
      <c r="AC159" s="195" t="n">
        <v>9.75000000000016</v>
      </c>
      <c r="AD159" s="195">
        <f>IFERROR(VLOOKUP(AC159,'CRUCE RIESGOS'!$C$9:$D$14,2,FALSE),"")</f>
        <v/>
      </c>
      <c r="AE159" s="195" t="n">
        <v>10.7500000000002</v>
      </c>
      <c r="AF159" s="195">
        <f>IFERROR(VLOOKUP(AE159,'CRUCE RIESGOS'!$C$9:$D$14,2,FALSE),"")</f>
        <v/>
      </c>
      <c r="AG159" s="195" t="n">
        <v>11.7500000000002</v>
      </c>
      <c r="AH159" s="195">
        <f>IFERROR(VLOOKUP(AG159,'CRUCE RIESGOS'!$C$9:$D$14,2,FALSE),"")</f>
        <v/>
      </c>
      <c r="AI159" s="195" t="n">
        <v>12.7500000000002</v>
      </c>
      <c r="AJ159" s="195">
        <f>IFERROR(VLOOKUP(AI159,'CRUCE RIESGOS'!$C$9:$D$14,2,FALSE),"")</f>
        <v/>
      </c>
      <c r="AK159" s="195" t="n">
        <v>13.7500000000002</v>
      </c>
      <c r="AL159" s="195">
        <f>IFERROR(VLOOKUP(AK159,'CRUCE RIESGOS'!$C$9:$D$14,2,FALSE),"")</f>
        <v/>
      </c>
      <c r="AM159" s="195" t="n">
        <v>14.7500000000003</v>
      </c>
      <c r="AN159" s="195">
        <f>IFERROR(VLOOKUP(AM159,'CRUCE RIESGOS'!$C$9:$D$14,2,FALSE),"")</f>
        <v/>
      </c>
      <c r="AO159" s="195" t="n">
        <v>15.7500000000003</v>
      </c>
      <c r="AP159" s="195">
        <f>IFERROR(VLOOKUP(AO159,'CRUCE RIESGOS'!$C$9:$D$14,2,FALSE),"")</f>
        <v/>
      </c>
      <c r="AQ159" s="195" t="n">
        <v>16.7500000000003</v>
      </c>
      <c r="AR159" s="195">
        <f>IFERROR(VLOOKUP(AQ159,'CRUCE RIESGOS'!$C$9:$D$14,2,FALSE),"")</f>
        <v/>
      </c>
      <c r="AS159" s="195" t="n">
        <v>17.7500000000003</v>
      </c>
      <c r="AT159" s="195">
        <f>IFERROR(VLOOKUP(AS159,'CRUCE RIESGOS'!$C$9:$D$14,2,FALSE),"")</f>
        <v/>
      </c>
      <c r="AU159" s="195" t="n">
        <v>18.7500000000003</v>
      </c>
      <c r="AV159" s="195">
        <f>IFERROR(VLOOKUP(AU159,'CRUCE RIESGOS'!$C$9:$D$14,2,FALSE),"")</f>
        <v/>
      </c>
      <c r="AW159" s="195" t="n">
        <v>19.7500000000004</v>
      </c>
      <c r="AX159" s="195">
        <f>IFERROR(VLOOKUP(AW159,'CRUCE RIESGOS'!$C$9:$D$14,2,FALSE),"")</f>
        <v/>
      </c>
      <c r="AY159" s="195" t="n">
        <v>20.7500000000004</v>
      </c>
      <c r="AZ159" s="195">
        <f>IFERROR(VLOOKUP(AY159,'CRUCE RIESGOS'!$C$9:$D$14,2,FALSE),"")</f>
        <v/>
      </c>
      <c r="BA159" s="195" t="n">
        <v>21.7500000000004</v>
      </c>
      <c r="BB159" s="195">
        <f>IFERROR(VLOOKUP(BA159,'CRUCE RIESGOS'!$C$9:$D$14,2,FALSE),"")</f>
        <v/>
      </c>
      <c r="BC159" s="195" t="n">
        <v>22.7500000000004</v>
      </c>
      <c r="BD159" s="195">
        <f>IFERROR(VLOOKUP(BC159,'CRUCE RIESGOS'!$C$9:$D$14,2,FALSE),"")</f>
        <v/>
      </c>
      <c r="BE159" s="195" t="n">
        <v>23.7500000000004</v>
      </c>
      <c r="BF159" s="195">
        <f>IFERROR(VLOOKUP(BE159,'CRUCE RIESGOS'!$C$9:$D$14,2,FALSE),"")</f>
        <v/>
      </c>
      <c r="BG159" s="195" t="n">
        <v>24.7500000000005</v>
      </c>
      <c r="BH159" s="195">
        <f>IFERROR(VLOOKUP(BG159,'CRUCE RIESGOS'!$C$9:$D$14,2,FALSE),"")</f>
        <v/>
      </c>
      <c r="BI159" s="195" t="n">
        <v>25.7500000000005</v>
      </c>
      <c r="BJ159" s="195">
        <f>IFERROR(VLOOKUP(BI159,'CRUCE RIESGOS'!$C$9:$D$14,2,FALSE),"")</f>
        <v/>
      </c>
    </row>
    <row r="160">
      <c r="N160" s="195">
        <f>IF(N161&lt;&gt;""," -R","")</f>
        <v/>
      </c>
      <c r="P160" s="195">
        <f>IF(P161&lt;&gt;""," -R","")</f>
        <v/>
      </c>
      <c r="R160" s="195">
        <f>IF(R161&lt;&gt;""," -R","")</f>
        <v/>
      </c>
      <c r="T160" s="195">
        <f>IF(T161&lt;&gt;""," -R","")</f>
        <v/>
      </c>
      <c r="V160" s="195">
        <f>IF(V161&lt;&gt;""," -R","")</f>
        <v/>
      </c>
      <c r="X160" s="195">
        <f>IF(X161&lt;&gt;""," -R","")</f>
        <v/>
      </c>
      <c r="Z160" s="195">
        <f>IF(Z161&lt;&gt;""," -R","")</f>
        <v/>
      </c>
      <c r="AB160" s="195">
        <f>IF(AB161&lt;&gt;""," -R","")</f>
        <v/>
      </c>
      <c r="AD160" s="195">
        <f>IF(AD161&lt;&gt;""," -R","")</f>
        <v/>
      </c>
      <c r="AF160" s="195">
        <f>IF(AF161&lt;&gt;""," -R","")</f>
        <v/>
      </c>
      <c r="AH160" s="195">
        <f>IF(AH161&lt;&gt;""," -R","")</f>
        <v/>
      </c>
      <c r="AJ160" s="195">
        <f>IF(AJ161&lt;&gt;""," -R","")</f>
        <v/>
      </c>
      <c r="AL160" s="195">
        <f>IF(AL161&lt;&gt;""," -R","")</f>
        <v/>
      </c>
      <c r="AN160" s="195">
        <f>IF(AN161&lt;&gt;""," -R","")</f>
        <v/>
      </c>
      <c r="AP160" s="195">
        <f>IF(AP161&lt;&gt;""," -R","")</f>
        <v/>
      </c>
      <c r="AR160" s="195">
        <f>IF(AR161&lt;&gt;""," -R","")</f>
        <v/>
      </c>
      <c r="AT160" s="195">
        <f>IF(AT161&lt;&gt;""," -R","")</f>
        <v/>
      </c>
      <c r="AV160" s="195">
        <f>IF(AV161&lt;&gt;""," -R","")</f>
        <v/>
      </c>
      <c r="AX160" s="195">
        <f>IF(AX161&lt;&gt;""," -R","")</f>
        <v/>
      </c>
      <c r="AZ160" s="195">
        <f>IF(AZ161&lt;&gt;""," -R","")</f>
        <v/>
      </c>
      <c r="BB160" s="195">
        <f>IF(BB161&lt;&gt;""," -R","")</f>
        <v/>
      </c>
      <c r="BD160" s="195">
        <f>IF(BD161&lt;&gt;""," -R","")</f>
        <v/>
      </c>
      <c r="BF160" s="195">
        <f>IF(BF161&lt;&gt;""," -R","")</f>
        <v/>
      </c>
      <c r="BH160" s="195">
        <f>IF(BH161&lt;&gt;""," -R","")</f>
        <v/>
      </c>
      <c r="BJ160" s="195">
        <f>IF(BJ161&lt;&gt;""," -R","")</f>
        <v/>
      </c>
    </row>
    <row r="161">
      <c r="M161" s="195" t="n">
        <v>1.76</v>
      </c>
      <c r="N161" s="195">
        <f>IFERROR(VLOOKUP(M161,'CRUCE RIESGOS'!$C$9:$D$14,2,FALSE),"")</f>
        <v/>
      </c>
      <c r="O161" s="195" t="n">
        <v>2.76000000000002</v>
      </c>
      <c r="P161" s="195">
        <f>IFERROR(VLOOKUP(O161,'CRUCE RIESGOS'!$C$9:$D$14,2,FALSE),"")</f>
        <v/>
      </c>
      <c r="Q161" s="195" t="n">
        <v>3.76000000000004</v>
      </c>
      <c r="R161" s="195">
        <f>IFERROR(VLOOKUP(Q161,'CRUCE RIESGOS'!$C$9:$D$14,2,FALSE),"")</f>
        <v/>
      </c>
      <c r="S161" s="195" t="n">
        <v>4.76000000000006</v>
      </c>
      <c r="T161" s="195">
        <f>IFERROR(VLOOKUP(S161,'CRUCE RIESGOS'!$C$9:$D$14,2,FALSE),"")</f>
        <v/>
      </c>
      <c r="U161" s="195" t="n">
        <v>5.76000000000008</v>
      </c>
      <c r="V161" s="195">
        <f>IFERROR(VLOOKUP(U161,'CRUCE RIESGOS'!$C$9:$D$14,2,FALSE),"")</f>
        <v/>
      </c>
      <c r="W161" s="195" t="n">
        <v>6.7600000000001</v>
      </c>
      <c r="X161" s="195">
        <f>IFERROR(VLOOKUP(W161,'CRUCE RIESGOS'!$C$9:$D$14,2,FALSE),"")</f>
        <v/>
      </c>
      <c r="Y161" s="195" t="n">
        <v>7.76000000000012</v>
      </c>
      <c r="Z161" s="195">
        <f>IFERROR(VLOOKUP(Y161,'CRUCE RIESGOS'!$C$9:$D$14,2,FALSE),"")</f>
        <v/>
      </c>
      <c r="AA161" s="195" t="n">
        <v>8.76000000000014</v>
      </c>
      <c r="AB161" s="195">
        <f>IFERROR(VLOOKUP(AA161,'CRUCE RIESGOS'!$C$9:$D$14,2,FALSE),"")</f>
        <v/>
      </c>
      <c r="AC161" s="195" t="n">
        <v>9.76000000000016</v>
      </c>
      <c r="AD161" s="195">
        <f>IFERROR(VLOOKUP(AC161,'CRUCE RIESGOS'!$C$9:$D$14,2,FALSE),"")</f>
        <v/>
      </c>
      <c r="AE161" s="195" t="n">
        <v>10.7600000000002</v>
      </c>
      <c r="AF161" s="195">
        <f>IFERROR(VLOOKUP(AE161,'CRUCE RIESGOS'!$C$9:$D$14,2,FALSE),"")</f>
        <v/>
      </c>
      <c r="AG161" s="195" t="n">
        <v>11.7600000000002</v>
      </c>
      <c r="AH161" s="195">
        <f>IFERROR(VLOOKUP(AG161,'CRUCE RIESGOS'!$C$9:$D$14,2,FALSE),"")</f>
        <v/>
      </c>
      <c r="AI161" s="195" t="n">
        <v>12.7600000000002</v>
      </c>
      <c r="AJ161" s="195">
        <f>IFERROR(VLOOKUP(AI161,'CRUCE RIESGOS'!$C$9:$D$14,2,FALSE),"")</f>
        <v/>
      </c>
      <c r="AK161" s="195" t="n">
        <v>13.7600000000002</v>
      </c>
      <c r="AL161" s="195">
        <f>IFERROR(VLOOKUP(AK161,'CRUCE RIESGOS'!$C$9:$D$14,2,FALSE),"")</f>
        <v/>
      </c>
      <c r="AM161" s="195" t="n">
        <v>14.7600000000003</v>
      </c>
      <c r="AN161" s="195">
        <f>IFERROR(VLOOKUP(AM161,'CRUCE RIESGOS'!$C$9:$D$14,2,FALSE),"")</f>
        <v/>
      </c>
      <c r="AO161" s="195" t="n">
        <v>15.7600000000003</v>
      </c>
      <c r="AP161" s="195">
        <f>IFERROR(VLOOKUP(AO161,'CRUCE RIESGOS'!$C$9:$D$14,2,FALSE),"")</f>
        <v/>
      </c>
      <c r="AQ161" s="195" t="n">
        <v>16.7600000000003</v>
      </c>
      <c r="AR161" s="195">
        <f>IFERROR(VLOOKUP(AQ161,'CRUCE RIESGOS'!$C$9:$D$14,2,FALSE),"")</f>
        <v/>
      </c>
      <c r="AS161" s="195" t="n">
        <v>17.7600000000003</v>
      </c>
      <c r="AT161" s="195">
        <f>IFERROR(VLOOKUP(AS161,'CRUCE RIESGOS'!$C$9:$D$14,2,FALSE),"")</f>
        <v/>
      </c>
      <c r="AU161" s="195" t="n">
        <v>18.7600000000003</v>
      </c>
      <c r="AV161" s="195">
        <f>IFERROR(VLOOKUP(AU161,'CRUCE RIESGOS'!$C$9:$D$14,2,FALSE),"")</f>
        <v/>
      </c>
      <c r="AW161" s="195" t="n">
        <v>19.7600000000004</v>
      </c>
      <c r="AX161" s="195">
        <f>IFERROR(VLOOKUP(AW161,'CRUCE RIESGOS'!$C$9:$D$14,2,FALSE),"")</f>
        <v/>
      </c>
      <c r="AY161" s="195" t="n">
        <v>20.7600000000004</v>
      </c>
      <c r="AZ161" s="195">
        <f>IFERROR(VLOOKUP(AY161,'CRUCE RIESGOS'!$C$9:$D$14,2,FALSE),"")</f>
        <v/>
      </c>
      <c r="BA161" s="195" t="n">
        <v>21.7600000000004</v>
      </c>
      <c r="BB161" s="195">
        <f>IFERROR(VLOOKUP(BA161,'CRUCE RIESGOS'!$C$9:$D$14,2,FALSE),"")</f>
        <v/>
      </c>
      <c r="BC161" s="195" t="n">
        <v>22.7600000000004</v>
      </c>
      <c r="BD161" s="195">
        <f>IFERROR(VLOOKUP(BC161,'CRUCE RIESGOS'!$C$9:$D$14,2,FALSE),"")</f>
        <v/>
      </c>
      <c r="BE161" s="195" t="n">
        <v>23.7600000000004</v>
      </c>
      <c r="BF161" s="195">
        <f>IFERROR(VLOOKUP(BE161,'CRUCE RIESGOS'!$C$9:$D$14,2,FALSE),"")</f>
        <v/>
      </c>
      <c r="BG161" s="195" t="n">
        <v>24.7600000000005</v>
      </c>
      <c r="BH161" s="195">
        <f>IFERROR(VLOOKUP(BG161,'CRUCE RIESGOS'!$C$9:$D$14,2,FALSE),"")</f>
        <v/>
      </c>
      <c r="BI161" s="195" t="n">
        <v>25.7600000000005</v>
      </c>
      <c r="BJ161" s="195">
        <f>IFERROR(VLOOKUP(BI161,'CRUCE RIESGOS'!$C$9:$D$14,2,FALSE),"")</f>
        <v/>
      </c>
    </row>
    <row r="162">
      <c r="N162" s="195">
        <f>IF(N163&lt;&gt;""," -R","")</f>
        <v/>
      </c>
      <c r="P162" s="195">
        <f>IF(P163&lt;&gt;""," -R","")</f>
        <v/>
      </c>
      <c r="R162" s="195">
        <f>IF(R163&lt;&gt;""," -R","")</f>
        <v/>
      </c>
      <c r="T162" s="195">
        <f>IF(T163&lt;&gt;""," -R","")</f>
        <v/>
      </c>
      <c r="V162" s="195">
        <f>IF(V163&lt;&gt;""," -R","")</f>
        <v/>
      </c>
      <c r="X162" s="195">
        <f>IF(X163&lt;&gt;""," -R","")</f>
        <v/>
      </c>
      <c r="Z162" s="195">
        <f>IF(Z163&lt;&gt;""," -R","")</f>
        <v/>
      </c>
      <c r="AB162" s="195">
        <f>IF(AB163&lt;&gt;""," -R","")</f>
        <v/>
      </c>
      <c r="AD162" s="195">
        <f>IF(AD163&lt;&gt;""," -R","")</f>
        <v/>
      </c>
      <c r="AF162" s="195">
        <f>IF(AF163&lt;&gt;""," -R","")</f>
        <v/>
      </c>
      <c r="AH162" s="195">
        <f>IF(AH163&lt;&gt;""," -R","")</f>
        <v/>
      </c>
      <c r="AJ162" s="195">
        <f>IF(AJ163&lt;&gt;""," -R","")</f>
        <v/>
      </c>
      <c r="AL162" s="195">
        <f>IF(AL163&lt;&gt;""," -R","")</f>
        <v/>
      </c>
      <c r="AN162" s="195">
        <f>IF(AN163&lt;&gt;""," -R","")</f>
        <v/>
      </c>
      <c r="AP162" s="195">
        <f>IF(AP163&lt;&gt;""," -R","")</f>
        <v/>
      </c>
      <c r="AR162" s="195">
        <f>IF(AR163&lt;&gt;""," -R","")</f>
        <v/>
      </c>
      <c r="AT162" s="195">
        <f>IF(AT163&lt;&gt;""," -R","")</f>
        <v/>
      </c>
      <c r="AV162" s="195">
        <f>IF(AV163&lt;&gt;""," -R","")</f>
        <v/>
      </c>
      <c r="AX162" s="195">
        <f>IF(AX163&lt;&gt;""," -R","")</f>
        <v/>
      </c>
      <c r="AZ162" s="195">
        <f>IF(AZ163&lt;&gt;""," -R","")</f>
        <v/>
      </c>
      <c r="BB162" s="195">
        <f>IF(BB163&lt;&gt;""," -R","")</f>
        <v/>
      </c>
      <c r="BD162" s="195">
        <f>IF(BD163&lt;&gt;""," -R","")</f>
        <v/>
      </c>
      <c r="BF162" s="195">
        <f>IF(BF163&lt;&gt;""," -R","")</f>
        <v/>
      </c>
      <c r="BH162" s="195">
        <f>IF(BH163&lt;&gt;""," -R","")</f>
        <v/>
      </c>
      <c r="BJ162" s="195">
        <f>IF(BJ163&lt;&gt;""," -R","")</f>
        <v/>
      </c>
    </row>
    <row r="163">
      <c r="M163" s="195" t="n">
        <v>1.77</v>
      </c>
      <c r="N163" s="195">
        <f>IFERROR(VLOOKUP(M163,'CRUCE RIESGOS'!$C$9:$D$14,2,FALSE),"")</f>
        <v/>
      </c>
      <c r="O163" s="195" t="n">
        <v>2.77000000000002</v>
      </c>
      <c r="P163" s="195">
        <f>IFERROR(VLOOKUP(O163,'CRUCE RIESGOS'!$C$9:$D$14,2,FALSE),"")</f>
        <v/>
      </c>
      <c r="Q163" s="195" t="n">
        <v>3.77000000000004</v>
      </c>
      <c r="R163" s="195">
        <f>IFERROR(VLOOKUP(Q163,'CRUCE RIESGOS'!$C$9:$D$14,2,FALSE),"")</f>
        <v/>
      </c>
      <c r="S163" s="195" t="n">
        <v>4.77000000000006</v>
      </c>
      <c r="T163" s="195">
        <f>IFERROR(VLOOKUP(S163,'CRUCE RIESGOS'!$C$9:$D$14,2,FALSE),"")</f>
        <v/>
      </c>
      <c r="U163" s="195" t="n">
        <v>5.77000000000008</v>
      </c>
      <c r="V163" s="195">
        <f>IFERROR(VLOOKUP(U163,'CRUCE RIESGOS'!$C$9:$D$14,2,FALSE),"")</f>
        <v/>
      </c>
      <c r="W163" s="195" t="n">
        <v>6.7700000000001</v>
      </c>
      <c r="X163" s="195">
        <f>IFERROR(VLOOKUP(W163,'CRUCE RIESGOS'!$C$9:$D$14,2,FALSE),"")</f>
        <v/>
      </c>
      <c r="Y163" s="195" t="n">
        <v>7.77000000000012</v>
      </c>
      <c r="Z163" s="195">
        <f>IFERROR(VLOOKUP(Y163,'CRUCE RIESGOS'!$C$9:$D$14,2,FALSE),"")</f>
        <v/>
      </c>
      <c r="AA163" s="195" t="n">
        <v>8.77000000000014</v>
      </c>
      <c r="AB163" s="195">
        <f>IFERROR(VLOOKUP(AA163,'CRUCE RIESGOS'!$C$9:$D$14,2,FALSE),"")</f>
        <v/>
      </c>
      <c r="AC163" s="195" t="n">
        <v>9.770000000000159</v>
      </c>
      <c r="AD163" s="195">
        <f>IFERROR(VLOOKUP(AC163,'CRUCE RIESGOS'!$C$9:$D$14,2,FALSE),"")</f>
        <v/>
      </c>
      <c r="AE163" s="195" t="n">
        <v>10.7700000000002</v>
      </c>
      <c r="AF163" s="195">
        <f>IFERROR(VLOOKUP(AE163,'CRUCE RIESGOS'!$C$9:$D$14,2,FALSE),"")</f>
        <v/>
      </c>
      <c r="AG163" s="195" t="n">
        <v>11.7700000000002</v>
      </c>
      <c r="AH163" s="195">
        <f>IFERROR(VLOOKUP(AG163,'CRUCE RIESGOS'!$C$9:$D$14,2,FALSE),"")</f>
        <v/>
      </c>
      <c r="AI163" s="195" t="n">
        <v>12.7700000000002</v>
      </c>
      <c r="AJ163" s="195">
        <f>IFERROR(VLOOKUP(AI163,'CRUCE RIESGOS'!$C$9:$D$14,2,FALSE),"")</f>
        <v/>
      </c>
      <c r="AK163" s="195" t="n">
        <v>13.7700000000002</v>
      </c>
      <c r="AL163" s="195">
        <f>IFERROR(VLOOKUP(AK163,'CRUCE RIESGOS'!$C$9:$D$14,2,FALSE),"")</f>
        <v/>
      </c>
      <c r="AM163" s="195" t="n">
        <v>14.7700000000003</v>
      </c>
      <c r="AN163" s="195">
        <f>IFERROR(VLOOKUP(AM163,'CRUCE RIESGOS'!$C$9:$D$14,2,FALSE),"")</f>
        <v/>
      </c>
      <c r="AO163" s="195" t="n">
        <v>15.7700000000003</v>
      </c>
      <c r="AP163" s="195">
        <f>IFERROR(VLOOKUP(AO163,'CRUCE RIESGOS'!$C$9:$D$14,2,FALSE),"")</f>
        <v/>
      </c>
      <c r="AQ163" s="195" t="n">
        <v>16.7700000000003</v>
      </c>
      <c r="AR163" s="195">
        <f>IFERROR(VLOOKUP(AQ163,'CRUCE RIESGOS'!$C$9:$D$14,2,FALSE),"")</f>
        <v/>
      </c>
      <c r="AS163" s="195" t="n">
        <v>17.7700000000003</v>
      </c>
      <c r="AT163" s="195">
        <f>IFERROR(VLOOKUP(AS163,'CRUCE RIESGOS'!$C$9:$D$14,2,FALSE),"")</f>
        <v/>
      </c>
      <c r="AU163" s="195" t="n">
        <v>18.7700000000003</v>
      </c>
      <c r="AV163" s="195">
        <f>IFERROR(VLOOKUP(AU163,'CRUCE RIESGOS'!$C$9:$D$14,2,FALSE),"")</f>
        <v/>
      </c>
      <c r="AW163" s="195" t="n">
        <v>19.7700000000004</v>
      </c>
      <c r="AX163" s="195">
        <f>IFERROR(VLOOKUP(AW163,'CRUCE RIESGOS'!$C$9:$D$14,2,FALSE),"")</f>
        <v/>
      </c>
      <c r="AY163" s="195" t="n">
        <v>20.7700000000004</v>
      </c>
      <c r="AZ163" s="195">
        <f>IFERROR(VLOOKUP(AY163,'CRUCE RIESGOS'!$C$9:$D$14,2,FALSE),"")</f>
        <v/>
      </c>
      <c r="BA163" s="195" t="n">
        <v>21.7700000000004</v>
      </c>
      <c r="BB163" s="195">
        <f>IFERROR(VLOOKUP(BA163,'CRUCE RIESGOS'!$C$9:$D$14,2,FALSE),"")</f>
        <v/>
      </c>
      <c r="BC163" s="195" t="n">
        <v>22.7700000000004</v>
      </c>
      <c r="BD163" s="195">
        <f>IFERROR(VLOOKUP(BC163,'CRUCE RIESGOS'!$C$9:$D$14,2,FALSE),"")</f>
        <v/>
      </c>
      <c r="BE163" s="195" t="n">
        <v>23.7700000000004</v>
      </c>
      <c r="BF163" s="195">
        <f>IFERROR(VLOOKUP(BE163,'CRUCE RIESGOS'!$C$9:$D$14,2,FALSE),"")</f>
        <v/>
      </c>
      <c r="BG163" s="195" t="n">
        <v>24.7700000000005</v>
      </c>
      <c r="BH163" s="195">
        <f>IFERROR(VLOOKUP(BG163,'CRUCE RIESGOS'!$C$9:$D$14,2,FALSE),"")</f>
        <v/>
      </c>
      <c r="BI163" s="195" t="n">
        <v>25.7700000000005</v>
      </c>
      <c r="BJ163" s="195">
        <f>IFERROR(VLOOKUP(BI163,'CRUCE RIESGOS'!$C$9:$D$14,2,FALSE),"")</f>
        <v/>
      </c>
    </row>
    <row r="164">
      <c r="N164" s="195">
        <f>IF(N165&lt;&gt;""," -R","")</f>
        <v/>
      </c>
      <c r="P164" s="195">
        <f>IF(P165&lt;&gt;""," -R","")</f>
        <v/>
      </c>
      <c r="R164" s="195">
        <f>IF(R165&lt;&gt;""," -R","")</f>
        <v/>
      </c>
      <c r="T164" s="195">
        <f>IF(T165&lt;&gt;""," -R","")</f>
        <v/>
      </c>
      <c r="V164" s="195">
        <f>IF(V165&lt;&gt;""," -R","")</f>
        <v/>
      </c>
      <c r="X164" s="195">
        <f>IF(X165&lt;&gt;""," -R","")</f>
        <v/>
      </c>
      <c r="Z164" s="195">
        <f>IF(Z165&lt;&gt;""," -R","")</f>
        <v/>
      </c>
      <c r="AB164" s="195">
        <f>IF(AB165&lt;&gt;""," -R","")</f>
        <v/>
      </c>
      <c r="AD164" s="195">
        <f>IF(AD165&lt;&gt;""," -R","")</f>
        <v/>
      </c>
      <c r="AF164" s="195">
        <f>IF(AF165&lt;&gt;""," -R","")</f>
        <v/>
      </c>
      <c r="AH164" s="195">
        <f>IF(AH165&lt;&gt;""," -R","")</f>
        <v/>
      </c>
      <c r="AJ164" s="195">
        <f>IF(AJ165&lt;&gt;""," -R","")</f>
        <v/>
      </c>
      <c r="AL164" s="195">
        <f>IF(AL165&lt;&gt;""," -R","")</f>
        <v/>
      </c>
      <c r="AN164" s="195">
        <f>IF(AN165&lt;&gt;""," -R","")</f>
        <v/>
      </c>
      <c r="AP164" s="195">
        <f>IF(AP165&lt;&gt;""," -R","")</f>
        <v/>
      </c>
      <c r="AR164" s="195">
        <f>IF(AR165&lt;&gt;""," -R","")</f>
        <v/>
      </c>
      <c r="AT164" s="195">
        <f>IF(AT165&lt;&gt;""," -R","")</f>
        <v/>
      </c>
      <c r="AV164" s="195">
        <f>IF(AV165&lt;&gt;""," -R","")</f>
        <v/>
      </c>
      <c r="AX164" s="195">
        <f>IF(AX165&lt;&gt;""," -R","")</f>
        <v/>
      </c>
      <c r="AZ164" s="195">
        <f>IF(AZ165&lt;&gt;""," -R","")</f>
        <v/>
      </c>
      <c r="BB164" s="195">
        <f>IF(BB165&lt;&gt;""," -R","")</f>
        <v/>
      </c>
      <c r="BD164" s="195">
        <f>IF(BD165&lt;&gt;""," -R","")</f>
        <v/>
      </c>
      <c r="BF164" s="195">
        <f>IF(BF165&lt;&gt;""," -R","")</f>
        <v/>
      </c>
      <c r="BH164" s="195">
        <f>IF(BH165&lt;&gt;""," -R","")</f>
        <v/>
      </c>
      <c r="BJ164" s="195">
        <f>IF(BJ165&lt;&gt;""," -R","")</f>
        <v/>
      </c>
    </row>
    <row r="165">
      <c r="M165" s="195" t="n">
        <v>1.78</v>
      </c>
      <c r="N165" s="195">
        <f>IFERROR(VLOOKUP(M165,'CRUCE RIESGOS'!$C$9:$D$14,2,FALSE),"")</f>
        <v/>
      </c>
      <c r="O165" s="195" t="n">
        <v>2.78000000000002</v>
      </c>
      <c r="P165" s="195">
        <f>IFERROR(VLOOKUP(O165,'CRUCE RIESGOS'!$C$9:$D$14,2,FALSE),"")</f>
        <v/>
      </c>
      <c r="Q165" s="195" t="n">
        <v>3.78000000000004</v>
      </c>
      <c r="R165" s="195">
        <f>IFERROR(VLOOKUP(Q165,'CRUCE RIESGOS'!$C$9:$D$14,2,FALSE),"")</f>
        <v/>
      </c>
      <c r="S165" s="195" t="n">
        <v>4.78000000000006</v>
      </c>
      <c r="T165" s="195">
        <f>IFERROR(VLOOKUP(S165,'CRUCE RIESGOS'!$C$9:$D$14,2,FALSE),"")</f>
        <v/>
      </c>
      <c r="U165" s="195" t="n">
        <v>5.78000000000008</v>
      </c>
      <c r="V165" s="195">
        <f>IFERROR(VLOOKUP(U165,'CRUCE RIESGOS'!$C$9:$D$14,2,FALSE),"")</f>
        <v/>
      </c>
      <c r="W165" s="195" t="n">
        <v>6.7800000000001</v>
      </c>
      <c r="X165" s="195">
        <f>IFERROR(VLOOKUP(W165,'CRUCE RIESGOS'!$C$9:$D$14,2,FALSE),"")</f>
        <v/>
      </c>
      <c r="Y165" s="195" t="n">
        <v>7.78000000000012</v>
      </c>
      <c r="Z165" s="195">
        <f>IFERROR(VLOOKUP(Y165,'CRUCE RIESGOS'!$C$9:$D$14,2,FALSE),"")</f>
        <v/>
      </c>
      <c r="AA165" s="195" t="n">
        <v>8.78000000000014</v>
      </c>
      <c r="AB165" s="195">
        <f>IFERROR(VLOOKUP(AA165,'CRUCE RIESGOS'!$C$9:$D$14,2,FALSE),"")</f>
        <v/>
      </c>
      <c r="AC165" s="195" t="n">
        <v>9.780000000000159</v>
      </c>
      <c r="AD165" s="195">
        <f>IFERROR(VLOOKUP(AC165,'CRUCE RIESGOS'!$C$9:$D$14,2,FALSE),"")</f>
        <v/>
      </c>
      <c r="AE165" s="195" t="n">
        <v>10.7800000000002</v>
      </c>
      <c r="AF165" s="195">
        <f>IFERROR(VLOOKUP(AE165,'CRUCE RIESGOS'!$C$9:$D$14,2,FALSE),"")</f>
        <v/>
      </c>
      <c r="AG165" s="195" t="n">
        <v>11.7800000000002</v>
      </c>
      <c r="AH165" s="195">
        <f>IFERROR(VLOOKUP(AG165,'CRUCE RIESGOS'!$C$9:$D$14,2,FALSE),"")</f>
        <v/>
      </c>
      <c r="AI165" s="195" t="n">
        <v>12.7800000000002</v>
      </c>
      <c r="AJ165" s="195">
        <f>IFERROR(VLOOKUP(AI165,'CRUCE RIESGOS'!$C$9:$D$14,2,FALSE),"")</f>
        <v/>
      </c>
      <c r="AK165" s="195" t="n">
        <v>13.7800000000002</v>
      </c>
      <c r="AL165" s="195">
        <f>IFERROR(VLOOKUP(AK165,'CRUCE RIESGOS'!$C$9:$D$14,2,FALSE),"")</f>
        <v/>
      </c>
      <c r="AM165" s="195" t="n">
        <v>14.7800000000003</v>
      </c>
      <c r="AN165" s="195">
        <f>IFERROR(VLOOKUP(AM165,'CRUCE RIESGOS'!$C$9:$D$14,2,FALSE),"")</f>
        <v/>
      </c>
      <c r="AO165" s="195" t="n">
        <v>15.7800000000003</v>
      </c>
      <c r="AP165" s="195">
        <f>IFERROR(VLOOKUP(AO165,'CRUCE RIESGOS'!$C$9:$D$14,2,FALSE),"")</f>
        <v/>
      </c>
      <c r="AQ165" s="195" t="n">
        <v>16.7800000000003</v>
      </c>
      <c r="AR165" s="195">
        <f>IFERROR(VLOOKUP(AQ165,'CRUCE RIESGOS'!$C$9:$D$14,2,FALSE),"")</f>
        <v/>
      </c>
      <c r="AS165" s="195" t="n">
        <v>17.7800000000003</v>
      </c>
      <c r="AT165" s="195">
        <f>IFERROR(VLOOKUP(AS165,'CRUCE RIESGOS'!$C$9:$D$14,2,FALSE),"")</f>
        <v/>
      </c>
      <c r="AU165" s="195" t="n">
        <v>18.7800000000003</v>
      </c>
      <c r="AV165" s="195">
        <f>IFERROR(VLOOKUP(AU165,'CRUCE RIESGOS'!$C$9:$D$14,2,FALSE),"")</f>
        <v/>
      </c>
      <c r="AW165" s="195" t="n">
        <v>19.7800000000004</v>
      </c>
      <c r="AX165" s="195">
        <f>IFERROR(VLOOKUP(AW165,'CRUCE RIESGOS'!$C$9:$D$14,2,FALSE),"")</f>
        <v/>
      </c>
      <c r="AY165" s="195" t="n">
        <v>20.7800000000004</v>
      </c>
      <c r="AZ165" s="195">
        <f>IFERROR(VLOOKUP(AY165,'CRUCE RIESGOS'!$C$9:$D$14,2,FALSE),"")</f>
        <v/>
      </c>
      <c r="BA165" s="195" t="n">
        <v>21.7800000000004</v>
      </c>
      <c r="BB165" s="195">
        <f>IFERROR(VLOOKUP(BA165,'CRUCE RIESGOS'!$C$9:$D$14,2,FALSE),"")</f>
        <v/>
      </c>
      <c r="BC165" s="195" t="n">
        <v>22.7800000000004</v>
      </c>
      <c r="BD165" s="195">
        <f>IFERROR(VLOOKUP(BC165,'CRUCE RIESGOS'!$C$9:$D$14,2,FALSE),"")</f>
        <v/>
      </c>
      <c r="BE165" s="195" t="n">
        <v>23.7800000000004</v>
      </c>
      <c r="BF165" s="195">
        <f>IFERROR(VLOOKUP(BE165,'CRUCE RIESGOS'!$C$9:$D$14,2,FALSE),"")</f>
        <v/>
      </c>
      <c r="BG165" s="195" t="n">
        <v>24.7800000000005</v>
      </c>
      <c r="BH165" s="195">
        <f>IFERROR(VLOOKUP(BG165,'CRUCE RIESGOS'!$C$9:$D$14,2,FALSE),"")</f>
        <v/>
      </c>
      <c r="BI165" s="195" t="n">
        <v>25.7800000000005</v>
      </c>
      <c r="BJ165" s="195">
        <f>IFERROR(VLOOKUP(BI165,'CRUCE RIESGOS'!$C$9:$D$14,2,FALSE),"")</f>
        <v/>
      </c>
    </row>
    <row r="166">
      <c r="N166" s="195">
        <f>IF(N167&lt;&gt;""," -R","")</f>
        <v/>
      </c>
      <c r="P166" s="195">
        <f>IF(P167&lt;&gt;""," -R","")</f>
        <v/>
      </c>
      <c r="R166" s="195">
        <f>IF(R167&lt;&gt;""," -R","")</f>
        <v/>
      </c>
      <c r="T166" s="195">
        <f>IF(T167&lt;&gt;""," -R","")</f>
        <v/>
      </c>
      <c r="V166" s="195">
        <f>IF(V167&lt;&gt;""," -R","")</f>
        <v/>
      </c>
      <c r="X166" s="195">
        <f>IF(X167&lt;&gt;""," -R","")</f>
        <v/>
      </c>
      <c r="Z166" s="195">
        <f>IF(Z167&lt;&gt;""," -R","")</f>
        <v/>
      </c>
      <c r="AB166" s="195">
        <f>IF(AB167&lt;&gt;""," -R","")</f>
        <v/>
      </c>
      <c r="AD166" s="195">
        <f>IF(AD167&lt;&gt;""," -R","")</f>
        <v/>
      </c>
      <c r="AF166" s="195">
        <f>IF(AF167&lt;&gt;""," -R","")</f>
        <v/>
      </c>
      <c r="AH166" s="195">
        <f>IF(AH167&lt;&gt;""," -R","")</f>
        <v/>
      </c>
      <c r="AJ166" s="195">
        <f>IF(AJ167&lt;&gt;""," -R","")</f>
        <v/>
      </c>
      <c r="AL166" s="195">
        <f>IF(AL167&lt;&gt;""," -R","")</f>
        <v/>
      </c>
      <c r="AN166" s="195">
        <f>IF(AN167&lt;&gt;""," -R","")</f>
        <v/>
      </c>
      <c r="AP166" s="195">
        <f>IF(AP167&lt;&gt;""," -R","")</f>
        <v/>
      </c>
      <c r="AR166" s="195">
        <f>IF(AR167&lt;&gt;""," -R","")</f>
        <v/>
      </c>
      <c r="AT166" s="195">
        <f>IF(AT167&lt;&gt;""," -R","")</f>
        <v/>
      </c>
      <c r="AV166" s="195">
        <f>IF(AV167&lt;&gt;""," -R","")</f>
        <v/>
      </c>
      <c r="AX166" s="195">
        <f>IF(AX167&lt;&gt;""," -R","")</f>
        <v/>
      </c>
      <c r="AZ166" s="195">
        <f>IF(AZ167&lt;&gt;""," -R","")</f>
        <v/>
      </c>
      <c r="BB166" s="195">
        <f>IF(BB167&lt;&gt;""," -R","")</f>
        <v/>
      </c>
      <c r="BD166" s="195">
        <f>IF(BD167&lt;&gt;""," -R","")</f>
        <v/>
      </c>
      <c r="BF166" s="195">
        <f>IF(BF167&lt;&gt;""," -R","")</f>
        <v/>
      </c>
      <c r="BH166" s="195">
        <f>IF(BH167&lt;&gt;""," -R","")</f>
        <v/>
      </c>
      <c r="BJ166" s="195">
        <f>IF(BJ167&lt;&gt;""," -R","")</f>
        <v/>
      </c>
    </row>
    <row r="167">
      <c r="M167" s="195" t="n">
        <v>1.79</v>
      </c>
      <c r="N167" s="195">
        <f>IFERROR(VLOOKUP(M167,'CRUCE RIESGOS'!$C$9:$D$14,2,FALSE),"")</f>
        <v/>
      </c>
      <c r="O167" s="195" t="n">
        <v>2.79000000000002</v>
      </c>
      <c r="P167" s="195">
        <f>IFERROR(VLOOKUP(O167,'CRUCE RIESGOS'!$C$9:$D$14,2,FALSE),"")</f>
        <v/>
      </c>
      <c r="Q167" s="195" t="n">
        <v>3.79000000000004</v>
      </c>
      <c r="R167" s="195">
        <f>IFERROR(VLOOKUP(Q167,'CRUCE RIESGOS'!$C$9:$D$14,2,FALSE),"")</f>
        <v/>
      </c>
      <c r="S167" s="195" t="n">
        <v>4.79000000000006</v>
      </c>
      <c r="T167" s="195">
        <f>IFERROR(VLOOKUP(S167,'CRUCE RIESGOS'!$C$9:$D$14,2,FALSE),"")</f>
        <v/>
      </c>
      <c r="U167" s="195" t="n">
        <v>5.79000000000008</v>
      </c>
      <c r="V167" s="195">
        <f>IFERROR(VLOOKUP(U167,'CRUCE RIESGOS'!$C$9:$D$14,2,FALSE),"")</f>
        <v/>
      </c>
      <c r="W167" s="195" t="n">
        <v>6.7900000000001</v>
      </c>
      <c r="X167" s="195">
        <f>IFERROR(VLOOKUP(W167,'CRUCE RIESGOS'!$C$9:$D$14,2,FALSE),"")</f>
        <v/>
      </c>
      <c r="Y167" s="195" t="n">
        <v>7.79000000000012</v>
      </c>
      <c r="Z167" s="195">
        <f>IFERROR(VLOOKUP(Y167,'CRUCE RIESGOS'!$C$9:$D$14,2,FALSE),"")</f>
        <v/>
      </c>
      <c r="AA167" s="195" t="n">
        <v>8.790000000000139</v>
      </c>
      <c r="AB167" s="195">
        <f>IFERROR(VLOOKUP(AA167,'CRUCE RIESGOS'!$C$9:$D$14,2,FALSE),"")</f>
        <v/>
      </c>
      <c r="AC167" s="195" t="n">
        <v>9.790000000000161</v>
      </c>
      <c r="AD167" s="195">
        <f>IFERROR(VLOOKUP(AC167,'CRUCE RIESGOS'!$C$9:$D$14,2,FALSE),"")</f>
        <v/>
      </c>
      <c r="AE167" s="195" t="n">
        <v>10.7900000000002</v>
      </c>
      <c r="AF167" s="195">
        <f>IFERROR(VLOOKUP(AE167,'CRUCE RIESGOS'!$C$9:$D$14,2,FALSE),"")</f>
        <v/>
      </c>
      <c r="AG167" s="195" t="n">
        <v>11.7900000000002</v>
      </c>
      <c r="AH167" s="195">
        <f>IFERROR(VLOOKUP(AG167,'CRUCE RIESGOS'!$C$9:$D$14,2,FALSE),"")</f>
        <v/>
      </c>
      <c r="AI167" s="195" t="n">
        <v>12.7900000000002</v>
      </c>
      <c r="AJ167" s="195">
        <f>IFERROR(VLOOKUP(AI167,'CRUCE RIESGOS'!$C$9:$D$14,2,FALSE),"")</f>
        <v/>
      </c>
      <c r="AK167" s="195" t="n">
        <v>13.7900000000002</v>
      </c>
      <c r="AL167" s="195">
        <f>IFERROR(VLOOKUP(AK167,'CRUCE RIESGOS'!$C$9:$D$14,2,FALSE),"")</f>
        <v/>
      </c>
      <c r="AM167" s="195" t="n">
        <v>14.7900000000003</v>
      </c>
      <c r="AN167" s="195">
        <f>IFERROR(VLOOKUP(AM167,'CRUCE RIESGOS'!$C$9:$D$14,2,FALSE),"")</f>
        <v/>
      </c>
      <c r="AO167" s="195" t="n">
        <v>15.7900000000003</v>
      </c>
      <c r="AP167" s="195">
        <f>IFERROR(VLOOKUP(AO167,'CRUCE RIESGOS'!$C$9:$D$14,2,FALSE),"")</f>
        <v/>
      </c>
      <c r="AQ167" s="195" t="n">
        <v>16.7900000000003</v>
      </c>
      <c r="AR167" s="195">
        <f>IFERROR(VLOOKUP(AQ167,'CRUCE RIESGOS'!$C$9:$D$14,2,FALSE),"")</f>
        <v/>
      </c>
      <c r="AS167" s="195" t="n">
        <v>17.7900000000003</v>
      </c>
      <c r="AT167" s="195">
        <f>IFERROR(VLOOKUP(AS167,'CRUCE RIESGOS'!$C$9:$D$14,2,FALSE),"")</f>
        <v/>
      </c>
      <c r="AU167" s="195" t="n">
        <v>18.7900000000003</v>
      </c>
      <c r="AV167" s="195">
        <f>IFERROR(VLOOKUP(AU167,'CRUCE RIESGOS'!$C$9:$D$14,2,FALSE),"")</f>
        <v/>
      </c>
      <c r="AW167" s="195" t="n">
        <v>19.7900000000004</v>
      </c>
      <c r="AX167" s="195">
        <f>IFERROR(VLOOKUP(AW167,'CRUCE RIESGOS'!$C$9:$D$14,2,FALSE),"")</f>
        <v/>
      </c>
      <c r="AY167" s="195" t="n">
        <v>20.7900000000004</v>
      </c>
      <c r="AZ167" s="195">
        <f>IFERROR(VLOOKUP(AY167,'CRUCE RIESGOS'!$C$9:$D$14,2,FALSE),"")</f>
        <v/>
      </c>
      <c r="BA167" s="195" t="n">
        <v>21.7900000000004</v>
      </c>
      <c r="BB167" s="195">
        <f>IFERROR(VLOOKUP(BA167,'CRUCE RIESGOS'!$C$9:$D$14,2,FALSE),"")</f>
        <v/>
      </c>
      <c r="BC167" s="195" t="n">
        <v>22.7900000000004</v>
      </c>
      <c r="BD167" s="195">
        <f>IFERROR(VLOOKUP(BC167,'CRUCE RIESGOS'!$C$9:$D$14,2,FALSE),"")</f>
        <v/>
      </c>
      <c r="BE167" s="195" t="n">
        <v>23.7900000000004</v>
      </c>
      <c r="BF167" s="195">
        <f>IFERROR(VLOOKUP(BE167,'CRUCE RIESGOS'!$C$9:$D$14,2,FALSE),"")</f>
        <v/>
      </c>
      <c r="BG167" s="195" t="n">
        <v>24.7900000000005</v>
      </c>
      <c r="BH167" s="195">
        <f>IFERROR(VLOOKUP(BG167,'CRUCE RIESGOS'!$C$9:$D$14,2,FALSE),"")</f>
        <v/>
      </c>
      <c r="BI167" s="195" t="n">
        <v>25.7900000000005</v>
      </c>
      <c r="BJ167" s="195">
        <f>IFERROR(VLOOKUP(BI167,'CRUCE RIESGOS'!$C$9:$D$14,2,FALSE),"")</f>
        <v/>
      </c>
    </row>
    <row r="168">
      <c r="N168" s="195">
        <f>IF(N169&lt;&gt;""," -R","")</f>
        <v/>
      </c>
      <c r="P168" s="195">
        <f>IF(P169&lt;&gt;""," -R","")</f>
        <v/>
      </c>
      <c r="R168" s="195">
        <f>IF(R169&lt;&gt;""," -R","")</f>
        <v/>
      </c>
      <c r="T168" s="195">
        <f>IF(T169&lt;&gt;""," -R","")</f>
        <v/>
      </c>
      <c r="V168" s="195">
        <f>IF(V169&lt;&gt;""," -R","")</f>
        <v/>
      </c>
      <c r="X168" s="195">
        <f>IF(X169&lt;&gt;""," -R","")</f>
        <v/>
      </c>
      <c r="Z168" s="195">
        <f>IF(Z169&lt;&gt;""," -R","")</f>
        <v/>
      </c>
      <c r="AB168" s="195">
        <f>IF(AB169&lt;&gt;""," -R","")</f>
        <v/>
      </c>
      <c r="AD168" s="195">
        <f>IF(AD169&lt;&gt;""," -R","")</f>
        <v/>
      </c>
      <c r="AF168" s="195">
        <f>IF(AF169&lt;&gt;""," -R","")</f>
        <v/>
      </c>
      <c r="AH168" s="195">
        <f>IF(AH169&lt;&gt;""," -R","")</f>
        <v/>
      </c>
      <c r="AJ168" s="195">
        <f>IF(AJ169&lt;&gt;""," -R","")</f>
        <v/>
      </c>
      <c r="AL168" s="195">
        <f>IF(AL169&lt;&gt;""," -R","")</f>
        <v/>
      </c>
      <c r="AN168" s="195">
        <f>IF(AN169&lt;&gt;""," -R","")</f>
        <v/>
      </c>
      <c r="AP168" s="195">
        <f>IF(AP169&lt;&gt;""," -R","")</f>
        <v/>
      </c>
      <c r="AR168" s="195">
        <f>IF(AR169&lt;&gt;""," -R","")</f>
        <v/>
      </c>
      <c r="AT168" s="195">
        <f>IF(AT169&lt;&gt;""," -R","")</f>
        <v/>
      </c>
      <c r="AV168" s="195">
        <f>IF(AV169&lt;&gt;""," -R","")</f>
        <v/>
      </c>
      <c r="AX168" s="195">
        <f>IF(AX169&lt;&gt;""," -R","")</f>
        <v/>
      </c>
      <c r="AZ168" s="195">
        <f>IF(AZ169&lt;&gt;""," -R","")</f>
        <v/>
      </c>
      <c r="BB168" s="195">
        <f>IF(BB169&lt;&gt;""," -R","")</f>
        <v/>
      </c>
      <c r="BD168" s="195">
        <f>IF(BD169&lt;&gt;""," -R","")</f>
        <v/>
      </c>
      <c r="BF168" s="195">
        <f>IF(BF169&lt;&gt;""," -R","")</f>
        <v/>
      </c>
      <c r="BH168" s="195">
        <f>IF(BH169&lt;&gt;""," -R","")</f>
        <v/>
      </c>
      <c r="BJ168" s="195">
        <f>IF(BJ169&lt;&gt;""," -R","")</f>
        <v/>
      </c>
    </row>
    <row r="169">
      <c r="M169" s="195" t="n">
        <v>1.8</v>
      </c>
      <c r="N169" s="195">
        <f>IFERROR(VLOOKUP(M169,'CRUCE RIESGOS'!$C$9:$D$14,2,FALSE),"")</f>
        <v/>
      </c>
      <c r="O169" s="195" t="n">
        <v>2.80000000000002</v>
      </c>
      <c r="P169" s="195">
        <f>IFERROR(VLOOKUP(O169,'CRUCE RIESGOS'!$C$9:$D$14,2,FALSE),"")</f>
        <v/>
      </c>
      <c r="Q169" s="195" t="n">
        <v>3.80000000000004</v>
      </c>
      <c r="R169" s="195">
        <f>IFERROR(VLOOKUP(Q169,'CRUCE RIESGOS'!$C$9:$D$14,2,FALSE),"")</f>
        <v/>
      </c>
      <c r="S169" s="195" t="n">
        <v>4.80000000000006</v>
      </c>
      <c r="T169" s="195">
        <f>IFERROR(VLOOKUP(S169,'CRUCE RIESGOS'!$C$9:$D$14,2,FALSE),"")</f>
        <v/>
      </c>
      <c r="U169" s="195" t="n">
        <v>5.80000000000008</v>
      </c>
      <c r="V169" s="195">
        <f>IFERROR(VLOOKUP(U169,'CRUCE RIESGOS'!$C$9:$D$14,2,FALSE),"")</f>
        <v/>
      </c>
      <c r="W169" s="195" t="n">
        <v>6.8000000000001</v>
      </c>
      <c r="X169" s="195">
        <f>IFERROR(VLOOKUP(W169,'CRUCE RIESGOS'!$C$9:$D$14,2,FALSE),"")</f>
        <v/>
      </c>
      <c r="Y169" s="195" t="n">
        <v>7.80000000000012</v>
      </c>
      <c r="Z169" s="195">
        <f>IFERROR(VLOOKUP(Y169,'CRUCE RIESGOS'!$C$9:$D$14,2,FALSE),"")</f>
        <v/>
      </c>
      <c r="AA169" s="195" t="n">
        <v>8.800000000000139</v>
      </c>
      <c r="AB169" s="195">
        <f>IFERROR(VLOOKUP(AA169,'CRUCE RIESGOS'!$C$9:$D$14,2,FALSE),"")</f>
        <v/>
      </c>
      <c r="AC169" s="195" t="n">
        <v>9.800000000000161</v>
      </c>
      <c r="AD169" s="195">
        <f>IFERROR(VLOOKUP(AC169,'CRUCE RIESGOS'!$C$9:$D$14,2,FALSE),"")</f>
        <v/>
      </c>
      <c r="AE169" s="195" t="n">
        <v>10.8000000000002</v>
      </c>
      <c r="AF169" s="195">
        <f>IFERROR(VLOOKUP(AE169,'CRUCE RIESGOS'!$C$9:$D$14,2,FALSE),"")</f>
        <v/>
      </c>
      <c r="AG169" s="195" t="n">
        <v>11.8000000000002</v>
      </c>
      <c r="AH169" s="195">
        <f>IFERROR(VLOOKUP(AG169,'CRUCE RIESGOS'!$C$9:$D$14,2,FALSE),"")</f>
        <v/>
      </c>
      <c r="AI169" s="195" t="n">
        <v>12.8000000000002</v>
      </c>
      <c r="AJ169" s="195">
        <f>IFERROR(VLOOKUP(AI169,'CRUCE RIESGOS'!$C$9:$D$14,2,FALSE),"")</f>
        <v/>
      </c>
      <c r="AK169" s="195" t="n">
        <v>13.8000000000002</v>
      </c>
      <c r="AL169" s="195">
        <f>IFERROR(VLOOKUP(AK169,'CRUCE RIESGOS'!$C$9:$D$14,2,FALSE),"")</f>
        <v/>
      </c>
      <c r="AM169" s="195" t="n">
        <v>14.8000000000003</v>
      </c>
      <c r="AN169" s="195">
        <f>IFERROR(VLOOKUP(AM169,'CRUCE RIESGOS'!$C$9:$D$14,2,FALSE),"")</f>
        <v/>
      </c>
      <c r="AO169" s="195" t="n">
        <v>15.8000000000003</v>
      </c>
      <c r="AP169" s="195">
        <f>IFERROR(VLOOKUP(AO169,'CRUCE RIESGOS'!$C$9:$D$14,2,FALSE),"")</f>
        <v/>
      </c>
      <c r="AQ169" s="195" t="n">
        <v>16.8000000000003</v>
      </c>
      <c r="AR169" s="195">
        <f>IFERROR(VLOOKUP(AQ169,'CRUCE RIESGOS'!$C$9:$D$14,2,FALSE),"")</f>
        <v/>
      </c>
      <c r="AS169" s="195" t="n">
        <v>17.8000000000003</v>
      </c>
      <c r="AT169" s="195">
        <f>IFERROR(VLOOKUP(AS169,'CRUCE RIESGOS'!$C$9:$D$14,2,FALSE),"")</f>
        <v/>
      </c>
      <c r="AU169" s="195" t="n">
        <v>18.8000000000003</v>
      </c>
      <c r="AV169" s="195">
        <f>IFERROR(VLOOKUP(AU169,'CRUCE RIESGOS'!$C$9:$D$14,2,FALSE),"")</f>
        <v/>
      </c>
      <c r="AW169" s="195" t="n">
        <v>19.8000000000004</v>
      </c>
      <c r="AX169" s="195">
        <f>IFERROR(VLOOKUP(AW169,'CRUCE RIESGOS'!$C$9:$D$14,2,FALSE),"")</f>
        <v/>
      </c>
      <c r="AY169" s="195" t="n">
        <v>20.8000000000004</v>
      </c>
      <c r="AZ169" s="195">
        <f>IFERROR(VLOOKUP(AY169,'CRUCE RIESGOS'!$C$9:$D$14,2,FALSE),"")</f>
        <v/>
      </c>
      <c r="BA169" s="195" t="n">
        <v>21.8000000000004</v>
      </c>
      <c r="BB169" s="195">
        <f>IFERROR(VLOOKUP(BA169,'CRUCE RIESGOS'!$C$9:$D$14,2,FALSE),"")</f>
        <v/>
      </c>
      <c r="BC169" s="195" t="n">
        <v>22.8000000000004</v>
      </c>
      <c r="BD169" s="195">
        <f>IFERROR(VLOOKUP(BC169,'CRUCE RIESGOS'!$C$9:$D$14,2,FALSE),"")</f>
        <v/>
      </c>
      <c r="BE169" s="195" t="n">
        <v>23.8000000000004</v>
      </c>
      <c r="BF169" s="195">
        <f>IFERROR(VLOOKUP(BE169,'CRUCE RIESGOS'!$C$9:$D$14,2,FALSE),"")</f>
        <v/>
      </c>
      <c r="BG169" s="195" t="n">
        <v>24.8000000000005</v>
      </c>
      <c r="BH169" s="195">
        <f>IFERROR(VLOOKUP(BG169,'CRUCE RIESGOS'!$C$9:$D$14,2,FALSE),"")</f>
        <v/>
      </c>
      <c r="BI169" s="195" t="n">
        <v>25.8000000000005</v>
      </c>
      <c r="BJ169" s="195">
        <f>IFERROR(VLOOKUP(BI169,'CRUCE RIESGOS'!$C$9:$D$14,2,FALSE),"")</f>
        <v/>
      </c>
    </row>
    <row r="170">
      <c r="N170" s="195">
        <f>IF(N171&lt;&gt;""," -R","")</f>
        <v/>
      </c>
      <c r="P170" s="195">
        <f>IF(P171&lt;&gt;""," -R","")</f>
        <v/>
      </c>
      <c r="R170" s="195">
        <f>IF(R171&lt;&gt;""," -R","")</f>
        <v/>
      </c>
      <c r="T170" s="195">
        <f>IF(T171&lt;&gt;""," -R","")</f>
        <v/>
      </c>
      <c r="V170" s="195">
        <f>IF(V171&lt;&gt;""," -R","")</f>
        <v/>
      </c>
      <c r="X170" s="195">
        <f>IF(X171&lt;&gt;""," -R","")</f>
        <v/>
      </c>
      <c r="Z170" s="195">
        <f>IF(Z171&lt;&gt;""," -R","")</f>
        <v/>
      </c>
      <c r="AB170" s="195">
        <f>IF(AB171&lt;&gt;""," -R","")</f>
        <v/>
      </c>
      <c r="AD170" s="195">
        <f>IF(AD171&lt;&gt;""," -R","")</f>
        <v/>
      </c>
      <c r="AF170" s="195">
        <f>IF(AF171&lt;&gt;""," -R","")</f>
        <v/>
      </c>
      <c r="AH170" s="195">
        <f>IF(AH171&lt;&gt;""," -R","")</f>
        <v/>
      </c>
      <c r="AJ170" s="195">
        <f>IF(AJ171&lt;&gt;""," -R","")</f>
        <v/>
      </c>
      <c r="AL170" s="195">
        <f>IF(AL171&lt;&gt;""," -R","")</f>
        <v/>
      </c>
      <c r="AN170" s="195">
        <f>IF(AN171&lt;&gt;""," -R","")</f>
        <v/>
      </c>
      <c r="AP170" s="195">
        <f>IF(AP171&lt;&gt;""," -R","")</f>
        <v/>
      </c>
      <c r="AR170" s="195">
        <f>IF(AR171&lt;&gt;""," -R","")</f>
        <v/>
      </c>
      <c r="AT170" s="195">
        <f>IF(AT171&lt;&gt;""," -R","")</f>
        <v/>
      </c>
      <c r="AV170" s="195">
        <f>IF(AV171&lt;&gt;""," -R","")</f>
        <v/>
      </c>
      <c r="AX170" s="195">
        <f>IF(AX171&lt;&gt;""," -R","")</f>
        <v/>
      </c>
      <c r="AZ170" s="195">
        <f>IF(AZ171&lt;&gt;""," -R","")</f>
        <v/>
      </c>
      <c r="BB170" s="195">
        <f>IF(BB171&lt;&gt;""," -R","")</f>
        <v/>
      </c>
      <c r="BD170" s="195">
        <f>IF(BD171&lt;&gt;""," -R","")</f>
        <v/>
      </c>
      <c r="BF170" s="195">
        <f>IF(BF171&lt;&gt;""," -R","")</f>
        <v/>
      </c>
      <c r="BH170" s="195">
        <f>IF(BH171&lt;&gt;""," -R","")</f>
        <v/>
      </c>
      <c r="BJ170" s="195">
        <f>IF(BJ171&lt;&gt;""," -R","")</f>
        <v/>
      </c>
    </row>
    <row r="171">
      <c r="M171" s="195" t="n">
        <v>1.81</v>
      </c>
      <c r="N171" s="195">
        <f>IFERROR(VLOOKUP(M171,'CRUCE RIESGOS'!$C$9:$D$14,2,FALSE),"")</f>
        <v/>
      </c>
      <c r="O171" s="195" t="n">
        <v>2.81000000000002</v>
      </c>
      <c r="P171" s="195">
        <f>IFERROR(VLOOKUP(O171,'CRUCE RIESGOS'!$C$9:$D$14,2,FALSE),"")</f>
        <v/>
      </c>
      <c r="Q171" s="195" t="n">
        <v>3.81000000000004</v>
      </c>
      <c r="R171" s="195">
        <f>IFERROR(VLOOKUP(Q171,'CRUCE RIESGOS'!$C$9:$D$14,2,FALSE),"")</f>
        <v/>
      </c>
      <c r="S171" s="195" t="n">
        <v>4.81000000000006</v>
      </c>
      <c r="T171" s="195">
        <f>IFERROR(VLOOKUP(S171,'CRUCE RIESGOS'!$C$9:$D$14,2,FALSE),"")</f>
        <v/>
      </c>
      <c r="U171" s="195" t="n">
        <v>5.81000000000008</v>
      </c>
      <c r="V171" s="195">
        <f>IFERROR(VLOOKUP(U171,'CRUCE RIESGOS'!$C$9:$D$14,2,FALSE),"")</f>
        <v/>
      </c>
      <c r="W171" s="195" t="n">
        <v>6.8100000000001</v>
      </c>
      <c r="X171" s="195">
        <f>IFERROR(VLOOKUP(W171,'CRUCE RIESGOS'!$C$9:$D$14,2,FALSE),"")</f>
        <v/>
      </c>
      <c r="Y171" s="195" t="n">
        <v>7.81000000000012</v>
      </c>
      <c r="Z171" s="195">
        <f>IFERROR(VLOOKUP(Y171,'CRUCE RIESGOS'!$C$9:$D$14,2,FALSE),"")</f>
        <v/>
      </c>
      <c r="AA171" s="195" t="n">
        <v>8.810000000000141</v>
      </c>
      <c r="AB171" s="195">
        <f>IFERROR(VLOOKUP(AA171,'CRUCE RIESGOS'!$C$9:$D$14,2,FALSE),"")</f>
        <v/>
      </c>
      <c r="AC171" s="195" t="n">
        <v>9.81000000000016</v>
      </c>
      <c r="AD171" s="195">
        <f>IFERROR(VLOOKUP(AC171,'CRUCE RIESGOS'!$C$9:$D$14,2,FALSE),"")</f>
        <v/>
      </c>
      <c r="AE171" s="195" t="n">
        <v>10.8100000000002</v>
      </c>
      <c r="AF171" s="195">
        <f>IFERROR(VLOOKUP(AE171,'CRUCE RIESGOS'!$C$9:$D$14,2,FALSE),"")</f>
        <v/>
      </c>
      <c r="AG171" s="195" t="n">
        <v>11.8100000000002</v>
      </c>
      <c r="AH171" s="195">
        <f>IFERROR(VLOOKUP(AG171,'CRUCE RIESGOS'!$C$9:$D$14,2,FALSE),"")</f>
        <v/>
      </c>
      <c r="AI171" s="195" t="n">
        <v>12.8100000000002</v>
      </c>
      <c r="AJ171" s="195">
        <f>IFERROR(VLOOKUP(AI171,'CRUCE RIESGOS'!$C$9:$D$14,2,FALSE),"")</f>
        <v/>
      </c>
      <c r="AK171" s="195" t="n">
        <v>13.8100000000002</v>
      </c>
      <c r="AL171" s="195">
        <f>IFERROR(VLOOKUP(AK171,'CRUCE RIESGOS'!$C$9:$D$14,2,FALSE),"")</f>
        <v/>
      </c>
      <c r="AM171" s="195" t="n">
        <v>14.8100000000003</v>
      </c>
      <c r="AN171" s="195">
        <f>IFERROR(VLOOKUP(AM171,'CRUCE RIESGOS'!$C$9:$D$14,2,FALSE),"")</f>
        <v/>
      </c>
      <c r="AO171" s="195" t="n">
        <v>15.8100000000003</v>
      </c>
      <c r="AP171" s="195">
        <f>IFERROR(VLOOKUP(AO171,'CRUCE RIESGOS'!$C$9:$D$14,2,FALSE),"")</f>
        <v/>
      </c>
      <c r="AQ171" s="195" t="n">
        <v>16.8100000000003</v>
      </c>
      <c r="AR171" s="195">
        <f>IFERROR(VLOOKUP(AQ171,'CRUCE RIESGOS'!$C$9:$D$14,2,FALSE),"")</f>
        <v/>
      </c>
      <c r="AS171" s="195" t="n">
        <v>17.8100000000003</v>
      </c>
      <c r="AT171" s="195">
        <f>IFERROR(VLOOKUP(AS171,'CRUCE RIESGOS'!$C$9:$D$14,2,FALSE),"")</f>
        <v/>
      </c>
      <c r="AU171" s="195" t="n">
        <v>18.8100000000003</v>
      </c>
      <c r="AV171" s="195">
        <f>IFERROR(VLOOKUP(AU171,'CRUCE RIESGOS'!$C$9:$D$14,2,FALSE),"")</f>
        <v/>
      </c>
      <c r="AW171" s="195" t="n">
        <v>19.8100000000004</v>
      </c>
      <c r="AX171" s="195">
        <f>IFERROR(VLOOKUP(AW171,'CRUCE RIESGOS'!$C$9:$D$14,2,FALSE),"")</f>
        <v/>
      </c>
      <c r="AY171" s="195" t="n">
        <v>20.8100000000004</v>
      </c>
      <c r="AZ171" s="195">
        <f>IFERROR(VLOOKUP(AY171,'CRUCE RIESGOS'!$C$9:$D$14,2,FALSE),"")</f>
        <v/>
      </c>
      <c r="BA171" s="195" t="n">
        <v>21.8100000000004</v>
      </c>
      <c r="BB171" s="195">
        <f>IFERROR(VLOOKUP(BA171,'CRUCE RIESGOS'!$C$9:$D$14,2,FALSE),"")</f>
        <v/>
      </c>
      <c r="BC171" s="195" t="n">
        <v>22.8100000000004</v>
      </c>
      <c r="BD171" s="195">
        <f>IFERROR(VLOOKUP(BC171,'CRUCE RIESGOS'!$C$9:$D$14,2,FALSE),"")</f>
        <v/>
      </c>
      <c r="BE171" s="195" t="n">
        <v>23.8100000000004</v>
      </c>
      <c r="BF171" s="195">
        <f>IFERROR(VLOOKUP(BE171,'CRUCE RIESGOS'!$C$9:$D$14,2,FALSE),"")</f>
        <v/>
      </c>
      <c r="BG171" s="195" t="n">
        <v>24.8100000000005</v>
      </c>
      <c r="BH171" s="195">
        <f>IFERROR(VLOOKUP(BG171,'CRUCE RIESGOS'!$C$9:$D$14,2,FALSE),"")</f>
        <v/>
      </c>
      <c r="BI171" s="195" t="n">
        <v>25.8100000000005</v>
      </c>
      <c r="BJ171" s="195">
        <f>IFERROR(VLOOKUP(BI171,'CRUCE RIESGOS'!$C$9:$D$14,2,FALSE),"")</f>
        <v/>
      </c>
    </row>
    <row r="172">
      <c r="N172" s="195">
        <f>IF(N173&lt;&gt;""," -R","")</f>
        <v/>
      </c>
      <c r="P172" s="195">
        <f>IF(P173&lt;&gt;""," -R","")</f>
        <v/>
      </c>
      <c r="R172" s="195">
        <f>IF(R173&lt;&gt;""," -R","")</f>
        <v/>
      </c>
      <c r="T172" s="195">
        <f>IF(T173&lt;&gt;""," -R","")</f>
        <v/>
      </c>
      <c r="V172" s="195">
        <f>IF(V173&lt;&gt;""," -R","")</f>
        <v/>
      </c>
      <c r="X172" s="195">
        <f>IF(X173&lt;&gt;""," -R","")</f>
        <v/>
      </c>
      <c r="Z172" s="195">
        <f>IF(Z173&lt;&gt;""," -R","")</f>
        <v/>
      </c>
      <c r="AB172" s="195">
        <f>IF(AB173&lt;&gt;""," -R","")</f>
        <v/>
      </c>
      <c r="AD172" s="195">
        <f>IF(AD173&lt;&gt;""," -R","")</f>
        <v/>
      </c>
      <c r="AF172" s="195">
        <f>IF(AF173&lt;&gt;""," -R","")</f>
        <v/>
      </c>
      <c r="AH172" s="195">
        <f>IF(AH173&lt;&gt;""," -R","")</f>
        <v/>
      </c>
      <c r="AJ172" s="195">
        <f>IF(AJ173&lt;&gt;""," -R","")</f>
        <v/>
      </c>
      <c r="AL172" s="195">
        <f>IF(AL173&lt;&gt;""," -R","")</f>
        <v/>
      </c>
      <c r="AN172" s="195">
        <f>IF(AN173&lt;&gt;""," -R","")</f>
        <v/>
      </c>
      <c r="AP172" s="195">
        <f>IF(AP173&lt;&gt;""," -R","")</f>
        <v/>
      </c>
      <c r="AR172" s="195">
        <f>IF(AR173&lt;&gt;""," -R","")</f>
        <v/>
      </c>
      <c r="AT172" s="195">
        <f>IF(AT173&lt;&gt;""," -R","")</f>
        <v/>
      </c>
      <c r="AV172" s="195">
        <f>IF(AV173&lt;&gt;""," -R","")</f>
        <v/>
      </c>
      <c r="AX172" s="195">
        <f>IF(AX173&lt;&gt;""," -R","")</f>
        <v/>
      </c>
      <c r="AZ172" s="195">
        <f>IF(AZ173&lt;&gt;""," -R","")</f>
        <v/>
      </c>
      <c r="BB172" s="195">
        <f>IF(BB173&lt;&gt;""," -R","")</f>
        <v/>
      </c>
      <c r="BD172" s="195">
        <f>IF(BD173&lt;&gt;""," -R","")</f>
        <v/>
      </c>
      <c r="BF172" s="195">
        <f>IF(BF173&lt;&gt;""," -R","")</f>
        <v/>
      </c>
      <c r="BH172" s="195">
        <f>IF(BH173&lt;&gt;""," -R","")</f>
        <v/>
      </c>
      <c r="BJ172" s="195">
        <f>IF(BJ173&lt;&gt;""," -R","")</f>
        <v/>
      </c>
    </row>
    <row r="173">
      <c r="M173" s="195" t="n">
        <v>1.82</v>
      </c>
      <c r="N173" s="195">
        <f>IFERROR(VLOOKUP(M173,'CRUCE RIESGOS'!$C$9:$D$14,2,FALSE),"")</f>
        <v/>
      </c>
      <c r="O173" s="195" t="n">
        <v>2.82000000000002</v>
      </c>
      <c r="P173" s="195">
        <f>IFERROR(VLOOKUP(O173,'CRUCE RIESGOS'!$C$9:$D$14,2,FALSE),"")</f>
        <v/>
      </c>
      <c r="Q173" s="195" t="n">
        <v>3.82000000000004</v>
      </c>
      <c r="R173" s="195">
        <f>IFERROR(VLOOKUP(Q173,'CRUCE RIESGOS'!$C$9:$D$14,2,FALSE),"")</f>
        <v/>
      </c>
      <c r="S173" s="195" t="n">
        <v>4.82000000000006</v>
      </c>
      <c r="T173" s="195">
        <f>IFERROR(VLOOKUP(S173,'CRUCE RIESGOS'!$C$9:$D$14,2,FALSE),"")</f>
        <v/>
      </c>
      <c r="U173" s="195" t="n">
        <v>5.82000000000008</v>
      </c>
      <c r="V173" s="195">
        <f>IFERROR(VLOOKUP(U173,'CRUCE RIESGOS'!$C$9:$D$14,2,FALSE),"")</f>
        <v/>
      </c>
      <c r="W173" s="195" t="n">
        <v>6.8200000000001</v>
      </c>
      <c r="X173" s="195">
        <f>IFERROR(VLOOKUP(W173,'CRUCE RIESGOS'!$C$9:$D$14,2,FALSE),"")</f>
        <v/>
      </c>
      <c r="Y173" s="195" t="n">
        <v>7.82000000000012</v>
      </c>
      <c r="Z173" s="195">
        <f>IFERROR(VLOOKUP(Y173,'CRUCE RIESGOS'!$C$9:$D$14,2,FALSE),"")</f>
        <v/>
      </c>
      <c r="AA173" s="195" t="n">
        <v>8.820000000000141</v>
      </c>
      <c r="AB173" s="195">
        <f>IFERROR(VLOOKUP(AA173,'CRUCE RIESGOS'!$C$9:$D$14,2,FALSE),"")</f>
        <v/>
      </c>
      <c r="AC173" s="195" t="n">
        <v>9.82000000000016</v>
      </c>
      <c r="AD173" s="195">
        <f>IFERROR(VLOOKUP(AC173,'CRUCE RIESGOS'!$C$9:$D$14,2,FALSE),"")</f>
        <v/>
      </c>
      <c r="AE173" s="195" t="n">
        <v>10.8200000000002</v>
      </c>
      <c r="AF173" s="195">
        <f>IFERROR(VLOOKUP(AE173,'CRUCE RIESGOS'!$C$9:$D$14,2,FALSE),"")</f>
        <v/>
      </c>
      <c r="AG173" s="195" t="n">
        <v>11.8200000000002</v>
      </c>
      <c r="AH173" s="195">
        <f>IFERROR(VLOOKUP(AG173,'CRUCE RIESGOS'!$C$9:$D$14,2,FALSE),"")</f>
        <v/>
      </c>
      <c r="AI173" s="195" t="n">
        <v>12.8200000000002</v>
      </c>
      <c r="AJ173" s="195">
        <f>IFERROR(VLOOKUP(AI173,'CRUCE RIESGOS'!$C$9:$D$14,2,FALSE),"")</f>
        <v/>
      </c>
      <c r="AK173" s="195" t="n">
        <v>13.8200000000002</v>
      </c>
      <c r="AL173" s="195">
        <f>IFERROR(VLOOKUP(AK173,'CRUCE RIESGOS'!$C$9:$D$14,2,FALSE),"")</f>
        <v/>
      </c>
      <c r="AM173" s="195" t="n">
        <v>14.8200000000003</v>
      </c>
      <c r="AN173" s="195">
        <f>IFERROR(VLOOKUP(AM173,'CRUCE RIESGOS'!$C$9:$D$14,2,FALSE),"")</f>
        <v/>
      </c>
      <c r="AO173" s="195" t="n">
        <v>15.8200000000003</v>
      </c>
      <c r="AP173" s="195">
        <f>IFERROR(VLOOKUP(AO173,'CRUCE RIESGOS'!$C$9:$D$14,2,FALSE),"")</f>
        <v/>
      </c>
      <c r="AQ173" s="195" t="n">
        <v>16.8200000000003</v>
      </c>
      <c r="AR173" s="195">
        <f>IFERROR(VLOOKUP(AQ173,'CRUCE RIESGOS'!$C$9:$D$14,2,FALSE),"")</f>
        <v/>
      </c>
      <c r="AS173" s="195" t="n">
        <v>17.8200000000003</v>
      </c>
      <c r="AT173" s="195">
        <f>IFERROR(VLOOKUP(AS173,'CRUCE RIESGOS'!$C$9:$D$14,2,FALSE),"")</f>
        <v/>
      </c>
      <c r="AU173" s="195" t="n">
        <v>18.8200000000003</v>
      </c>
      <c r="AV173" s="195">
        <f>IFERROR(VLOOKUP(AU173,'CRUCE RIESGOS'!$C$9:$D$14,2,FALSE),"")</f>
        <v/>
      </c>
      <c r="AW173" s="195" t="n">
        <v>19.8200000000004</v>
      </c>
      <c r="AX173" s="195">
        <f>IFERROR(VLOOKUP(AW173,'CRUCE RIESGOS'!$C$9:$D$14,2,FALSE),"")</f>
        <v/>
      </c>
      <c r="AY173" s="195" t="n">
        <v>20.8200000000004</v>
      </c>
      <c r="AZ173" s="195">
        <f>IFERROR(VLOOKUP(AY173,'CRUCE RIESGOS'!$C$9:$D$14,2,FALSE),"")</f>
        <v/>
      </c>
      <c r="BA173" s="195" t="n">
        <v>21.8200000000004</v>
      </c>
      <c r="BB173" s="195">
        <f>IFERROR(VLOOKUP(BA173,'CRUCE RIESGOS'!$C$9:$D$14,2,FALSE),"")</f>
        <v/>
      </c>
      <c r="BC173" s="195" t="n">
        <v>22.8200000000004</v>
      </c>
      <c r="BD173" s="195">
        <f>IFERROR(VLOOKUP(BC173,'CRUCE RIESGOS'!$C$9:$D$14,2,FALSE),"")</f>
        <v/>
      </c>
      <c r="BE173" s="195" t="n">
        <v>23.8200000000004</v>
      </c>
      <c r="BF173" s="195">
        <f>IFERROR(VLOOKUP(BE173,'CRUCE RIESGOS'!$C$9:$D$14,2,FALSE),"")</f>
        <v/>
      </c>
      <c r="BG173" s="195" t="n">
        <v>24.8200000000005</v>
      </c>
      <c r="BH173" s="195">
        <f>IFERROR(VLOOKUP(BG173,'CRUCE RIESGOS'!$C$9:$D$14,2,FALSE),"")</f>
        <v/>
      </c>
      <c r="BI173" s="195" t="n">
        <v>25.8200000000005</v>
      </c>
      <c r="BJ173" s="195">
        <f>IFERROR(VLOOKUP(BI173,'CRUCE RIESGOS'!$C$9:$D$14,2,FALSE),"")</f>
        <v/>
      </c>
    </row>
    <row r="174">
      <c r="N174" s="195">
        <f>IF(N175&lt;&gt;""," -R","")</f>
        <v/>
      </c>
      <c r="P174" s="195">
        <f>IF(P175&lt;&gt;""," -R","")</f>
        <v/>
      </c>
      <c r="R174" s="195">
        <f>IF(R175&lt;&gt;""," -R","")</f>
        <v/>
      </c>
      <c r="T174" s="195">
        <f>IF(T175&lt;&gt;""," -R","")</f>
        <v/>
      </c>
      <c r="V174" s="195">
        <f>IF(V175&lt;&gt;""," -R","")</f>
        <v/>
      </c>
      <c r="X174" s="195">
        <f>IF(X175&lt;&gt;""," -R","")</f>
        <v/>
      </c>
      <c r="Z174" s="195">
        <f>IF(Z175&lt;&gt;""," -R","")</f>
        <v/>
      </c>
      <c r="AB174" s="195">
        <f>IF(AB175&lt;&gt;""," -R","")</f>
        <v/>
      </c>
      <c r="AD174" s="195">
        <f>IF(AD175&lt;&gt;""," -R","")</f>
        <v/>
      </c>
      <c r="AF174" s="195">
        <f>IF(AF175&lt;&gt;""," -R","")</f>
        <v/>
      </c>
      <c r="AH174" s="195">
        <f>IF(AH175&lt;&gt;""," -R","")</f>
        <v/>
      </c>
      <c r="AJ174" s="195">
        <f>IF(AJ175&lt;&gt;""," -R","")</f>
        <v/>
      </c>
      <c r="AL174" s="195">
        <f>IF(AL175&lt;&gt;""," -R","")</f>
        <v/>
      </c>
      <c r="AN174" s="195">
        <f>IF(AN175&lt;&gt;""," -R","")</f>
        <v/>
      </c>
      <c r="AP174" s="195">
        <f>IF(AP175&lt;&gt;""," -R","")</f>
        <v/>
      </c>
      <c r="AR174" s="195">
        <f>IF(AR175&lt;&gt;""," -R","")</f>
        <v/>
      </c>
      <c r="AT174" s="195">
        <f>IF(AT175&lt;&gt;""," -R","")</f>
        <v/>
      </c>
      <c r="AV174" s="195">
        <f>IF(AV175&lt;&gt;""," -R","")</f>
        <v/>
      </c>
      <c r="AX174" s="195">
        <f>IF(AX175&lt;&gt;""," -R","")</f>
        <v/>
      </c>
      <c r="AZ174" s="195">
        <f>IF(AZ175&lt;&gt;""," -R","")</f>
        <v/>
      </c>
      <c r="BB174" s="195">
        <f>IF(BB175&lt;&gt;""," -R","")</f>
        <v/>
      </c>
      <c r="BD174" s="195">
        <f>IF(BD175&lt;&gt;""," -R","")</f>
        <v/>
      </c>
      <c r="BF174" s="195">
        <f>IF(BF175&lt;&gt;""," -R","")</f>
        <v/>
      </c>
      <c r="BH174" s="195">
        <f>IF(BH175&lt;&gt;""," -R","")</f>
        <v/>
      </c>
      <c r="BJ174" s="195">
        <f>IF(BJ175&lt;&gt;""," -R","")</f>
        <v/>
      </c>
    </row>
    <row r="175">
      <c r="M175" s="195" t="n">
        <v>1.83</v>
      </c>
      <c r="N175" s="195">
        <f>IFERROR(VLOOKUP(M175,'CRUCE RIESGOS'!$C$9:$D$14,2,FALSE),"")</f>
        <v/>
      </c>
      <c r="O175" s="195" t="n">
        <v>2.83000000000002</v>
      </c>
      <c r="P175" s="195">
        <f>IFERROR(VLOOKUP(O175,'CRUCE RIESGOS'!$C$9:$D$14,2,FALSE),"")</f>
        <v/>
      </c>
      <c r="Q175" s="195" t="n">
        <v>3.83000000000004</v>
      </c>
      <c r="R175" s="195">
        <f>IFERROR(VLOOKUP(Q175,'CRUCE RIESGOS'!$C$9:$D$14,2,FALSE),"")</f>
        <v/>
      </c>
      <c r="S175" s="195" t="n">
        <v>4.83000000000006</v>
      </c>
      <c r="T175" s="195">
        <f>IFERROR(VLOOKUP(S175,'CRUCE RIESGOS'!$C$9:$D$14,2,FALSE),"")</f>
        <v/>
      </c>
      <c r="U175" s="195" t="n">
        <v>5.83000000000008</v>
      </c>
      <c r="V175" s="195">
        <f>IFERROR(VLOOKUP(U175,'CRUCE RIESGOS'!$C$9:$D$14,2,FALSE),"")</f>
        <v/>
      </c>
      <c r="W175" s="195" t="n">
        <v>6.8300000000001</v>
      </c>
      <c r="X175" s="195">
        <f>IFERROR(VLOOKUP(W175,'CRUCE RIESGOS'!$C$9:$D$14,2,FALSE),"")</f>
        <v/>
      </c>
      <c r="Y175" s="195" t="n">
        <v>7.83000000000012</v>
      </c>
      <c r="Z175" s="195">
        <f>IFERROR(VLOOKUP(Y175,'CRUCE RIESGOS'!$C$9:$D$14,2,FALSE),"")</f>
        <v/>
      </c>
      <c r="AA175" s="195" t="n">
        <v>8.83000000000014</v>
      </c>
      <c r="AB175" s="195">
        <f>IFERROR(VLOOKUP(AA175,'CRUCE RIESGOS'!$C$9:$D$14,2,FALSE),"")</f>
        <v/>
      </c>
      <c r="AC175" s="195" t="n">
        <v>9.83000000000016</v>
      </c>
      <c r="AD175" s="195">
        <f>IFERROR(VLOOKUP(AC175,'CRUCE RIESGOS'!$C$9:$D$14,2,FALSE),"")</f>
        <v/>
      </c>
      <c r="AE175" s="195" t="n">
        <v>10.8300000000002</v>
      </c>
      <c r="AF175" s="195">
        <f>IFERROR(VLOOKUP(AE175,'CRUCE RIESGOS'!$C$9:$D$14,2,FALSE),"")</f>
        <v/>
      </c>
      <c r="AG175" s="195" t="n">
        <v>11.8300000000002</v>
      </c>
      <c r="AH175" s="195">
        <f>IFERROR(VLOOKUP(AG175,'CRUCE RIESGOS'!$C$9:$D$14,2,FALSE),"")</f>
        <v/>
      </c>
      <c r="AI175" s="195" t="n">
        <v>12.8300000000002</v>
      </c>
      <c r="AJ175" s="195">
        <f>IFERROR(VLOOKUP(AI175,'CRUCE RIESGOS'!$C$9:$D$14,2,FALSE),"")</f>
        <v/>
      </c>
      <c r="AK175" s="195" t="n">
        <v>13.8300000000002</v>
      </c>
      <c r="AL175" s="195">
        <f>IFERROR(VLOOKUP(AK175,'CRUCE RIESGOS'!$C$9:$D$14,2,FALSE),"")</f>
        <v/>
      </c>
      <c r="AM175" s="195" t="n">
        <v>14.8300000000003</v>
      </c>
      <c r="AN175" s="195">
        <f>IFERROR(VLOOKUP(AM175,'CRUCE RIESGOS'!$C$9:$D$14,2,FALSE),"")</f>
        <v/>
      </c>
      <c r="AO175" s="195" t="n">
        <v>15.8300000000003</v>
      </c>
      <c r="AP175" s="195">
        <f>IFERROR(VLOOKUP(AO175,'CRUCE RIESGOS'!$C$9:$D$14,2,FALSE),"")</f>
        <v/>
      </c>
      <c r="AQ175" s="195" t="n">
        <v>16.8300000000003</v>
      </c>
      <c r="AR175" s="195">
        <f>IFERROR(VLOOKUP(AQ175,'CRUCE RIESGOS'!$C$9:$D$14,2,FALSE),"")</f>
        <v/>
      </c>
      <c r="AS175" s="195" t="n">
        <v>17.8300000000003</v>
      </c>
      <c r="AT175" s="195">
        <f>IFERROR(VLOOKUP(AS175,'CRUCE RIESGOS'!$C$9:$D$14,2,FALSE),"")</f>
        <v/>
      </c>
      <c r="AU175" s="195" t="n">
        <v>18.8300000000003</v>
      </c>
      <c r="AV175" s="195">
        <f>IFERROR(VLOOKUP(AU175,'CRUCE RIESGOS'!$C$9:$D$14,2,FALSE),"")</f>
        <v/>
      </c>
      <c r="AW175" s="195" t="n">
        <v>19.8300000000004</v>
      </c>
      <c r="AX175" s="195">
        <f>IFERROR(VLOOKUP(AW175,'CRUCE RIESGOS'!$C$9:$D$14,2,FALSE),"")</f>
        <v/>
      </c>
      <c r="AY175" s="195" t="n">
        <v>20.8300000000004</v>
      </c>
      <c r="AZ175" s="195">
        <f>IFERROR(VLOOKUP(AY175,'CRUCE RIESGOS'!$C$9:$D$14,2,FALSE),"")</f>
        <v/>
      </c>
      <c r="BA175" s="195" t="n">
        <v>21.8300000000004</v>
      </c>
      <c r="BB175" s="195">
        <f>IFERROR(VLOOKUP(BA175,'CRUCE RIESGOS'!$C$9:$D$14,2,FALSE),"")</f>
        <v/>
      </c>
      <c r="BC175" s="195" t="n">
        <v>22.8300000000004</v>
      </c>
      <c r="BD175" s="195">
        <f>IFERROR(VLOOKUP(BC175,'CRUCE RIESGOS'!$C$9:$D$14,2,FALSE),"")</f>
        <v/>
      </c>
      <c r="BE175" s="195" t="n">
        <v>23.8300000000004</v>
      </c>
      <c r="BF175" s="195">
        <f>IFERROR(VLOOKUP(BE175,'CRUCE RIESGOS'!$C$9:$D$14,2,FALSE),"")</f>
        <v/>
      </c>
      <c r="BG175" s="195" t="n">
        <v>24.8300000000005</v>
      </c>
      <c r="BH175" s="195">
        <f>IFERROR(VLOOKUP(BG175,'CRUCE RIESGOS'!$C$9:$D$14,2,FALSE),"")</f>
        <v/>
      </c>
      <c r="BI175" s="195" t="n">
        <v>25.8300000000005</v>
      </c>
      <c r="BJ175" s="195">
        <f>IFERROR(VLOOKUP(BI175,'CRUCE RIESGOS'!$C$9:$D$14,2,FALSE),"")</f>
        <v/>
      </c>
    </row>
    <row r="176">
      <c r="N176" s="195">
        <f>IF(N177&lt;&gt;""," -R","")</f>
        <v/>
      </c>
      <c r="P176" s="195">
        <f>IF(P177&lt;&gt;""," -R","")</f>
        <v/>
      </c>
      <c r="R176" s="195">
        <f>IF(R177&lt;&gt;""," -R","")</f>
        <v/>
      </c>
      <c r="T176" s="195">
        <f>IF(T177&lt;&gt;""," -R","")</f>
        <v/>
      </c>
      <c r="V176" s="195">
        <f>IF(V177&lt;&gt;""," -R","")</f>
        <v/>
      </c>
      <c r="X176" s="195">
        <f>IF(X177&lt;&gt;""," -R","")</f>
        <v/>
      </c>
      <c r="Z176" s="195">
        <f>IF(Z177&lt;&gt;""," -R","")</f>
        <v/>
      </c>
      <c r="AB176" s="195">
        <f>IF(AB177&lt;&gt;""," -R","")</f>
        <v/>
      </c>
      <c r="AD176" s="195">
        <f>IF(AD177&lt;&gt;""," -R","")</f>
        <v/>
      </c>
      <c r="AF176" s="195">
        <f>IF(AF177&lt;&gt;""," -R","")</f>
        <v/>
      </c>
      <c r="AH176" s="195">
        <f>IF(AH177&lt;&gt;""," -R","")</f>
        <v/>
      </c>
      <c r="AJ176" s="195">
        <f>IF(AJ177&lt;&gt;""," -R","")</f>
        <v/>
      </c>
      <c r="AL176" s="195">
        <f>IF(AL177&lt;&gt;""," -R","")</f>
        <v/>
      </c>
      <c r="AN176" s="195">
        <f>IF(AN177&lt;&gt;""," -R","")</f>
        <v/>
      </c>
      <c r="AP176" s="195">
        <f>IF(AP177&lt;&gt;""," -R","")</f>
        <v/>
      </c>
      <c r="AR176" s="195">
        <f>IF(AR177&lt;&gt;""," -R","")</f>
        <v/>
      </c>
      <c r="AT176" s="195">
        <f>IF(AT177&lt;&gt;""," -R","")</f>
        <v/>
      </c>
      <c r="AV176" s="195">
        <f>IF(AV177&lt;&gt;""," -R","")</f>
        <v/>
      </c>
      <c r="AX176" s="195">
        <f>IF(AX177&lt;&gt;""," -R","")</f>
        <v/>
      </c>
      <c r="AZ176" s="195">
        <f>IF(AZ177&lt;&gt;""," -R","")</f>
        <v/>
      </c>
      <c r="BB176" s="195">
        <f>IF(BB177&lt;&gt;""," -R","")</f>
        <v/>
      </c>
      <c r="BD176" s="195">
        <f>IF(BD177&lt;&gt;""," -R","")</f>
        <v/>
      </c>
      <c r="BF176" s="195">
        <f>IF(BF177&lt;&gt;""," -R","")</f>
        <v/>
      </c>
      <c r="BH176" s="195">
        <f>IF(BH177&lt;&gt;""," -R","")</f>
        <v/>
      </c>
      <c r="BJ176" s="195">
        <f>IF(BJ177&lt;&gt;""," -R","")</f>
        <v/>
      </c>
    </row>
    <row r="177">
      <c r="M177" s="195" t="n">
        <v>1.84</v>
      </c>
      <c r="N177" s="195">
        <f>IFERROR(VLOOKUP(M177,'CRUCE RIESGOS'!$C$9:$D$14,2,FALSE),"")</f>
        <v/>
      </c>
      <c r="O177" s="195" t="n">
        <v>2.84000000000002</v>
      </c>
      <c r="P177" s="195">
        <f>IFERROR(VLOOKUP(O177,'CRUCE RIESGOS'!$C$9:$D$14,2,FALSE),"")</f>
        <v/>
      </c>
      <c r="Q177" s="195" t="n">
        <v>3.84000000000004</v>
      </c>
      <c r="R177" s="195">
        <f>IFERROR(VLOOKUP(Q177,'CRUCE RIESGOS'!$C$9:$D$14,2,FALSE),"")</f>
        <v/>
      </c>
      <c r="S177" s="195" t="n">
        <v>4.84000000000006</v>
      </c>
      <c r="T177" s="195">
        <f>IFERROR(VLOOKUP(S177,'CRUCE RIESGOS'!$C$9:$D$14,2,FALSE),"")</f>
        <v/>
      </c>
      <c r="U177" s="195" t="n">
        <v>5.84000000000008</v>
      </c>
      <c r="V177" s="195">
        <f>IFERROR(VLOOKUP(U177,'CRUCE RIESGOS'!$C$9:$D$14,2,FALSE),"")</f>
        <v/>
      </c>
      <c r="W177" s="195" t="n">
        <v>6.8400000000001</v>
      </c>
      <c r="X177" s="195">
        <f>IFERROR(VLOOKUP(W177,'CRUCE RIESGOS'!$C$9:$D$14,2,FALSE),"")</f>
        <v/>
      </c>
      <c r="Y177" s="195" t="n">
        <v>7.84000000000012</v>
      </c>
      <c r="Z177" s="195">
        <f>IFERROR(VLOOKUP(Y177,'CRUCE RIESGOS'!$C$9:$D$14,2,FALSE),"")</f>
        <v/>
      </c>
      <c r="AA177" s="195" t="n">
        <v>8.84000000000014</v>
      </c>
      <c r="AB177" s="195">
        <f>IFERROR(VLOOKUP(AA177,'CRUCE RIESGOS'!$C$9:$D$14,2,FALSE),"")</f>
        <v/>
      </c>
      <c r="AC177" s="195" t="n">
        <v>9.84000000000016</v>
      </c>
      <c r="AD177" s="195">
        <f>IFERROR(VLOOKUP(AC177,'CRUCE RIESGOS'!$C$9:$D$14,2,FALSE),"")</f>
        <v/>
      </c>
      <c r="AE177" s="195" t="n">
        <v>10.8400000000002</v>
      </c>
      <c r="AF177" s="195">
        <f>IFERROR(VLOOKUP(AE177,'CRUCE RIESGOS'!$C$9:$D$14,2,FALSE),"")</f>
        <v/>
      </c>
      <c r="AG177" s="195" t="n">
        <v>11.8400000000002</v>
      </c>
      <c r="AH177" s="195">
        <f>IFERROR(VLOOKUP(AG177,'CRUCE RIESGOS'!$C$9:$D$14,2,FALSE),"")</f>
        <v/>
      </c>
      <c r="AI177" s="195" t="n">
        <v>12.8400000000002</v>
      </c>
      <c r="AJ177" s="195">
        <f>IFERROR(VLOOKUP(AI177,'CRUCE RIESGOS'!$C$9:$D$14,2,FALSE),"")</f>
        <v/>
      </c>
      <c r="AK177" s="195" t="n">
        <v>13.8400000000002</v>
      </c>
      <c r="AL177" s="195">
        <f>IFERROR(VLOOKUP(AK177,'CRUCE RIESGOS'!$C$9:$D$14,2,FALSE),"")</f>
        <v/>
      </c>
      <c r="AM177" s="195" t="n">
        <v>14.8400000000003</v>
      </c>
      <c r="AN177" s="195">
        <f>IFERROR(VLOOKUP(AM177,'CRUCE RIESGOS'!$C$9:$D$14,2,FALSE),"")</f>
        <v/>
      </c>
      <c r="AO177" s="195" t="n">
        <v>15.8400000000003</v>
      </c>
      <c r="AP177" s="195">
        <f>IFERROR(VLOOKUP(AO177,'CRUCE RIESGOS'!$C$9:$D$14,2,FALSE),"")</f>
        <v/>
      </c>
      <c r="AQ177" s="195" t="n">
        <v>16.8400000000003</v>
      </c>
      <c r="AR177" s="195">
        <f>IFERROR(VLOOKUP(AQ177,'CRUCE RIESGOS'!$C$9:$D$14,2,FALSE),"")</f>
        <v/>
      </c>
      <c r="AS177" s="195" t="n">
        <v>17.8400000000003</v>
      </c>
      <c r="AT177" s="195">
        <f>IFERROR(VLOOKUP(AS177,'CRUCE RIESGOS'!$C$9:$D$14,2,FALSE),"")</f>
        <v/>
      </c>
      <c r="AU177" s="195" t="n">
        <v>18.8400000000003</v>
      </c>
      <c r="AV177" s="195">
        <f>IFERROR(VLOOKUP(AU177,'CRUCE RIESGOS'!$C$9:$D$14,2,FALSE),"")</f>
        <v/>
      </c>
      <c r="AW177" s="195" t="n">
        <v>19.8400000000004</v>
      </c>
      <c r="AX177" s="195">
        <f>IFERROR(VLOOKUP(AW177,'CRUCE RIESGOS'!$C$9:$D$14,2,FALSE),"")</f>
        <v/>
      </c>
      <c r="AY177" s="195" t="n">
        <v>20.8400000000004</v>
      </c>
      <c r="AZ177" s="195">
        <f>IFERROR(VLOOKUP(AY177,'CRUCE RIESGOS'!$C$9:$D$14,2,FALSE),"")</f>
        <v/>
      </c>
      <c r="BA177" s="195" t="n">
        <v>21.8400000000004</v>
      </c>
      <c r="BB177" s="195">
        <f>IFERROR(VLOOKUP(BA177,'CRUCE RIESGOS'!$C$9:$D$14,2,FALSE),"")</f>
        <v/>
      </c>
      <c r="BC177" s="195" t="n">
        <v>22.8400000000004</v>
      </c>
      <c r="BD177" s="195">
        <f>IFERROR(VLOOKUP(BC177,'CRUCE RIESGOS'!$C$9:$D$14,2,FALSE),"")</f>
        <v/>
      </c>
      <c r="BE177" s="195" t="n">
        <v>23.8400000000004</v>
      </c>
      <c r="BF177" s="195">
        <f>IFERROR(VLOOKUP(BE177,'CRUCE RIESGOS'!$C$9:$D$14,2,FALSE),"")</f>
        <v/>
      </c>
      <c r="BG177" s="195" t="n">
        <v>24.8400000000005</v>
      </c>
      <c r="BH177" s="195">
        <f>IFERROR(VLOOKUP(BG177,'CRUCE RIESGOS'!$C$9:$D$14,2,FALSE),"")</f>
        <v/>
      </c>
      <c r="BI177" s="195" t="n">
        <v>25.8400000000005</v>
      </c>
      <c r="BJ177" s="195">
        <f>IFERROR(VLOOKUP(BI177,'CRUCE RIESGOS'!$C$9:$D$14,2,FALSE),"")</f>
        <v/>
      </c>
    </row>
    <row r="178">
      <c r="N178" s="195">
        <f>IF(N179&lt;&gt;""," -R","")</f>
        <v/>
      </c>
      <c r="P178" s="195">
        <f>IF(P179&lt;&gt;""," -R","")</f>
        <v/>
      </c>
      <c r="R178" s="195">
        <f>IF(R179&lt;&gt;""," -R","")</f>
        <v/>
      </c>
      <c r="T178" s="195">
        <f>IF(T179&lt;&gt;""," -R","")</f>
        <v/>
      </c>
      <c r="V178" s="195">
        <f>IF(V179&lt;&gt;""," -R","")</f>
        <v/>
      </c>
      <c r="X178" s="195">
        <f>IF(X179&lt;&gt;""," -R","")</f>
        <v/>
      </c>
      <c r="Z178" s="195">
        <f>IF(Z179&lt;&gt;""," -R","")</f>
        <v/>
      </c>
      <c r="AB178" s="195">
        <f>IF(AB179&lt;&gt;""," -R","")</f>
        <v/>
      </c>
      <c r="AD178" s="195">
        <f>IF(AD179&lt;&gt;""," -R","")</f>
        <v/>
      </c>
      <c r="AF178" s="195">
        <f>IF(AF179&lt;&gt;""," -R","")</f>
        <v/>
      </c>
      <c r="AH178" s="195">
        <f>IF(AH179&lt;&gt;""," -R","")</f>
        <v/>
      </c>
      <c r="AJ178" s="195">
        <f>IF(AJ179&lt;&gt;""," -R","")</f>
        <v/>
      </c>
      <c r="AL178" s="195">
        <f>IF(AL179&lt;&gt;""," -R","")</f>
        <v/>
      </c>
      <c r="AN178" s="195">
        <f>IF(AN179&lt;&gt;""," -R","")</f>
        <v/>
      </c>
      <c r="AP178" s="195">
        <f>IF(AP179&lt;&gt;""," -R","")</f>
        <v/>
      </c>
      <c r="AR178" s="195">
        <f>IF(AR179&lt;&gt;""," -R","")</f>
        <v/>
      </c>
      <c r="AT178" s="195">
        <f>IF(AT179&lt;&gt;""," -R","")</f>
        <v/>
      </c>
      <c r="AV178" s="195">
        <f>IF(AV179&lt;&gt;""," -R","")</f>
        <v/>
      </c>
      <c r="AX178" s="195">
        <f>IF(AX179&lt;&gt;""," -R","")</f>
        <v/>
      </c>
      <c r="AZ178" s="195">
        <f>IF(AZ179&lt;&gt;""," -R","")</f>
        <v/>
      </c>
      <c r="BB178" s="195">
        <f>IF(BB179&lt;&gt;""," -R","")</f>
        <v/>
      </c>
      <c r="BD178" s="195">
        <f>IF(BD179&lt;&gt;""," -R","")</f>
        <v/>
      </c>
      <c r="BF178" s="195">
        <f>IF(BF179&lt;&gt;""," -R","")</f>
        <v/>
      </c>
      <c r="BH178" s="195">
        <f>IF(BH179&lt;&gt;""," -R","")</f>
        <v/>
      </c>
      <c r="BJ178" s="195">
        <f>IF(BJ179&lt;&gt;""," -R","")</f>
        <v/>
      </c>
    </row>
    <row r="179">
      <c r="M179" s="195" t="n">
        <v>1.85</v>
      </c>
      <c r="N179" s="195">
        <f>IFERROR(VLOOKUP(M179,'CRUCE RIESGOS'!$C$9:$D$14,2,FALSE),"")</f>
        <v/>
      </c>
      <c r="O179" s="195" t="n">
        <v>2.85000000000002</v>
      </c>
      <c r="P179" s="195">
        <f>IFERROR(VLOOKUP(O179,'CRUCE RIESGOS'!$C$9:$D$14,2,FALSE),"")</f>
        <v/>
      </c>
      <c r="Q179" s="195" t="n">
        <v>3.85000000000004</v>
      </c>
      <c r="R179" s="195">
        <f>IFERROR(VLOOKUP(Q179,'CRUCE RIESGOS'!$C$9:$D$14,2,FALSE),"")</f>
        <v/>
      </c>
      <c r="S179" s="195" t="n">
        <v>4.85000000000006</v>
      </c>
      <c r="T179" s="195">
        <f>IFERROR(VLOOKUP(S179,'CRUCE RIESGOS'!$C$9:$D$14,2,FALSE),"")</f>
        <v/>
      </c>
      <c r="U179" s="195" t="n">
        <v>5.85000000000008</v>
      </c>
      <c r="V179" s="195">
        <f>IFERROR(VLOOKUP(U179,'CRUCE RIESGOS'!$C$9:$D$14,2,FALSE),"")</f>
        <v/>
      </c>
      <c r="W179" s="195" t="n">
        <v>6.8500000000001</v>
      </c>
      <c r="X179" s="195">
        <f>IFERROR(VLOOKUP(W179,'CRUCE RIESGOS'!$C$9:$D$14,2,FALSE),"")</f>
        <v/>
      </c>
      <c r="Y179" s="195" t="n">
        <v>7.85000000000012</v>
      </c>
      <c r="Z179" s="195">
        <f>IFERROR(VLOOKUP(Y179,'CRUCE RIESGOS'!$C$9:$D$14,2,FALSE),"")</f>
        <v/>
      </c>
      <c r="AA179" s="195" t="n">
        <v>8.85000000000014</v>
      </c>
      <c r="AB179" s="195">
        <f>IFERROR(VLOOKUP(AA179,'CRUCE RIESGOS'!$C$9:$D$14,2,FALSE),"")</f>
        <v/>
      </c>
      <c r="AC179" s="195" t="n">
        <v>9.85000000000016</v>
      </c>
      <c r="AD179" s="195">
        <f>IFERROR(VLOOKUP(AC179,'CRUCE RIESGOS'!$C$9:$D$14,2,FALSE),"")</f>
        <v/>
      </c>
      <c r="AE179" s="195" t="n">
        <v>10.8500000000002</v>
      </c>
      <c r="AF179" s="195">
        <f>IFERROR(VLOOKUP(AE179,'CRUCE RIESGOS'!$C$9:$D$14,2,FALSE),"")</f>
        <v/>
      </c>
      <c r="AG179" s="195" t="n">
        <v>11.8500000000002</v>
      </c>
      <c r="AH179" s="195">
        <f>IFERROR(VLOOKUP(AG179,'CRUCE RIESGOS'!$C$9:$D$14,2,FALSE),"")</f>
        <v/>
      </c>
      <c r="AI179" s="195" t="n">
        <v>12.8500000000002</v>
      </c>
      <c r="AJ179" s="195">
        <f>IFERROR(VLOOKUP(AI179,'CRUCE RIESGOS'!$C$9:$D$14,2,FALSE),"")</f>
        <v/>
      </c>
      <c r="AK179" s="195" t="n">
        <v>13.8500000000002</v>
      </c>
      <c r="AL179" s="195">
        <f>IFERROR(VLOOKUP(AK179,'CRUCE RIESGOS'!$C$9:$D$14,2,FALSE),"")</f>
        <v/>
      </c>
      <c r="AM179" s="195" t="n">
        <v>14.8500000000003</v>
      </c>
      <c r="AN179" s="195">
        <f>IFERROR(VLOOKUP(AM179,'CRUCE RIESGOS'!$C$9:$D$14,2,FALSE),"")</f>
        <v/>
      </c>
      <c r="AO179" s="195" t="n">
        <v>15.8500000000003</v>
      </c>
      <c r="AP179" s="195">
        <f>IFERROR(VLOOKUP(AO179,'CRUCE RIESGOS'!$C$9:$D$14,2,FALSE),"")</f>
        <v/>
      </c>
      <c r="AQ179" s="195" t="n">
        <v>16.8500000000003</v>
      </c>
      <c r="AR179" s="195">
        <f>IFERROR(VLOOKUP(AQ179,'CRUCE RIESGOS'!$C$9:$D$14,2,FALSE),"")</f>
        <v/>
      </c>
      <c r="AS179" s="195" t="n">
        <v>17.8500000000003</v>
      </c>
      <c r="AT179" s="195">
        <f>IFERROR(VLOOKUP(AS179,'CRUCE RIESGOS'!$C$9:$D$14,2,FALSE),"")</f>
        <v/>
      </c>
      <c r="AU179" s="195" t="n">
        <v>18.8500000000003</v>
      </c>
      <c r="AV179" s="195">
        <f>IFERROR(VLOOKUP(AU179,'CRUCE RIESGOS'!$C$9:$D$14,2,FALSE),"")</f>
        <v/>
      </c>
      <c r="AW179" s="195" t="n">
        <v>19.8500000000004</v>
      </c>
      <c r="AX179" s="195">
        <f>IFERROR(VLOOKUP(AW179,'CRUCE RIESGOS'!$C$9:$D$14,2,FALSE),"")</f>
        <v/>
      </c>
      <c r="AY179" s="195" t="n">
        <v>20.8500000000004</v>
      </c>
      <c r="AZ179" s="195">
        <f>IFERROR(VLOOKUP(AY179,'CRUCE RIESGOS'!$C$9:$D$14,2,FALSE),"")</f>
        <v/>
      </c>
      <c r="BA179" s="195" t="n">
        <v>21.8500000000004</v>
      </c>
      <c r="BB179" s="195">
        <f>IFERROR(VLOOKUP(BA179,'CRUCE RIESGOS'!$C$9:$D$14,2,FALSE),"")</f>
        <v/>
      </c>
      <c r="BC179" s="195" t="n">
        <v>22.8500000000004</v>
      </c>
      <c r="BD179" s="195">
        <f>IFERROR(VLOOKUP(BC179,'CRUCE RIESGOS'!$C$9:$D$14,2,FALSE),"")</f>
        <v/>
      </c>
      <c r="BE179" s="195" t="n">
        <v>23.8500000000004</v>
      </c>
      <c r="BF179" s="195">
        <f>IFERROR(VLOOKUP(BE179,'CRUCE RIESGOS'!$C$9:$D$14,2,FALSE),"")</f>
        <v/>
      </c>
      <c r="BG179" s="195" t="n">
        <v>24.8500000000005</v>
      </c>
      <c r="BH179" s="195">
        <f>IFERROR(VLOOKUP(BG179,'CRUCE RIESGOS'!$C$9:$D$14,2,FALSE),"")</f>
        <v/>
      </c>
      <c r="BI179" s="195" t="n">
        <v>25.8500000000005</v>
      </c>
      <c r="BJ179" s="195">
        <f>IFERROR(VLOOKUP(BI179,'CRUCE RIESGOS'!$C$9:$D$14,2,FALSE),"")</f>
        <v/>
      </c>
    </row>
    <row r="180">
      <c r="N180" s="195">
        <f>IF(N181&lt;&gt;""," -R","")</f>
        <v/>
      </c>
      <c r="P180" s="195">
        <f>IF(P181&lt;&gt;""," -R","")</f>
        <v/>
      </c>
      <c r="R180" s="195">
        <f>IF(R181&lt;&gt;""," -R","")</f>
        <v/>
      </c>
      <c r="T180" s="195">
        <f>IF(T181&lt;&gt;""," -R","")</f>
        <v/>
      </c>
      <c r="V180" s="195">
        <f>IF(V181&lt;&gt;""," -R","")</f>
        <v/>
      </c>
      <c r="X180" s="195">
        <f>IF(X181&lt;&gt;""," -R","")</f>
        <v/>
      </c>
      <c r="Z180" s="195">
        <f>IF(Z181&lt;&gt;""," -R","")</f>
        <v/>
      </c>
      <c r="AB180" s="195">
        <f>IF(AB181&lt;&gt;""," -R","")</f>
        <v/>
      </c>
      <c r="AD180" s="195">
        <f>IF(AD181&lt;&gt;""," -R","")</f>
        <v/>
      </c>
      <c r="AF180" s="195">
        <f>IF(AF181&lt;&gt;""," -R","")</f>
        <v/>
      </c>
      <c r="AH180" s="195">
        <f>IF(AH181&lt;&gt;""," -R","")</f>
        <v/>
      </c>
      <c r="AJ180" s="195">
        <f>IF(AJ181&lt;&gt;""," -R","")</f>
        <v/>
      </c>
      <c r="AL180" s="195">
        <f>IF(AL181&lt;&gt;""," -R","")</f>
        <v/>
      </c>
      <c r="AN180" s="195">
        <f>IF(AN181&lt;&gt;""," -R","")</f>
        <v/>
      </c>
      <c r="AP180" s="195">
        <f>IF(AP181&lt;&gt;""," -R","")</f>
        <v/>
      </c>
      <c r="AR180" s="195">
        <f>IF(AR181&lt;&gt;""," -R","")</f>
        <v/>
      </c>
      <c r="AT180" s="195">
        <f>IF(AT181&lt;&gt;""," -R","")</f>
        <v/>
      </c>
      <c r="AV180" s="195">
        <f>IF(AV181&lt;&gt;""," -R","")</f>
        <v/>
      </c>
      <c r="AX180" s="195">
        <f>IF(AX181&lt;&gt;""," -R","")</f>
        <v/>
      </c>
      <c r="AZ180" s="195">
        <f>IF(AZ181&lt;&gt;""," -R","")</f>
        <v/>
      </c>
      <c r="BB180" s="195">
        <f>IF(BB181&lt;&gt;""," -R","")</f>
        <v/>
      </c>
      <c r="BD180" s="195">
        <f>IF(BD181&lt;&gt;""," -R","")</f>
        <v/>
      </c>
      <c r="BF180" s="195">
        <f>IF(BF181&lt;&gt;""," -R","")</f>
        <v/>
      </c>
      <c r="BH180" s="195">
        <f>IF(BH181&lt;&gt;""," -R","")</f>
        <v/>
      </c>
      <c r="BJ180" s="195">
        <f>IF(BJ181&lt;&gt;""," -R","")</f>
        <v/>
      </c>
    </row>
    <row r="181">
      <c r="M181" s="195" t="n">
        <v>1.86</v>
      </c>
      <c r="N181" s="195">
        <f>IFERROR(VLOOKUP(M181,'CRUCE RIESGOS'!$C$9:$D$14,2,FALSE),"")</f>
        <v/>
      </c>
      <c r="O181" s="195" t="n">
        <v>2.86000000000002</v>
      </c>
      <c r="P181" s="195">
        <f>IFERROR(VLOOKUP(O181,'CRUCE RIESGOS'!$C$9:$D$14,2,FALSE),"")</f>
        <v/>
      </c>
      <c r="Q181" s="195" t="n">
        <v>3.86000000000004</v>
      </c>
      <c r="R181" s="195">
        <f>IFERROR(VLOOKUP(Q181,'CRUCE RIESGOS'!$C$9:$D$14,2,FALSE),"")</f>
        <v/>
      </c>
      <c r="S181" s="195" t="n">
        <v>4.86000000000006</v>
      </c>
      <c r="T181" s="195">
        <f>IFERROR(VLOOKUP(S181,'CRUCE RIESGOS'!$C$9:$D$14,2,FALSE),"")</f>
        <v/>
      </c>
      <c r="U181" s="195" t="n">
        <v>5.86000000000008</v>
      </c>
      <c r="V181" s="195">
        <f>IFERROR(VLOOKUP(U181,'CRUCE RIESGOS'!$C$9:$D$14,2,FALSE),"")</f>
        <v/>
      </c>
      <c r="W181" s="195" t="n">
        <v>6.8600000000001</v>
      </c>
      <c r="X181" s="195">
        <f>IFERROR(VLOOKUP(W181,'CRUCE RIESGOS'!$C$9:$D$14,2,FALSE),"")</f>
        <v/>
      </c>
      <c r="Y181" s="195" t="n">
        <v>7.86000000000012</v>
      </c>
      <c r="Z181" s="195">
        <f>IFERROR(VLOOKUP(Y181,'CRUCE RIESGOS'!$C$9:$D$14,2,FALSE),"")</f>
        <v/>
      </c>
      <c r="AA181" s="195" t="n">
        <v>8.86000000000014</v>
      </c>
      <c r="AB181" s="195">
        <f>IFERROR(VLOOKUP(AA181,'CRUCE RIESGOS'!$C$9:$D$14,2,FALSE),"")</f>
        <v/>
      </c>
      <c r="AC181" s="195" t="n">
        <v>9.860000000000159</v>
      </c>
      <c r="AD181" s="195">
        <f>IFERROR(VLOOKUP(AC181,'CRUCE RIESGOS'!$C$9:$D$14,2,FALSE),"")</f>
        <v/>
      </c>
      <c r="AE181" s="195" t="n">
        <v>10.8600000000002</v>
      </c>
      <c r="AF181" s="195">
        <f>IFERROR(VLOOKUP(AE181,'CRUCE RIESGOS'!$C$9:$D$14,2,FALSE),"")</f>
        <v/>
      </c>
      <c r="AG181" s="195" t="n">
        <v>11.8600000000002</v>
      </c>
      <c r="AH181" s="195">
        <f>IFERROR(VLOOKUP(AG181,'CRUCE RIESGOS'!$C$9:$D$14,2,FALSE),"")</f>
        <v/>
      </c>
      <c r="AI181" s="195" t="n">
        <v>12.8600000000002</v>
      </c>
      <c r="AJ181" s="195">
        <f>IFERROR(VLOOKUP(AI181,'CRUCE RIESGOS'!$C$9:$D$14,2,FALSE),"")</f>
        <v/>
      </c>
      <c r="AK181" s="195" t="n">
        <v>13.8600000000002</v>
      </c>
      <c r="AL181" s="195">
        <f>IFERROR(VLOOKUP(AK181,'CRUCE RIESGOS'!$C$9:$D$14,2,FALSE),"")</f>
        <v/>
      </c>
      <c r="AM181" s="195" t="n">
        <v>14.8600000000003</v>
      </c>
      <c r="AN181" s="195">
        <f>IFERROR(VLOOKUP(AM181,'CRUCE RIESGOS'!$C$9:$D$14,2,FALSE),"")</f>
        <v/>
      </c>
      <c r="AO181" s="195" t="n">
        <v>15.8600000000003</v>
      </c>
      <c r="AP181" s="195">
        <f>IFERROR(VLOOKUP(AO181,'CRUCE RIESGOS'!$C$9:$D$14,2,FALSE),"")</f>
        <v/>
      </c>
      <c r="AQ181" s="195" t="n">
        <v>16.8600000000003</v>
      </c>
      <c r="AR181" s="195">
        <f>IFERROR(VLOOKUP(AQ181,'CRUCE RIESGOS'!$C$9:$D$14,2,FALSE),"")</f>
        <v/>
      </c>
      <c r="AS181" s="195" t="n">
        <v>17.8600000000003</v>
      </c>
      <c r="AT181" s="195">
        <f>IFERROR(VLOOKUP(AS181,'CRUCE RIESGOS'!$C$9:$D$14,2,FALSE),"")</f>
        <v/>
      </c>
      <c r="AU181" s="195" t="n">
        <v>18.8600000000003</v>
      </c>
      <c r="AV181" s="195">
        <f>IFERROR(VLOOKUP(AU181,'CRUCE RIESGOS'!$C$9:$D$14,2,FALSE),"")</f>
        <v/>
      </c>
      <c r="AW181" s="195" t="n">
        <v>19.8600000000004</v>
      </c>
      <c r="AX181" s="195">
        <f>IFERROR(VLOOKUP(AW181,'CRUCE RIESGOS'!$C$9:$D$14,2,FALSE),"")</f>
        <v/>
      </c>
      <c r="AY181" s="195" t="n">
        <v>20.8600000000004</v>
      </c>
      <c r="AZ181" s="195">
        <f>IFERROR(VLOOKUP(AY181,'CRUCE RIESGOS'!$C$9:$D$14,2,FALSE),"")</f>
        <v/>
      </c>
      <c r="BA181" s="195" t="n">
        <v>21.8600000000004</v>
      </c>
      <c r="BB181" s="195">
        <f>IFERROR(VLOOKUP(BA181,'CRUCE RIESGOS'!$C$9:$D$14,2,FALSE),"")</f>
        <v/>
      </c>
      <c r="BC181" s="195" t="n">
        <v>22.8600000000004</v>
      </c>
      <c r="BD181" s="195">
        <f>IFERROR(VLOOKUP(BC181,'CRUCE RIESGOS'!$C$9:$D$14,2,FALSE),"")</f>
        <v/>
      </c>
      <c r="BE181" s="195" t="n">
        <v>23.8600000000004</v>
      </c>
      <c r="BF181" s="195">
        <f>IFERROR(VLOOKUP(BE181,'CRUCE RIESGOS'!$C$9:$D$14,2,FALSE),"")</f>
        <v/>
      </c>
      <c r="BG181" s="195" t="n">
        <v>24.8600000000005</v>
      </c>
      <c r="BH181" s="195">
        <f>IFERROR(VLOOKUP(BG181,'CRUCE RIESGOS'!$C$9:$D$14,2,FALSE),"")</f>
        <v/>
      </c>
      <c r="BI181" s="195" t="n">
        <v>25.8600000000005</v>
      </c>
      <c r="BJ181" s="195">
        <f>IFERROR(VLOOKUP(BI181,'CRUCE RIESGOS'!$C$9:$D$14,2,FALSE),"")</f>
        <v/>
      </c>
    </row>
    <row r="182">
      <c r="N182" s="195">
        <f>IF(N183&lt;&gt;""," -R","")</f>
        <v/>
      </c>
      <c r="P182" s="195">
        <f>IF(P183&lt;&gt;""," -R","")</f>
        <v/>
      </c>
      <c r="R182" s="195">
        <f>IF(R183&lt;&gt;""," -R","")</f>
        <v/>
      </c>
      <c r="T182" s="195">
        <f>IF(T183&lt;&gt;""," -R","")</f>
        <v/>
      </c>
      <c r="V182" s="195">
        <f>IF(V183&lt;&gt;""," -R","")</f>
        <v/>
      </c>
      <c r="X182" s="195">
        <f>IF(X183&lt;&gt;""," -R","")</f>
        <v/>
      </c>
      <c r="Z182" s="195">
        <f>IF(Z183&lt;&gt;""," -R","")</f>
        <v/>
      </c>
      <c r="AB182" s="195">
        <f>IF(AB183&lt;&gt;""," -R","")</f>
        <v/>
      </c>
      <c r="AD182" s="195">
        <f>IF(AD183&lt;&gt;""," -R","")</f>
        <v/>
      </c>
      <c r="AF182" s="195">
        <f>IF(AF183&lt;&gt;""," -R","")</f>
        <v/>
      </c>
      <c r="AH182" s="195">
        <f>IF(AH183&lt;&gt;""," -R","")</f>
        <v/>
      </c>
      <c r="AJ182" s="195">
        <f>IF(AJ183&lt;&gt;""," -R","")</f>
        <v/>
      </c>
      <c r="AL182" s="195">
        <f>IF(AL183&lt;&gt;""," -R","")</f>
        <v/>
      </c>
      <c r="AN182" s="195">
        <f>IF(AN183&lt;&gt;""," -R","")</f>
        <v/>
      </c>
      <c r="AP182" s="195">
        <f>IF(AP183&lt;&gt;""," -R","")</f>
        <v/>
      </c>
      <c r="AR182" s="195">
        <f>IF(AR183&lt;&gt;""," -R","")</f>
        <v/>
      </c>
      <c r="AT182" s="195">
        <f>IF(AT183&lt;&gt;""," -R","")</f>
        <v/>
      </c>
      <c r="AV182" s="195">
        <f>IF(AV183&lt;&gt;""," -R","")</f>
        <v/>
      </c>
      <c r="AX182" s="195">
        <f>IF(AX183&lt;&gt;""," -R","")</f>
        <v/>
      </c>
      <c r="AZ182" s="195">
        <f>IF(AZ183&lt;&gt;""," -R","")</f>
        <v/>
      </c>
      <c r="BB182" s="195">
        <f>IF(BB183&lt;&gt;""," -R","")</f>
        <v/>
      </c>
      <c r="BD182" s="195">
        <f>IF(BD183&lt;&gt;""," -R","")</f>
        <v/>
      </c>
      <c r="BF182" s="195">
        <f>IF(BF183&lt;&gt;""," -R","")</f>
        <v/>
      </c>
      <c r="BH182" s="195">
        <f>IF(BH183&lt;&gt;""," -R","")</f>
        <v/>
      </c>
      <c r="BJ182" s="195">
        <f>IF(BJ183&lt;&gt;""," -R","")</f>
        <v/>
      </c>
    </row>
    <row r="183">
      <c r="M183" s="195" t="n">
        <v>1.87</v>
      </c>
      <c r="N183" s="195">
        <f>IFERROR(VLOOKUP(M183,'CRUCE RIESGOS'!$C$9:$D$14,2,FALSE),"")</f>
        <v/>
      </c>
      <c r="O183" s="195" t="n">
        <v>2.87000000000002</v>
      </c>
      <c r="P183" s="195">
        <f>IFERROR(VLOOKUP(O183,'CRUCE RIESGOS'!$C$9:$D$14,2,FALSE),"")</f>
        <v/>
      </c>
      <c r="Q183" s="195" t="n">
        <v>3.87000000000004</v>
      </c>
      <c r="R183" s="195">
        <f>IFERROR(VLOOKUP(Q183,'CRUCE RIESGOS'!$C$9:$D$14,2,FALSE),"")</f>
        <v/>
      </c>
      <c r="S183" s="195" t="n">
        <v>4.87000000000006</v>
      </c>
      <c r="T183" s="195">
        <f>IFERROR(VLOOKUP(S183,'CRUCE RIESGOS'!$C$9:$D$14,2,FALSE),"")</f>
        <v/>
      </c>
      <c r="U183" s="195" t="n">
        <v>5.87000000000008</v>
      </c>
      <c r="V183" s="195">
        <f>IFERROR(VLOOKUP(U183,'CRUCE RIESGOS'!$C$9:$D$14,2,FALSE),"")</f>
        <v/>
      </c>
      <c r="W183" s="195" t="n">
        <v>6.8700000000001</v>
      </c>
      <c r="X183" s="195">
        <f>IFERROR(VLOOKUP(W183,'CRUCE RIESGOS'!$C$9:$D$14,2,FALSE),"")</f>
        <v/>
      </c>
      <c r="Y183" s="195" t="n">
        <v>7.87000000000012</v>
      </c>
      <c r="Z183" s="195">
        <f>IFERROR(VLOOKUP(Y183,'CRUCE RIESGOS'!$C$9:$D$14,2,FALSE),"")</f>
        <v/>
      </c>
      <c r="AA183" s="195" t="n">
        <v>8.87000000000014</v>
      </c>
      <c r="AB183" s="195">
        <f>IFERROR(VLOOKUP(AA183,'CRUCE RIESGOS'!$C$9:$D$14,2,FALSE),"")</f>
        <v/>
      </c>
      <c r="AC183" s="195" t="n">
        <v>9.870000000000161</v>
      </c>
      <c r="AD183" s="195">
        <f>IFERROR(VLOOKUP(AC183,'CRUCE RIESGOS'!$C$9:$D$14,2,FALSE),"")</f>
        <v/>
      </c>
      <c r="AE183" s="195" t="n">
        <v>10.8700000000002</v>
      </c>
      <c r="AF183" s="195">
        <f>IFERROR(VLOOKUP(AE183,'CRUCE RIESGOS'!$C$9:$D$14,2,FALSE),"")</f>
        <v/>
      </c>
      <c r="AG183" s="195" t="n">
        <v>11.8700000000002</v>
      </c>
      <c r="AH183" s="195">
        <f>IFERROR(VLOOKUP(AG183,'CRUCE RIESGOS'!$C$9:$D$14,2,FALSE),"")</f>
        <v/>
      </c>
      <c r="AI183" s="195" t="n">
        <v>12.8700000000002</v>
      </c>
      <c r="AJ183" s="195">
        <f>IFERROR(VLOOKUP(AI183,'CRUCE RIESGOS'!$C$9:$D$14,2,FALSE),"")</f>
        <v/>
      </c>
      <c r="AK183" s="195" t="n">
        <v>13.8700000000002</v>
      </c>
      <c r="AL183" s="195">
        <f>IFERROR(VLOOKUP(AK183,'CRUCE RIESGOS'!$C$9:$D$14,2,FALSE),"")</f>
        <v/>
      </c>
      <c r="AM183" s="195" t="n">
        <v>14.8700000000003</v>
      </c>
      <c r="AN183" s="195">
        <f>IFERROR(VLOOKUP(AM183,'CRUCE RIESGOS'!$C$9:$D$14,2,FALSE),"")</f>
        <v/>
      </c>
      <c r="AO183" s="195" t="n">
        <v>15.8700000000003</v>
      </c>
      <c r="AP183" s="195">
        <f>IFERROR(VLOOKUP(AO183,'CRUCE RIESGOS'!$C$9:$D$14,2,FALSE),"")</f>
        <v/>
      </c>
      <c r="AQ183" s="195" t="n">
        <v>16.8700000000003</v>
      </c>
      <c r="AR183" s="195">
        <f>IFERROR(VLOOKUP(AQ183,'CRUCE RIESGOS'!$C$9:$D$14,2,FALSE),"")</f>
        <v/>
      </c>
      <c r="AS183" s="195" t="n">
        <v>17.8700000000003</v>
      </c>
      <c r="AT183" s="195">
        <f>IFERROR(VLOOKUP(AS183,'CRUCE RIESGOS'!$C$9:$D$14,2,FALSE),"")</f>
        <v/>
      </c>
      <c r="AU183" s="195" t="n">
        <v>18.8700000000003</v>
      </c>
      <c r="AV183" s="195">
        <f>IFERROR(VLOOKUP(AU183,'CRUCE RIESGOS'!$C$9:$D$14,2,FALSE),"")</f>
        <v/>
      </c>
      <c r="AW183" s="195" t="n">
        <v>19.8700000000004</v>
      </c>
      <c r="AX183" s="195">
        <f>IFERROR(VLOOKUP(AW183,'CRUCE RIESGOS'!$C$9:$D$14,2,FALSE),"")</f>
        <v/>
      </c>
      <c r="AY183" s="195" t="n">
        <v>20.8700000000004</v>
      </c>
      <c r="AZ183" s="195">
        <f>IFERROR(VLOOKUP(AY183,'CRUCE RIESGOS'!$C$9:$D$14,2,FALSE),"")</f>
        <v/>
      </c>
      <c r="BA183" s="195" t="n">
        <v>21.8700000000004</v>
      </c>
      <c r="BB183" s="195">
        <f>IFERROR(VLOOKUP(BA183,'CRUCE RIESGOS'!$C$9:$D$14,2,FALSE),"")</f>
        <v/>
      </c>
      <c r="BC183" s="195" t="n">
        <v>22.8700000000004</v>
      </c>
      <c r="BD183" s="195">
        <f>IFERROR(VLOOKUP(BC183,'CRUCE RIESGOS'!$C$9:$D$14,2,FALSE),"")</f>
        <v/>
      </c>
      <c r="BE183" s="195" t="n">
        <v>23.8700000000004</v>
      </c>
      <c r="BF183" s="195">
        <f>IFERROR(VLOOKUP(BE183,'CRUCE RIESGOS'!$C$9:$D$14,2,FALSE),"")</f>
        <v/>
      </c>
      <c r="BG183" s="195" t="n">
        <v>24.8700000000005</v>
      </c>
      <c r="BH183" s="195">
        <f>IFERROR(VLOOKUP(BG183,'CRUCE RIESGOS'!$C$9:$D$14,2,FALSE),"")</f>
        <v/>
      </c>
      <c r="BI183" s="195" t="n">
        <v>25.8700000000005</v>
      </c>
      <c r="BJ183" s="195">
        <f>IFERROR(VLOOKUP(BI183,'CRUCE RIESGOS'!$C$9:$D$14,2,FALSE),"")</f>
        <v/>
      </c>
    </row>
    <row r="184">
      <c r="N184" s="195">
        <f>IF(N185&lt;&gt;""," -R","")</f>
        <v/>
      </c>
      <c r="P184" s="195">
        <f>IF(P185&lt;&gt;""," -R","")</f>
        <v/>
      </c>
      <c r="R184" s="195">
        <f>IF(R185&lt;&gt;""," -R","")</f>
        <v/>
      </c>
      <c r="T184" s="195">
        <f>IF(T185&lt;&gt;""," -R","")</f>
        <v/>
      </c>
      <c r="V184" s="195">
        <f>IF(V185&lt;&gt;""," -R","")</f>
        <v/>
      </c>
      <c r="X184" s="195">
        <f>IF(X185&lt;&gt;""," -R","")</f>
        <v/>
      </c>
      <c r="Z184" s="195">
        <f>IF(Z185&lt;&gt;""," -R","")</f>
        <v/>
      </c>
      <c r="AB184" s="195">
        <f>IF(AB185&lt;&gt;""," -R","")</f>
        <v/>
      </c>
      <c r="AD184" s="195">
        <f>IF(AD185&lt;&gt;""," -R","")</f>
        <v/>
      </c>
      <c r="AF184" s="195">
        <f>IF(AF185&lt;&gt;""," -R","")</f>
        <v/>
      </c>
      <c r="AH184" s="195">
        <f>IF(AH185&lt;&gt;""," -R","")</f>
        <v/>
      </c>
      <c r="AJ184" s="195">
        <f>IF(AJ185&lt;&gt;""," -R","")</f>
        <v/>
      </c>
      <c r="AL184" s="195">
        <f>IF(AL185&lt;&gt;""," -R","")</f>
        <v/>
      </c>
      <c r="AN184" s="195">
        <f>IF(AN185&lt;&gt;""," -R","")</f>
        <v/>
      </c>
      <c r="AP184" s="195">
        <f>IF(AP185&lt;&gt;""," -R","")</f>
        <v/>
      </c>
      <c r="AR184" s="195">
        <f>IF(AR185&lt;&gt;""," -R","")</f>
        <v/>
      </c>
      <c r="AT184" s="195">
        <f>IF(AT185&lt;&gt;""," -R","")</f>
        <v/>
      </c>
      <c r="AV184" s="195">
        <f>IF(AV185&lt;&gt;""," -R","")</f>
        <v/>
      </c>
      <c r="AX184" s="195">
        <f>IF(AX185&lt;&gt;""," -R","")</f>
        <v/>
      </c>
      <c r="AZ184" s="195">
        <f>IF(AZ185&lt;&gt;""," -R","")</f>
        <v/>
      </c>
      <c r="BB184" s="195">
        <f>IF(BB185&lt;&gt;""," -R","")</f>
        <v/>
      </c>
      <c r="BD184" s="195">
        <f>IF(BD185&lt;&gt;""," -R","")</f>
        <v/>
      </c>
      <c r="BF184" s="195">
        <f>IF(BF185&lt;&gt;""," -R","")</f>
        <v/>
      </c>
      <c r="BH184" s="195">
        <f>IF(BH185&lt;&gt;""," -R","")</f>
        <v/>
      </c>
      <c r="BJ184" s="195">
        <f>IF(BJ185&lt;&gt;""," -R","")</f>
        <v/>
      </c>
    </row>
    <row r="185">
      <c r="M185" s="195" t="n">
        <v>1.88</v>
      </c>
      <c r="N185" s="195">
        <f>IFERROR(VLOOKUP(M185,'CRUCE RIESGOS'!$C$9:$D$14,2,FALSE),"")</f>
        <v/>
      </c>
      <c r="O185" s="195" t="n">
        <v>2.88000000000002</v>
      </c>
      <c r="P185" s="195">
        <f>IFERROR(VLOOKUP(O185,'CRUCE RIESGOS'!$C$9:$D$14,2,FALSE),"")</f>
        <v/>
      </c>
      <c r="Q185" s="195" t="n">
        <v>3.88000000000004</v>
      </c>
      <c r="R185" s="195">
        <f>IFERROR(VLOOKUP(Q185,'CRUCE RIESGOS'!$C$9:$D$14,2,FALSE),"")</f>
        <v/>
      </c>
      <c r="S185" s="195" t="n">
        <v>4.88000000000006</v>
      </c>
      <c r="T185" s="195">
        <f>IFERROR(VLOOKUP(S185,'CRUCE RIESGOS'!$C$9:$D$14,2,FALSE),"")</f>
        <v/>
      </c>
      <c r="U185" s="195" t="n">
        <v>5.88000000000008</v>
      </c>
      <c r="V185" s="195">
        <f>IFERROR(VLOOKUP(U185,'CRUCE RIESGOS'!$C$9:$D$14,2,FALSE),"")</f>
        <v/>
      </c>
      <c r="W185" s="195" t="n">
        <v>6.8800000000001</v>
      </c>
      <c r="X185" s="195">
        <f>IFERROR(VLOOKUP(W185,'CRUCE RIESGOS'!$C$9:$D$14,2,FALSE),"")</f>
        <v/>
      </c>
      <c r="Y185" s="195" t="n">
        <v>7.88000000000012</v>
      </c>
      <c r="Z185" s="195">
        <f>IFERROR(VLOOKUP(Y185,'CRUCE RIESGOS'!$C$9:$D$14,2,FALSE),"")</f>
        <v/>
      </c>
      <c r="AA185" s="195" t="n">
        <v>8.880000000000139</v>
      </c>
      <c r="AB185" s="195">
        <f>IFERROR(VLOOKUP(AA185,'CRUCE RIESGOS'!$C$9:$D$14,2,FALSE),"")</f>
        <v/>
      </c>
      <c r="AC185" s="195" t="n">
        <v>9.880000000000161</v>
      </c>
      <c r="AD185" s="195">
        <f>IFERROR(VLOOKUP(AC185,'CRUCE RIESGOS'!$C$9:$D$14,2,FALSE),"")</f>
        <v/>
      </c>
      <c r="AE185" s="195" t="n">
        <v>10.8800000000002</v>
      </c>
      <c r="AF185" s="195">
        <f>IFERROR(VLOOKUP(AE185,'CRUCE RIESGOS'!$C$9:$D$14,2,FALSE),"")</f>
        <v/>
      </c>
      <c r="AG185" s="195" t="n">
        <v>11.8800000000002</v>
      </c>
      <c r="AH185" s="195">
        <f>IFERROR(VLOOKUP(AG185,'CRUCE RIESGOS'!$C$9:$D$14,2,FALSE),"")</f>
        <v/>
      </c>
      <c r="AI185" s="195" t="n">
        <v>12.8800000000002</v>
      </c>
      <c r="AJ185" s="195">
        <f>IFERROR(VLOOKUP(AI185,'CRUCE RIESGOS'!$C$9:$D$14,2,FALSE),"")</f>
        <v/>
      </c>
      <c r="AK185" s="195" t="n">
        <v>13.8800000000002</v>
      </c>
      <c r="AL185" s="195">
        <f>IFERROR(VLOOKUP(AK185,'CRUCE RIESGOS'!$C$9:$D$14,2,FALSE),"")</f>
        <v/>
      </c>
      <c r="AM185" s="195" t="n">
        <v>14.8800000000003</v>
      </c>
      <c r="AN185" s="195">
        <f>IFERROR(VLOOKUP(AM185,'CRUCE RIESGOS'!$C$9:$D$14,2,FALSE),"")</f>
        <v/>
      </c>
      <c r="AO185" s="195" t="n">
        <v>15.8800000000003</v>
      </c>
      <c r="AP185" s="195">
        <f>IFERROR(VLOOKUP(AO185,'CRUCE RIESGOS'!$C$9:$D$14,2,FALSE),"")</f>
        <v/>
      </c>
      <c r="AQ185" s="195" t="n">
        <v>16.8800000000003</v>
      </c>
      <c r="AR185" s="195">
        <f>IFERROR(VLOOKUP(AQ185,'CRUCE RIESGOS'!$C$9:$D$14,2,FALSE),"")</f>
        <v/>
      </c>
      <c r="AS185" s="195" t="n">
        <v>17.8800000000003</v>
      </c>
      <c r="AT185" s="195">
        <f>IFERROR(VLOOKUP(AS185,'CRUCE RIESGOS'!$C$9:$D$14,2,FALSE),"")</f>
        <v/>
      </c>
      <c r="AU185" s="195" t="n">
        <v>18.8800000000003</v>
      </c>
      <c r="AV185" s="195">
        <f>IFERROR(VLOOKUP(AU185,'CRUCE RIESGOS'!$C$9:$D$14,2,FALSE),"")</f>
        <v/>
      </c>
      <c r="AW185" s="195" t="n">
        <v>19.8800000000004</v>
      </c>
      <c r="AX185" s="195">
        <f>IFERROR(VLOOKUP(AW185,'CRUCE RIESGOS'!$C$9:$D$14,2,FALSE),"")</f>
        <v/>
      </c>
      <c r="AY185" s="195" t="n">
        <v>20.8800000000004</v>
      </c>
      <c r="AZ185" s="195">
        <f>IFERROR(VLOOKUP(AY185,'CRUCE RIESGOS'!$C$9:$D$14,2,FALSE),"")</f>
        <v/>
      </c>
      <c r="BA185" s="195" t="n">
        <v>21.8800000000004</v>
      </c>
      <c r="BB185" s="195">
        <f>IFERROR(VLOOKUP(BA185,'CRUCE RIESGOS'!$C$9:$D$14,2,FALSE),"")</f>
        <v/>
      </c>
      <c r="BC185" s="195" t="n">
        <v>22.8800000000004</v>
      </c>
      <c r="BD185" s="195">
        <f>IFERROR(VLOOKUP(BC185,'CRUCE RIESGOS'!$C$9:$D$14,2,FALSE),"")</f>
        <v/>
      </c>
      <c r="BE185" s="195" t="n">
        <v>23.8800000000004</v>
      </c>
      <c r="BF185" s="195">
        <f>IFERROR(VLOOKUP(BE185,'CRUCE RIESGOS'!$C$9:$D$14,2,FALSE),"")</f>
        <v/>
      </c>
      <c r="BG185" s="195" t="n">
        <v>24.8800000000005</v>
      </c>
      <c r="BH185" s="195">
        <f>IFERROR(VLOOKUP(BG185,'CRUCE RIESGOS'!$C$9:$D$14,2,FALSE),"")</f>
        <v/>
      </c>
      <c r="BI185" s="195" t="n">
        <v>25.8800000000005</v>
      </c>
      <c r="BJ185" s="195">
        <f>IFERROR(VLOOKUP(BI185,'CRUCE RIESGOS'!$C$9:$D$14,2,FALSE),"")</f>
        <v/>
      </c>
    </row>
    <row r="186">
      <c r="N186" s="195">
        <f>IF(N187&lt;&gt;""," -R","")</f>
        <v/>
      </c>
      <c r="P186" s="195">
        <f>IF(P187&lt;&gt;""," -R","")</f>
        <v/>
      </c>
      <c r="R186" s="195">
        <f>IF(R187&lt;&gt;""," -R","")</f>
        <v/>
      </c>
      <c r="T186" s="195">
        <f>IF(T187&lt;&gt;""," -R","")</f>
        <v/>
      </c>
      <c r="V186" s="195">
        <f>IF(V187&lt;&gt;""," -R","")</f>
        <v/>
      </c>
      <c r="X186" s="195">
        <f>IF(X187&lt;&gt;""," -R","")</f>
        <v/>
      </c>
      <c r="Z186" s="195">
        <f>IF(Z187&lt;&gt;""," -R","")</f>
        <v/>
      </c>
      <c r="AB186" s="195">
        <f>IF(AB187&lt;&gt;""," -R","")</f>
        <v/>
      </c>
      <c r="AD186" s="195">
        <f>IF(AD187&lt;&gt;""," -R","")</f>
        <v/>
      </c>
      <c r="AF186" s="195">
        <f>IF(AF187&lt;&gt;""," -R","")</f>
        <v/>
      </c>
      <c r="AH186" s="195">
        <f>IF(AH187&lt;&gt;""," -R","")</f>
        <v/>
      </c>
      <c r="AJ186" s="195">
        <f>IF(AJ187&lt;&gt;""," -R","")</f>
        <v/>
      </c>
      <c r="AL186" s="195">
        <f>IF(AL187&lt;&gt;""," -R","")</f>
        <v/>
      </c>
      <c r="AN186" s="195">
        <f>IF(AN187&lt;&gt;""," -R","")</f>
        <v/>
      </c>
      <c r="AP186" s="195">
        <f>IF(AP187&lt;&gt;""," -R","")</f>
        <v/>
      </c>
      <c r="AR186" s="195">
        <f>IF(AR187&lt;&gt;""," -R","")</f>
        <v/>
      </c>
      <c r="AT186" s="195">
        <f>IF(AT187&lt;&gt;""," -R","")</f>
        <v/>
      </c>
      <c r="AV186" s="195">
        <f>IF(AV187&lt;&gt;""," -R","")</f>
        <v/>
      </c>
      <c r="AX186" s="195">
        <f>IF(AX187&lt;&gt;""," -R","")</f>
        <v/>
      </c>
      <c r="AZ186" s="195">
        <f>IF(AZ187&lt;&gt;""," -R","")</f>
        <v/>
      </c>
      <c r="BB186" s="195">
        <f>IF(BB187&lt;&gt;""," -R","")</f>
        <v/>
      </c>
      <c r="BD186" s="195">
        <f>IF(BD187&lt;&gt;""," -R","")</f>
        <v/>
      </c>
      <c r="BF186" s="195">
        <f>IF(BF187&lt;&gt;""," -R","")</f>
        <v/>
      </c>
      <c r="BH186" s="195">
        <f>IF(BH187&lt;&gt;""," -R","")</f>
        <v/>
      </c>
      <c r="BJ186" s="195">
        <f>IF(BJ187&lt;&gt;""," -R","")</f>
        <v/>
      </c>
    </row>
    <row r="187">
      <c r="M187" s="195" t="n">
        <v>1.89</v>
      </c>
      <c r="N187" s="195">
        <f>IFERROR(VLOOKUP(M187,'CRUCE RIESGOS'!$C$9:$D$14,2,FALSE),"")</f>
        <v/>
      </c>
      <c r="O187" s="195" t="n">
        <v>2.89000000000002</v>
      </c>
      <c r="P187" s="195">
        <f>IFERROR(VLOOKUP(O187,'CRUCE RIESGOS'!$C$9:$D$14,2,FALSE),"")</f>
        <v/>
      </c>
      <c r="Q187" s="195" t="n">
        <v>3.89000000000004</v>
      </c>
      <c r="R187" s="195">
        <f>IFERROR(VLOOKUP(Q187,'CRUCE RIESGOS'!$C$9:$D$14,2,FALSE),"")</f>
        <v/>
      </c>
      <c r="S187" s="195" t="n">
        <v>4.89000000000006</v>
      </c>
      <c r="T187" s="195">
        <f>IFERROR(VLOOKUP(S187,'CRUCE RIESGOS'!$C$9:$D$14,2,FALSE),"")</f>
        <v/>
      </c>
      <c r="U187" s="195" t="n">
        <v>5.89000000000008</v>
      </c>
      <c r="V187" s="195">
        <f>IFERROR(VLOOKUP(U187,'CRUCE RIESGOS'!$C$9:$D$14,2,FALSE),"")</f>
        <v/>
      </c>
      <c r="W187" s="195" t="n">
        <v>6.8900000000001</v>
      </c>
      <c r="X187" s="195">
        <f>IFERROR(VLOOKUP(W187,'CRUCE RIESGOS'!$C$9:$D$14,2,FALSE),"")</f>
        <v/>
      </c>
      <c r="Y187" s="195" t="n">
        <v>7.89000000000012</v>
      </c>
      <c r="Z187" s="195">
        <f>IFERROR(VLOOKUP(Y187,'CRUCE RIESGOS'!$C$9:$D$14,2,FALSE),"")</f>
        <v/>
      </c>
      <c r="AA187" s="195" t="n">
        <v>8.890000000000139</v>
      </c>
      <c r="AB187" s="195">
        <f>IFERROR(VLOOKUP(AA187,'CRUCE RIESGOS'!$C$9:$D$14,2,FALSE),"")</f>
        <v/>
      </c>
      <c r="AC187" s="195" t="n">
        <v>9.89000000000016</v>
      </c>
      <c r="AD187" s="195">
        <f>IFERROR(VLOOKUP(AC187,'CRUCE RIESGOS'!$C$9:$D$14,2,FALSE),"")</f>
        <v/>
      </c>
      <c r="AE187" s="195" t="n">
        <v>10.8900000000002</v>
      </c>
      <c r="AF187" s="195">
        <f>IFERROR(VLOOKUP(AE187,'CRUCE RIESGOS'!$C$9:$D$14,2,FALSE),"")</f>
        <v/>
      </c>
      <c r="AG187" s="195" t="n">
        <v>11.8900000000002</v>
      </c>
      <c r="AH187" s="195">
        <f>IFERROR(VLOOKUP(AG187,'CRUCE RIESGOS'!$C$9:$D$14,2,FALSE),"")</f>
        <v/>
      </c>
      <c r="AI187" s="195" t="n">
        <v>12.8900000000002</v>
      </c>
      <c r="AJ187" s="195">
        <f>IFERROR(VLOOKUP(AI187,'CRUCE RIESGOS'!$C$9:$D$14,2,FALSE),"")</f>
        <v/>
      </c>
      <c r="AK187" s="195" t="n">
        <v>13.8900000000002</v>
      </c>
      <c r="AL187" s="195">
        <f>IFERROR(VLOOKUP(AK187,'CRUCE RIESGOS'!$C$9:$D$14,2,FALSE),"")</f>
        <v/>
      </c>
      <c r="AM187" s="195" t="n">
        <v>14.8900000000003</v>
      </c>
      <c r="AN187" s="195">
        <f>IFERROR(VLOOKUP(AM187,'CRUCE RIESGOS'!$C$9:$D$14,2,FALSE),"")</f>
        <v/>
      </c>
      <c r="AO187" s="195" t="n">
        <v>15.8900000000003</v>
      </c>
      <c r="AP187" s="195">
        <f>IFERROR(VLOOKUP(AO187,'CRUCE RIESGOS'!$C$9:$D$14,2,FALSE),"")</f>
        <v/>
      </c>
      <c r="AQ187" s="195" t="n">
        <v>16.8900000000003</v>
      </c>
      <c r="AR187" s="195">
        <f>IFERROR(VLOOKUP(AQ187,'CRUCE RIESGOS'!$C$9:$D$14,2,FALSE),"")</f>
        <v/>
      </c>
      <c r="AS187" s="195" t="n">
        <v>17.8900000000003</v>
      </c>
      <c r="AT187" s="195">
        <f>IFERROR(VLOOKUP(AS187,'CRUCE RIESGOS'!$C$9:$D$14,2,FALSE),"")</f>
        <v/>
      </c>
      <c r="AU187" s="195" t="n">
        <v>18.8900000000003</v>
      </c>
      <c r="AV187" s="195">
        <f>IFERROR(VLOOKUP(AU187,'CRUCE RIESGOS'!$C$9:$D$14,2,FALSE),"")</f>
        <v/>
      </c>
      <c r="AW187" s="195" t="n">
        <v>19.8900000000004</v>
      </c>
      <c r="AX187" s="195">
        <f>IFERROR(VLOOKUP(AW187,'CRUCE RIESGOS'!$C$9:$D$14,2,FALSE),"")</f>
        <v/>
      </c>
      <c r="AY187" s="195" t="n">
        <v>20.8900000000004</v>
      </c>
      <c r="AZ187" s="195">
        <f>IFERROR(VLOOKUP(AY187,'CRUCE RIESGOS'!$C$9:$D$14,2,FALSE),"")</f>
        <v/>
      </c>
      <c r="BA187" s="195" t="n">
        <v>21.8900000000004</v>
      </c>
      <c r="BB187" s="195">
        <f>IFERROR(VLOOKUP(BA187,'CRUCE RIESGOS'!$C$9:$D$14,2,FALSE),"")</f>
        <v/>
      </c>
      <c r="BC187" s="195" t="n">
        <v>22.8900000000004</v>
      </c>
      <c r="BD187" s="195">
        <f>IFERROR(VLOOKUP(BC187,'CRUCE RIESGOS'!$C$9:$D$14,2,FALSE),"")</f>
        <v/>
      </c>
      <c r="BE187" s="195" t="n">
        <v>23.8900000000004</v>
      </c>
      <c r="BF187" s="195">
        <f>IFERROR(VLOOKUP(BE187,'CRUCE RIESGOS'!$C$9:$D$14,2,FALSE),"")</f>
        <v/>
      </c>
      <c r="BG187" s="195" t="n">
        <v>24.8900000000005</v>
      </c>
      <c r="BH187" s="195">
        <f>IFERROR(VLOOKUP(BG187,'CRUCE RIESGOS'!$C$9:$D$14,2,FALSE),"")</f>
        <v/>
      </c>
      <c r="BI187" s="195" t="n">
        <v>25.8900000000005</v>
      </c>
      <c r="BJ187" s="195">
        <f>IFERROR(VLOOKUP(BI187,'CRUCE RIESGOS'!$C$9:$D$14,2,FALSE),"")</f>
        <v/>
      </c>
    </row>
    <row r="188">
      <c r="N188" s="195">
        <f>IF(N189&lt;&gt;""," -R","")</f>
        <v/>
      </c>
      <c r="P188" s="195">
        <f>IF(P189&lt;&gt;""," -R","")</f>
        <v/>
      </c>
      <c r="R188" s="195">
        <f>IF(R189&lt;&gt;""," -R","")</f>
        <v/>
      </c>
      <c r="T188" s="195">
        <f>IF(T189&lt;&gt;""," -R","")</f>
        <v/>
      </c>
      <c r="V188" s="195">
        <f>IF(V189&lt;&gt;""," -R","")</f>
        <v/>
      </c>
      <c r="X188" s="195">
        <f>IF(X189&lt;&gt;""," -R","")</f>
        <v/>
      </c>
      <c r="Z188" s="195">
        <f>IF(Z189&lt;&gt;""," -R","")</f>
        <v/>
      </c>
      <c r="AB188" s="195">
        <f>IF(AB189&lt;&gt;""," -R","")</f>
        <v/>
      </c>
      <c r="AD188" s="195">
        <f>IF(AD189&lt;&gt;""," -R","")</f>
        <v/>
      </c>
      <c r="AF188" s="195">
        <f>IF(AF189&lt;&gt;""," -R","")</f>
        <v/>
      </c>
      <c r="AH188" s="195">
        <f>IF(AH189&lt;&gt;""," -R","")</f>
        <v/>
      </c>
      <c r="AJ188" s="195">
        <f>IF(AJ189&lt;&gt;""," -R","")</f>
        <v/>
      </c>
      <c r="AL188" s="195">
        <f>IF(AL189&lt;&gt;""," -R","")</f>
        <v/>
      </c>
      <c r="AN188" s="195">
        <f>IF(AN189&lt;&gt;""," -R","")</f>
        <v/>
      </c>
      <c r="AP188" s="195">
        <f>IF(AP189&lt;&gt;""," -R","")</f>
        <v/>
      </c>
      <c r="AR188" s="195">
        <f>IF(AR189&lt;&gt;""," -R","")</f>
        <v/>
      </c>
      <c r="AT188" s="195">
        <f>IF(AT189&lt;&gt;""," -R","")</f>
        <v/>
      </c>
      <c r="AV188" s="195">
        <f>IF(AV189&lt;&gt;""," -R","")</f>
        <v/>
      </c>
      <c r="AX188" s="195">
        <f>IF(AX189&lt;&gt;""," -R","")</f>
        <v/>
      </c>
      <c r="AZ188" s="195">
        <f>IF(AZ189&lt;&gt;""," -R","")</f>
        <v/>
      </c>
      <c r="BB188" s="195">
        <f>IF(BB189&lt;&gt;""," -R","")</f>
        <v/>
      </c>
      <c r="BD188" s="195">
        <f>IF(BD189&lt;&gt;""," -R","")</f>
        <v/>
      </c>
      <c r="BF188" s="195">
        <f>IF(BF189&lt;&gt;""," -R","")</f>
        <v/>
      </c>
      <c r="BH188" s="195">
        <f>IF(BH189&lt;&gt;""," -R","")</f>
        <v/>
      </c>
      <c r="BJ188" s="195">
        <f>IF(BJ189&lt;&gt;""," -R","")</f>
        <v/>
      </c>
    </row>
    <row r="189">
      <c r="M189" s="195" t="n">
        <v>1.9</v>
      </c>
      <c r="N189" s="195">
        <f>IFERROR(VLOOKUP(M189,'CRUCE RIESGOS'!$C$9:$D$14,2,FALSE),"")</f>
        <v/>
      </c>
      <c r="O189" s="195" t="n">
        <v>2.90000000000002</v>
      </c>
      <c r="P189" s="195">
        <f>IFERROR(VLOOKUP(O189,'CRUCE RIESGOS'!$C$9:$D$14,2,FALSE),"")</f>
        <v/>
      </c>
      <c r="Q189" s="195" t="n">
        <v>3.90000000000004</v>
      </c>
      <c r="R189" s="195">
        <f>IFERROR(VLOOKUP(Q189,'CRUCE RIESGOS'!$C$9:$D$14,2,FALSE),"")</f>
        <v/>
      </c>
      <c r="S189" s="195" t="n">
        <v>4.90000000000006</v>
      </c>
      <c r="T189" s="195">
        <f>IFERROR(VLOOKUP(S189,'CRUCE RIESGOS'!$C$9:$D$14,2,FALSE),"")</f>
        <v/>
      </c>
      <c r="U189" s="195" t="n">
        <v>5.90000000000008</v>
      </c>
      <c r="V189" s="195">
        <f>IFERROR(VLOOKUP(U189,'CRUCE RIESGOS'!$C$9:$D$14,2,FALSE),"")</f>
        <v/>
      </c>
      <c r="W189" s="195" t="n">
        <v>6.9000000000001</v>
      </c>
      <c r="X189" s="195">
        <f>IFERROR(VLOOKUP(W189,'CRUCE RIESGOS'!$C$9:$D$14,2,FALSE),"")</f>
        <v/>
      </c>
      <c r="Y189" s="195" t="n">
        <v>7.90000000000012</v>
      </c>
      <c r="Z189" s="195">
        <f>IFERROR(VLOOKUP(Y189,'CRUCE RIESGOS'!$C$9:$D$14,2,FALSE),"")</f>
        <v/>
      </c>
      <c r="AA189" s="195" t="n">
        <v>8.900000000000141</v>
      </c>
      <c r="AB189" s="195">
        <f>IFERROR(VLOOKUP(AA189,'CRUCE RIESGOS'!$C$9:$D$14,2,FALSE),"")</f>
        <v/>
      </c>
      <c r="AC189" s="195" t="n">
        <v>9.90000000000016</v>
      </c>
      <c r="AD189" s="195">
        <f>IFERROR(VLOOKUP(AC189,'CRUCE RIESGOS'!$C$9:$D$14,2,FALSE),"")</f>
        <v/>
      </c>
      <c r="AE189" s="195" t="n">
        <v>10.9000000000002</v>
      </c>
      <c r="AF189" s="195">
        <f>IFERROR(VLOOKUP(AE189,'CRUCE RIESGOS'!$C$9:$D$14,2,FALSE),"")</f>
        <v/>
      </c>
      <c r="AG189" s="195" t="n">
        <v>11.9000000000002</v>
      </c>
      <c r="AH189" s="195">
        <f>IFERROR(VLOOKUP(AG189,'CRUCE RIESGOS'!$C$9:$D$14,2,FALSE),"")</f>
        <v/>
      </c>
      <c r="AI189" s="195" t="n">
        <v>12.9000000000002</v>
      </c>
      <c r="AJ189" s="195">
        <f>IFERROR(VLOOKUP(AI189,'CRUCE RIESGOS'!$C$9:$D$14,2,FALSE),"")</f>
        <v/>
      </c>
      <c r="AK189" s="195" t="n">
        <v>13.9000000000002</v>
      </c>
      <c r="AL189" s="195">
        <f>IFERROR(VLOOKUP(AK189,'CRUCE RIESGOS'!$C$9:$D$14,2,FALSE),"")</f>
        <v/>
      </c>
      <c r="AM189" s="195" t="n">
        <v>14.9000000000003</v>
      </c>
      <c r="AN189" s="195">
        <f>IFERROR(VLOOKUP(AM189,'CRUCE RIESGOS'!$C$9:$D$14,2,FALSE),"")</f>
        <v/>
      </c>
      <c r="AO189" s="195" t="n">
        <v>15.9000000000003</v>
      </c>
      <c r="AP189" s="195">
        <f>IFERROR(VLOOKUP(AO189,'CRUCE RIESGOS'!$C$9:$D$14,2,FALSE),"")</f>
        <v/>
      </c>
      <c r="AQ189" s="195" t="n">
        <v>16.9000000000003</v>
      </c>
      <c r="AR189" s="195">
        <f>IFERROR(VLOOKUP(AQ189,'CRUCE RIESGOS'!$C$9:$D$14,2,FALSE),"")</f>
        <v/>
      </c>
      <c r="AS189" s="195" t="n">
        <v>17.9000000000003</v>
      </c>
      <c r="AT189" s="195">
        <f>IFERROR(VLOOKUP(AS189,'CRUCE RIESGOS'!$C$9:$D$14,2,FALSE),"")</f>
        <v/>
      </c>
      <c r="AU189" s="195" t="n">
        <v>18.9000000000003</v>
      </c>
      <c r="AV189" s="195">
        <f>IFERROR(VLOOKUP(AU189,'CRUCE RIESGOS'!$C$9:$D$14,2,FALSE),"")</f>
        <v/>
      </c>
      <c r="AW189" s="195" t="n">
        <v>19.9000000000004</v>
      </c>
      <c r="AX189" s="195">
        <f>IFERROR(VLOOKUP(AW189,'CRUCE RIESGOS'!$C$9:$D$14,2,FALSE),"")</f>
        <v/>
      </c>
      <c r="AY189" s="195" t="n">
        <v>20.9000000000004</v>
      </c>
      <c r="AZ189" s="195">
        <f>IFERROR(VLOOKUP(AY189,'CRUCE RIESGOS'!$C$9:$D$14,2,FALSE),"")</f>
        <v/>
      </c>
      <c r="BA189" s="195" t="n">
        <v>21.9000000000004</v>
      </c>
      <c r="BB189" s="195">
        <f>IFERROR(VLOOKUP(BA189,'CRUCE RIESGOS'!$C$9:$D$14,2,FALSE),"")</f>
        <v/>
      </c>
      <c r="BC189" s="195" t="n">
        <v>22.9000000000004</v>
      </c>
      <c r="BD189" s="195">
        <f>IFERROR(VLOOKUP(BC189,'CRUCE RIESGOS'!$C$9:$D$14,2,FALSE),"")</f>
        <v/>
      </c>
      <c r="BE189" s="195" t="n">
        <v>23.9000000000004</v>
      </c>
      <c r="BF189" s="195">
        <f>IFERROR(VLOOKUP(BE189,'CRUCE RIESGOS'!$C$9:$D$14,2,FALSE),"")</f>
        <v/>
      </c>
      <c r="BG189" s="195" t="n">
        <v>24.9000000000005</v>
      </c>
      <c r="BH189" s="195">
        <f>IFERROR(VLOOKUP(BG189,'CRUCE RIESGOS'!$C$9:$D$14,2,FALSE),"")</f>
        <v/>
      </c>
      <c r="BI189" s="195" t="n">
        <v>25.9000000000005</v>
      </c>
      <c r="BJ189" s="195">
        <f>IFERROR(VLOOKUP(BI189,'CRUCE RIESGOS'!$C$9:$D$14,2,FALSE),"")</f>
        <v/>
      </c>
    </row>
    <row r="190">
      <c r="N190" s="195">
        <f>IF(N191&lt;&gt;""," -R","")</f>
        <v/>
      </c>
      <c r="P190" s="195">
        <f>IF(P191&lt;&gt;""," -R","")</f>
        <v/>
      </c>
      <c r="R190" s="195">
        <f>IF(R191&lt;&gt;""," -R","")</f>
        <v/>
      </c>
      <c r="T190" s="195">
        <f>IF(T191&lt;&gt;""," -R","")</f>
        <v/>
      </c>
      <c r="V190" s="195">
        <f>IF(V191&lt;&gt;""," -R","")</f>
        <v/>
      </c>
      <c r="X190" s="195">
        <f>IF(X191&lt;&gt;""," -R","")</f>
        <v/>
      </c>
      <c r="Z190" s="195">
        <f>IF(Z191&lt;&gt;""," -R","")</f>
        <v/>
      </c>
      <c r="AB190" s="195">
        <f>IF(AB191&lt;&gt;""," -R","")</f>
        <v/>
      </c>
      <c r="AD190" s="195">
        <f>IF(AD191&lt;&gt;""," -R","")</f>
        <v/>
      </c>
      <c r="AF190" s="195">
        <f>IF(AF191&lt;&gt;""," -R","")</f>
        <v/>
      </c>
      <c r="AH190" s="195">
        <f>IF(AH191&lt;&gt;""," -R","")</f>
        <v/>
      </c>
      <c r="AJ190" s="195">
        <f>IF(AJ191&lt;&gt;""," -R","")</f>
        <v/>
      </c>
      <c r="AL190" s="195">
        <f>IF(AL191&lt;&gt;""," -R","")</f>
        <v/>
      </c>
      <c r="AN190" s="195">
        <f>IF(AN191&lt;&gt;""," -R","")</f>
        <v/>
      </c>
      <c r="AP190" s="195">
        <f>IF(AP191&lt;&gt;""," -R","")</f>
        <v/>
      </c>
      <c r="AR190" s="195">
        <f>IF(AR191&lt;&gt;""," -R","")</f>
        <v/>
      </c>
      <c r="AT190" s="195">
        <f>IF(AT191&lt;&gt;""," -R","")</f>
        <v/>
      </c>
      <c r="AV190" s="195">
        <f>IF(AV191&lt;&gt;""," -R","")</f>
        <v/>
      </c>
      <c r="AX190" s="195">
        <f>IF(AX191&lt;&gt;""," -R","")</f>
        <v/>
      </c>
      <c r="AZ190" s="195">
        <f>IF(AZ191&lt;&gt;""," -R","")</f>
        <v/>
      </c>
      <c r="BB190" s="195">
        <f>IF(BB191&lt;&gt;""," -R","")</f>
        <v/>
      </c>
      <c r="BD190" s="195">
        <f>IF(BD191&lt;&gt;""," -R","")</f>
        <v/>
      </c>
      <c r="BF190" s="195">
        <f>IF(BF191&lt;&gt;""," -R","")</f>
        <v/>
      </c>
      <c r="BH190" s="195">
        <f>IF(BH191&lt;&gt;""," -R","")</f>
        <v/>
      </c>
      <c r="BJ190" s="195">
        <f>IF(BJ191&lt;&gt;""," -R","")</f>
        <v/>
      </c>
    </row>
    <row r="191">
      <c r="M191" s="195" t="n">
        <v>1.91</v>
      </c>
      <c r="N191" s="195">
        <f>IFERROR(VLOOKUP(M191,'CRUCE RIESGOS'!$C$9:$D$14,2,FALSE),"")</f>
        <v/>
      </c>
      <c r="O191" s="195" t="n">
        <v>2.91000000000002</v>
      </c>
      <c r="P191" s="195">
        <f>IFERROR(VLOOKUP(O191,'CRUCE RIESGOS'!$C$9:$D$14,2,FALSE),"")</f>
        <v/>
      </c>
      <c r="Q191" s="195" t="n">
        <v>3.91000000000004</v>
      </c>
      <c r="R191" s="195">
        <f>IFERROR(VLOOKUP(Q191,'CRUCE RIESGOS'!$C$9:$D$14,2,FALSE),"")</f>
        <v/>
      </c>
      <c r="S191" s="195" t="n">
        <v>4.91000000000006</v>
      </c>
      <c r="T191" s="195">
        <f>IFERROR(VLOOKUP(S191,'CRUCE RIESGOS'!$C$9:$D$14,2,FALSE),"")</f>
        <v/>
      </c>
      <c r="U191" s="195" t="n">
        <v>5.91000000000008</v>
      </c>
      <c r="V191" s="195">
        <f>IFERROR(VLOOKUP(U191,'CRUCE RIESGOS'!$C$9:$D$14,2,FALSE),"")</f>
        <v/>
      </c>
      <c r="W191" s="195" t="n">
        <v>6.9100000000001</v>
      </c>
      <c r="X191" s="195">
        <f>IFERROR(VLOOKUP(W191,'CRUCE RIESGOS'!$C$9:$D$14,2,FALSE),"")</f>
        <v/>
      </c>
      <c r="Y191" s="195" t="n">
        <v>7.91000000000012</v>
      </c>
      <c r="Z191" s="195">
        <f>IFERROR(VLOOKUP(Y191,'CRUCE RIESGOS'!$C$9:$D$14,2,FALSE),"")</f>
        <v/>
      </c>
      <c r="AA191" s="195" t="n">
        <v>8.91000000000014</v>
      </c>
      <c r="AB191" s="195">
        <f>IFERROR(VLOOKUP(AA191,'CRUCE RIESGOS'!$C$9:$D$14,2,FALSE),"")</f>
        <v/>
      </c>
      <c r="AC191" s="195" t="n">
        <v>9.91000000000016</v>
      </c>
      <c r="AD191" s="195">
        <f>IFERROR(VLOOKUP(AC191,'CRUCE RIESGOS'!$C$9:$D$14,2,FALSE),"")</f>
        <v/>
      </c>
      <c r="AE191" s="195" t="n">
        <v>10.9100000000002</v>
      </c>
      <c r="AF191" s="195">
        <f>IFERROR(VLOOKUP(AE191,'CRUCE RIESGOS'!$C$9:$D$14,2,FALSE),"")</f>
        <v/>
      </c>
      <c r="AG191" s="195" t="n">
        <v>11.9100000000002</v>
      </c>
      <c r="AH191" s="195">
        <f>IFERROR(VLOOKUP(AG191,'CRUCE RIESGOS'!$C$9:$D$14,2,FALSE),"")</f>
        <v/>
      </c>
      <c r="AI191" s="195" t="n">
        <v>12.9100000000002</v>
      </c>
      <c r="AJ191" s="195">
        <f>IFERROR(VLOOKUP(AI191,'CRUCE RIESGOS'!$C$9:$D$14,2,FALSE),"")</f>
        <v/>
      </c>
      <c r="AK191" s="195" t="n">
        <v>13.9100000000002</v>
      </c>
      <c r="AL191" s="195">
        <f>IFERROR(VLOOKUP(AK191,'CRUCE RIESGOS'!$C$9:$D$14,2,FALSE),"")</f>
        <v/>
      </c>
      <c r="AM191" s="195" t="n">
        <v>14.9100000000003</v>
      </c>
      <c r="AN191" s="195">
        <f>IFERROR(VLOOKUP(AM191,'CRUCE RIESGOS'!$C$9:$D$14,2,FALSE),"")</f>
        <v/>
      </c>
      <c r="AO191" s="195" t="n">
        <v>15.9100000000003</v>
      </c>
      <c r="AP191" s="195">
        <f>IFERROR(VLOOKUP(AO191,'CRUCE RIESGOS'!$C$9:$D$14,2,FALSE),"")</f>
        <v/>
      </c>
      <c r="AQ191" s="195" t="n">
        <v>16.9100000000003</v>
      </c>
      <c r="AR191" s="195">
        <f>IFERROR(VLOOKUP(AQ191,'CRUCE RIESGOS'!$C$9:$D$14,2,FALSE),"")</f>
        <v/>
      </c>
      <c r="AS191" s="195" t="n">
        <v>17.9100000000003</v>
      </c>
      <c r="AT191" s="195">
        <f>IFERROR(VLOOKUP(AS191,'CRUCE RIESGOS'!$C$9:$D$14,2,FALSE),"")</f>
        <v/>
      </c>
      <c r="AU191" s="195" t="n">
        <v>18.9100000000003</v>
      </c>
      <c r="AV191" s="195">
        <f>IFERROR(VLOOKUP(AU191,'CRUCE RIESGOS'!$C$9:$D$14,2,FALSE),"")</f>
        <v/>
      </c>
      <c r="AW191" s="195" t="n">
        <v>19.9100000000004</v>
      </c>
      <c r="AX191" s="195">
        <f>IFERROR(VLOOKUP(AW191,'CRUCE RIESGOS'!$C$9:$D$14,2,FALSE),"")</f>
        <v/>
      </c>
      <c r="AY191" s="195" t="n">
        <v>20.9100000000004</v>
      </c>
      <c r="AZ191" s="195">
        <f>IFERROR(VLOOKUP(AY191,'CRUCE RIESGOS'!$C$9:$D$14,2,FALSE),"")</f>
        <v/>
      </c>
      <c r="BA191" s="195" t="n">
        <v>21.9100000000004</v>
      </c>
      <c r="BB191" s="195">
        <f>IFERROR(VLOOKUP(BA191,'CRUCE RIESGOS'!$C$9:$D$14,2,FALSE),"")</f>
        <v/>
      </c>
      <c r="BC191" s="195" t="n">
        <v>22.9100000000004</v>
      </c>
      <c r="BD191" s="195">
        <f>IFERROR(VLOOKUP(BC191,'CRUCE RIESGOS'!$C$9:$D$14,2,FALSE),"")</f>
        <v/>
      </c>
      <c r="BE191" s="195" t="n">
        <v>23.9100000000004</v>
      </c>
      <c r="BF191" s="195">
        <f>IFERROR(VLOOKUP(BE191,'CRUCE RIESGOS'!$C$9:$D$14,2,FALSE),"")</f>
        <v/>
      </c>
      <c r="BG191" s="195" t="n">
        <v>24.9100000000005</v>
      </c>
      <c r="BH191" s="195">
        <f>IFERROR(VLOOKUP(BG191,'CRUCE RIESGOS'!$C$9:$D$14,2,FALSE),"")</f>
        <v/>
      </c>
      <c r="BI191" s="195" t="n">
        <v>25.9100000000005</v>
      </c>
      <c r="BJ191" s="195">
        <f>IFERROR(VLOOKUP(BI191,'CRUCE RIESGOS'!$C$9:$D$14,2,FALSE),"")</f>
        <v/>
      </c>
    </row>
    <row r="192">
      <c r="N192" s="195">
        <f>IF(N193&lt;&gt;""," -R","")</f>
        <v/>
      </c>
      <c r="P192" s="195">
        <f>IF(P193&lt;&gt;""," -R","")</f>
        <v/>
      </c>
      <c r="R192" s="195">
        <f>IF(R193&lt;&gt;""," -R","")</f>
        <v/>
      </c>
      <c r="T192" s="195">
        <f>IF(T193&lt;&gt;""," -R","")</f>
        <v/>
      </c>
      <c r="V192" s="195">
        <f>IF(V193&lt;&gt;""," -R","")</f>
        <v/>
      </c>
      <c r="X192" s="195">
        <f>IF(X193&lt;&gt;""," -R","")</f>
        <v/>
      </c>
      <c r="Z192" s="195">
        <f>IF(Z193&lt;&gt;""," -R","")</f>
        <v/>
      </c>
      <c r="AB192" s="195">
        <f>IF(AB193&lt;&gt;""," -R","")</f>
        <v/>
      </c>
      <c r="AD192" s="195">
        <f>IF(AD193&lt;&gt;""," -R","")</f>
        <v/>
      </c>
      <c r="AF192" s="195">
        <f>IF(AF193&lt;&gt;""," -R","")</f>
        <v/>
      </c>
      <c r="AH192" s="195">
        <f>IF(AH193&lt;&gt;""," -R","")</f>
        <v/>
      </c>
      <c r="AJ192" s="195">
        <f>IF(AJ193&lt;&gt;""," -R","")</f>
        <v/>
      </c>
      <c r="AL192" s="195">
        <f>IF(AL193&lt;&gt;""," -R","")</f>
        <v/>
      </c>
      <c r="AN192" s="195">
        <f>IF(AN193&lt;&gt;""," -R","")</f>
        <v/>
      </c>
      <c r="AP192" s="195">
        <f>IF(AP193&lt;&gt;""," -R","")</f>
        <v/>
      </c>
      <c r="AR192" s="195">
        <f>IF(AR193&lt;&gt;""," -R","")</f>
        <v/>
      </c>
      <c r="AT192" s="195">
        <f>IF(AT193&lt;&gt;""," -R","")</f>
        <v/>
      </c>
      <c r="AV192" s="195">
        <f>IF(AV193&lt;&gt;""," -R","")</f>
        <v/>
      </c>
      <c r="AX192" s="195">
        <f>IF(AX193&lt;&gt;""," -R","")</f>
        <v/>
      </c>
      <c r="AZ192" s="195">
        <f>IF(AZ193&lt;&gt;""," -R","")</f>
        <v/>
      </c>
      <c r="BB192" s="195">
        <f>IF(BB193&lt;&gt;""," -R","")</f>
        <v/>
      </c>
      <c r="BD192" s="195">
        <f>IF(BD193&lt;&gt;""," -R","")</f>
        <v/>
      </c>
      <c r="BF192" s="195">
        <f>IF(BF193&lt;&gt;""," -R","")</f>
        <v/>
      </c>
      <c r="BH192" s="195">
        <f>IF(BH193&lt;&gt;""," -R","")</f>
        <v/>
      </c>
      <c r="BJ192" s="195">
        <f>IF(BJ193&lt;&gt;""," -R","")</f>
        <v/>
      </c>
    </row>
    <row r="193">
      <c r="M193" s="195" t="n">
        <v>1.92</v>
      </c>
      <c r="N193" s="195">
        <f>IFERROR(VLOOKUP(M193,'CRUCE RIESGOS'!$C$9:$D$14,2,FALSE),"")</f>
        <v/>
      </c>
      <c r="O193" s="195" t="n">
        <v>2.92000000000002</v>
      </c>
      <c r="P193" s="195">
        <f>IFERROR(VLOOKUP(O193,'CRUCE RIESGOS'!$C$9:$D$14,2,FALSE),"")</f>
        <v/>
      </c>
      <c r="Q193" s="195" t="n">
        <v>3.92000000000004</v>
      </c>
      <c r="R193" s="195">
        <f>IFERROR(VLOOKUP(Q193,'CRUCE RIESGOS'!$C$9:$D$14,2,FALSE),"")</f>
        <v/>
      </c>
      <c r="S193" s="195" t="n">
        <v>4.92000000000006</v>
      </c>
      <c r="T193" s="195">
        <f>IFERROR(VLOOKUP(S193,'CRUCE RIESGOS'!$C$9:$D$14,2,FALSE),"")</f>
        <v/>
      </c>
      <c r="U193" s="195" t="n">
        <v>5.92000000000008</v>
      </c>
      <c r="V193" s="195">
        <f>IFERROR(VLOOKUP(U193,'CRUCE RIESGOS'!$C$9:$D$14,2,FALSE),"")</f>
        <v/>
      </c>
      <c r="W193" s="195" t="n">
        <v>6.9200000000001</v>
      </c>
      <c r="X193" s="195">
        <f>IFERROR(VLOOKUP(W193,'CRUCE RIESGOS'!$C$9:$D$14,2,FALSE),"")</f>
        <v/>
      </c>
      <c r="Y193" s="195" t="n">
        <v>7.92000000000012</v>
      </c>
      <c r="Z193" s="195">
        <f>IFERROR(VLOOKUP(Y193,'CRUCE RIESGOS'!$C$9:$D$14,2,FALSE),"")</f>
        <v/>
      </c>
      <c r="AA193" s="195" t="n">
        <v>8.92000000000014</v>
      </c>
      <c r="AB193" s="195">
        <f>IFERROR(VLOOKUP(AA193,'CRUCE RIESGOS'!$C$9:$D$14,2,FALSE),"")</f>
        <v/>
      </c>
      <c r="AC193" s="195" t="n">
        <v>9.92000000000016</v>
      </c>
      <c r="AD193" s="195">
        <f>IFERROR(VLOOKUP(AC193,'CRUCE RIESGOS'!$C$9:$D$14,2,FALSE),"")</f>
        <v/>
      </c>
      <c r="AE193" s="195" t="n">
        <v>10.9200000000002</v>
      </c>
      <c r="AF193" s="195">
        <f>IFERROR(VLOOKUP(AE193,'CRUCE RIESGOS'!$C$9:$D$14,2,FALSE),"")</f>
        <v/>
      </c>
      <c r="AG193" s="195" t="n">
        <v>11.9200000000002</v>
      </c>
      <c r="AH193" s="195">
        <f>IFERROR(VLOOKUP(AG193,'CRUCE RIESGOS'!$C$9:$D$14,2,FALSE),"")</f>
        <v/>
      </c>
      <c r="AI193" s="195" t="n">
        <v>12.9200000000002</v>
      </c>
      <c r="AJ193" s="195">
        <f>IFERROR(VLOOKUP(AI193,'CRUCE RIESGOS'!$C$9:$D$14,2,FALSE),"")</f>
        <v/>
      </c>
      <c r="AK193" s="195" t="n">
        <v>13.9200000000002</v>
      </c>
      <c r="AL193" s="195">
        <f>IFERROR(VLOOKUP(AK193,'CRUCE RIESGOS'!$C$9:$D$14,2,FALSE),"")</f>
        <v/>
      </c>
      <c r="AM193" s="195" t="n">
        <v>14.9200000000003</v>
      </c>
      <c r="AN193" s="195">
        <f>IFERROR(VLOOKUP(AM193,'CRUCE RIESGOS'!$C$9:$D$14,2,FALSE),"")</f>
        <v/>
      </c>
      <c r="AO193" s="195" t="n">
        <v>15.9200000000003</v>
      </c>
      <c r="AP193" s="195">
        <f>IFERROR(VLOOKUP(AO193,'CRUCE RIESGOS'!$C$9:$D$14,2,FALSE),"")</f>
        <v/>
      </c>
      <c r="AQ193" s="195" t="n">
        <v>16.9200000000003</v>
      </c>
      <c r="AR193" s="195">
        <f>IFERROR(VLOOKUP(AQ193,'CRUCE RIESGOS'!$C$9:$D$14,2,FALSE),"")</f>
        <v/>
      </c>
      <c r="AS193" s="195" t="n">
        <v>17.9200000000003</v>
      </c>
      <c r="AT193" s="195">
        <f>IFERROR(VLOOKUP(AS193,'CRUCE RIESGOS'!$C$9:$D$14,2,FALSE),"")</f>
        <v/>
      </c>
      <c r="AU193" s="195" t="n">
        <v>18.9200000000003</v>
      </c>
      <c r="AV193" s="195">
        <f>IFERROR(VLOOKUP(AU193,'CRUCE RIESGOS'!$C$9:$D$14,2,FALSE),"")</f>
        <v/>
      </c>
      <c r="AW193" s="195" t="n">
        <v>19.9200000000004</v>
      </c>
      <c r="AX193" s="195">
        <f>IFERROR(VLOOKUP(AW193,'CRUCE RIESGOS'!$C$9:$D$14,2,FALSE),"")</f>
        <v/>
      </c>
      <c r="AY193" s="195" t="n">
        <v>20.9200000000004</v>
      </c>
      <c r="AZ193" s="195">
        <f>IFERROR(VLOOKUP(AY193,'CRUCE RIESGOS'!$C$9:$D$14,2,FALSE),"")</f>
        <v/>
      </c>
      <c r="BA193" s="195" t="n">
        <v>21.9200000000004</v>
      </c>
      <c r="BB193" s="195">
        <f>IFERROR(VLOOKUP(BA193,'CRUCE RIESGOS'!$C$9:$D$14,2,FALSE),"")</f>
        <v/>
      </c>
      <c r="BC193" s="195" t="n">
        <v>22.9200000000004</v>
      </c>
      <c r="BD193" s="195">
        <f>IFERROR(VLOOKUP(BC193,'CRUCE RIESGOS'!$C$9:$D$14,2,FALSE),"")</f>
        <v/>
      </c>
      <c r="BE193" s="195" t="n">
        <v>23.9200000000004</v>
      </c>
      <c r="BF193" s="195">
        <f>IFERROR(VLOOKUP(BE193,'CRUCE RIESGOS'!$C$9:$D$14,2,FALSE),"")</f>
        <v/>
      </c>
      <c r="BG193" s="195" t="n">
        <v>24.9200000000005</v>
      </c>
      <c r="BH193" s="195">
        <f>IFERROR(VLOOKUP(BG193,'CRUCE RIESGOS'!$C$9:$D$14,2,FALSE),"")</f>
        <v/>
      </c>
      <c r="BI193" s="195" t="n">
        <v>25.9200000000005</v>
      </c>
      <c r="BJ193" s="195">
        <f>IFERROR(VLOOKUP(BI193,'CRUCE RIESGOS'!$C$9:$D$14,2,FALSE),"")</f>
        <v/>
      </c>
    </row>
    <row r="194">
      <c r="N194" s="195">
        <f>IF(N195&lt;&gt;""," -R","")</f>
        <v/>
      </c>
      <c r="P194" s="195">
        <f>IF(P195&lt;&gt;""," -R","")</f>
        <v/>
      </c>
      <c r="R194" s="195">
        <f>IF(R195&lt;&gt;""," -R","")</f>
        <v/>
      </c>
      <c r="T194" s="195">
        <f>IF(T195&lt;&gt;""," -R","")</f>
        <v/>
      </c>
      <c r="V194" s="195">
        <f>IF(V195&lt;&gt;""," -R","")</f>
        <v/>
      </c>
      <c r="X194" s="195">
        <f>IF(X195&lt;&gt;""," -R","")</f>
        <v/>
      </c>
      <c r="Z194" s="195">
        <f>IF(Z195&lt;&gt;""," -R","")</f>
        <v/>
      </c>
      <c r="AB194" s="195">
        <f>IF(AB195&lt;&gt;""," -R","")</f>
        <v/>
      </c>
      <c r="AD194" s="195">
        <f>IF(AD195&lt;&gt;""," -R","")</f>
        <v/>
      </c>
      <c r="AF194" s="195">
        <f>IF(AF195&lt;&gt;""," -R","")</f>
        <v/>
      </c>
      <c r="AH194" s="195">
        <f>IF(AH195&lt;&gt;""," -R","")</f>
        <v/>
      </c>
      <c r="AJ194" s="195">
        <f>IF(AJ195&lt;&gt;""," -R","")</f>
        <v/>
      </c>
      <c r="AL194" s="195">
        <f>IF(AL195&lt;&gt;""," -R","")</f>
        <v/>
      </c>
      <c r="AN194" s="195">
        <f>IF(AN195&lt;&gt;""," -R","")</f>
        <v/>
      </c>
      <c r="AP194" s="195">
        <f>IF(AP195&lt;&gt;""," -R","")</f>
        <v/>
      </c>
      <c r="AR194" s="195">
        <f>IF(AR195&lt;&gt;""," -R","")</f>
        <v/>
      </c>
      <c r="AT194" s="195">
        <f>IF(AT195&lt;&gt;""," -R","")</f>
        <v/>
      </c>
      <c r="AV194" s="195">
        <f>IF(AV195&lt;&gt;""," -R","")</f>
        <v/>
      </c>
      <c r="AX194" s="195">
        <f>IF(AX195&lt;&gt;""," -R","")</f>
        <v/>
      </c>
      <c r="AZ194" s="195">
        <f>IF(AZ195&lt;&gt;""," -R","")</f>
        <v/>
      </c>
      <c r="BB194" s="195">
        <f>IF(BB195&lt;&gt;""," -R","")</f>
        <v/>
      </c>
      <c r="BD194" s="195">
        <f>IF(BD195&lt;&gt;""," -R","")</f>
        <v/>
      </c>
      <c r="BF194" s="195">
        <f>IF(BF195&lt;&gt;""," -R","")</f>
        <v/>
      </c>
      <c r="BH194" s="195">
        <f>IF(BH195&lt;&gt;""," -R","")</f>
        <v/>
      </c>
      <c r="BJ194" s="195">
        <f>IF(BJ195&lt;&gt;""," -R","")</f>
        <v/>
      </c>
    </row>
    <row r="195">
      <c r="M195" s="195" t="n">
        <v>1.93</v>
      </c>
      <c r="N195" s="195">
        <f>IFERROR(VLOOKUP(M195,'CRUCE RIESGOS'!$C$9:$D$14,2,FALSE),"")</f>
        <v/>
      </c>
      <c r="O195" s="195" t="n">
        <v>2.93000000000002</v>
      </c>
      <c r="P195" s="195">
        <f>IFERROR(VLOOKUP(O195,'CRUCE RIESGOS'!$C$9:$D$14,2,FALSE),"")</f>
        <v/>
      </c>
      <c r="Q195" s="195" t="n">
        <v>3.93000000000004</v>
      </c>
      <c r="R195" s="195">
        <f>IFERROR(VLOOKUP(Q195,'CRUCE RIESGOS'!$C$9:$D$14,2,FALSE),"")</f>
        <v/>
      </c>
      <c r="S195" s="195" t="n">
        <v>4.93000000000006</v>
      </c>
      <c r="T195" s="195">
        <f>IFERROR(VLOOKUP(S195,'CRUCE RIESGOS'!$C$9:$D$14,2,FALSE),"")</f>
        <v/>
      </c>
      <c r="U195" s="195" t="n">
        <v>5.93000000000008</v>
      </c>
      <c r="V195" s="195">
        <f>IFERROR(VLOOKUP(U195,'CRUCE RIESGOS'!$C$9:$D$14,2,FALSE),"")</f>
        <v/>
      </c>
      <c r="W195" s="195" t="n">
        <v>6.9300000000001</v>
      </c>
      <c r="X195" s="195">
        <f>IFERROR(VLOOKUP(W195,'CRUCE RIESGOS'!$C$9:$D$14,2,FALSE),"")</f>
        <v/>
      </c>
      <c r="Y195" s="195" t="n">
        <v>7.93000000000012</v>
      </c>
      <c r="Z195" s="195">
        <f>IFERROR(VLOOKUP(Y195,'CRUCE RIESGOS'!$C$9:$D$14,2,FALSE),"")</f>
        <v/>
      </c>
      <c r="AA195" s="195" t="n">
        <v>8.93000000000014</v>
      </c>
      <c r="AB195" s="195">
        <f>IFERROR(VLOOKUP(AA195,'CRUCE RIESGOS'!$C$9:$D$14,2,FALSE),"")</f>
        <v/>
      </c>
      <c r="AC195" s="195" t="n">
        <v>9.93000000000016</v>
      </c>
      <c r="AD195" s="195">
        <f>IFERROR(VLOOKUP(AC195,'CRUCE RIESGOS'!$C$9:$D$14,2,FALSE),"")</f>
        <v/>
      </c>
      <c r="AE195" s="195" t="n">
        <v>10.9300000000002</v>
      </c>
      <c r="AF195" s="195">
        <f>IFERROR(VLOOKUP(AE195,'CRUCE RIESGOS'!$C$9:$D$14,2,FALSE),"")</f>
        <v/>
      </c>
      <c r="AG195" s="195" t="n">
        <v>11.9300000000002</v>
      </c>
      <c r="AH195" s="195">
        <f>IFERROR(VLOOKUP(AG195,'CRUCE RIESGOS'!$C$9:$D$14,2,FALSE),"")</f>
        <v/>
      </c>
      <c r="AI195" s="195" t="n">
        <v>12.9300000000002</v>
      </c>
      <c r="AJ195" s="195">
        <f>IFERROR(VLOOKUP(AI195,'CRUCE RIESGOS'!$C$9:$D$14,2,FALSE),"")</f>
        <v/>
      </c>
      <c r="AK195" s="195" t="n">
        <v>13.9300000000002</v>
      </c>
      <c r="AL195" s="195">
        <f>IFERROR(VLOOKUP(AK195,'CRUCE RIESGOS'!$C$9:$D$14,2,FALSE),"")</f>
        <v/>
      </c>
      <c r="AM195" s="195" t="n">
        <v>14.9300000000003</v>
      </c>
      <c r="AN195" s="195">
        <f>IFERROR(VLOOKUP(AM195,'CRUCE RIESGOS'!$C$9:$D$14,2,FALSE),"")</f>
        <v/>
      </c>
      <c r="AO195" s="195" t="n">
        <v>15.9300000000003</v>
      </c>
      <c r="AP195" s="195">
        <f>IFERROR(VLOOKUP(AO195,'CRUCE RIESGOS'!$C$9:$D$14,2,FALSE),"")</f>
        <v/>
      </c>
      <c r="AQ195" s="195" t="n">
        <v>16.9300000000003</v>
      </c>
      <c r="AR195" s="195">
        <f>IFERROR(VLOOKUP(AQ195,'CRUCE RIESGOS'!$C$9:$D$14,2,FALSE),"")</f>
        <v/>
      </c>
      <c r="AS195" s="195" t="n">
        <v>17.9300000000003</v>
      </c>
      <c r="AT195" s="195">
        <f>IFERROR(VLOOKUP(AS195,'CRUCE RIESGOS'!$C$9:$D$14,2,FALSE),"")</f>
        <v/>
      </c>
      <c r="AU195" s="195" t="n">
        <v>18.9300000000003</v>
      </c>
      <c r="AV195" s="195">
        <f>IFERROR(VLOOKUP(AU195,'CRUCE RIESGOS'!$C$9:$D$14,2,FALSE),"")</f>
        <v/>
      </c>
      <c r="AW195" s="195" t="n">
        <v>19.9300000000004</v>
      </c>
      <c r="AX195" s="195">
        <f>IFERROR(VLOOKUP(AW195,'CRUCE RIESGOS'!$C$9:$D$14,2,FALSE),"")</f>
        <v/>
      </c>
      <c r="AY195" s="195" t="n">
        <v>20.9300000000004</v>
      </c>
      <c r="AZ195" s="195">
        <f>IFERROR(VLOOKUP(AY195,'CRUCE RIESGOS'!$C$9:$D$14,2,FALSE),"")</f>
        <v/>
      </c>
      <c r="BA195" s="195" t="n">
        <v>21.9300000000004</v>
      </c>
      <c r="BB195" s="195">
        <f>IFERROR(VLOOKUP(BA195,'CRUCE RIESGOS'!$C$9:$D$14,2,FALSE),"")</f>
        <v/>
      </c>
      <c r="BC195" s="195" t="n">
        <v>22.9300000000004</v>
      </c>
      <c r="BD195" s="195">
        <f>IFERROR(VLOOKUP(BC195,'CRUCE RIESGOS'!$C$9:$D$14,2,FALSE),"")</f>
        <v/>
      </c>
      <c r="BE195" s="195" t="n">
        <v>23.9300000000004</v>
      </c>
      <c r="BF195" s="195">
        <f>IFERROR(VLOOKUP(BE195,'CRUCE RIESGOS'!$C$9:$D$14,2,FALSE),"")</f>
        <v/>
      </c>
      <c r="BG195" s="195" t="n">
        <v>24.9300000000005</v>
      </c>
      <c r="BH195" s="195">
        <f>IFERROR(VLOOKUP(BG195,'CRUCE RIESGOS'!$C$9:$D$14,2,FALSE),"")</f>
        <v/>
      </c>
      <c r="BI195" s="195" t="n">
        <v>25.9300000000005</v>
      </c>
      <c r="BJ195" s="195">
        <f>IFERROR(VLOOKUP(BI195,'CRUCE RIESGOS'!$C$9:$D$14,2,FALSE),"")</f>
        <v/>
      </c>
    </row>
    <row r="196">
      <c r="N196" s="195">
        <f>IF(N197&lt;&gt;""," -R","")</f>
        <v/>
      </c>
      <c r="P196" s="195">
        <f>IF(P197&lt;&gt;""," -R","")</f>
        <v/>
      </c>
      <c r="R196" s="195">
        <f>IF(R197&lt;&gt;""," -R","")</f>
        <v/>
      </c>
      <c r="T196" s="195">
        <f>IF(T197&lt;&gt;""," -R","")</f>
        <v/>
      </c>
      <c r="V196" s="195">
        <f>IF(V197&lt;&gt;""," -R","")</f>
        <v/>
      </c>
      <c r="X196" s="195">
        <f>IF(X197&lt;&gt;""," -R","")</f>
        <v/>
      </c>
      <c r="Z196" s="195">
        <f>IF(Z197&lt;&gt;""," -R","")</f>
        <v/>
      </c>
      <c r="AB196" s="195">
        <f>IF(AB197&lt;&gt;""," -R","")</f>
        <v/>
      </c>
      <c r="AD196" s="195">
        <f>IF(AD197&lt;&gt;""," -R","")</f>
        <v/>
      </c>
      <c r="AF196" s="195">
        <f>IF(AF197&lt;&gt;""," -R","")</f>
        <v/>
      </c>
      <c r="AH196" s="195">
        <f>IF(AH197&lt;&gt;""," -R","")</f>
        <v/>
      </c>
      <c r="AJ196" s="195">
        <f>IF(AJ197&lt;&gt;""," -R","")</f>
        <v/>
      </c>
      <c r="AL196" s="195">
        <f>IF(AL197&lt;&gt;""," -R","")</f>
        <v/>
      </c>
      <c r="AN196" s="195">
        <f>IF(AN197&lt;&gt;""," -R","")</f>
        <v/>
      </c>
      <c r="AP196" s="195">
        <f>IF(AP197&lt;&gt;""," -R","")</f>
        <v/>
      </c>
      <c r="AR196" s="195">
        <f>IF(AR197&lt;&gt;""," -R","")</f>
        <v/>
      </c>
      <c r="AT196" s="195">
        <f>IF(AT197&lt;&gt;""," -R","")</f>
        <v/>
      </c>
      <c r="AV196" s="195">
        <f>IF(AV197&lt;&gt;""," -R","")</f>
        <v/>
      </c>
      <c r="AX196" s="195">
        <f>IF(AX197&lt;&gt;""," -R","")</f>
        <v/>
      </c>
      <c r="AZ196" s="195">
        <f>IF(AZ197&lt;&gt;""," -R","")</f>
        <v/>
      </c>
      <c r="BB196" s="195">
        <f>IF(BB197&lt;&gt;""," -R","")</f>
        <v/>
      </c>
      <c r="BD196" s="195">
        <f>IF(BD197&lt;&gt;""," -R","")</f>
        <v/>
      </c>
      <c r="BF196" s="195">
        <f>IF(BF197&lt;&gt;""," -R","")</f>
        <v/>
      </c>
      <c r="BH196" s="195">
        <f>IF(BH197&lt;&gt;""," -R","")</f>
        <v/>
      </c>
      <c r="BJ196" s="195">
        <f>IF(BJ197&lt;&gt;""," -R","")</f>
        <v/>
      </c>
    </row>
    <row r="197">
      <c r="M197" s="195" t="n">
        <v>1.94</v>
      </c>
      <c r="N197" s="195">
        <f>IFERROR(VLOOKUP(M197,'CRUCE RIESGOS'!$C$9:$D$14,2,FALSE),"")</f>
        <v/>
      </c>
      <c r="O197" s="195" t="n">
        <v>2.94000000000002</v>
      </c>
      <c r="P197" s="195">
        <f>IFERROR(VLOOKUP(O197,'CRUCE RIESGOS'!$C$9:$D$14,2,FALSE),"")</f>
        <v/>
      </c>
      <c r="Q197" s="195" t="n">
        <v>3.94000000000004</v>
      </c>
      <c r="R197" s="195">
        <f>IFERROR(VLOOKUP(Q197,'CRUCE RIESGOS'!$C$9:$D$14,2,FALSE),"")</f>
        <v/>
      </c>
      <c r="S197" s="195" t="n">
        <v>4.94000000000006</v>
      </c>
      <c r="T197" s="195">
        <f>IFERROR(VLOOKUP(S197,'CRUCE RIESGOS'!$C$9:$D$14,2,FALSE),"")</f>
        <v/>
      </c>
      <c r="U197" s="195" t="n">
        <v>5.94000000000008</v>
      </c>
      <c r="V197" s="195">
        <f>IFERROR(VLOOKUP(U197,'CRUCE RIESGOS'!$C$9:$D$14,2,FALSE),"")</f>
        <v/>
      </c>
      <c r="W197" s="195" t="n">
        <v>6.9400000000001</v>
      </c>
      <c r="X197" s="195">
        <f>IFERROR(VLOOKUP(W197,'CRUCE RIESGOS'!$C$9:$D$14,2,FALSE),"")</f>
        <v/>
      </c>
      <c r="Y197" s="195" t="n">
        <v>7.94000000000012</v>
      </c>
      <c r="Z197" s="195">
        <f>IFERROR(VLOOKUP(Y197,'CRUCE RIESGOS'!$C$9:$D$14,2,FALSE),"")</f>
        <v/>
      </c>
      <c r="AA197" s="195" t="n">
        <v>8.94000000000014</v>
      </c>
      <c r="AB197" s="195">
        <f>IFERROR(VLOOKUP(AA197,'CRUCE RIESGOS'!$C$9:$D$14,2,FALSE),"")</f>
        <v/>
      </c>
      <c r="AC197" s="195" t="n">
        <v>9.940000000000159</v>
      </c>
      <c r="AD197" s="195">
        <f>IFERROR(VLOOKUP(AC197,'CRUCE RIESGOS'!$C$9:$D$14,2,FALSE),"")</f>
        <v/>
      </c>
      <c r="AE197" s="195" t="n">
        <v>10.9400000000002</v>
      </c>
      <c r="AF197" s="195">
        <f>IFERROR(VLOOKUP(AE197,'CRUCE RIESGOS'!$C$9:$D$14,2,FALSE),"")</f>
        <v/>
      </c>
      <c r="AG197" s="195" t="n">
        <v>11.9400000000002</v>
      </c>
      <c r="AH197" s="195">
        <f>IFERROR(VLOOKUP(AG197,'CRUCE RIESGOS'!$C$9:$D$14,2,FALSE),"")</f>
        <v/>
      </c>
      <c r="AI197" s="195" t="n">
        <v>12.9400000000002</v>
      </c>
      <c r="AJ197" s="195">
        <f>IFERROR(VLOOKUP(AI197,'CRUCE RIESGOS'!$C$9:$D$14,2,FALSE),"")</f>
        <v/>
      </c>
      <c r="AK197" s="195" t="n">
        <v>13.9400000000002</v>
      </c>
      <c r="AL197" s="195">
        <f>IFERROR(VLOOKUP(AK197,'CRUCE RIESGOS'!$C$9:$D$14,2,FALSE),"")</f>
        <v/>
      </c>
      <c r="AM197" s="195" t="n">
        <v>14.9400000000003</v>
      </c>
      <c r="AN197" s="195">
        <f>IFERROR(VLOOKUP(AM197,'CRUCE RIESGOS'!$C$9:$D$14,2,FALSE),"")</f>
        <v/>
      </c>
      <c r="AO197" s="195" t="n">
        <v>15.9400000000003</v>
      </c>
      <c r="AP197" s="195">
        <f>IFERROR(VLOOKUP(AO197,'CRUCE RIESGOS'!$C$9:$D$14,2,FALSE),"")</f>
        <v/>
      </c>
      <c r="AQ197" s="195" t="n">
        <v>16.9400000000003</v>
      </c>
      <c r="AR197" s="195">
        <f>IFERROR(VLOOKUP(AQ197,'CRUCE RIESGOS'!$C$9:$D$14,2,FALSE),"")</f>
        <v/>
      </c>
      <c r="AS197" s="195" t="n">
        <v>17.9400000000003</v>
      </c>
      <c r="AT197" s="195">
        <f>IFERROR(VLOOKUP(AS197,'CRUCE RIESGOS'!$C$9:$D$14,2,FALSE),"")</f>
        <v/>
      </c>
      <c r="AU197" s="195" t="n">
        <v>18.9400000000003</v>
      </c>
      <c r="AV197" s="195">
        <f>IFERROR(VLOOKUP(AU197,'CRUCE RIESGOS'!$C$9:$D$14,2,FALSE),"")</f>
        <v/>
      </c>
      <c r="AW197" s="195" t="n">
        <v>19.9400000000004</v>
      </c>
      <c r="AX197" s="195">
        <f>IFERROR(VLOOKUP(AW197,'CRUCE RIESGOS'!$C$9:$D$14,2,FALSE),"")</f>
        <v/>
      </c>
      <c r="AY197" s="195" t="n">
        <v>20.9400000000004</v>
      </c>
      <c r="AZ197" s="195">
        <f>IFERROR(VLOOKUP(AY197,'CRUCE RIESGOS'!$C$9:$D$14,2,FALSE),"")</f>
        <v/>
      </c>
      <c r="BA197" s="195" t="n">
        <v>21.9400000000004</v>
      </c>
      <c r="BB197" s="195">
        <f>IFERROR(VLOOKUP(BA197,'CRUCE RIESGOS'!$C$9:$D$14,2,FALSE),"")</f>
        <v/>
      </c>
      <c r="BC197" s="195" t="n">
        <v>22.9400000000004</v>
      </c>
      <c r="BD197" s="195">
        <f>IFERROR(VLOOKUP(BC197,'CRUCE RIESGOS'!$C$9:$D$14,2,FALSE),"")</f>
        <v/>
      </c>
      <c r="BE197" s="195" t="n">
        <v>23.9400000000004</v>
      </c>
      <c r="BF197" s="195">
        <f>IFERROR(VLOOKUP(BE197,'CRUCE RIESGOS'!$C$9:$D$14,2,FALSE),"")</f>
        <v/>
      </c>
      <c r="BG197" s="195" t="n">
        <v>24.9400000000005</v>
      </c>
      <c r="BH197" s="195">
        <f>IFERROR(VLOOKUP(BG197,'CRUCE RIESGOS'!$C$9:$D$14,2,FALSE),"")</f>
        <v/>
      </c>
      <c r="BI197" s="195" t="n">
        <v>25.9400000000005</v>
      </c>
      <c r="BJ197" s="195">
        <f>IFERROR(VLOOKUP(BI197,'CRUCE RIESGOS'!$C$9:$D$14,2,FALSE),"")</f>
        <v/>
      </c>
    </row>
    <row r="198">
      <c r="N198" s="195">
        <f>IF(N199&lt;&gt;""," -R","")</f>
        <v/>
      </c>
      <c r="P198" s="195">
        <f>IF(P199&lt;&gt;""," -R","")</f>
        <v/>
      </c>
      <c r="R198" s="195">
        <f>IF(R199&lt;&gt;""," -R","")</f>
        <v/>
      </c>
      <c r="T198" s="195">
        <f>IF(T199&lt;&gt;""," -R","")</f>
        <v/>
      </c>
      <c r="V198" s="195">
        <f>IF(V199&lt;&gt;""," -R","")</f>
        <v/>
      </c>
      <c r="X198" s="195">
        <f>IF(X199&lt;&gt;""," -R","")</f>
        <v/>
      </c>
      <c r="Z198" s="195">
        <f>IF(Z199&lt;&gt;""," -R","")</f>
        <v/>
      </c>
      <c r="AB198" s="195">
        <f>IF(AB199&lt;&gt;""," -R","")</f>
        <v/>
      </c>
      <c r="AD198" s="195">
        <f>IF(AD199&lt;&gt;""," -R","")</f>
        <v/>
      </c>
      <c r="AF198" s="195">
        <f>IF(AF199&lt;&gt;""," -R","")</f>
        <v/>
      </c>
      <c r="AH198" s="195">
        <f>IF(AH199&lt;&gt;""," -R","")</f>
        <v/>
      </c>
      <c r="AJ198" s="195">
        <f>IF(AJ199&lt;&gt;""," -R","")</f>
        <v/>
      </c>
      <c r="AL198" s="195">
        <f>IF(AL199&lt;&gt;""," -R","")</f>
        <v/>
      </c>
      <c r="AN198" s="195">
        <f>IF(AN199&lt;&gt;""," -R","")</f>
        <v/>
      </c>
      <c r="AP198" s="195">
        <f>IF(AP199&lt;&gt;""," -R","")</f>
        <v/>
      </c>
      <c r="AR198" s="195">
        <f>IF(AR199&lt;&gt;""," -R","")</f>
        <v/>
      </c>
      <c r="AT198" s="195">
        <f>IF(AT199&lt;&gt;""," -R","")</f>
        <v/>
      </c>
      <c r="AV198" s="195">
        <f>IF(AV199&lt;&gt;""," -R","")</f>
        <v/>
      </c>
      <c r="AX198" s="195">
        <f>IF(AX199&lt;&gt;""," -R","")</f>
        <v/>
      </c>
      <c r="AZ198" s="195">
        <f>IF(AZ199&lt;&gt;""," -R","")</f>
        <v/>
      </c>
      <c r="BB198" s="195">
        <f>IF(BB199&lt;&gt;""," -R","")</f>
        <v/>
      </c>
      <c r="BD198" s="195">
        <f>IF(BD199&lt;&gt;""," -R","")</f>
        <v/>
      </c>
      <c r="BF198" s="195">
        <f>IF(BF199&lt;&gt;""," -R","")</f>
        <v/>
      </c>
      <c r="BH198" s="195">
        <f>IF(BH199&lt;&gt;""," -R","")</f>
        <v/>
      </c>
      <c r="BJ198" s="195">
        <f>IF(BJ199&lt;&gt;""," -R","")</f>
        <v/>
      </c>
    </row>
    <row r="199">
      <c r="M199" s="195" t="n">
        <v>1.95</v>
      </c>
      <c r="N199" s="195">
        <f>IFERROR(VLOOKUP(M199,'CRUCE RIESGOS'!$C$9:$D$14,2,FALSE),"")</f>
        <v/>
      </c>
      <c r="O199" s="195" t="n">
        <v>2.95000000000002</v>
      </c>
      <c r="P199" s="195">
        <f>IFERROR(VLOOKUP(O199,'CRUCE RIESGOS'!$C$9:$D$14,2,FALSE),"")</f>
        <v/>
      </c>
      <c r="Q199" s="195" t="n">
        <v>3.95000000000004</v>
      </c>
      <c r="R199" s="195">
        <f>IFERROR(VLOOKUP(Q199,'CRUCE RIESGOS'!$C$9:$D$14,2,FALSE),"")</f>
        <v/>
      </c>
      <c r="S199" s="195" t="n">
        <v>4.95000000000006</v>
      </c>
      <c r="T199" s="195">
        <f>IFERROR(VLOOKUP(S199,'CRUCE RIESGOS'!$C$9:$D$14,2,FALSE),"")</f>
        <v/>
      </c>
      <c r="U199" s="195" t="n">
        <v>5.95000000000008</v>
      </c>
      <c r="V199" s="195">
        <f>IFERROR(VLOOKUP(U199,'CRUCE RIESGOS'!$C$9:$D$14,2,FALSE),"")</f>
        <v/>
      </c>
      <c r="W199" s="195" t="n">
        <v>6.9500000000001</v>
      </c>
      <c r="X199" s="195">
        <f>IFERROR(VLOOKUP(W199,'CRUCE RIESGOS'!$C$9:$D$14,2,FALSE),"")</f>
        <v/>
      </c>
      <c r="Y199" s="195" t="n">
        <v>7.95000000000012</v>
      </c>
      <c r="Z199" s="195">
        <f>IFERROR(VLOOKUP(Y199,'CRUCE RIESGOS'!$C$9:$D$14,2,FALSE),"")</f>
        <v/>
      </c>
      <c r="AA199" s="195" t="n">
        <v>8.95000000000014</v>
      </c>
      <c r="AB199" s="195">
        <f>IFERROR(VLOOKUP(AA199,'CRUCE RIESGOS'!$C$9:$D$14,2,FALSE),"")</f>
        <v/>
      </c>
      <c r="AC199" s="195" t="n">
        <v>9.950000000000159</v>
      </c>
      <c r="AD199" s="195">
        <f>IFERROR(VLOOKUP(AC199,'CRUCE RIESGOS'!$C$9:$D$14,2,FALSE),"")</f>
        <v/>
      </c>
      <c r="AE199" s="195" t="n">
        <v>10.9500000000002</v>
      </c>
      <c r="AF199" s="195">
        <f>IFERROR(VLOOKUP(AE199,'CRUCE RIESGOS'!$C$9:$D$14,2,FALSE),"")</f>
        <v/>
      </c>
      <c r="AG199" s="195" t="n">
        <v>11.9500000000002</v>
      </c>
      <c r="AH199" s="195">
        <f>IFERROR(VLOOKUP(AG199,'CRUCE RIESGOS'!$C$9:$D$14,2,FALSE),"")</f>
        <v/>
      </c>
      <c r="AI199" s="195" t="n">
        <v>12.9500000000002</v>
      </c>
      <c r="AJ199" s="195">
        <f>IFERROR(VLOOKUP(AI199,'CRUCE RIESGOS'!$C$9:$D$14,2,FALSE),"")</f>
        <v/>
      </c>
      <c r="AK199" s="195" t="n">
        <v>13.9500000000002</v>
      </c>
      <c r="AL199" s="195">
        <f>IFERROR(VLOOKUP(AK199,'CRUCE RIESGOS'!$C$9:$D$14,2,FALSE),"")</f>
        <v/>
      </c>
      <c r="AM199" s="195" t="n">
        <v>14.9500000000003</v>
      </c>
      <c r="AN199" s="195">
        <f>IFERROR(VLOOKUP(AM199,'CRUCE RIESGOS'!$C$9:$D$14,2,FALSE),"")</f>
        <v/>
      </c>
      <c r="AO199" s="195" t="n">
        <v>15.9500000000003</v>
      </c>
      <c r="AP199" s="195">
        <f>IFERROR(VLOOKUP(AO199,'CRUCE RIESGOS'!$C$9:$D$14,2,FALSE),"")</f>
        <v/>
      </c>
      <c r="AQ199" s="195" t="n">
        <v>16.9500000000003</v>
      </c>
      <c r="AR199" s="195">
        <f>IFERROR(VLOOKUP(AQ199,'CRUCE RIESGOS'!$C$9:$D$14,2,FALSE),"")</f>
        <v/>
      </c>
      <c r="AS199" s="195" t="n">
        <v>17.9500000000003</v>
      </c>
      <c r="AT199" s="195">
        <f>IFERROR(VLOOKUP(AS199,'CRUCE RIESGOS'!$C$9:$D$14,2,FALSE),"")</f>
        <v/>
      </c>
      <c r="AU199" s="195" t="n">
        <v>18.9500000000003</v>
      </c>
      <c r="AV199" s="195">
        <f>IFERROR(VLOOKUP(AU199,'CRUCE RIESGOS'!$C$9:$D$14,2,FALSE),"")</f>
        <v/>
      </c>
      <c r="AW199" s="195" t="n">
        <v>19.9500000000004</v>
      </c>
      <c r="AX199" s="195">
        <f>IFERROR(VLOOKUP(AW199,'CRUCE RIESGOS'!$C$9:$D$14,2,FALSE),"")</f>
        <v/>
      </c>
      <c r="AY199" s="195" t="n">
        <v>20.9500000000004</v>
      </c>
      <c r="AZ199" s="195">
        <f>IFERROR(VLOOKUP(AY199,'CRUCE RIESGOS'!$C$9:$D$14,2,FALSE),"")</f>
        <v/>
      </c>
      <c r="BA199" s="195" t="n">
        <v>21.9500000000004</v>
      </c>
      <c r="BB199" s="195">
        <f>IFERROR(VLOOKUP(BA199,'CRUCE RIESGOS'!$C$9:$D$14,2,FALSE),"")</f>
        <v/>
      </c>
      <c r="BC199" s="195" t="n">
        <v>22.9500000000004</v>
      </c>
      <c r="BD199" s="195">
        <f>IFERROR(VLOOKUP(BC199,'CRUCE RIESGOS'!$C$9:$D$14,2,FALSE),"")</f>
        <v/>
      </c>
      <c r="BE199" s="195" t="n">
        <v>23.9500000000004</v>
      </c>
      <c r="BF199" s="195">
        <f>IFERROR(VLOOKUP(BE199,'CRUCE RIESGOS'!$C$9:$D$14,2,FALSE),"")</f>
        <v/>
      </c>
      <c r="BG199" s="195" t="n">
        <v>24.9500000000005</v>
      </c>
      <c r="BH199" s="195">
        <f>IFERROR(VLOOKUP(BG199,'CRUCE RIESGOS'!$C$9:$D$14,2,FALSE),"")</f>
        <v/>
      </c>
      <c r="BI199" s="195" t="n">
        <v>25.9500000000005</v>
      </c>
      <c r="BJ199" s="195">
        <f>IFERROR(VLOOKUP(BI199,'CRUCE RIESGOS'!$C$9:$D$14,2,FALSE),"")</f>
        <v/>
      </c>
    </row>
    <row r="200">
      <c r="N200" s="195">
        <f>IF(N201&lt;&gt;""," -R","")</f>
        <v/>
      </c>
      <c r="P200" s="195">
        <f>IF(P201&lt;&gt;""," -R","")</f>
        <v/>
      </c>
      <c r="R200" s="195">
        <f>IF(R201&lt;&gt;""," -R","")</f>
        <v/>
      </c>
      <c r="T200" s="195">
        <f>IF(T201&lt;&gt;""," -R","")</f>
        <v/>
      </c>
      <c r="V200" s="195">
        <f>IF(V201&lt;&gt;""," -R","")</f>
        <v/>
      </c>
      <c r="X200" s="195">
        <f>IF(X201&lt;&gt;""," -R","")</f>
        <v/>
      </c>
      <c r="Z200" s="195">
        <f>IF(Z201&lt;&gt;""," -R","")</f>
        <v/>
      </c>
      <c r="AB200" s="195">
        <f>IF(AB201&lt;&gt;""," -R","")</f>
        <v/>
      </c>
      <c r="AD200" s="195">
        <f>IF(AD201&lt;&gt;""," -R","")</f>
        <v/>
      </c>
      <c r="AF200" s="195">
        <f>IF(AF201&lt;&gt;""," -R","")</f>
        <v/>
      </c>
      <c r="AH200" s="195">
        <f>IF(AH201&lt;&gt;""," -R","")</f>
        <v/>
      </c>
      <c r="AJ200" s="195">
        <f>IF(AJ201&lt;&gt;""," -R","")</f>
        <v/>
      </c>
      <c r="AL200" s="195">
        <f>IF(AL201&lt;&gt;""," -R","")</f>
        <v/>
      </c>
      <c r="AN200" s="195">
        <f>IF(AN201&lt;&gt;""," -R","")</f>
        <v/>
      </c>
      <c r="AP200" s="195">
        <f>IF(AP201&lt;&gt;""," -R","")</f>
        <v/>
      </c>
      <c r="AR200" s="195">
        <f>IF(AR201&lt;&gt;""," -R","")</f>
        <v/>
      </c>
      <c r="AT200" s="195">
        <f>IF(AT201&lt;&gt;""," -R","")</f>
        <v/>
      </c>
      <c r="AV200" s="195">
        <f>IF(AV201&lt;&gt;""," -R","")</f>
        <v/>
      </c>
      <c r="AX200" s="195">
        <f>IF(AX201&lt;&gt;""," -R","")</f>
        <v/>
      </c>
      <c r="AZ200" s="195">
        <f>IF(AZ201&lt;&gt;""," -R","")</f>
        <v/>
      </c>
      <c r="BB200" s="195">
        <f>IF(BB201&lt;&gt;""," -R","")</f>
        <v/>
      </c>
      <c r="BD200" s="195">
        <f>IF(BD201&lt;&gt;""," -R","")</f>
        <v/>
      </c>
      <c r="BF200" s="195">
        <f>IF(BF201&lt;&gt;""," -R","")</f>
        <v/>
      </c>
      <c r="BH200" s="195">
        <f>IF(BH201&lt;&gt;""," -R","")</f>
        <v/>
      </c>
      <c r="BJ200" s="195">
        <f>IF(BJ201&lt;&gt;""," -R","")</f>
        <v/>
      </c>
    </row>
    <row r="201">
      <c r="M201" s="195" t="n">
        <v>1.96</v>
      </c>
      <c r="N201" s="195">
        <f>IFERROR(VLOOKUP(M201,'CRUCE RIESGOS'!$C$9:$D$14,2,FALSE),"")</f>
        <v/>
      </c>
      <c r="O201" s="195" t="n">
        <v>2.96000000000002</v>
      </c>
      <c r="P201" s="195">
        <f>IFERROR(VLOOKUP(O201,'CRUCE RIESGOS'!$C$9:$D$14,2,FALSE),"")</f>
        <v/>
      </c>
      <c r="Q201" s="195" t="n">
        <v>3.96000000000004</v>
      </c>
      <c r="R201" s="195">
        <f>IFERROR(VLOOKUP(Q201,'CRUCE RIESGOS'!$C$9:$D$14,2,FALSE),"")</f>
        <v/>
      </c>
      <c r="S201" s="195" t="n">
        <v>4.96000000000006</v>
      </c>
      <c r="T201" s="195">
        <f>IFERROR(VLOOKUP(S201,'CRUCE RIESGOS'!$C$9:$D$14,2,FALSE),"")</f>
        <v/>
      </c>
      <c r="U201" s="195" t="n">
        <v>5.96000000000008</v>
      </c>
      <c r="V201" s="195">
        <f>IFERROR(VLOOKUP(U201,'CRUCE RIESGOS'!$C$9:$D$14,2,FALSE),"")</f>
        <v/>
      </c>
      <c r="W201" s="195" t="n">
        <v>6.9600000000001</v>
      </c>
      <c r="X201" s="195">
        <f>IFERROR(VLOOKUP(W201,'CRUCE RIESGOS'!$C$9:$D$14,2,FALSE),"")</f>
        <v/>
      </c>
      <c r="Y201" s="195" t="n">
        <v>7.96000000000012</v>
      </c>
      <c r="Z201" s="195">
        <f>IFERROR(VLOOKUP(Y201,'CRUCE RIESGOS'!$C$9:$D$14,2,FALSE),"")</f>
        <v/>
      </c>
      <c r="AA201" s="195" t="n">
        <v>8.960000000000139</v>
      </c>
      <c r="AB201" s="195">
        <f>IFERROR(VLOOKUP(AA201,'CRUCE RIESGOS'!$C$9:$D$14,2,FALSE),"")</f>
        <v/>
      </c>
      <c r="AC201" s="195" t="n">
        <v>9.960000000000161</v>
      </c>
      <c r="AD201" s="195">
        <f>IFERROR(VLOOKUP(AC201,'CRUCE RIESGOS'!$C$9:$D$14,2,FALSE),"")</f>
        <v/>
      </c>
      <c r="AE201" s="195" t="n">
        <v>10.9600000000002</v>
      </c>
      <c r="AF201" s="195">
        <f>IFERROR(VLOOKUP(AE201,'CRUCE RIESGOS'!$C$9:$D$14,2,FALSE),"")</f>
        <v/>
      </c>
      <c r="AG201" s="195" t="n">
        <v>11.9600000000002</v>
      </c>
      <c r="AH201" s="195">
        <f>IFERROR(VLOOKUP(AG201,'CRUCE RIESGOS'!$C$9:$D$14,2,FALSE),"")</f>
        <v/>
      </c>
      <c r="AI201" s="195" t="n">
        <v>12.9600000000002</v>
      </c>
      <c r="AJ201" s="195">
        <f>IFERROR(VLOOKUP(AI201,'CRUCE RIESGOS'!$C$9:$D$14,2,FALSE),"")</f>
        <v/>
      </c>
      <c r="AK201" s="195" t="n">
        <v>13.9600000000002</v>
      </c>
      <c r="AL201" s="195">
        <f>IFERROR(VLOOKUP(AK201,'CRUCE RIESGOS'!$C$9:$D$14,2,FALSE),"")</f>
        <v/>
      </c>
      <c r="AM201" s="195" t="n">
        <v>14.9600000000003</v>
      </c>
      <c r="AN201" s="195">
        <f>IFERROR(VLOOKUP(AM201,'CRUCE RIESGOS'!$C$9:$D$14,2,FALSE),"")</f>
        <v/>
      </c>
      <c r="AO201" s="195" t="n">
        <v>15.9600000000003</v>
      </c>
      <c r="AP201" s="195">
        <f>IFERROR(VLOOKUP(AO201,'CRUCE RIESGOS'!$C$9:$D$14,2,FALSE),"")</f>
        <v/>
      </c>
      <c r="AQ201" s="195" t="n">
        <v>16.9600000000003</v>
      </c>
      <c r="AR201" s="195">
        <f>IFERROR(VLOOKUP(AQ201,'CRUCE RIESGOS'!$C$9:$D$14,2,FALSE),"")</f>
        <v/>
      </c>
      <c r="AS201" s="195" t="n">
        <v>17.9600000000003</v>
      </c>
      <c r="AT201" s="195">
        <f>IFERROR(VLOOKUP(AS201,'CRUCE RIESGOS'!$C$9:$D$14,2,FALSE),"")</f>
        <v/>
      </c>
      <c r="AU201" s="195" t="n">
        <v>18.9600000000003</v>
      </c>
      <c r="AV201" s="195">
        <f>IFERROR(VLOOKUP(AU201,'CRUCE RIESGOS'!$C$9:$D$14,2,FALSE),"")</f>
        <v/>
      </c>
      <c r="AW201" s="195" t="n">
        <v>19.9600000000004</v>
      </c>
      <c r="AX201" s="195">
        <f>IFERROR(VLOOKUP(AW201,'CRUCE RIESGOS'!$C$9:$D$14,2,FALSE),"")</f>
        <v/>
      </c>
      <c r="AY201" s="195" t="n">
        <v>20.9600000000004</v>
      </c>
      <c r="AZ201" s="195">
        <f>IFERROR(VLOOKUP(AY201,'CRUCE RIESGOS'!$C$9:$D$14,2,FALSE),"")</f>
        <v/>
      </c>
      <c r="BA201" s="195" t="n">
        <v>21.9600000000004</v>
      </c>
      <c r="BB201" s="195">
        <f>IFERROR(VLOOKUP(BA201,'CRUCE RIESGOS'!$C$9:$D$14,2,FALSE),"")</f>
        <v/>
      </c>
      <c r="BC201" s="195" t="n">
        <v>22.9600000000004</v>
      </c>
      <c r="BD201" s="195">
        <f>IFERROR(VLOOKUP(BC201,'CRUCE RIESGOS'!$C$9:$D$14,2,FALSE),"")</f>
        <v/>
      </c>
      <c r="BE201" s="195" t="n">
        <v>23.9600000000004</v>
      </c>
      <c r="BF201" s="195">
        <f>IFERROR(VLOOKUP(BE201,'CRUCE RIESGOS'!$C$9:$D$14,2,FALSE),"")</f>
        <v/>
      </c>
      <c r="BG201" s="195" t="n">
        <v>24.9600000000005</v>
      </c>
      <c r="BH201" s="195">
        <f>IFERROR(VLOOKUP(BG201,'CRUCE RIESGOS'!$C$9:$D$14,2,FALSE),"")</f>
        <v/>
      </c>
      <c r="BI201" s="195" t="n">
        <v>25.9600000000005</v>
      </c>
      <c r="BJ201" s="195">
        <f>IFERROR(VLOOKUP(BI201,'CRUCE RIESGOS'!$C$9:$D$14,2,FALSE),"")</f>
        <v/>
      </c>
    </row>
    <row r="202">
      <c r="N202" s="195">
        <f>IF(N203&lt;&gt;""," -R","")</f>
        <v/>
      </c>
      <c r="P202" s="195">
        <f>IF(P203&lt;&gt;""," -R","")</f>
        <v/>
      </c>
      <c r="R202" s="195">
        <f>IF(R203&lt;&gt;""," -R","")</f>
        <v/>
      </c>
      <c r="T202" s="195">
        <f>IF(T203&lt;&gt;""," -R","")</f>
        <v/>
      </c>
      <c r="V202" s="195">
        <f>IF(V203&lt;&gt;""," -R","")</f>
        <v/>
      </c>
      <c r="X202" s="195">
        <f>IF(X203&lt;&gt;""," -R","")</f>
        <v/>
      </c>
      <c r="Z202" s="195">
        <f>IF(Z203&lt;&gt;""," -R","")</f>
        <v/>
      </c>
      <c r="AB202" s="195">
        <f>IF(AB203&lt;&gt;""," -R","")</f>
        <v/>
      </c>
      <c r="AD202" s="195">
        <f>IF(AD203&lt;&gt;""," -R","")</f>
        <v/>
      </c>
      <c r="AF202" s="195">
        <f>IF(AF203&lt;&gt;""," -R","")</f>
        <v/>
      </c>
      <c r="AH202" s="195">
        <f>IF(AH203&lt;&gt;""," -R","")</f>
        <v/>
      </c>
      <c r="AJ202" s="195">
        <f>IF(AJ203&lt;&gt;""," -R","")</f>
        <v/>
      </c>
      <c r="AL202" s="195">
        <f>IF(AL203&lt;&gt;""," -R","")</f>
        <v/>
      </c>
      <c r="AN202" s="195">
        <f>IF(AN203&lt;&gt;""," -R","")</f>
        <v/>
      </c>
      <c r="AP202" s="195">
        <f>IF(AP203&lt;&gt;""," -R","")</f>
        <v/>
      </c>
      <c r="AR202" s="195">
        <f>IF(AR203&lt;&gt;""," -R","")</f>
        <v/>
      </c>
      <c r="AT202" s="195">
        <f>IF(AT203&lt;&gt;""," -R","")</f>
        <v/>
      </c>
      <c r="AV202" s="195">
        <f>IF(AV203&lt;&gt;""," -R","")</f>
        <v/>
      </c>
      <c r="AX202" s="195">
        <f>IF(AX203&lt;&gt;""," -R","")</f>
        <v/>
      </c>
      <c r="AZ202" s="195">
        <f>IF(AZ203&lt;&gt;""," -R","")</f>
        <v/>
      </c>
      <c r="BB202" s="195">
        <f>IF(BB203&lt;&gt;""," -R","")</f>
        <v/>
      </c>
      <c r="BD202" s="195">
        <f>IF(BD203&lt;&gt;""," -R","")</f>
        <v/>
      </c>
      <c r="BF202" s="195">
        <f>IF(BF203&lt;&gt;""," -R","")</f>
        <v/>
      </c>
      <c r="BH202" s="195">
        <f>IF(BH203&lt;&gt;""," -R","")</f>
        <v/>
      </c>
      <c r="BJ202" s="195">
        <f>IF(BJ203&lt;&gt;""," -R","")</f>
        <v/>
      </c>
    </row>
    <row r="203">
      <c r="M203" s="195" t="n">
        <v>1.97</v>
      </c>
      <c r="N203" s="195">
        <f>IFERROR(VLOOKUP(M203,'CRUCE RIESGOS'!$C$9:$D$14,2,FALSE),"")</f>
        <v/>
      </c>
      <c r="O203" s="195" t="n">
        <v>2.97000000000002</v>
      </c>
      <c r="P203" s="195">
        <f>IFERROR(VLOOKUP(O203,'CRUCE RIESGOS'!$C$9:$D$14,2,FALSE),"")</f>
        <v/>
      </c>
      <c r="Q203" s="195" t="n">
        <v>3.97000000000004</v>
      </c>
      <c r="R203" s="195">
        <f>IFERROR(VLOOKUP(Q203,'CRUCE RIESGOS'!$C$9:$D$14,2,FALSE),"")</f>
        <v/>
      </c>
      <c r="S203" s="195" t="n">
        <v>4.97000000000006</v>
      </c>
      <c r="T203" s="195">
        <f>IFERROR(VLOOKUP(S203,'CRUCE RIESGOS'!$C$9:$D$14,2,FALSE),"")</f>
        <v/>
      </c>
      <c r="U203" s="195" t="n">
        <v>5.97000000000008</v>
      </c>
      <c r="V203" s="195">
        <f>IFERROR(VLOOKUP(U203,'CRUCE RIESGOS'!$C$9:$D$14,2,FALSE),"")</f>
        <v/>
      </c>
      <c r="W203" s="195" t="n">
        <v>6.9700000000001</v>
      </c>
      <c r="X203" s="195">
        <f>IFERROR(VLOOKUP(W203,'CRUCE RIESGOS'!$C$9:$D$14,2,FALSE),"")</f>
        <v/>
      </c>
      <c r="Y203" s="195" t="n">
        <v>7.97000000000012</v>
      </c>
      <c r="Z203" s="195">
        <f>IFERROR(VLOOKUP(Y203,'CRUCE RIESGOS'!$C$9:$D$14,2,FALSE),"")</f>
        <v/>
      </c>
      <c r="AA203" s="195" t="n">
        <v>8.970000000000139</v>
      </c>
      <c r="AB203" s="195">
        <f>IFERROR(VLOOKUP(AA203,'CRUCE RIESGOS'!$C$9:$D$14,2,FALSE),"")</f>
        <v/>
      </c>
      <c r="AC203" s="195" t="n">
        <v>9.970000000000161</v>
      </c>
      <c r="AD203" s="195">
        <f>IFERROR(VLOOKUP(AC203,'CRUCE RIESGOS'!$C$9:$D$14,2,FALSE),"")</f>
        <v/>
      </c>
      <c r="AE203" s="195" t="n">
        <v>10.9700000000002</v>
      </c>
      <c r="AF203" s="195">
        <f>IFERROR(VLOOKUP(AE203,'CRUCE RIESGOS'!$C$9:$D$14,2,FALSE),"")</f>
        <v/>
      </c>
      <c r="AG203" s="195" t="n">
        <v>11.9700000000002</v>
      </c>
      <c r="AH203" s="195">
        <f>IFERROR(VLOOKUP(AG203,'CRUCE RIESGOS'!$C$9:$D$14,2,FALSE),"")</f>
        <v/>
      </c>
      <c r="AI203" s="195" t="n">
        <v>12.9700000000002</v>
      </c>
      <c r="AJ203" s="195">
        <f>IFERROR(VLOOKUP(AI203,'CRUCE RIESGOS'!$C$9:$D$14,2,FALSE),"")</f>
        <v/>
      </c>
      <c r="AK203" s="195" t="n">
        <v>13.9700000000002</v>
      </c>
      <c r="AL203" s="195">
        <f>IFERROR(VLOOKUP(AK203,'CRUCE RIESGOS'!$C$9:$D$14,2,FALSE),"")</f>
        <v/>
      </c>
      <c r="AM203" s="195" t="n">
        <v>14.9700000000003</v>
      </c>
      <c r="AN203" s="195">
        <f>IFERROR(VLOOKUP(AM203,'CRUCE RIESGOS'!$C$9:$D$14,2,FALSE),"")</f>
        <v/>
      </c>
      <c r="AO203" s="195" t="n">
        <v>15.9700000000003</v>
      </c>
      <c r="AP203" s="195">
        <f>IFERROR(VLOOKUP(AO203,'CRUCE RIESGOS'!$C$9:$D$14,2,FALSE),"")</f>
        <v/>
      </c>
      <c r="AQ203" s="195" t="n">
        <v>16.9700000000003</v>
      </c>
      <c r="AR203" s="195">
        <f>IFERROR(VLOOKUP(AQ203,'CRUCE RIESGOS'!$C$9:$D$14,2,FALSE),"")</f>
        <v/>
      </c>
      <c r="AS203" s="195" t="n">
        <v>17.9700000000003</v>
      </c>
      <c r="AT203" s="195">
        <f>IFERROR(VLOOKUP(AS203,'CRUCE RIESGOS'!$C$9:$D$14,2,FALSE),"")</f>
        <v/>
      </c>
      <c r="AU203" s="195" t="n">
        <v>18.9700000000003</v>
      </c>
      <c r="AV203" s="195">
        <f>IFERROR(VLOOKUP(AU203,'CRUCE RIESGOS'!$C$9:$D$14,2,FALSE),"")</f>
        <v/>
      </c>
      <c r="AW203" s="195" t="n">
        <v>19.9700000000004</v>
      </c>
      <c r="AX203" s="195">
        <f>IFERROR(VLOOKUP(AW203,'CRUCE RIESGOS'!$C$9:$D$14,2,FALSE),"")</f>
        <v/>
      </c>
      <c r="AY203" s="195" t="n">
        <v>20.9700000000004</v>
      </c>
      <c r="AZ203" s="195">
        <f>IFERROR(VLOOKUP(AY203,'CRUCE RIESGOS'!$C$9:$D$14,2,FALSE),"")</f>
        <v/>
      </c>
      <c r="BA203" s="195" t="n">
        <v>21.9700000000004</v>
      </c>
      <c r="BB203" s="195">
        <f>IFERROR(VLOOKUP(BA203,'CRUCE RIESGOS'!$C$9:$D$14,2,FALSE),"")</f>
        <v/>
      </c>
      <c r="BC203" s="195" t="n">
        <v>22.9700000000004</v>
      </c>
      <c r="BD203" s="195">
        <f>IFERROR(VLOOKUP(BC203,'CRUCE RIESGOS'!$C$9:$D$14,2,FALSE),"")</f>
        <v/>
      </c>
      <c r="BE203" s="195" t="n">
        <v>23.9700000000004</v>
      </c>
      <c r="BF203" s="195">
        <f>IFERROR(VLOOKUP(BE203,'CRUCE RIESGOS'!$C$9:$D$14,2,FALSE),"")</f>
        <v/>
      </c>
      <c r="BG203" s="195" t="n">
        <v>24.9700000000005</v>
      </c>
      <c r="BH203" s="195">
        <f>IFERROR(VLOOKUP(BG203,'CRUCE RIESGOS'!$C$9:$D$14,2,FALSE),"")</f>
        <v/>
      </c>
      <c r="BI203" s="195" t="n">
        <v>25.9700000000005</v>
      </c>
      <c r="BJ203" s="195">
        <f>IFERROR(VLOOKUP(BI203,'CRUCE RIESGOS'!$C$9:$D$14,2,FALSE),"")</f>
        <v/>
      </c>
    </row>
    <row r="204">
      <c r="N204" s="195">
        <f>IF(N205&lt;&gt;""," -R","")</f>
        <v/>
      </c>
      <c r="P204" s="195">
        <f>IF(P205&lt;&gt;""," -R","")</f>
        <v/>
      </c>
      <c r="R204" s="195">
        <f>IF(R205&lt;&gt;""," -R","")</f>
        <v/>
      </c>
      <c r="T204" s="195">
        <f>IF(T205&lt;&gt;""," -R","")</f>
        <v/>
      </c>
      <c r="V204" s="195">
        <f>IF(V205&lt;&gt;""," -R","")</f>
        <v/>
      </c>
      <c r="X204" s="195">
        <f>IF(X205&lt;&gt;""," -R","")</f>
        <v/>
      </c>
      <c r="Z204" s="195">
        <f>IF(Z205&lt;&gt;""," -R","")</f>
        <v/>
      </c>
      <c r="AB204" s="195">
        <f>IF(AB205&lt;&gt;""," -R","")</f>
        <v/>
      </c>
      <c r="AD204" s="195">
        <f>IF(AD205&lt;&gt;""," -R","")</f>
        <v/>
      </c>
      <c r="AF204" s="195">
        <f>IF(AF205&lt;&gt;""," -R","")</f>
        <v/>
      </c>
      <c r="AH204" s="195">
        <f>IF(AH205&lt;&gt;""," -R","")</f>
        <v/>
      </c>
      <c r="AJ204" s="195">
        <f>IF(AJ205&lt;&gt;""," -R","")</f>
        <v/>
      </c>
      <c r="AL204" s="195">
        <f>IF(AL205&lt;&gt;""," -R","")</f>
        <v/>
      </c>
      <c r="AN204" s="195">
        <f>IF(AN205&lt;&gt;""," -R","")</f>
        <v/>
      </c>
      <c r="AP204" s="195">
        <f>IF(AP205&lt;&gt;""," -R","")</f>
        <v/>
      </c>
      <c r="AR204" s="195">
        <f>IF(AR205&lt;&gt;""," -R","")</f>
        <v/>
      </c>
      <c r="AT204" s="195">
        <f>IF(AT205&lt;&gt;""," -R","")</f>
        <v/>
      </c>
      <c r="AV204" s="195">
        <f>IF(AV205&lt;&gt;""," -R","")</f>
        <v/>
      </c>
      <c r="AX204" s="195">
        <f>IF(AX205&lt;&gt;""," -R","")</f>
        <v/>
      </c>
      <c r="AZ204" s="195">
        <f>IF(AZ205&lt;&gt;""," -R","")</f>
        <v/>
      </c>
      <c r="BB204" s="195">
        <f>IF(BB205&lt;&gt;""," -R","")</f>
        <v/>
      </c>
      <c r="BD204" s="195">
        <f>IF(BD205&lt;&gt;""," -R","")</f>
        <v/>
      </c>
      <c r="BF204" s="195">
        <f>IF(BF205&lt;&gt;""," -R","")</f>
        <v/>
      </c>
      <c r="BH204" s="195">
        <f>IF(BH205&lt;&gt;""," -R","")</f>
        <v/>
      </c>
      <c r="BJ204" s="195">
        <f>IF(BJ205&lt;&gt;""," -R","")</f>
        <v/>
      </c>
    </row>
    <row r="205">
      <c r="M205" s="195" t="n">
        <v>1.98</v>
      </c>
      <c r="N205" s="195">
        <f>IFERROR(VLOOKUP(M205,'CRUCE RIESGOS'!$C$9:$D$14,2,FALSE),"")</f>
        <v/>
      </c>
      <c r="O205" s="195" t="n">
        <v>2.98000000000002</v>
      </c>
      <c r="P205" s="195">
        <f>IFERROR(VLOOKUP(O205,'CRUCE RIESGOS'!$C$9:$D$14,2,FALSE),"")</f>
        <v/>
      </c>
      <c r="Q205" s="195" t="n">
        <v>3.98000000000004</v>
      </c>
      <c r="R205" s="195">
        <f>IFERROR(VLOOKUP(Q205,'CRUCE RIESGOS'!$C$9:$D$14,2,FALSE),"")</f>
        <v/>
      </c>
      <c r="S205" s="195" t="n">
        <v>4.98000000000006</v>
      </c>
      <c r="T205" s="195">
        <f>IFERROR(VLOOKUP(S205,'CRUCE RIESGOS'!$C$9:$D$14,2,FALSE),"")</f>
        <v/>
      </c>
      <c r="U205" s="195" t="n">
        <v>5.98000000000008</v>
      </c>
      <c r="V205" s="195">
        <f>IFERROR(VLOOKUP(U205,'CRUCE RIESGOS'!$C$9:$D$14,2,FALSE),"")</f>
        <v/>
      </c>
      <c r="W205" s="195" t="n">
        <v>6.9800000000001</v>
      </c>
      <c r="X205" s="195">
        <f>IFERROR(VLOOKUP(W205,'CRUCE RIESGOS'!$C$9:$D$14,2,FALSE),"")</f>
        <v/>
      </c>
      <c r="Y205" s="195" t="n">
        <v>7.98000000000012</v>
      </c>
      <c r="Z205" s="195">
        <f>IFERROR(VLOOKUP(Y205,'CRUCE RIESGOS'!$C$9:$D$14,2,FALSE),"")</f>
        <v/>
      </c>
      <c r="AA205" s="195" t="n">
        <v>8.980000000000141</v>
      </c>
      <c r="AB205" s="195">
        <f>IFERROR(VLOOKUP(AA205,'CRUCE RIESGOS'!$C$9:$D$14,2,FALSE),"")</f>
        <v/>
      </c>
      <c r="AC205" s="195" t="n">
        <v>9.98000000000016</v>
      </c>
      <c r="AD205" s="195">
        <f>IFERROR(VLOOKUP(AC205,'CRUCE RIESGOS'!$C$9:$D$14,2,FALSE),"")</f>
        <v/>
      </c>
      <c r="AE205" s="195" t="n">
        <v>10.9800000000002</v>
      </c>
      <c r="AF205" s="195">
        <f>IFERROR(VLOOKUP(AE205,'CRUCE RIESGOS'!$C$9:$D$14,2,FALSE),"")</f>
        <v/>
      </c>
      <c r="AG205" s="195" t="n">
        <v>11.9800000000002</v>
      </c>
      <c r="AH205" s="195">
        <f>IFERROR(VLOOKUP(AG205,'CRUCE RIESGOS'!$C$9:$D$14,2,FALSE),"")</f>
        <v/>
      </c>
      <c r="AI205" s="195" t="n">
        <v>12.9800000000002</v>
      </c>
      <c r="AJ205" s="195">
        <f>IFERROR(VLOOKUP(AI205,'CRUCE RIESGOS'!$C$9:$D$14,2,FALSE),"")</f>
        <v/>
      </c>
      <c r="AK205" s="195" t="n">
        <v>13.9800000000002</v>
      </c>
      <c r="AL205" s="195">
        <f>IFERROR(VLOOKUP(AK205,'CRUCE RIESGOS'!$C$9:$D$14,2,FALSE),"")</f>
        <v/>
      </c>
      <c r="AM205" s="195" t="n">
        <v>14.9800000000003</v>
      </c>
      <c r="AN205" s="195">
        <f>IFERROR(VLOOKUP(AM205,'CRUCE RIESGOS'!$C$9:$D$14,2,FALSE),"")</f>
        <v/>
      </c>
      <c r="AO205" s="195" t="n">
        <v>15.9800000000003</v>
      </c>
      <c r="AP205" s="195">
        <f>IFERROR(VLOOKUP(AO205,'CRUCE RIESGOS'!$C$9:$D$14,2,FALSE),"")</f>
        <v/>
      </c>
      <c r="AQ205" s="195" t="n">
        <v>16.9800000000003</v>
      </c>
      <c r="AR205" s="195">
        <f>IFERROR(VLOOKUP(AQ205,'CRUCE RIESGOS'!$C$9:$D$14,2,FALSE),"")</f>
        <v/>
      </c>
      <c r="AS205" s="195" t="n">
        <v>17.9800000000003</v>
      </c>
      <c r="AT205" s="195">
        <f>IFERROR(VLOOKUP(AS205,'CRUCE RIESGOS'!$C$9:$D$14,2,FALSE),"")</f>
        <v/>
      </c>
      <c r="AU205" s="195" t="n">
        <v>18.9800000000003</v>
      </c>
      <c r="AV205" s="195">
        <f>IFERROR(VLOOKUP(AU205,'CRUCE RIESGOS'!$C$9:$D$14,2,FALSE),"")</f>
        <v/>
      </c>
      <c r="AW205" s="195" t="n">
        <v>19.9800000000004</v>
      </c>
      <c r="AX205" s="195">
        <f>IFERROR(VLOOKUP(AW205,'CRUCE RIESGOS'!$C$9:$D$14,2,FALSE),"")</f>
        <v/>
      </c>
      <c r="AY205" s="195" t="n">
        <v>20.9800000000004</v>
      </c>
      <c r="AZ205" s="195">
        <f>IFERROR(VLOOKUP(AY205,'CRUCE RIESGOS'!$C$9:$D$14,2,FALSE),"")</f>
        <v/>
      </c>
      <c r="BA205" s="195" t="n">
        <v>21.9800000000004</v>
      </c>
      <c r="BB205" s="195">
        <f>IFERROR(VLOOKUP(BA205,'CRUCE RIESGOS'!$C$9:$D$14,2,FALSE),"")</f>
        <v/>
      </c>
      <c r="BC205" s="195" t="n">
        <v>22.9800000000004</v>
      </c>
      <c r="BD205" s="195">
        <f>IFERROR(VLOOKUP(BC205,'CRUCE RIESGOS'!$C$9:$D$14,2,FALSE),"")</f>
        <v/>
      </c>
      <c r="BE205" s="195" t="n">
        <v>23.9800000000004</v>
      </c>
      <c r="BF205" s="195">
        <f>IFERROR(VLOOKUP(BE205,'CRUCE RIESGOS'!$C$9:$D$14,2,FALSE),"")</f>
        <v/>
      </c>
      <c r="BG205" s="195" t="n">
        <v>24.9800000000005</v>
      </c>
      <c r="BH205" s="195">
        <f>IFERROR(VLOOKUP(BG205,'CRUCE RIESGOS'!$C$9:$D$14,2,FALSE),"")</f>
        <v/>
      </c>
      <c r="BI205" s="195" t="n">
        <v>25.9800000000005</v>
      </c>
      <c r="BJ205" s="195">
        <f>IFERROR(VLOOKUP(BI205,'CRUCE RIESGOS'!$C$9:$D$14,2,FALSE),"")</f>
        <v/>
      </c>
    </row>
    <row r="206">
      <c r="N206" s="195">
        <f>IF(N207&lt;&gt;""," -R","")</f>
        <v/>
      </c>
      <c r="P206" s="195">
        <f>IF(P207&lt;&gt;""," -R","")</f>
        <v/>
      </c>
      <c r="R206" s="195">
        <f>IF(R207&lt;&gt;""," -R","")</f>
        <v/>
      </c>
      <c r="T206" s="195">
        <f>IF(T207&lt;&gt;""," -R","")</f>
        <v/>
      </c>
      <c r="V206" s="195">
        <f>IF(V207&lt;&gt;""," -R","")</f>
        <v/>
      </c>
      <c r="X206" s="195">
        <f>IF(X207&lt;&gt;""," -R","")</f>
        <v/>
      </c>
      <c r="Z206" s="195">
        <f>IF(Z207&lt;&gt;""," -R","")</f>
        <v/>
      </c>
      <c r="AB206" s="195">
        <f>IF(AB207&lt;&gt;""," -R","")</f>
        <v/>
      </c>
      <c r="AD206" s="195">
        <f>IF(AD207&lt;&gt;""," -R","")</f>
        <v/>
      </c>
      <c r="AF206" s="195">
        <f>IF(AF207&lt;&gt;""," -R","")</f>
        <v/>
      </c>
      <c r="AH206" s="195">
        <f>IF(AH207&lt;&gt;""," -R","")</f>
        <v/>
      </c>
      <c r="AJ206" s="195">
        <f>IF(AJ207&lt;&gt;""," -R","")</f>
        <v/>
      </c>
      <c r="AL206" s="195">
        <f>IF(AL207&lt;&gt;""," -R","")</f>
        <v/>
      </c>
      <c r="AN206" s="195">
        <f>IF(AN207&lt;&gt;""," -R","")</f>
        <v/>
      </c>
      <c r="AP206" s="195">
        <f>IF(AP207&lt;&gt;""," -R","")</f>
        <v/>
      </c>
      <c r="AR206" s="195">
        <f>IF(AR207&lt;&gt;""," -R","")</f>
        <v/>
      </c>
      <c r="AT206" s="195">
        <f>IF(AT207&lt;&gt;""," -R","")</f>
        <v/>
      </c>
      <c r="AV206" s="195">
        <f>IF(AV207&lt;&gt;""," -R","")</f>
        <v/>
      </c>
      <c r="AX206" s="195">
        <f>IF(AX207&lt;&gt;""," -R","")</f>
        <v/>
      </c>
      <c r="AZ206" s="195">
        <f>IF(AZ207&lt;&gt;""," -R","")</f>
        <v/>
      </c>
      <c r="BB206" s="195">
        <f>IF(BB207&lt;&gt;""," -R","")</f>
        <v/>
      </c>
      <c r="BD206" s="195">
        <f>IF(BD207&lt;&gt;""," -R","")</f>
        <v/>
      </c>
      <c r="BF206" s="195">
        <f>IF(BF207&lt;&gt;""," -R","")</f>
        <v/>
      </c>
      <c r="BH206" s="195">
        <f>IF(BH207&lt;&gt;""," -R","")</f>
        <v/>
      </c>
      <c r="BJ206" s="195">
        <f>IF(BJ207&lt;&gt;""," -R","")</f>
        <v/>
      </c>
    </row>
    <row r="207">
      <c r="M207" s="195" t="n">
        <v>1.99</v>
      </c>
      <c r="N207" s="195">
        <f>IFERROR(VLOOKUP(M207,'CRUCE RIESGOS'!$C$9:$D$14,2,FALSE),"")</f>
        <v/>
      </c>
      <c r="O207" s="195" t="n">
        <v>2.99000000000002</v>
      </c>
      <c r="P207" s="195">
        <f>IFERROR(VLOOKUP(O207,'CRUCE RIESGOS'!$C$9:$D$14,2,FALSE),"")</f>
        <v/>
      </c>
      <c r="Q207" s="195" t="n">
        <v>3.99000000000004</v>
      </c>
      <c r="R207" s="195">
        <f>IFERROR(VLOOKUP(Q207,'CRUCE RIESGOS'!$C$9:$D$14,2,FALSE),"")</f>
        <v/>
      </c>
      <c r="S207" s="195" t="n">
        <v>4.99000000000006</v>
      </c>
      <c r="T207" s="195">
        <f>IFERROR(VLOOKUP(S207,'CRUCE RIESGOS'!$C$9:$D$14,2,FALSE),"")</f>
        <v/>
      </c>
      <c r="U207" s="195" t="n">
        <v>5.99000000000008</v>
      </c>
      <c r="V207" s="195">
        <f>IFERROR(VLOOKUP(U207,'CRUCE RIESGOS'!$C$9:$D$14,2,FALSE),"")</f>
        <v/>
      </c>
      <c r="W207" s="195" t="n">
        <v>6.9900000000001</v>
      </c>
      <c r="X207" s="195">
        <f>IFERROR(VLOOKUP(W207,'CRUCE RIESGOS'!$C$9:$D$14,2,FALSE),"")</f>
        <v/>
      </c>
      <c r="Y207" s="195" t="n">
        <v>7.99000000000012</v>
      </c>
      <c r="Z207" s="195">
        <f>IFERROR(VLOOKUP(Y207,'CRUCE RIESGOS'!$C$9:$D$14,2,FALSE),"")</f>
        <v/>
      </c>
      <c r="AA207" s="195" t="n">
        <v>8.990000000000141</v>
      </c>
      <c r="AB207" s="195">
        <f>IFERROR(VLOOKUP(AA207,'CRUCE RIESGOS'!$C$9:$D$14,2,FALSE),"")</f>
        <v/>
      </c>
      <c r="AC207" s="195" t="n">
        <v>9.99000000000016</v>
      </c>
      <c r="AD207" s="195">
        <f>IFERROR(VLOOKUP(AC207,'CRUCE RIESGOS'!$C$9:$D$14,2,FALSE),"")</f>
        <v/>
      </c>
      <c r="AE207" s="195" t="n">
        <v>10.9900000000002</v>
      </c>
      <c r="AF207" s="195">
        <f>IFERROR(VLOOKUP(AE207,'CRUCE RIESGOS'!$C$9:$D$14,2,FALSE),"")</f>
        <v/>
      </c>
      <c r="AG207" s="195" t="n">
        <v>11.9900000000002</v>
      </c>
      <c r="AH207" s="195">
        <f>IFERROR(VLOOKUP(AG207,'CRUCE RIESGOS'!$C$9:$D$14,2,FALSE),"")</f>
        <v/>
      </c>
      <c r="AI207" s="195" t="n">
        <v>12.9900000000002</v>
      </c>
      <c r="AJ207" s="195">
        <f>IFERROR(VLOOKUP(AI207,'CRUCE RIESGOS'!$C$9:$D$14,2,FALSE),"")</f>
        <v/>
      </c>
      <c r="AK207" s="195" t="n">
        <v>13.9900000000002</v>
      </c>
      <c r="AL207" s="195">
        <f>IFERROR(VLOOKUP(AK207,'CRUCE RIESGOS'!$C$9:$D$14,2,FALSE),"")</f>
        <v/>
      </c>
      <c r="AM207" s="195" t="n">
        <v>14.9900000000003</v>
      </c>
      <c r="AN207" s="195">
        <f>IFERROR(VLOOKUP(AM207,'CRUCE RIESGOS'!$C$9:$D$14,2,FALSE),"")</f>
        <v/>
      </c>
      <c r="AO207" s="195" t="n">
        <v>15.9900000000003</v>
      </c>
      <c r="AP207" s="195">
        <f>IFERROR(VLOOKUP(AO207,'CRUCE RIESGOS'!$C$9:$D$14,2,FALSE),"")</f>
        <v/>
      </c>
      <c r="AQ207" s="195" t="n">
        <v>16.9900000000003</v>
      </c>
      <c r="AR207" s="195">
        <f>IFERROR(VLOOKUP(AQ207,'CRUCE RIESGOS'!$C$9:$D$14,2,FALSE),"")</f>
        <v/>
      </c>
      <c r="AS207" s="195" t="n">
        <v>17.9900000000003</v>
      </c>
      <c r="AT207" s="195">
        <f>IFERROR(VLOOKUP(AS207,'CRUCE RIESGOS'!$C$9:$D$14,2,FALSE),"")</f>
        <v/>
      </c>
      <c r="AU207" s="195" t="n">
        <v>18.9900000000003</v>
      </c>
      <c r="AV207" s="195">
        <f>IFERROR(VLOOKUP(AU207,'CRUCE RIESGOS'!$C$9:$D$14,2,FALSE),"")</f>
        <v/>
      </c>
      <c r="AW207" s="195" t="n">
        <v>19.9900000000004</v>
      </c>
      <c r="AX207" s="195">
        <f>IFERROR(VLOOKUP(AW207,'CRUCE RIESGOS'!$C$9:$D$14,2,FALSE),"")</f>
        <v/>
      </c>
      <c r="AY207" s="195" t="n">
        <v>20.9900000000004</v>
      </c>
      <c r="AZ207" s="195">
        <f>IFERROR(VLOOKUP(AY207,'CRUCE RIESGOS'!$C$9:$D$14,2,FALSE),"")</f>
        <v/>
      </c>
      <c r="BA207" s="195" t="n">
        <v>21.9900000000004</v>
      </c>
      <c r="BB207" s="195">
        <f>IFERROR(VLOOKUP(BA207,'CRUCE RIESGOS'!$C$9:$D$14,2,FALSE),"")</f>
        <v/>
      </c>
      <c r="BC207" s="195" t="n">
        <v>22.9900000000004</v>
      </c>
      <c r="BD207" s="195">
        <f>IFERROR(VLOOKUP(BC207,'CRUCE RIESGOS'!$C$9:$D$14,2,FALSE),"")</f>
        <v/>
      </c>
      <c r="BE207" s="195" t="n">
        <v>23.9900000000004</v>
      </c>
      <c r="BF207" s="195">
        <f>IFERROR(VLOOKUP(BE207,'CRUCE RIESGOS'!$C$9:$D$14,2,FALSE),"")</f>
        <v/>
      </c>
      <c r="BG207" s="195" t="n">
        <v>24.9900000000005</v>
      </c>
      <c r="BH207" s="195">
        <f>IFERROR(VLOOKUP(BG207,'CRUCE RIESGOS'!$C$9:$D$14,2,FALSE),"")</f>
        <v/>
      </c>
      <c r="BI207" s="195" t="n">
        <v>25.9900000000005</v>
      </c>
      <c r="BJ207" s="195">
        <f>IFERROR(VLOOKUP(BI207,'CRUCE RIESGOS'!$C$9:$D$14,2,FALSE),"")</f>
        <v/>
      </c>
    </row>
  </sheetData>
  <sheetProtection selectLockedCells="0" selectUnlockedCells="0" algorithmName="SHA-512" sheet="1" objects="0" insertRows="0" insertHyperlinks="0" autoFilter="0" scenarios="0" formatColumns="0" deleteColumns="0" insertColumns="0" pivotTables="0" deleteRows="0" formatCells="0" saltValue="JJOT3nRhMbTlDpX09TMBxQ==" formatRows="0" sort="0" spinCount="100000" hashValue="TBVb7NxD004BaXsq0zLi9SLttWH6eg7sl6sl8udqR7UO69RUknM9RutnGRbklwvkI8G0hpTMA62zjYK7eske9A=="/>
  <mergeCells count="41">
    <mergeCell ref="G12:H12"/>
    <mergeCell ref="H17:H19"/>
    <mergeCell ref="E8:E9"/>
    <mergeCell ref="I2:J2"/>
    <mergeCell ref="G11:H11"/>
    <mergeCell ref="D1:H1"/>
    <mergeCell ref="D3:H4"/>
    <mergeCell ref="I11:J11"/>
    <mergeCell ref="B1:C4"/>
    <mergeCell ref="I8:J9"/>
    <mergeCell ref="B12:C12"/>
    <mergeCell ref="C16:D16"/>
    <mergeCell ref="B11:C11"/>
    <mergeCell ref="F8:F9"/>
    <mergeCell ref="I16:J16"/>
    <mergeCell ref="D2:H2"/>
    <mergeCell ref="G10:H10"/>
    <mergeCell ref="B14:C14"/>
    <mergeCell ref="G13:H13"/>
    <mergeCell ref="B8:C8"/>
    <mergeCell ref="I3:J3"/>
    <mergeCell ref="B13:C13"/>
    <mergeCell ref="I12:J12"/>
    <mergeCell ref="G17:G19"/>
    <mergeCell ref="B10:C10"/>
    <mergeCell ref="D8:D9"/>
    <mergeCell ref="G14:H14"/>
    <mergeCell ref="I14:J14"/>
    <mergeCell ref="B9:C9"/>
    <mergeCell ref="C17:D17"/>
    <mergeCell ref="G8:H9"/>
    <mergeCell ref="C15:E15"/>
    <mergeCell ref="I1:J1"/>
    <mergeCell ref="I17:J19"/>
    <mergeCell ref="I4:J4"/>
    <mergeCell ref="I10:J10"/>
    <mergeCell ref="B6:J7"/>
    <mergeCell ref="C19:D19"/>
    <mergeCell ref="I13:J13"/>
    <mergeCell ref="C18:D18"/>
    <mergeCell ref="G15:J15"/>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33">
      <formula>"ALTO"</formula>
    </cfRule>
    <cfRule type="cellIs" priority="3" operator="equal" dxfId="1">
      <formula>"MODERADO"</formula>
    </cfRule>
    <cfRule type="cellIs" priority="4" operator="equal" dxfId="0">
      <formula>"BAJO"</formula>
    </cfRule>
  </conditionalFormatting>
  <hyperlinks>
    <hyperlink ref="A6" location="'IDENTIFICACIÓN DOFA'!A1" display="REGRESAR"/>
  </hyperlinks>
  <pageMargins left="0.7" right="0.7" top="0.75" bottom="0.75" header="0.3" footer="0.3"/>
  <pageSetup orientation="portrait"/>
  <drawing xmlns:r="http://schemas.openxmlformats.org/officeDocument/2006/relationships" r:id="rId1"/>
</worksheet>
</file>

<file path=xl/worksheets/sheet13.xml><?xml version="1.0" encoding="utf-8"?>
<worksheet xmlns="http://schemas.openxmlformats.org/spreadsheetml/2006/main">
  <sheetPr codeName="Hoja5">
    <tabColor rgb="FFEDE395"/>
    <outlinePr summaryBelow="1" summaryRight="1"/>
    <pageSetUpPr/>
  </sheetPr>
  <dimension ref="A1:AN105"/>
  <sheetViews>
    <sheetView topLeftCell="D1" zoomScale="80" zoomScaleNormal="80" workbookViewId="0">
      <pane ySplit="5" topLeftCell="A6" activePane="bottomLeft" state="frozen"/>
      <selection activeCell="I11" sqref="I11"/>
      <selection pane="bottomLeft" activeCell="E3" sqref="E3"/>
    </sheetView>
  </sheetViews>
  <sheetFormatPr baseColWidth="10" defaultColWidth="11.42578125" defaultRowHeight="15"/>
  <cols>
    <col hidden="1" style="16" min="1" max="3"/>
    <col width="5.28515625" customWidth="1" style="87" min="4" max="4"/>
    <col width="61.140625" customWidth="1" style="21" min="5" max="5"/>
    <col width="73" customWidth="1" style="21" min="6" max="6"/>
    <col width="31.7109375" customWidth="1" style="21" min="7" max="8"/>
    <col width="27.42578125" customWidth="1" style="21" min="9" max="9"/>
    <col width="23.42578125" bestFit="1" customWidth="1" style="21" min="10" max="10"/>
    <col width="40.42578125" customWidth="1" style="21" min="11" max="11"/>
    <col width="81" bestFit="1" customWidth="1" style="21" min="12" max="12"/>
    <col width="45.7109375" customWidth="1" style="21" min="13" max="13"/>
    <col width="25.7109375" customWidth="1" style="21" min="14" max="14"/>
    <col width="30.42578125" customWidth="1" style="21" min="15" max="15"/>
    <col width="27.42578125" customWidth="1" style="21" min="16" max="16"/>
    <col width="28.140625" customWidth="1" style="25" min="17" max="17"/>
    <col width="25" customWidth="1" style="16" min="18" max="18"/>
    <col width="23.42578125" customWidth="1" style="16" min="19" max="19"/>
    <col width="21.140625" customWidth="1" style="16" min="20" max="20"/>
    <col hidden="1" width="21.140625" customWidth="1" style="16" min="21" max="21"/>
    <col hidden="1" width="41.7109375" customWidth="1" style="30" min="22" max="22"/>
    <col width="21.140625" customWidth="1" style="16" min="23" max="23"/>
    <col width="41.7109375" customWidth="1" style="30" min="24" max="24"/>
    <col width="21.7109375" customWidth="1" style="16" min="25" max="25"/>
    <col width="17.85546875" customWidth="1" style="16" min="26" max="26"/>
    <col width="22" customWidth="1" style="16" min="27" max="27"/>
    <col width="17.42578125" customWidth="1" style="16" min="28" max="28"/>
    <col width="17.7109375" customWidth="1" style="17" min="29" max="29"/>
    <col width="34.85546875" customWidth="1" style="19" min="30" max="30"/>
    <col width="17.7109375" customWidth="1" style="17" min="31" max="31"/>
    <col width="34.85546875" customWidth="1" style="19" min="32" max="32"/>
    <col width="17.7109375" customWidth="1" style="17" min="33" max="33"/>
    <col width="34.85546875" customWidth="1" style="19" min="34" max="34"/>
    <col width="17.7109375" customWidth="1" style="17" min="35" max="35"/>
    <col width="34.85546875" customWidth="1" style="19" min="36" max="36"/>
    <col width="17.7109375" customWidth="1" style="17" min="37" max="37"/>
    <col width="34.85546875" customWidth="1" style="19" min="38" max="38"/>
    <col width="17.7109375" customWidth="1" style="17" min="39" max="39"/>
    <col width="34.85546875" customWidth="1" style="19" min="40" max="40"/>
    <col width="11.42578125" customWidth="1" style="16" min="41" max="16384"/>
  </cols>
  <sheetData>
    <row r="1">
      <c r="E1" s="90" t="inlineStr">
        <is>
          <t>REGRESAR</t>
        </is>
      </c>
      <c r="V1" s="16" t="n"/>
      <c r="X1" s="16" t="n"/>
    </row>
    <row r="2">
      <c r="V2" s="16" t="n"/>
      <c r="X2" s="16" t="n"/>
    </row>
    <row r="3">
      <c r="V3" s="16" t="n"/>
      <c r="X3" s="16" t="n"/>
    </row>
    <row r="4" ht="32.25" customHeight="1">
      <c r="A4" s="28" t="n"/>
      <c r="B4" s="28" t="n"/>
      <c r="C4" s="28" t="n"/>
      <c r="D4" s="489" t="inlineStr">
        <is>
          <t>IDENTIFICACIÓN DE LAS OPORTUNIDADES</t>
        </is>
      </c>
      <c r="E4" s="564" t="n"/>
      <c r="F4" s="564" t="n"/>
      <c r="G4" s="565" t="n"/>
      <c r="H4" s="489" t="inlineStr">
        <is>
          <t>VALORACIÓN DE LA OPORTUNIDAD INHERENTE</t>
        </is>
      </c>
      <c r="I4" s="564" t="n"/>
      <c r="J4" s="564" t="n"/>
      <c r="K4" s="564" t="n"/>
      <c r="L4" s="564" t="n"/>
      <c r="M4" s="565" t="n"/>
      <c r="N4" s="490" t="inlineStr">
        <is>
          <t>VALORACIÓN DE CONTROLES</t>
        </is>
      </c>
      <c r="O4" s="564" t="n"/>
      <c r="P4" s="564" t="n"/>
      <c r="Q4" s="564" t="n"/>
      <c r="R4" s="564" t="n"/>
      <c r="S4" s="564" t="n"/>
      <c r="T4" s="564" t="n"/>
      <c r="U4" s="564" t="n"/>
      <c r="V4" s="564" t="n"/>
      <c r="W4" s="564" t="n"/>
      <c r="X4" s="565" t="n"/>
      <c r="Y4" s="490" t="inlineStr">
        <is>
          <t>VALORACIÓN DE LA OPORTUNIDAD RESIDUAL</t>
        </is>
      </c>
      <c r="Z4" s="564" t="n"/>
      <c r="AA4" s="564" t="n"/>
      <c r="AB4" s="565" t="n"/>
      <c r="AC4" s="488" t="inlineStr">
        <is>
          <t>CONCLUSIONES DEL SEGUIMIENTO (DILIGENCIADO POR LA OFICINA DE CONTROL INTERNO)</t>
        </is>
      </c>
      <c r="AD4" s="564" t="n"/>
      <c r="AE4" s="564" t="n"/>
      <c r="AF4" s="564" t="n"/>
      <c r="AG4" s="564" t="n"/>
      <c r="AH4" s="564" t="n"/>
      <c r="AI4" s="564" t="n"/>
      <c r="AJ4" s="564" t="n"/>
      <c r="AK4" s="564" t="n"/>
      <c r="AL4" s="564" t="n"/>
      <c r="AM4" s="564" t="n"/>
      <c r="AN4" s="565" t="n"/>
    </row>
    <row r="5" ht="48" customFormat="1" customHeight="1" s="26">
      <c r="A5" s="29" t="inlineStr">
        <is>
          <t>CUADRANTE</t>
        </is>
      </c>
      <c r="B5" s="29" t="inlineStr">
        <is>
          <t>DECIMAL</t>
        </is>
      </c>
      <c r="C5" s="29" t="inlineStr">
        <is>
          <t>SUMA</t>
        </is>
      </c>
      <c r="D5" s="102" t="inlineStr">
        <is>
          <t>ID</t>
        </is>
      </c>
      <c r="E5" s="102" t="inlineStr">
        <is>
          <t>CAUSAS (FACTORES DOFA)</t>
        </is>
      </c>
      <c r="F5" s="102" t="inlineStr">
        <is>
          <t>CONSECUENCIA (OPORTUNIDADES)</t>
        </is>
      </c>
      <c r="G5" s="102" t="inlineStr">
        <is>
          <t>CLASIFICACIÓN</t>
        </is>
      </c>
      <c r="H5" s="102" t="inlineStr">
        <is>
          <t>PROBABILIDAD DE OCURRENCIA</t>
        </is>
      </c>
      <c r="I5" s="102" t="inlineStr">
        <is>
          <t>MAGNITUD DEL IMPACTO</t>
        </is>
      </c>
      <c r="J5" s="102" t="inlineStr">
        <is>
          <t xml:space="preserve">VALORACIÓN </t>
        </is>
      </c>
      <c r="K5" s="102" t="inlineStr">
        <is>
          <t>NIVEL</t>
        </is>
      </c>
      <c r="L5" s="102" t="inlineStr">
        <is>
          <t>CONTROLES APLICABLES</t>
        </is>
      </c>
      <c r="M5" s="102" t="inlineStr">
        <is>
          <t>ENTREGABLES</t>
        </is>
      </c>
      <c r="N5" s="148" t="inlineStr">
        <is>
          <t>AFECTACIÓN DEL CONTROL</t>
        </is>
      </c>
      <c r="O5" s="148" t="inlineStr">
        <is>
          <t>HERRAMIENTA PARA EJERCER CONTROL</t>
        </is>
      </c>
      <c r="P5" s="148" t="inlineStr">
        <is>
          <t>DOCUMENTACIÓN EN EL MANEJO DE LA HERRAMIENTA</t>
        </is>
      </c>
      <c r="Q5" s="148" t="inlineStr">
        <is>
          <t>LA HERRAMIENTA DEMUESTRA SER EFECTIVA</t>
        </is>
      </c>
      <c r="R5" s="148" t="inlineStr">
        <is>
          <t>RESPONSABLE DEL CONTROL Y SEGUIMIENTO</t>
        </is>
      </c>
      <c r="S5" s="148" t="inlineStr">
        <is>
          <t>FRECUENCIA ADECUADA DEL CONTROL</t>
        </is>
      </c>
      <c r="T5" s="148" t="inlineStr">
        <is>
          <t>SUMATORIA</t>
        </is>
      </c>
      <c r="U5" s="148" t="inlineStr">
        <is>
          <t>FECHA DE LA VALORACIÓN</t>
        </is>
      </c>
      <c r="V5" s="148" t="inlineStr">
        <is>
          <t>JUSTIFICACIÓN DE LA VALORACIÓN</t>
        </is>
      </c>
      <c r="W5" s="148" t="inlineStr">
        <is>
          <t>FECHA DE LA VALORACIÓN</t>
        </is>
      </c>
      <c r="X5" s="148" t="inlineStr">
        <is>
          <t>JUSTIFICACIÓN DE LA VALORACIÓN</t>
        </is>
      </c>
      <c r="Y5" s="148" t="inlineStr">
        <is>
          <t>PROBABILIDAD DE OCURRENCIA</t>
        </is>
      </c>
      <c r="Z5" s="148" t="inlineStr">
        <is>
          <t>MAGNITUD DEL IMPACTO</t>
        </is>
      </c>
      <c r="AA5" s="148" t="inlineStr">
        <is>
          <t xml:space="preserve">VALORACIÓN </t>
        </is>
      </c>
      <c r="AB5" s="148" t="inlineStr">
        <is>
          <t>NIVEL</t>
        </is>
      </c>
      <c r="AC5" s="103" t="inlineStr">
        <is>
          <t>FECHA DE SEGUIMIENTO</t>
        </is>
      </c>
      <c r="AD5" s="103" t="inlineStr">
        <is>
          <t>OBSERVACIONES Y RECOMENDACIONES</t>
        </is>
      </c>
      <c r="AE5" s="103" t="inlineStr">
        <is>
          <t>FECHA DE SEGUIMIENTO</t>
        </is>
      </c>
      <c r="AF5" s="103" t="inlineStr">
        <is>
          <t>OBSERVACIONES Y RECOMENDACIONES</t>
        </is>
      </c>
      <c r="AG5" s="103" t="inlineStr">
        <is>
          <t>FECHA DE SEGUIMIENTO</t>
        </is>
      </c>
      <c r="AH5" s="103" t="inlineStr">
        <is>
          <t>OBSERVACIONES Y RECOMENDACIONES</t>
        </is>
      </c>
      <c r="AI5" s="103" t="inlineStr">
        <is>
          <t>FECHA DE SEGUIMIENTO</t>
        </is>
      </c>
      <c r="AJ5" s="103" t="inlineStr">
        <is>
          <t>OBSERVACIONES Y RECOMENDACIONES</t>
        </is>
      </c>
      <c r="AK5" s="103" t="inlineStr">
        <is>
          <t>FECHA DE SEGUIMIENTO</t>
        </is>
      </c>
      <c r="AL5" s="103" t="inlineStr">
        <is>
          <t>OBSERVACIONES Y RECOMENDACIONES</t>
        </is>
      </c>
      <c r="AM5" s="103" t="inlineStr">
        <is>
          <t>FECHA DE SEGUIMIENTO</t>
        </is>
      </c>
      <c r="AN5" s="103" t="inlineStr">
        <is>
          <t>OBSERVACIONES Y RECOMENDACIONES</t>
        </is>
      </c>
    </row>
    <row r="6" customFormat="1" s="30">
      <c r="A6" s="28">
        <f>IF(AND(Y6=1,Z6=1),1,IF(AND(Y6=1,Z6=2),2,IF(AND(Y6=1,Z6=3),3,IF(AND(Y6=1,Z6=4),4,IF(AND(Y6=1,Z6=5),5,IF(AND(Y6=2,Z6=1),6,IF(AND(Y6=2,Z6=2),7,IF(AND(Y6=2,Z6=3),8,IF(AND(Y6=2,Z6=4),9,IF(AND(Y6=2,Z6=5),10,IF(AND(Y6=3,Z6=1),11,IF(AND(Y6=3,Z6=2),12,IF(AND(Y6=3,Z6=3),13,IF(AND(Y6=3,Z6=4),14,IF(AND(Y6=3,Z6=5),15,IF(AND(Y6=4,Z6=1),16,IF(AND(Y6=4,Z6=2),17,IF(AND(Y6=4,Z6=3),18,IF(AND(Y6=4,Z6=4),19,IF(AND(Y6=4,Z6=5),20,IF(AND(Y6=5,Z6=1),21,IF(AND(Y6=5,Z6=2),22,IF(AND(Y6=5,Z6=3),23,IF(AND(Y6=5,Z6=4),24,IF(AND(Y6=5,Z6=5),25,"")))))))))))))))))))))))))</f>
        <v/>
      </c>
      <c r="B6" s="28">
        <f>IF(A6="","",1/100)</f>
        <v/>
      </c>
      <c r="C6" s="28">
        <f>IFERROR(A6+B6,"")</f>
        <v/>
      </c>
      <c r="D6" s="38" t="n">
        <v>1</v>
      </c>
      <c r="E6" s="3" t="n"/>
      <c r="F6" s="3" t="n"/>
      <c r="G6" s="3" t="n"/>
      <c r="H6" s="4" t="n"/>
      <c r="I6" s="4" t="n"/>
      <c r="J6" s="12">
        <f>IF(OR(H6="",I6=""),"",H6*I6)</f>
        <v/>
      </c>
      <c r="K6" s="14">
        <f>IF(J6="","",IF(AND(H6=1,I6=1),"BAJO",IF(AND(H6=1,I6=2),"BAJO",IF(AND(H6=1,I6=3),"MODERADO",IF(AND(H6=1,I6=4),"FAVORABLE",IF(AND(H6=1,I6=5),"FAVORABLE",IF(AND(H6=2,I6=1),"BAJO",IF(AND(H6=2,I6=2),"BAJO",IF(AND(H6=2,I6=3),"MODERADO",IF(AND(H6=2,I6=4),"FAVORABLE",IF(AND(H6=2,I6=5),"ALTO",IF(AND(H6=3,I6=1),"BAJO",IF(AND(H6=3,I6=2),"MODERADO",IF(AND(H6=3,I6=3),"FAVORABLE",IF(AND(H6=3,I6=4),"ALTO",IF(AND(H6=3,I6=5),"ALTO",IF(AND(H6=4,I6=1),"MODERADO",IF(AND(H6=4,I6=2),"FAVORABLE",IF(AND(H6=4,I6=3),"FAVORABLE",IF(AND(H6=4,I6=4),"ALTO",IF(AND(H6=4,I6=5),"ALTO",IF(AND(H6=5,I6=1),"FAVORABLE",IF(AND(H6=5,I6=2),"FAVORABLE",IF(AND(H6=5,I6=3),"ALTO",IF(AND(H6=5,I6=4),"ALTO",IF(AND(H6=5,I6=5),"ALTO",""))))))))))))))))))))))))))</f>
        <v/>
      </c>
      <c r="L6" s="22" t="n"/>
      <c r="M6" s="22" t="n"/>
      <c r="N6" s="3" t="n"/>
      <c r="O6" s="3" t="n"/>
      <c r="P6" s="3" t="n"/>
      <c r="Q6" s="3" t="n"/>
      <c r="R6" s="3" t="n"/>
      <c r="S6" s="3" t="n"/>
      <c r="T6" s="13">
        <f>IFERROR(SUM(O6:S6),"")</f>
        <v/>
      </c>
      <c r="U6" s="13" t="n"/>
      <c r="V6" s="3" t="n"/>
      <c r="W6" s="13" t="n"/>
      <c r="X6" s="3" t="n"/>
      <c r="Y6" s="12">
        <f>IF(J6="","",IF(OR(N6="",N6="IMPACTO"),H6,IF(T6&lt;=50,H6,IF(AND(T6&lt;=75,H6&lt;5),H6+1,IF(AND(T6&lt;=75,H6=5),H6,IF(AND(T6&lt;=100,H6&lt;4),H6+2,IF(AND(T6&lt;=100,H6=4),H6+1,IF(AND(T6&lt;=100,H6=5),H6,""))))))))</f>
        <v/>
      </c>
      <c r="Z6" s="12">
        <f>IF(J6="","",IF(OR(N6="",N6="PROBABILIDAD"),I6,IF(T6&lt;=50,I6,IF(AND(T6&lt;=75,I6&lt;5),I6+1,IF(AND(T6&lt;=75,I6=5),I6,IF(AND(T6&lt;=100,I6&lt;4),I6+2,IF(AND(T6&lt;=100,I6=4),I6+1,IF(AND(T6&lt;=100,I6=5),I6,""))))))))</f>
        <v/>
      </c>
      <c r="AA6" s="12">
        <f>IF(OR(Y6="",Z6=""),"",Y6*Z6)</f>
        <v/>
      </c>
      <c r="AB6" s="14">
        <f>IF(AA6="","",IF(AND(Y6=1,Z6=1),"BAJO",IF(AND(Y6=1,Z6=2),"MODERADO",IF(AND(Y6=1,Z6=3),"MODERADO",IF(AND(Y6=1,Z6=4),"MODERADO",IF(AND(Y6=1,Z6=5),"MODERADO",IF(AND(Y6=2,Z6=1),"BAJO",IF(AND(Y6=2,Z6=2),"MODERADO",IF(AND(Y6=2,Z6=3),"MODERADO",IF(AND(Y6=2,Z6=4),"FAVORABLE",IF(AND(Y6=2,Z6=5),"FAVORABLE",IF(AND(Y6=3,Z6=1),"BAJO",IF(AND(Y6=3,Z6=2),"MODERADO",IF(AND(Y6=3,Z6=3),"FAVORABLE",IF(AND(Y6=3,Z6=4),"FAVORABLE",IF(AND(Y6=3,Z6=5),"FAVORABLE",IF(AND(Y6=4,Z6=1),"BAJO",IF(AND(Y6=4,Z6=2),"MODERADO",IF(AND(Y6=4,Z6=3),"FAVORABLE",IF(AND(Y6=4,Z6=4),"FAVORABLE",IF(AND(Y6=4,Z6=5),"ALTO",IF(AND(Y6=5,Z6=1),"BAJO",IF(AND(Y6=5,Z6=2),"MODERADO",IF(AND(Y6=5,Z6=3),"FAVORABLE",IF(AND(Y6=5,Z6=4),"ALTO",IF(AND(Y6=5,Z6=5),"ALTO",""))))))))))))))))))))))))))</f>
        <v/>
      </c>
      <c r="AC6" s="18" t="n"/>
      <c r="AD6" s="20" t="n"/>
      <c r="AE6" s="18" t="n"/>
      <c r="AF6" s="20" t="n"/>
      <c r="AG6" s="18" t="n"/>
      <c r="AH6" s="20" t="n"/>
      <c r="AI6" s="18" t="n"/>
      <c r="AJ6" s="20" t="n"/>
      <c r="AK6" s="18" t="n"/>
      <c r="AL6" s="20" t="n"/>
      <c r="AM6" s="18" t="n"/>
      <c r="AN6" s="20" t="n"/>
    </row>
    <row r="7" ht="15.75" customFormat="1" customHeight="1" s="30">
      <c r="A7" s="28">
        <f>IF(AND(Y7=1,Z7=1),1,IF(AND(Y7=1,Z7=2),2,IF(AND(Y7=1,Z7=3),3,IF(AND(Y7=1,Z7=4),4,IF(AND(Y7=1,Z7=5),5,IF(AND(Y7=2,Z7=1),6,IF(AND(Y7=2,Z7=2),7,IF(AND(Y7=2,Z7=3),8,IF(AND(Y7=2,Z7=4),9,IF(AND(Y7=2,Z7=5),10,IF(AND(Y7=3,Z7=1),11,IF(AND(Y7=3,Z7=2),12,IF(AND(Y7=3,Z7=3),13,IF(AND(Y7=3,Z7=4),14,IF(AND(Y7=3,Z7=5),15,IF(AND(Y7=4,Z7=1),16,IF(AND(Y7=4,Z7=2),17,IF(AND(Y7=4,Z7=3),18,IF(AND(Y7=4,Z7=4),19,IF(AND(Y7=4,Z7=5),20,IF(AND(Y7=5,Z7=1),21,IF(AND(Y7=5,Z7=2),22,IF(AND(Y7=5,Z7=3),23,IF(AND(Y7=5,Z7=4),24,IF(AND(Y7=5,Z7=5),25,"")))))))))))))))))))))))))</f>
        <v/>
      </c>
      <c r="B7" s="28">
        <f>IF(A7="","",(COUNTIF($A$6:A7,A7))/100)</f>
        <v/>
      </c>
      <c r="C7" s="28">
        <f>IFERROR(A7+B7,"")</f>
        <v/>
      </c>
      <c r="D7" s="38" t="n">
        <v>2</v>
      </c>
      <c r="E7" s="31" t="n"/>
      <c r="F7" s="86" t="n"/>
      <c r="G7" s="3" t="n"/>
      <c r="H7" s="4" t="n"/>
      <c r="I7" s="4" t="n"/>
      <c r="J7" s="12">
        <f>IF(OR(H7="",I7=""),"",H7*I7)</f>
        <v/>
      </c>
      <c r="K7" s="14">
        <f>IF(J7="","",IF(AND(H7=1,I7=1),"BAJO",IF(AND(H7=1,I7=2),"BAJO",IF(AND(H7=1,I7=3),"MODERADO",IF(AND(H7=1,I7=4),"FAVORABLE",IF(AND(H7=1,I7=5),"FAVORABLE",IF(AND(H7=2,I7=1),"BAJO",IF(AND(H7=2,I7=2),"BAJO",IF(AND(H7=2,I7=3),"MODERADO",IF(AND(H7=2,I7=4),"FAVORABLE",IF(AND(H7=2,I7=5),"ALTO",IF(AND(H7=3,I7=1),"BAJO",IF(AND(H7=3,I7=2),"MODERADO",IF(AND(H7=3,I7=3),"FAVORABLE",IF(AND(H7=3,I7=4),"ALTO",IF(AND(H7=3,I7=5),"ALTO",IF(AND(H7=4,I7=1),"MODERADO",IF(AND(H7=4,I7=2),"FAVORABLE",IF(AND(H7=4,I7=3),"FAVORABLE",IF(AND(H7=4,I7=4),"ALTO",IF(AND(H7=4,I7=5),"ALTO",IF(AND(H7=5,I7=1),"FAVORABLE",IF(AND(H7=5,I7=2),"FAVORABLE",IF(AND(H7=5,I7=3),"ALTO",IF(AND(H7=5,I7=4),"ALTO",IF(AND(H7=5,I7=5),"ALTO",""))))))))))))))))))))))))))</f>
        <v/>
      </c>
      <c r="L7" s="22" t="n"/>
      <c r="M7" s="22" t="n"/>
      <c r="N7" s="3" t="n"/>
      <c r="O7" s="3" t="n"/>
      <c r="P7" s="3" t="n"/>
      <c r="Q7" s="3" t="n"/>
      <c r="R7" s="3" t="n"/>
      <c r="S7" s="3" t="n"/>
      <c r="T7" s="13">
        <f>IFERROR(SUM(O7:S7),"")</f>
        <v/>
      </c>
      <c r="U7" s="13" t="n"/>
      <c r="V7" s="3" t="n"/>
      <c r="W7" s="13" t="n"/>
      <c r="X7" s="3" t="n"/>
      <c r="Y7" s="12">
        <f>IF(J7="","",IF(OR(N7="",N7="IMPACTO"),H7,IF(T7&lt;=50,H7,IF(AND(T7&lt;=75,H7&lt;5),H7+1,IF(AND(T7&lt;=75,H7=5),H7,IF(AND(T7&lt;=100,H7&lt;4),H7+2,IF(AND(T7&lt;=100,H7=4),H7+1,IF(AND(T7&lt;=100,H7=5),H7,""))))))))</f>
        <v/>
      </c>
      <c r="Z7" s="12">
        <f>IF(J7="","",IF(OR(N7="",N7="PROBABILIDAD"),I7,IF(T7&lt;=50,I7,IF(AND(T7&lt;=75,I7&lt;5),I7+1,IF(AND(T7&lt;=75,I7=5),I7,IF(AND(T7&lt;=100,I7&lt;4),I7+2,IF(AND(T7&lt;=100,I7=4),I7+1,IF(AND(T7&lt;=100,I7=5),I7,""))))))))</f>
        <v/>
      </c>
      <c r="AA7" s="12">
        <f>IF(OR(Y7="",Z7=""),"",Y7*Z7)</f>
        <v/>
      </c>
      <c r="AB7" s="14">
        <f>IF(AA7="","",IF(AND(Y7=1,Z7=1),"BAJO",IF(AND(Y7=1,Z7=2),"MODERADO",IF(AND(Y7=1,Z7=3),"MODERADO",IF(AND(Y7=1,Z7=4),"MODERADO",IF(AND(Y7=1,Z7=5),"MODERADO",IF(AND(Y7=2,Z7=1),"BAJO",IF(AND(Y7=2,Z7=2),"MODERADO",IF(AND(Y7=2,Z7=3),"MODERADO",IF(AND(Y7=2,Z7=4),"FAVORABLE",IF(AND(Y7=2,Z7=5),"FAVORABLE",IF(AND(Y7=3,Z7=1),"BAJO",IF(AND(Y7=3,Z7=2),"MODERADO",IF(AND(Y7=3,Z7=3),"FAVORABLE",IF(AND(Y7=3,Z7=4),"FAVORABLE",IF(AND(Y7=3,Z7=5),"FAVORABLE",IF(AND(Y7=4,Z7=1),"BAJO",IF(AND(Y7=4,Z7=2),"MODERADO",IF(AND(Y7=4,Z7=3),"FAVORABLE",IF(AND(Y7=4,Z7=4),"FAVORABLE",IF(AND(Y7=4,Z7=5),"ALTO",IF(AND(Y7=5,Z7=1),"BAJO",IF(AND(Y7=5,Z7=2),"MODERADO",IF(AND(Y7=5,Z7=3),"FAVORABLE",IF(AND(Y7=5,Z7=4),"ALTO",IF(AND(Y7=5,Z7=5),"ALTO",""))))))))))))))))))))))))))</f>
        <v/>
      </c>
      <c r="AC7" s="18" t="n"/>
      <c r="AD7" s="20" t="n"/>
      <c r="AE7" s="18" t="n"/>
      <c r="AF7" s="20" t="n"/>
      <c r="AG7" s="18" t="n"/>
      <c r="AH7" s="20" t="n"/>
      <c r="AI7" s="18" t="n"/>
      <c r="AJ7" s="20" t="n"/>
      <c r="AK7" s="18" t="n"/>
      <c r="AL7" s="20" t="n"/>
      <c r="AM7" s="18" t="n"/>
      <c r="AN7" s="20" t="n"/>
    </row>
    <row r="8" ht="15.75" customFormat="1" customHeight="1" s="30">
      <c r="A8" s="28">
        <f>IF(AND(Y8=1,Z8=1),1,IF(AND(Y8=1,Z8=2),2,IF(AND(Y8=1,Z8=3),3,IF(AND(Y8=1,Z8=4),4,IF(AND(Y8=1,Z8=5),5,IF(AND(Y8=2,Z8=1),6,IF(AND(Y8=2,Z8=2),7,IF(AND(Y8=2,Z8=3),8,IF(AND(Y8=2,Z8=4),9,IF(AND(Y8=2,Z8=5),10,IF(AND(Y8=3,Z8=1),11,IF(AND(Y8=3,Z8=2),12,IF(AND(Y8=3,Z8=3),13,IF(AND(Y8=3,Z8=4),14,IF(AND(Y8=3,Z8=5),15,IF(AND(Y8=4,Z8=1),16,IF(AND(Y8=4,Z8=2),17,IF(AND(Y8=4,Z8=3),18,IF(AND(Y8=4,Z8=4),19,IF(AND(Y8=4,Z8=5),20,IF(AND(Y8=5,Z8=1),21,IF(AND(Y8=5,Z8=2),22,IF(AND(Y8=5,Z8=3),23,IF(AND(Y8=5,Z8=4),24,IF(AND(Y8=5,Z8=5),25,"")))))))))))))))))))))))))</f>
        <v/>
      </c>
      <c r="B8" s="28">
        <f>IF(A8="","",(COUNTIF($A$6:A8,A8))/100)</f>
        <v/>
      </c>
      <c r="C8" s="28">
        <f>IFERROR(A8+B8,"")</f>
        <v/>
      </c>
      <c r="D8" s="38" t="n">
        <v>3</v>
      </c>
      <c r="E8" s="31" t="n"/>
      <c r="F8" s="86" t="n"/>
      <c r="G8" s="3" t="n"/>
      <c r="H8" s="4" t="n"/>
      <c r="I8" s="4" t="n"/>
      <c r="J8" s="12">
        <f>IF(OR(H8="",I8=""),"",H8*I8)</f>
        <v/>
      </c>
      <c r="K8" s="14">
        <f>IF(J8="","",IF(AND(H8=1,I8=1),"BAJO",IF(AND(H8=1,I8=2),"BAJO",IF(AND(H8=1,I8=3),"MODERADO",IF(AND(H8=1,I8=4),"FAVORABLE",IF(AND(H8=1,I8=5),"FAVORABLE",IF(AND(H8=2,I8=1),"BAJO",IF(AND(H8=2,I8=2),"BAJO",IF(AND(H8=2,I8=3),"MODERADO",IF(AND(H8=2,I8=4),"FAVORABLE",IF(AND(H8=2,I8=5),"ALTO",IF(AND(H8=3,I8=1),"BAJO",IF(AND(H8=3,I8=2),"MODERADO",IF(AND(H8=3,I8=3),"FAVORABLE",IF(AND(H8=3,I8=4),"ALTO",IF(AND(H8=3,I8=5),"ALTO",IF(AND(H8=4,I8=1),"MODERADO",IF(AND(H8=4,I8=2),"FAVORABLE",IF(AND(H8=4,I8=3),"FAVORABLE",IF(AND(H8=4,I8=4),"ALTO",IF(AND(H8=4,I8=5),"ALTO",IF(AND(H8=5,I8=1),"FAVORABLE",IF(AND(H8=5,I8=2),"FAVORABLE",IF(AND(H8=5,I8=3),"ALTO",IF(AND(H8=5,I8=4),"ALTO",IF(AND(H8=5,I8=5),"ALTO",""))))))))))))))))))))))))))</f>
        <v/>
      </c>
      <c r="L8" s="24" t="n"/>
      <c r="M8" s="22" t="n"/>
      <c r="N8" s="3" t="n"/>
      <c r="O8" s="3" t="n"/>
      <c r="P8" s="3" t="n"/>
      <c r="Q8" s="3" t="n"/>
      <c r="R8" s="3" t="n"/>
      <c r="S8" s="3" t="n"/>
      <c r="T8" s="13">
        <f>IFERROR(SUM(O8:S8),"")</f>
        <v/>
      </c>
      <c r="U8" s="13" t="n"/>
      <c r="V8" s="3" t="n"/>
      <c r="W8" s="13" t="n"/>
      <c r="X8" s="3" t="n"/>
      <c r="Y8" s="12">
        <f>IF(J8="","",IF(OR(N8="",N8="IMPACTO"),H8,IF(T8&lt;=50,H8,IF(AND(T8&lt;=75,H8&lt;5),H8+1,IF(AND(T8&lt;=75,H8=5),H8,IF(AND(T8&lt;=100,H8&lt;4),H8+2,IF(AND(T8&lt;=100,H8=4),H8+1,IF(AND(T8&lt;=100,H8=5),H8,""))))))))</f>
        <v/>
      </c>
      <c r="Z8" s="12">
        <f>IF(J8="","",IF(OR(N8="",N8="PROBABILIDAD"),I8,IF(T8&lt;=50,I8,IF(AND(T8&lt;=75,I8&lt;5),I8+1,IF(AND(T8&lt;=75,I8=5),I8,IF(AND(T8&lt;=100,I8&lt;4),I8+2,IF(AND(T8&lt;=100,I8=4),I8+1,IF(AND(T8&lt;=100,I8=5),I8,""))))))))</f>
        <v/>
      </c>
      <c r="AA8" s="12">
        <f>IF(OR(Y8="",Z8=""),"",Y8*Z8)</f>
        <v/>
      </c>
      <c r="AB8" s="14">
        <f>IF(AA8="","",IF(AND(Y8=1,Z8=1),"BAJO",IF(AND(Y8=1,Z8=2),"MODERADO",IF(AND(Y8=1,Z8=3),"MODERADO",IF(AND(Y8=1,Z8=4),"MODERADO",IF(AND(Y8=1,Z8=5),"MODERADO",IF(AND(Y8=2,Z8=1),"BAJO",IF(AND(Y8=2,Z8=2),"MODERADO",IF(AND(Y8=2,Z8=3),"MODERADO",IF(AND(Y8=2,Z8=4),"FAVORABLE",IF(AND(Y8=2,Z8=5),"FAVORABLE",IF(AND(Y8=3,Z8=1),"BAJO",IF(AND(Y8=3,Z8=2),"MODERADO",IF(AND(Y8=3,Z8=3),"FAVORABLE",IF(AND(Y8=3,Z8=4),"FAVORABLE",IF(AND(Y8=3,Z8=5),"FAVORABLE",IF(AND(Y8=4,Z8=1),"BAJO",IF(AND(Y8=4,Z8=2),"MODERADO",IF(AND(Y8=4,Z8=3),"FAVORABLE",IF(AND(Y8=4,Z8=4),"FAVORABLE",IF(AND(Y8=4,Z8=5),"ALTO",IF(AND(Y8=5,Z8=1),"BAJO",IF(AND(Y8=5,Z8=2),"MODERADO",IF(AND(Y8=5,Z8=3),"FAVORABLE",IF(AND(Y8=5,Z8=4),"ALTO",IF(AND(Y8=5,Z8=5),"ALTO",""))))))))))))))))))))))))))</f>
        <v/>
      </c>
      <c r="AC8" s="18" t="n"/>
      <c r="AD8" s="20" t="n"/>
      <c r="AE8" s="18" t="n"/>
      <c r="AF8" s="20" t="n"/>
      <c r="AG8" s="18" t="n"/>
      <c r="AH8" s="20" t="n"/>
      <c r="AI8" s="18" t="n"/>
      <c r="AJ8" s="20" t="n"/>
      <c r="AK8" s="18" t="n"/>
      <c r="AL8" s="20" t="n"/>
      <c r="AM8" s="18" t="n"/>
      <c r="AN8" s="20" t="n"/>
    </row>
    <row r="9" customFormat="1" s="30">
      <c r="A9" s="28">
        <f>IF(AND(Y9=1,Z9=1),1,IF(AND(Y9=1,Z9=2),2,IF(AND(Y9=1,Z9=3),3,IF(AND(Y9=1,Z9=4),4,IF(AND(Y9=1,Z9=5),5,IF(AND(Y9=2,Z9=1),6,IF(AND(Y9=2,Z9=2),7,IF(AND(Y9=2,Z9=3),8,IF(AND(Y9=2,Z9=4),9,IF(AND(Y9=2,Z9=5),10,IF(AND(Y9=3,Z9=1),11,IF(AND(Y9=3,Z9=2),12,IF(AND(Y9=3,Z9=3),13,IF(AND(Y9=3,Z9=4),14,IF(AND(Y9=3,Z9=5),15,IF(AND(Y9=4,Z9=1),16,IF(AND(Y9=4,Z9=2),17,IF(AND(Y9=4,Z9=3),18,IF(AND(Y9=4,Z9=4),19,IF(AND(Y9=4,Z9=5),20,IF(AND(Y9=5,Z9=1),21,IF(AND(Y9=5,Z9=2),22,IF(AND(Y9=5,Z9=3),23,IF(AND(Y9=5,Z9=4),24,IF(AND(Y9=5,Z9=5),25,"")))))))))))))))))))))))))</f>
        <v/>
      </c>
      <c r="B9" s="28">
        <f>IF(A9="","",(COUNTIF($A$6:A9,A9))/100)</f>
        <v/>
      </c>
      <c r="C9" s="28">
        <f>IFERROR(A9+B9,"")</f>
        <v/>
      </c>
      <c r="D9" s="38" t="n">
        <v>4</v>
      </c>
      <c r="E9" s="3" t="n"/>
      <c r="F9" s="3" t="n"/>
      <c r="G9" s="3" t="n"/>
      <c r="H9" s="4" t="n"/>
      <c r="I9" s="4" t="n"/>
      <c r="J9" s="12">
        <f>IF(OR(H9="",I9=""),"",H9*I9)</f>
        <v/>
      </c>
      <c r="K9" s="14">
        <f>IF(J9="","",IF(AND(H9=1,I9=1),"BAJO",IF(AND(H9=1,I9=2),"BAJO",IF(AND(H9=1,I9=3),"MODERADO",IF(AND(H9=1,I9=4),"FAVORABLE",IF(AND(H9=1,I9=5),"FAVORABLE",IF(AND(H9=2,I9=1),"BAJO",IF(AND(H9=2,I9=2),"BAJO",IF(AND(H9=2,I9=3),"MODERADO",IF(AND(H9=2,I9=4),"FAVORABLE",IF(AND(H9=2,I9=5),"ALTO",IF(AND(H9=3,I9=1),"BAJO",IF(AND(H9=3,I9=2),"MODERADO",IF(AND(H9=3,I9=3),"FAVORABLE",IF(AND(H9=3,I9=4),"ALTO",IF(AND(H9=3,I9=5),"ALTO",IF(AND(H9=4,I9=1),"MODERADO",IF(AND(H9=4,I9=2),"FAVORABLE",IF(AND(H9=4,I9=3),"FAVORABLE",IF(AND(H9=4,I9=4),"ALTO",IF(AND(H9=4,I9=5),"ALTO",IF(AND(H9=5,I9=1),"FAVORABLE",IF(AND(H9=5,I9=2),"FAVORABLE",IF(AND(H9=5,I9=3),"ALTO",IF(AND(H9=5,I9=4),"ALTO",IF(AND(H9=5,I9=5),"ALTO",""))))))))))))))))))))))))))</f>
        <v/>
      </c>
      <c r="L9" s="23" t="n"/>
      <c r="M9" s="22" t="n"/>
      <c r="N9" s="3" t="n"/>
      <c r="O9" s="3" t="n"/>
      <c r="P9" s="3" t="n"/>
      <c r="Q9" s="3" t="n"/>
      <c r="R9" s="3" t="n"/>
      <c r="S9" s="3" t="n"/>
      <c r="T9" s="13">
        <f>IFERROR(SUM(O9:S9),"")</f>
        <v/>
      </c>
      <c r="U9" s="13" t="n"/>
      <c r="V9" s="3" t="n"/>
      <c r="W9" s="13" t="n"/>
      <c r="X9" s="3" t="n"/>
      <c r="Y9" s="12">
        <f>IF(J9="",0,IF(OR(N9="",N9="IMPACTO"),H9,IF(T9&lt;=50,H9,IF(AND(T9&lt;=75,H9&lt;5),H9+1,IF(AND(T9&lt;=75,H9=5),H9,IF(AND(T9&lt;=100,H9&lt;4),H9+2,IF(AND(T9&lt;=100,H9=4),H9+1,IF(AND(T9&lt;=100,H9=5),H9,""))))))))</f>
        <v/>
      </c>
      <c r="Z9" s="12">
        <f>IF(J9="",0,IF(OR(N9="",N9="PROBABILIDAD"),I9,IF(T9&lt;=50,I9,IF(AND(T9&lt;=75,I9&lt;5),I9+1,IF(AND(T9&lt;=75,I9=5),I9,IF(AND(T9&lt;=100,I9&lt;4),I9+2,IF(AND(T9&lt;=100,I9=4),I9+1,IF(AND(T9&lt;=100,I9=5),I9,""))))))))</f>
        <v/>
      </c>
      <c r="AA9" s="12">
        <f>IF(OR(Y9="",Z9=""),"",Y9*Z9)</f>
        <v/>
      </c>
      <c r="AB9" s="14">
        <f>IF(AA9="","",IF(AND(Y9=1,Z9=1),"BAJO",IF(AND(Y9=1,Z9=2),"MODERADO",IF(AND(Y9=1,Z9=3),"MODERADO",IF(AND(Y9=1,Z9=4),"MODERADO",IF(AND(Y9=1,Z9=5),"MODERADO",IF(AND(Y9=2,Z9=1),"BAJO",IF(AND(Y9=2,Z9=2),"MODERADO",IF(AND(Y9=2,Z9=3),"MODERADO",IF(AND(Y9=2,Z9=4),"FAVORABLE",IF(AND(Y9=2,Z9=5),"FAVORABLE",IF(AND(Y9=3,Z9=1),"BAJO",IF(AND(Y9=3,Z9=2),"MODERADO",IF(AND(Y9=3,Z9=3),"FAVORABLE",IF(AND(Y9=3,Z9=4),"FAVORABLE",IF(AND(Y9=3,Z9=5),"FAVORABLE",IF(AND(Y9=4,Z9=1),"BAJO",IF(AND(Y9=4,Z9=2),"MODERADO",IF(AND(Y9=4,Z9=3),"FAVORABLE",IF(AND(Y9=4,Z9=4),"FAVORABLE",IF(AND(Y9=4,Z9=5),"ALTO",IF(AND(Y9=5,Z9=1),"BAJO",IF(AND(Y9=5,Z9=2),"MODERADO",IF(AND(Y9=5,Z9=3),"FAVORABLE",IF(AND(Y9=5,Z9=4),"ALTO",IF(AND(Y9=5,Z9=5),"ALTO",""))))))))))))))))))))))))))</f>
        <v/>
      </c>
      <c r="AC9" s="27" t="n"/>
      <c r="AD9" s="20" t="n"/>
      <c r="AE9" s="18" t="n"/>
      <c r="AF9" s="20" t="n"/>
      <c r="AG9" s="18" t="n"/>
      <c r="AH9" s="20" t="n"/>
      <c r="AI9" s="18" t="n"/>
      <c r="AJ9" s="20" t="n"/>
      <c r="AK9" s="18" t="n"/>
      <c r="AL9" s="20" t="n"/>
      <c r="AM9" s="18" t="n"/>
      <c r="AN9" s="20" t="n"/>
    </row>
    <row r="10" customFormat="1" s="30">
      <c r="A10" s="28">
        <f>IF(AND(Y10=1,Z10=1),1,IF(AND(Y10=1,Z10=2),2,IF(AND(Y10=1,Z10=3),3,IF(AND(Y10=1,Z10=4),4,IF(AND(Y10=1,Z10=5),5,IF(AND(Y10=2,Z10=1),6,IF(AND(Y10=2,Z10=2),7,IF(AND(Y10=2,Z10=3),8,IF(AND(Y10=2,Z10=4),9,IF(AND(Y10=2,Z10=5),10,IF(AND(Y10=3,Z10=1),11,IF(AND(Y10=3,Z10=2),12,IF(AND(Y10=3,Z10=3),13,IF(AND(Y10=3,Z10=4),14,IF(AND(Y10=3,Z10=5),15,IF(AND(Y10=4,Z10=1),16,IF(AND(Y10=4,Z10=2),17,IF(AND(Y10=4,Z10=3),18,IF(AND(Y10=4,Z10=4),19,IF(AND(Y10=4,Z10=5),20,IF(AND(Y10=5,Z10=1),21,IF(AND(Y10=5,Z10=2),22,IF(AND(Y10=5,Z10=3),23,IF(AND(Y10=5,Z10=4),24,IF(AND(Y10=5,Z10=5),25,"")))))))))))))))))))))))))</f>
        <v/>
      </c>
      <c r="B10" s="28">
        <f>IF(A10="","",(COUNTIF($A$6:A10,A10))/100)</f>
        <v/>
      </c>
      <c r="C10" s="28">
        <f>IFERROR(A10+B10,"")</f>
        <v/>
      </c>
      <c r="D10" s="38" t="n">
        <v>5</v>
      </c>
      <c r="E10" s="3" t="n"/>
      <c r="F10" s="3" t="n"/>
      <c r="G10" s="3" t="n"/>
      <c r="H10" s="4" t="n"/>
      <c r="I10" s="4" t="n"/>
      <c r="J10" s="12">
        <f>IF(OR(H10="",I10=""),"",H10*I10)</f>
        <v/>
      </c>
      <c r="K10" s="14">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
      </c>
      <c r="L10" s="22" t="n"/>
      <c r="M10" s="22" t="n"/>
      <c r="N10" s="3" t="n"/>
      <c r="O10" s="3" t="n"/>
      <c r="P10" s="3" t="n"/>
      <c r="Q10" s="3" t="n"/>
      <c r="R10" s="3" t="n"/>
      <c r="S10" s="3" t="n"/>
      <c r="T10" s="13">
        <f>IFERROR(SUM(O10:S10),"")</f>
        <v/>
      </c>
      <c r="U10" s="13" t="n"/>
      <c r="V10" s="3" t="n"/>
      <c r="W10" s="13" t="n"/>
      <c r="X10" s="3" t="n"/>
      <c r="Y10" s="12">
        <f>IF(J10="","",IF(OR(N10="",N10="IMPACTO"),H10,IF(T10&lt;=50,H10,IF(AND(T10&lt;=75,H10&lt;5),H10+1,IF(AND(T10&lt;=75,H10=5),H10,IF(AND(T10&lt;=100,H10&lt;4),H10+2,IF(AND(T10&lt;=100,H10=4),H10+1,IF(AND(T10&lt;=100,H10=5),H10,""))))))))</f>
        <v/>
      </c>
      <c r="Z10" s="12">
        <f>IF(J10="","",IF(OR(N10="",N10="PROBABILIDAD"),I10,IF(T10&lt;=50,I10,IF(AND(T10&lt;=75,I10&lt;5),I10+1,IF(AND(T10&lt;=75,I10=5),I10,IF(AND(T10&lt;=100,I10&lt;4),I10+2,IF(AND(T10&lt;=100,I10=4),I10+1,IF(AND(T10&lt;=100,I10=5),I10,""))))))))</f>
        <v/>
      </c>
      <c r="AA10" s="12">
        <f>IF(OR(Y10="",Z10=""),"",Y10*Z10)</f>
        <v/>
      </c>
      <c r="AB10" s="14">
        <f>IF(AA10="","",IF(AND(Y10=1,Z10=1),"BAJO",IF(AND(Y10=1,Z10=2),"MODERADO",IF(AND(Y10=1,Z10=3),"MODERADO",IF(AND(Y10=1,Z10=4),"MODERADO",IF(AND(Y10=1,Z10=5),"MODERADO",IF(AND(Y10=2,Z10=1),"BAJO",IF(AND(Y10=2,Z10=2),"MODERADO",IF(AND(Y10=2,Z10=3),"MODERADO",IF(AND(Y10=2,Z10=4),"FAVORABLE",IF(AND(Y10=2,Z10=5),"FAVORABLE",IF(AND(Y10=3,Z10=1),"BAJO",IF(AND(Y10=3,Z10=2),"MODERADO",IF(AND(Y10=3,Z10=3),"FAVORABLE",IF(AND(Y10=3,Z10=4),"FAVORABLE",IF(AND(Y10=3,Z10=5),"FAVORABLE",IF(AND(Y10=4,Z10=1),"BAJO",IF(AND(Y10=4,Z10=2),"MODERADO",IF(AND(Y10=4,Z10=3),"FAVORABLE",IF(AND(Y10=4,Z10=4),"FAVORABLE",IF(AND(Y10=4,Z10=5),"ALTO",IF(AND(Y10=5,Z10=1),"BAJO",IF(AND(Y10=5,Z10=2),"MODERADO",IF(AND(Y10=5,Z10=3),"FAVORABLE",IF(AND(Y10=5,Z10=4),"ALTO",IF(AND(Y10=5,Z10=5),"ALTO",""))))))))))))))))))))))))))</f>
        <v/>
      </c>
      <c r="AC10" s="27" t="n"/>
      <c r="AD10" s="20" t="n"/>
      <c r="AE10" s="18" t="n"/>
      <c r="AF10" s="20" t="n"/>
      <c r="AG10" s="18" t="n"/>
      <c r="AH10" s="20" t="n"/>
      <c r="AI10" s="18" t="n"/>
      <c r="AJ10" s="20" t="n"/>
      <c r="AK10" s="18" t="n"/>
      <c r="AL10" s="20" t="n"/>
      <c r="AM10" s="18" t="n"/>
      <c r="AN10" s="20" t="n"/>
    </row>
    <row r="11" customFormat="1" s="30">
      <c r="A11" s="28">
        <f>IF(AND(Y11=1,Z11=1),1,IF(AND(Y11=1,Z11=2),2,IF(AND(Y11=1,Z11=3),3,IF(AND(Y11=1,Z11=4),4,IF(AND(Y11=1,Z11=5),5,IF(AND(Y11=2,Z11=1),6,IF(AND(Y11=2,Z11=2),7,IF(AND(Y11=2,Z11=3),8,IF(AND(Y11=2,Z11=4),9,IF(AND(Y11=2,Z11=5),10,IF(AND(Y11=3,Z11=1),11,IF(AND(Y11=3,Z11=2),12,IF(AND(Y11=3,Z11=3),13,IF(AND(Y11=3,Z11=4),14,IF(AND(Y11=3,Z11=5),15,IF(AND(Y11=4,Z11=1),16,IF(AND(Y11=4,Z11=2),17,IF(AND(Y11=4,Z11=3),18,IF(AND(Y11=4,Z11=4),19,IF(AND(Y11=4,Z11=5),20,IF(AND(Y11=5,Z11=1),21,IF(AND(Y11=5,Z11=2),22,IF(AND(Y11=5,Z11=3),23,IF(AND(Y11=5,Z11=4),24,IF(AND(Y11=5,Z11=5),25,"")))))))))))))))))))))))))</f>
        <v/>
      </c>
      <c r="B11" s="28">
        <f>IF(A11="","",(COUNTIF($A$6:A11,A11))/100)</f>
        <v/>
      </c>
      <c r="C11" s="28">
        <f>IFERROR(A11+B11,"")</f>
        <v/>
      </c>
      <c r="D11" s="38" t="n">
        <v>6</v>
      </c>
      <c r="E11" s="3" t="n"/>
      <c r="F11" s="3" t="n"/>
      <c r="G11" s="3" t="n"/>
      <c r="H11" s="4" t="n"/>
      <c r="I11" s="4" t="n"/>
      <c r="J11" s="12">
        <f>IF(OR(H11="",I11=""),"",H11*I11)</f>
        <v/>
      </c>
      <c r="K11" s="14">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
      </c>
      <c r="L11" s="32" t="n"/>
      <c r="M11" s="3" t="n"/>
      <c r="N11" s="3" t="n"/>
      <c r="O11" s="3" t="n"/>
      <c r="P11" s="3" t="n"/>
      <c r="Q11" s="3" t="n"/>
      <c r="R11" s="3" t="n"/>
      <c r="S11" s="3" t="n"/>
      <c r="T11" s="13">
        <f>IFERROR(SUM(O11:S11),"")</f>
        <v/>
      </c>
      <c r="U11" s="13" t="n"/>
      <c r="V11" s="3" t="n"/>
      <c r="W11" s="13" t="n"/>
      <c r="X11" s="3" t="n"/>
      <c r="Y11" s="12">
        <f>IF(J11="","",IF(OR(N11="",N11="IMPACTO"),H11,IF(T11&lt;=50,H11,IF(AND(T11&lt;=75,H11&lt;5),H11+1,IF(AND(T11&lt;=75,H11=5),H11,IF(AND(T11&lt;=100,H11&lt;4),H11+2,IF(AND(T11&lt;=100,H11=4),H11+1,IF(AND(T11&lt;=100,H11=5),H11,""))))))))</f>
        <v/>
      </c>
      <c r="Z11" s="12">
        <f>IF(J11="","",IF(OR(N11="",N11="PROBABILIDAD"),I11,IF(T11&lt;=50,I11,IF(AND(T11&lt;=75,I11&lt;5),I11+1,IF(AND(T11&lt;=75,I11=5),I11,IF(AND(T11&lt;=100,I11&lt;4),I11+2,IF(AND(T11&lt;=100,I11=4),I11+1,IF(AND(T11&lt;=100,I11=5),I11,""))))))))</f>
        <v/>
      </c>
      <c r="AA11" s="12">
        <f>IF(OR(Y11="",Z11=""),"",Y11*Z11)</f>
        <v/>
      </c>
      <c r="AB11" s="14">
        <f>IF(AA11="","",IF(AND(Y11=1,Z11=1),"BAJO",IF(AND(Y11=1,Z11=2),"MODERADO",IF(AND(Y11=1,Z11=3),"MODERADO",IF(AND(Y11=1,Z11=4),"MODERADO",IF(AND(Y11=1,Z11=5),"MODERADO",IF(AND(Y11=2,Z11=1),"BAJO",IF(AND(Y11=2,Z11=2),"MODERADO",IF(AND(Y11=2,Z11=3),"MODERADO",IF(AND(Y11=2,Z11=4),"FAVORABLE",IF(AND(Y11=2,Z11=5),"FAVORABLE",IF(AND(Y11=3,Z11=1),"BAJO",IF(AND(Y11=3,Z11=2),"MODERADO",IF(AND(Y11=3,Z11=3),"FAVORABLE",IF(AND(Y11=3,Z11=4),"FAVORABLE",IF(AND(Y11=3,Z11=5),"FAVORABLE",IF(AND(Y11=4,Z11=1),"BAJO",IF(AND(Y11=4,Z11=2),"MODERADO",IF(AND(Y11=4,Z11=3),"FAVORABLE",IF(AND(Y11=4,Z11=4),"FAVORABLE",IF(AND(Y11=4,Z11=5),"ALTO",IF(AND(Y11=5,Z11=1),"BAJO",IF(AND(Y11=5,Z11=2),"MODERADO",IF(AND(Y11=5,Z11=3),"FAVORABLE",IF(AND(Y11=5,Z11=4),"ALTO",IF(AND(Y11=5,Z11=5),"ALTO",""))))))))))))))))))))))))))</f>
        <v/>
      </c>
      <c r="AC11" s="18" t="n"/>
      <c r="AD11" s="20" t="n"/>
      <c r="AE11" s="18" t="n"/>
      <c r="AF11" s="20" t="n"/>
      <c r="AG11" s="18" t="n"/>
      <c r="AH11" s="20" t="n"/>
      <c r="AI11" s="18" t="n"/>
      <c r="AJ11" s="20" t="n"/>
      <c r="AK11" s="18" t="n"/>
      <c r="AL11" s="20" t="n"/>
      <c r="AM11" s="18" t="n"/>
      <c r="AN11" s="20" t="n"/>
    </row>
    <row r="12" customFormat="1" s="30">
      <c r="A12" s="28">
        <f>IF(AND(Y12=1,Z12=1),1,IF(AND(Y12=1,Z12=2),2,IF(AND(Y12=1,Z12=3),3,IF(AND(Y12=1,Z12=4),4,IF(AND(Y12=1,Z12=5),5,IF(AND(Y12=2,Z12=1),6,IF(AND(Y12=2,Z12=2),7,IF(AND(Y12=2,Z12=3),8,IF(AND(Y12=2,Z12=4),9,IF(AND(Y12=2,Z12=5),10,IF(AND(Y12=3,Z12=1),11,IF(AND(Y12=3,Z12=2),12,IF(AND(Y12=3,Z12=3),13,IF(AND(Y12=3,Z12=4),14,IF(AND(Y12=3,Z12=5),15,IF(AND(Y12=4,Z12=1),16,IF(AND(Y12=4,Z12=2),17,IF(AND(Y12=4,Z12=3),18,IF(AND(Y12=4,Z12=4),19,IF(AND(Y12=4,Z12=5),20,IF(AND(Y12=5,Z12=1),21,IF(AND(Y12=5,Z12=2),22,IF(AND(Y12=5,Z12=3),23,IF(AND(Y12=5,Z12=4),24,IF(AND(Y12=5,Z12=5),25,"")))))))))))))))))))))))))</f>
        <v/>
      </c>
      <c r="B12" s="28">
        <f>IF(A12="","",(COUNTIF($A$6:A12,A12))/100)</f>
        <v/>
      </c>
      <c r="C12" s="28">
        <f>IFERROR(A12+B12,"")</f>
        <v/>
      </c>
      <c r="D12" s="38" t="n">
        <v>7</v>
      </c>
      <c r="E12" s="3" t="n"/>
      <c r="F12" s="3" t="n"/>
      <c r="G12" s="3" t="n"/>
      <c r="H12" s="4" t="n"/>
      <c r="I12" s="4" t="n"/>
      <c r="J12" s="12">
        <f>IF(OR(H12="",I12=""),"",H12*I12)</f>
        <v/>
      </c>
      <c r="K12" s="14">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32" t="n"/>
      <c r="M12" s="3" t="n"/>
      <c r="N12" s="3" t="n"/>
      <c r="O12" s="3" t="n"/>
      <c r="P12" s="3" t="n"/>
      <c r="Q12" s="3" t="n"/>
      <c r="R12" s="3" t="n"/>
      <c r="S12" s="3" t="n"/>
      <c r="T12" s="13">
        <f>IFERROR(SUM(O12:S12),"")</f>
        <v/>
      </c>
      <c r="U12" s="13" t="n"/>
      <c r="V12" s="3" t="n"/>
      <c r="W12" s="13" t="n"/>
      <c r="X12" s="3" t="n"/>
      <c r="Y12" s="12">
        <f>IF(J12="","",IF(OR(N12="",N12="IMPACTO"),H12,IF(T12&lt;=50,H12,IF(AND(T12&lt;=75,H12&lt;5),H12+1,IF(AND(T12&lt;=75,H12=5),H12,IF(AND(T12&lt;=100,H12&lt;4),H12+2,IF(AND(T12&lt;=100,H12=4),H12+1,IF(AND(T12&lt;=100,H12=5),H12,""))))))))</f>
        <v/>
      </c>
      <c r="Z12" s="12">
        <f>IF(J12="","",IF(OR(N12="",N12="PROBABILIDAD"),I12,IF(T12&lt;=50,I12,IF(AND(T12&lt;=75,I12&lt;5),I12+1,IF(AND(T12&lt;=75,I12=5),I12,IF(AND(T12&lt;=100,I12&lt;4),I12+2,IF(AND(T12&lt;=100,I12=4),I12+1,IF(AND(T12&lt;=100,I12=5),I12,""))))))))</f>
        <v/>
      </c>
      <c r="AA12" s="12">
        <f>IF(OR(Y12="",Z12=""),"",Y12*Z12)</f>
        <v/>
      </c>
      <c r="AB12" s="14">
        <f>IF(AA12="","",IF(AND(Y12=1,Z12=1),"BAJO",IF(AND(Y12=1,Z12=2),"MODERADO",IF(AND(Y12=1,Z12=3),"MODERADO",IF(AND(Y12=1,Z12=4),"MODERADO",IF(AND(Y12=1,Z12=5),"MODERADO",IF(AND(Y12=2,Z12=1),"BAJO",IF(AND(Y12=2,Z12=2),"MODERADO",IF(AND(Y12=2,Z12=3),"MODERADO",IF(AND(Y12=2,Z12=4),"FAVORABLE",IF(AND(Y12=2,Z12=5),"FAVORABLE",IF(AND(Y12=3,Z12=1),"BAJO",IF(AND(Y12=3,Z12=2),"MODERADO",IF(AND(Y12=3,Z12=3),"FAVORABLE",IF(AND(Y12=3,Z12=4),"FAVORABLE",IF(AND(Y12=3,Z12=5),"FAVORABLE",IF(AND(Y12=4,Z12=1),"BAJO",IF(AND(Y12=4,Z12=2),"MODERADO",IF(AND(Y12=4,Z12=3),"FAVORABLE",IF(AND(Y12=4,Z12=4),"FAVORABLE",IF(AND(Y12=4,Z12=5),"ALTO",IF(AND(Y12=5,Z12=1),"BAJO",IF(AND(Y12=5,Z12=2),"MODERADO",IF(AND(Y12=5,Z12=3),"FAVORABLE",IF(AND(Y12=5,Z12=4),"ALTO",IF(AND(Y12=5,Z12=5),"ALTO",""))))))))))))))))))))))))))</f>
        <v/>
      </c>
      <c r="AC12" s="18" t="n"/>
      <c r="AD12" s="20" t="n"/>
      <c r="AE12" s="18" t="n"/>
      <c r="AF12" s="20" t="n"/>
      <c r="AG12" s="18" t="n"/>
      <c r="AH12" s="20" t="n"/>
      <c r="AI12" s="18" t="n"/>
      <c r="AJ12" s="20" t="n"/>
      <c r="AK12" s="18" t="n"/>
      <c r="AL12" s="20" t="n"/>
      <c r="AM12" s="18" t="n"/>
      <c r="AN12" s="20" t="n"/>
    </row>
    <row r="13" customFormat="1" s="30">
      <c r="A13" s="28">
        <f>IF(AND(Y13=1,Z13=1),1,IF(AND(Y13=1,Z13=2),2,IF(AND(Y13=1,Z13=3),3,IF(AND(Y13=1,Z13=4),4,IF(AND(Y13=1,Z13=5),5,IF(AND(Y13=2,Z13=1),6,IF(AND(Y13=2,Z13=2),7,IF(AND(Y13=2,Z13=3),8,IF(AND(Y13=2,Z13=4),9,IF(AND(Y13=2,Z13=5),10,IF(AND(Y13=3,Z13=1),11,IF(AND(Y13=3,Z13=2),12,IF(AND(Y13=3,Z13=3),13,IF(AND(Y13=3,Z13=4),14,IF(AND(Y13=3,Z13=5),15,IF(AND(Y13=4,Z13=1),16,IF(AND(Y13=4,Z13=2),17,IF(AND(Y13=4,Z13=3),18,IF(AND(Y13=4,Z13=4),19,IF(AND(Y13=4,Z13=5),20,IF(AND(Y13=5,Z13=1),21,IF(AND(Y13=5,Z13=2),22,IF(AND(Y13=5,Z13=3),23,IF(AND(Y13=5,Z13=4),24,IF(AND(Y13=5,Z13=5),25,"")))))))))))))))))))))))))</f>
        <v/>
      </c>
      <c r="B13" s="28">
        <f>IF(A13="","",(COUNTIF($A$6:A13,A13))/100)</f>
        <v/>
      </c>
      <c r="C13" s="28">
        <f>IFERROR(A13+B13,"")</f>
        <v/>
      </c>
      <c r="D13" s="38" t="n">
        <v>8</v>
      </c>
      <c r="E13" s="3" t="n"/>
      <c r="F13" s="3" t="n"/>
      <c r="G13" s="3" t="n"/>
      <c r="H13" s="4" t="n"/>
      <c r="I13" s="4" t="n"/>
      <c r="J13" s="12">
        <f>IF(OR(H13="",I13=""),"",H13*I13)</f>
        <v/>
      </c>
      <c r="K13" s="14">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3" t="n"/>
      <c r="M13" s="3" t="n"/>
      <c r="N13" s="3" t="n"/>
      <c r="O13" s="3" t="n"/>
      <c r="P13" s="3" t="n"/>
      <c r="Q13" s="3" t="n"/>
      <c r="R13" s="3" t="n"/>
      <c r="S13" s="3" t="n"/>
      <c r="T13" s="13">
        <f>IFERROR(SUM(O13:S13),"")</f>
        <v/>
      </c>
      <c r="U13" s="13" t="n"/>
      <c r="V13" s="3" t="n"/>
      <c r="W13" s="13" t="n"/>
      <c r="X13" s="3" t="n"/>
      <c r="Y13" s="12">
        <f>IF(J13="","",IF(OR(N13="",N13="IMPACTO"),H13,IF(T13&lt;=50,H13,IF(AND(T13&lt;=75,H13&lt;5),H13+1,IF(AND(T13&lt;=75,H13=5),H13,IF(AND(T13&lt;=100,H13&lt;4),H13+2,IF(AND(T13&lt;=100,H13=4),H13+1,IF(AND(T13&lt;=100,H13=5),H13,""))))))))</f>
        <v/>
      </c>
      <c r="Z13" s="12">
        <f>IF(J13="","",IF(OR(N13="",N13="PROBABILIDAD"),I13,IF(T13&lt;=50,I13,IF(AND(T13&lt;=75,I13&lt;5),I13+1,IF(AND(T13&lt;=75,I13=5),I13,IF(AND(T13&lt;=100,I13&lt;4),I13+2,IF(AND(T13&lt;=100,I13=4),I13+1,IF(AND(T13&lt;=100,I13=5),I13,""))))))))</f>
        <v/>
      </c>
      <c r="AA13" s="12">
        <f>IF(OR(Y13="",Z13=""),"",Y13*Z13)</f>
        <v/>
      </c>
      <c r="AB13" s="14">
        <f>IF(AA13="","",IF(AND(Y13=1,Z13=1),"BAJO",IF(AND(Y13=1,Z13=2),"MODERADO",IF(AND(Y13=1,Z13=3),"MODERADO",IF(AND(Y13=1,Z13=4),"MODERADO",IF(AND(Y13=1,Z13=5),"MODERADO",IF(AND(Y13=2,Z13=1),"BAJO",IF(AND(Y13=2,Z13=2),"MODERADO",IF(AND(Y13=2,Z13=3),"MODERADO",IF(AND(Y13=2,Z13=4),"FAVORABLE",IF(AND(Y13=2,Z13=5),"FAVORABLE",IF(AND(Y13=3,Z13=1),"BAJO",IF(AND(Y13=3,Z13=2),"MODERADO",IF(AND(Y13=3,Z13=3),"FAVORABLE",IF(AND(Y13=3,Z13=4),"FAVORABLE",IF(AND(Y13=3,Z13=5),"FAVORABLE",IF(AND(Y13=4,Z13=1),"BAJO",IF(AND(Y13=4,Z13=2),"MODERADO",IF(AND(Y13=4,Z13=3),"FAVORABLE",IF(AND(Y13=4,Z13=4),"FAVORABLE",IF(AND(Y13=4,Z13=5),"ALTO",IF(AND(Y13=5,Z13=1),"BAJO",IF(AND(Y13=5,Z13=2),"MODERADO",IF(AND(Y13=5,Z13=3),"FAVORABLE",IF(AND(Y13=5,Z13=4),"ALTO",IF(AND(Y13=5,Z13=5),"ALTO",""))))))))))))))))))))))))))</f>
        <v/>
      </c>
      <c r="AC13" s="18" t="n"/>
      <c r="AD13" s="20" t="n"/>
      <c r="AE13" s="18" t="n"/>
      <c r="AF13" s="20" t="n"/>
      <c r="AG13" s="18" t="n"/>
      <c r="AH13" s="20" t="n"/>
      <c r="AI13" s="18" t="n"/>
      <c r="AJ13" s="20" t="n"/>
      <c r="AK13" s="18" t="n"/>
      <c r="AL13" s="20" t="n"/>
      <c r="AM13" s="18" t="n"/>
      <c r="AN13" s="20" t="n"/>
    </row>
    <row r="14" customFormat="1" s="30">
      <c r="A14" s="28">
        <f>IF(AND(Y14=1,Z14=1),1,IF(AND(Y14=1,Z14=2),2,IF(AND(Y14=1,Z14=3),3,IF(AND(Y14=1,Z14=4),4,IF(AND(Y14=1,Z14=5),5,IF(AND(Y14=2,Z14=1),6,IF(AND(Y14=2,Z14=2),7,IF(AND(Y14=2,Z14=3),8,IF(AND(Y14=2,Z14=4),9,IF(AND(Y14=2,Z14=5),10,IF(AND(Y14=3,Z14=1),11,IF(AND(Y14=3,Z14=2),12,IF(AND(Y14=3,Z14=3),13,IF(AND(Y14=3,Z14=4),14,IF(AND(Y14=3,Z14=5),15,IF(AND(Y14=4,Z14=1),16,IF(AND(Y14=4,Z14=2),17,IF(AND(Y14=4,Z14=3),18,IF(AND(Y14=4,Z14=4),19,IF(AND(Y14=4,Z14=5),20,IF(AND(Y14=5,Z14=1),21,IF(AND(Y14=5,Z14=2),22,IF(AND(Y14=5,Z14=3),23,IF(AND(Y14=5,Z14=4),24,IF(AND(Y14=5,Z14=5),25,"")))))))))))))))))))))))))</f>
        <v/>
      </c>
      <c r="B14" s="28">
        <f>IF(A14="","",(COUNTIF($A$6:A14,A14))/100)</f>
        <v/>
      </c>
      <c r="C14" s="28">
        <f>IFERROR(A14+B14,"")</f>
        <v/>
      </c>
      <c r="D14" s="38" t="n">
        <v>9</v>
      </c>
      <c r="E14" s="3" t="n"/>
      <c r="F14" s="3" t="n"/>
      <c r="G14" s="3" t="n"/>
      <c r="H14" s="4" t="n"/>
      <c r="I14" s="4" t="n"/>
      <c r="J14" s="12">
        <f>IF(OR(H14="",I14=""),"",H14*I14)</f>
        <v/>
      </c>
      <c r="K14" s="14">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3" t="n"/>
      <c r="M14" s="3" t="n"/>
      <c r="N14" s="3" t="n"/>
      <c r="O14" s="3" t="n"/>
      <c r="P14" s="3" t="n"/>
      <c r="Q14" s="3" t="n"/>
      <c r="R14" s="3" t="n"/>
      <c r="S14" s="3" t="n"/>
      <c r="T14" s="13">
        <f>IFERROR(SUM(O14:S14),"")</f>
        <v/>
      </c>
      <c r="U14" s="13" t="n"/>
      <c r="V14" s="3" t="n"/>
      <c r="W14" s="13" t="n"/>
      <c r="X14" s="3" t="n"/>
      <c r="Y14" s="12">
        <f>IF(J14="","",IF(OR(N14="",N14="IMPACTO"),H14,IF(T14&lt;=50,H14,IF(AND(T14&lt;=75,H14&lt;5),H14+1,IF(AND(T14&lt;=75,H14=5),H14,IF(AND(T14&lt;=100,H14&lt;4),H14+2,IF(AND(T14&lt;=100,H14=4),H14+1,IF(AND(T14&lt;=100,H14=5),H14,""))))))))</f>
        <v/>
      </c>
      <c r="Z14" s="12">
        <f>IF(J14="","",IF(OR(N14="",N14="PROBABILIDAD"),I14,IF(T14&lt;=50,I14,IF(AND(T14&lt;=75,I14&lt;5),I14+1,IF(AND(T14&lt;=75,I14=5),I14,IF(AND(T14&lt;=100,I14&lt;4),I14+2,IF(AND(T14&lt;=100,I14=4),I14+1,IF(AND(T14&lt;=100,I14=5),I14,""))))))))</f>
        <v/>
      </c>
      <c r="AA14" s="12">
        <f>IF(OR(Y14="",Z14=""),"",Y14*Z14)</f>
        <v/>
      </c>
      <c r="AB14" s="14">
        <f>IF(AA14="","",IF(AND(Y14=1,Z14=1),"BAJO",IF(AND(Y14=1,Z14=2),"MODERADO",IF(AND(Y14=1,Z14=3),"MODERADO",IF(AND(Y14=1,Z14=4),"MODERADO",IF(AND(Y14=1,Z14=5),"MODERADO",IF(AND(Y14=2,Z14=1),"BAJO",IF(AND(Y14=2,Z14=2),"MODERADO",IF(AND(Y14=2,Z14=3),"MODERADO",IF(AND(Y14=2,Z14=4),"FAVORABLE",IF(AND(Y14=2,Z14=5),"FAVORABLE",IF(AND(Y14=3,Z14=1),"BAJO",IF(AND(Y14=3,Z14=2),"MODERADO",IF(AND(Y14=3,Z14=3),"FAVORABLE",IF(AND(Y14=3,Z14=4),"FAVORABLE",IF(AND(Y14=3,Z14=5),"FAVORABLE",IF(AND(Y14=4,Z14=1),"BAJO",IF(AND(Y14=4,Z14=2),"MODERADO",IF(AND(Y14=4,Z14=3),"FAVORABLE",IF(AND(Y14=4,Z14=4),"FAVORABLE",IF(AND(Y14=4,Z14=5),"ALTO",IF(AND(Y14=5,Z14=1),"BAJO",IF(AND(Y14=5,Z14=2),"MODERADO",IF(AND(Y14=5,Z14=3),"FAVORABLE",IF(AND(Y14=5,Z14=4),"ALTO",IF(AND(Y14=5,Z14=5),"ALTO",""))))))))))))))))))))))))))</f>
        <v/>
      </c>
      <c r="AC14" s="18" t="n"/>
      <c r="AD14" s="20" t="n"/>
      <c r="AE14" s="18" t="n"/>
      <c r="AF14" s="20" t="n"/>
      <c r="AG14" s="18" t="n"/>
      <c r="AH14" s="20" t="n"/>
      <c r="AI14" s="18" t="n"/>
      <c r="AJ14" s="20" t="n"/>
      <c r="AK14" s="18" t="n"/>
      <c r="AL14" s="20" t="n"/>
      <c r="AM14" s="18" t="n"/>
      <c r="AN14" s="20" t="n"/>
    </row>
    <row r="15" customFormat="1" s="30">
      <c r="A15" s="28">
        <f>IF(AND(Y15=1,Z15=1),1,IF(AND(Y15=1,Z15=2),2,IF(AND(Y15=1,Z15=3),3,IF(AND(Y15=1,Z15=4),4,IF(AND(Y15=1,Z15=5),5,IF(AND(Y15=2,Z15=1),6,IF(AND(Y15=2,Z15=2),7,IF(AND(Y15=2,Z15=3),8,IF(AND(Y15=2,Z15=4),9,IF(AND(Y15=2,Z15=5),10,IF(AND(Y15=3,Z15=1),11,IF(AND(Y15=3,Z15=2),12,IF(AND(Y15=3,Z15=3),13,IF(AND(Y15=3,Z15=4),14,IF(AND(Y15=3,Z15=5),15,IF(AND(Y15=4,Z15=1),16,IF(AND(Y15=4,Z15=2),17,IF(AND(Y15=4,Z15=3),18,IF(AND(Y15=4,Z15=4),19,IF(AND(Y15=4,Z15=5),20,IF(AND(Y15=5,Z15=1),21,IF(AND(Y15=5,Z15=2),22,IF(AND(Y15=5,Z15=3),23,IF(AND(Y15=5,Z15=4),24,IF(AND(Y15=5,Z15=5),25,"")))))))))))))))))))))))))</f>
        <v/>
      </c>
      <c r="B15" s="28">
        <f>IF(A15="","",(COUNTIF($A$6:A15,A15))/100)</f>
        <v/>
      </c>
      <c r="C15" s="28">
        <f>IFERROR(A15+B15,"")</f>
        <v/>
      </c>
      <c r="D15" s="38" t="n">
        <v>10</v>
      </c>
      <c r="E15" s="3" t="n"/>
      <c r="F15" s="3" t="n"/>
      <c r="G15" s="3" t="n"/>
      <c r="H15" s="4" t="n"/>
      <c r="I15" s="4" t="n"/>
      <c r="J15" s="12">
        <f>IF(OR(H15="",I15=""),"",H15*I15)</f>
        <v/>
      </c>
      <c r="K15" s="14">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3" t="n"/>
      <c r="M15" s="3" t="n"/>
      <c r="N15" s="3" t="n"/>
      <c r="O15" s="3" t="n"/>
      <c r="P15" s="3" t="n"/>
      <c r="Q15" s="3" t="n"/>
      <c r="R15" s="3" t="n"/>
      <c r="S15" s="3" t="n"/>
      <c r="T15" s="13">
        <f>IFERROR(SUM(O15:S15),"")</f>
        <v/>
      </c>
      <c r="U15" s="13" t="n"/>
      <c r="V15" s="3" t="n"/>
      <c r="W15" s="13" t="n"/>
      <c r="X15" s="3" t="n"/>
      <c r="Y15" s="12">
        <f>IF(J15="","",IF(OR(N15="",N15="IMPACTO"),H15,IF(T15&lt;=50,H15,IF(AND(T15&lt;=75,H15&lt;5),H15+1,IF(AND(T15&lt;=75,H15=5),H15,IF(AND(T15&lt;=100,H15&lt;4),H15+2,IF(AND(T15&lt;=100,H15=4),H15+1,IF(AND(T15&lt;=100,H15=5),H15,""))))))))</f>
        <v/>
      </c>
      <c r="Z15" s="12">
        <f>IF(J15="","",IF(OR(N15="",N15="PROBABILIDAD"),I15,IF(T15&lt;=50,I15,IF(AND(T15&lt;=75,I15&lt;5),I15+1,IF(AND(T15&lt;=75,I15=5),I15,IF(AND(T15&lt;=100,I15&lt;4),I15+2,IF(AND(T15&lt;=100,I15=4),I15+1,IF(AND(T15&lt;=100,I15=5),I15,""))))))))</f>
        <v/>
      </c>
      <c r="AA15" s="12">
        <f>IF(OR(Y15="",Z15=""),"",Y15*Z15)</f>
        <v/>
      </c>
      <c r="AB15" s="14">
        <f>IF(AA15="","",IF(AND(Y15=1,Z15=1),"BAJO",IF(AND(Y15=1,Z15=2),"MODERADO",IF(AND(Y15=1,Z15=3),"MODERADO",IF(AND(Y15=1,Z15=4),"MODERADO",IF(AND(Y15=1,Z15=5),"MODERADO",IF(AND(Y15=2,Z15=1),"BAJO",IF(AND(Y15=2,Z15=2),"MODERADO",IF(AND(Y15=2,Z15=3),"MODERADO",IF(AND(Y15=2,Z15=4),"FAVORABLE",IF(AND(Y15=2,Z15=5),"FAVORABLE",IF(AND(Y15=3,Z15=1),"BAJO",IF(AND(Y15=3,Z15=2),"MODERADO",IF(AND(Y15=3,Z15=3),"FAVORABLE",IF(AND(Y15=3,Z15=4),"FAVORABLE",IF(AND(Y15=3,Z15=5),"FAVORABLE",IF(AND(Y15=4,Z15=1),"BAJO",IF(AND(Y15=4,Z15=2),"MODERADO",IF(AND(Y15=4,Z15=3),"FAVORABLE",IF(AND(Y15=4,Z15=4),"FAVORABLE",IF(AND(Y15=4,Z15=5),"ALTO",IF(AND(Y15=5,Z15=1),"BAJO",IF(AND(Y15=5,Z15=2),"MODERADO",IF(AND(Y15=5,Z15=3),"FAVORABLE",IF(AND(Y15=5,Z15=4),"ALTO",IF(AND(Y15=5,Z15=5),"ALTO",""))))))))))))))))))))))))))</f>
        <v/>
      </c>
      <c r="AC15" s="18" t="n"/>
      <c r="AD15" s="20" t="n"/>
      <c r="AE15" s="18" t="n"/>
      <c r="AF15" s="20" t="n"/>
      <c r="AG15" s="18" t="n"/>
      <c r="AH15" s="20" t="n"/>
      <c r="AI15" s="18" t="n"/>
      <c r="AJ15" s="20" t="n"/>
      <c r="AK15" s="18" t="n"/>
      <c r="AL15" s="20" t="n"/>
      <c r="AM15" s="18" t="n"/>
      <c r="AN15" s="20" t="n"/>
    </row>
    <row r="16" customFormat="1" s="30">
      <c r="A16" s="28">
        <f>IF(AND(Y16=1,Z16=1),1,IF(AND(Y16=1,Z16=2),2,IF(AND(Y16=1,Z16=3),3,IF(AND(Y16=1,Z16=4),4,IF(AND(Y16=1,Z16=5),5,IF(AND(Y16=2,Z16=1),6,IF(AND(Y16=2,Z16=2),7,IF(AND(Y16=2,Z16=3),8,IF(AND(Y16=2,Z16=4),9,IF(AND(Y16=2,Z16=5),10,IF(AND(Y16=3,Z16=1),11,IF(AND(Y16=3,Z16=2),12,IF(AND(Y16=3,Z16=3),13,IF(AND(Y16=3,Z16=4),14,IF(AND(Y16=3,Z16=5),15,IF(AND(Y16=4,Z16=1),16,IF(AND(Y16=4,Z16=2),17,IF(AND(Y16=4,Z16=3),18,IF(AND(Y16=4,Z16=4),19,IF(AND(Y16=4,Z16=5),20,IF(AND(Y16=5,Z16=1),21,IF(AND(Y16=5,Z16=2),22,IF(AND(Y16=5,Z16=3),23,IF(AND(Y16=5,Z16=4),24,IF(AND(Y16=5,Z16=5),25,"")))))))))))))))))))))))))</f>
        <v/>
      </c>
      <c r="B16" s="28">
        <f>IF(A16="","",(COUNTIF($A$6:A16,A16))/100)</f>
        <v/>
      </c>
      <c r="C16" s="28">
        <f>IFERROR(A16+B16,"")</f>
        <v/>
      </c>
      <c r="D16" s="38" t="n">
        <v>11</v>
      </c>
      <c r="E16" s="3" t="n"/>
      <c r="F16" s="3" t="n"/>
      <c r="G16" s="3" t="n"/>
      <c r="H16" s="4" t="n"/>
      <c r="I16" s="4" t="n"/>
      <c r="J16" s="12">
        <f>IF(OR(H16="",I16=""),"",H16*I16)</f>
        <v/>
      </c>
      <c r="K16" s="14">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3" t="n"/>
      <c r="M16" s="3" t="n"/>
      <c r="N16" s="3" t="n"/>
      <c r="O16" s="3" t="n"/>
      <c r="P16" s="3" t="n"/>
      <c r="Q16" s="3" t="n"/>
      <c r="R16" s="3" t="n"/>
      <c r="S16" s="3" t="n"/>
      <c r="T16" s="13">
        <f>IFERROR(SUM(O16:S16),"")</f>
        <v/>
      </c>
      <c r="U16" s="13" t="n"/>
      <c r="V16" s="3" t="n"/>
      <c r="W16" s="13" t="n"/>
      <c r="X16" s="3" t="n"/>
      <c r="Y16" s="12">
        <f>IF(J16="","",IF(OR(N16="",N16="IMPACTO"),H16,IF(T16&lt;=50,H16,IF(AND(T16&lt;=75,H16&lt;5),H16+1,IF(AND(T16&lt;=75,H16=5),H16,IF(AND(T16&lt;=100,H16&lt;4),H16+2,IF(AND(T16&lt;=100,H16=4),H16+1,IF(AND(T16&lt;=100,H16=5),H16,""))))))))</f>
        <v/>
      </c>
      <c r="Z16" s="12">
        <f>IF(J16="","",IF(OR(N16="",N16="PROBABILIDAD"),I16,IF(T16&lt;=50,I16,IF(AND(T16&lt;=75,I16&lt;5),I16+1,IF(AND(T16&lt;=75,I16=5),I16,IF(AND(T16&lt;=100,I16&lt;4),I16+2,IF(AND(T16&lt;=100,I16=4),I16+1,IF(AND(T16&lt;=100,I16=5),I16,""))))))))</f>
        <v/>
      </c>
      <c r="AA16" s="12">
        <f>IF(OR(Y16="",Z16=""),"",Y16*Z16)</f>
        <v/>
      </c>
      <c r="AB16" s="14">
        <f>IF(AA16="","",IF(AND(Y16=1,Z16=1),"BAJO",IF(AND(Y16=1,Z16=2),"MODERADO",IF(AND(Y16=1,Z16=3),"MODERADO",IF(AND(Y16=1,Z16=4),"MODERADO",IF(AND(Y16=1,Z16=5),"MODERADO",IF(AND(Y16=2,Z16=1),"BAJO",IF(AND(Y16=2,Z16=2),"MODERADO",IF(AND(Y16=2,Z16=3),"MODERADO",IF(AND(Y16=2,Z16=4),"FAVORABLE",IF(AND(Y16=2,Z16=5),"FAVORABLE",IF(AND(Y16=3,Z16=1),"BAJO",IF(AND(Y16=3,Z16=2),"MODERADO",IF(AND(Y16=3,Z16=3),"FAVORABLE",IF(AND(Y16=3,Z16=4),"FAVORABLE",IF(AND(Y16=3,Z16=5),"FAVORABLE",IF(AND(Y16=4,Z16=1),"BAJO",IF(AND(Y16=4,Z16=2),"MODERADO",IF(AND(Y16=4,Z16=3),"FAVORABLE",IF(AND(Y16=4,Z16=4),"FAVORABLE",IF(AND(Y16=4,Z16=5),"ALTO",IF(AND(Y16=5,Z16=1),"BAJO",IF(AND(Y16=5,Z16=2),"MODERADO",IF(AND(Y16=5,Z16=3),"FAVORABLE",IF(AND(Y16=5,Z16=4),"ALTO",IF(AND(Y16=5,Z16=5),"ALTO",""))))))))))))))))))))))))))</f>
        <v/>
      </c>
      <c r="AC16" s="18" t="n"/>
      <c r="AD16" s="20" t="n"/>
      <c r="AE16" s="18" t="n"/>
      <c r="AF16" s="20" t="n"/>
      <c r="AG16" s="18" t="n"/>
      <c r="AH16" s="20" t="n"/>
      <c r="AI16" s="18" t="n"/>
      <c r="AJ16" s="20" t="n"/>
      <c r="AK16" s="18" t="n"/>
      <c r="AL16" s="20" t="n"/>
      <c r="AM16" s="18" t="n"/>
      <c r="AN16" s="20" t="n"/>
    </row>
    <row r="17" customFormat="1" s="30">
      <c r="A17" s="28">
        <f>IF(AND(Y17=1,Z17=1),1,IF(AND(Y17=1,Z17=2),2,IF(AND(Y17=1,Z17=3),3,IF(AND(Y17=1,Z17=4),4,IF(AND(Y17=1,Z17=5),5,IF(AND(Y17=2,Z17=1),6,IF(AND(Y17=2,Z17=2),7,IF(AND(Y17=2,Z17=3),8,IF(AND(Y17=2,Z17=4),9,IF(AND(Y17=2,Z17=5),10,IF(AND(Y17=3,Z17=1),11,IF(AND(Y17=3,Z17=2),12,IF(AND(Y17=3,Z17=3),13,IF(AND(Y17=3,Z17=4),14,IF(AND(Y17=3,Z17=5),15,IF(AND(Y17=4,Z17=1),16,IF(AND(Y17=4,Z17=2),17,IF(AND(Y17=4,Z17=3),18,IF(AND(Y17=4,Z17=4),19,IF(AND(Y17=4,Z17=5),20,IF(AND(Y17=5,Z17=1),21,IF(AND(Y17=5,Z17=2),22,IF(AND(Y17=5,Z17=3),23,IF(AND(Y17=5,Z17=4),24,IF(AND(Y17=5,Z17=5),25,"")))))))))))))))))))))))))</f>
        <v/>
      </c>
      <c r="B17" s="28">
        <f>IF(A17="","",(COUNTIF($A$6:A17,A17))/100)</f>
        <v/>
      </c>
      <c r="C17" s="28">
        <f>IFERROR(A17+B17,"")</f>
        <v/>
      </c>
      <c r="D17" s="38" t="n">
        <v>12</v>
      </c>
      <c r="E17" s="3" t="n"/>
      <c r="F17" s="3" t="n"/>
      <c r="G17" s="3" t="n"/>
      <c r="H17" s="4" t="n"/>
      <c r="I17" s="4" t="n"/>
      <c r="J17" s="12">
        <f>IF(OR(H17="",I17=""),"",H17*I17)</f>
        <v/>
      </c>
      <c r="K17" s="14">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3" t="n"/>
      <c r="M17" s="3" t="n"/>
      <c r="N17" s="3" t="n"/>
      <c r="O17" s="3" t="n"/>
      <c r="P17" s="3" t="n"/>
      <c r="Q17" s="3" t="n"/>
      <c r="R17" s="3" t="n"/>
      <c r="S17" s="3" t="n"/>
      <c r="T17" s="13">
        <f>IFERROR(SUM(O17:S17),"")</f>
        <v/>
      </c>
      <c r="U17" s="13" t="n"/>
      <c r="V17" s="3" t="n"/>
      <c r="W17" s="13" t="n"/>
      <c r="X17" s="3" t="n"/>
      <c r="Y17" s="12">
        <f>IF(J17="","",IF(OR(N17="",N17="IMPACTO"),H17,IF(T17&lt;=50,H17,IF(AND(T17&lt;=75,H17&lt;5),H17+1,IF(AND(T17&lt;=75,H17=5),H17,IF(AND(T17&lt;=100,H17&lt;4),H17+2,IF(AND(T17&lt;=100,H17=4),H17+1,IF(AND(T17&lt;=100,H17=5),H17,""))))))))</f>
        <v/>
      </c>
      <c r="Z17" s="12">
        <f>IF(J17="","",IF(OR(N17="",N17="PROBABILIDAD"),I17,IF(T17&lt;=50,I17,IF(AND(T17&lt;=75,I17&lt;5),I17+1,IF(AND(T17&lt;=75,I17=5),I17,IF(AND(T17&lt;=100,I17&lt;4),I17+2,IF(AND(T17&lt;=100,I17=4),I17+1,IF(AND(T17&lt;=100,I17=5),I17,""))))))))</f>
        <v/>
      </c>
      <c r="AA17" s="12">
        <f>IF(OR(Y17="",Z17=""),"",Y17*Z17)</f>
        <v/>
      </c>
      <c r="AB17" s="14">
        <f>IF(AA17="","",IF(AND(Y17=1,Z17=1),"BAJO",IF(AND(Y17=1,Z17=2),"MODERADO",IF(AND(Y17=1,Z17=3),"MODERADO",IF(AND(Y17=1,Z17=4),"MODERADO",IF(AND(Y17=1,Z17=5),"MODERADO",IF(AND(Y17=2,Z17=1),"BAJO",IF(AND(Y17=2,Z17=2),"MODERADO",IF(AND(Y17=2,Z17=3),"MODERADO",IF(AND(Y17=2,Z17=4),"FAVORABLE",IF(AND(Y17=2,Z17=5),"FAVORABLE",IF(AND(Y17=3,Z17=1),"BAJO",IF(AND(Y17=3,Z17=2),"MODERADO",IF(AND(Y17=3,Z17=3),"FAVORABLE",IF(AND(Y17=3,Z17=4),"FAVORABLE",IF(AND(Y17=3,Z17=5),"FAVORABLE",IF(AND(Y17=4,Z17=1),"BAJO",IF(AND(Y17=4,Z17=2),"MODERADO",IF(AND(Y17=4,Z17=3),"FAVORABLE",IF(AND(Y17=4,Z17=4),"FAVORABLE",IF(AND(Y17=4,Z17=5),"ALTO",IF(AND(Y17=5,Z17=1),"BAJO",IF(AND(Y17=5,Z17=2),"MODERADO",IF(AND(Y17=5,Z17=3),"FAVORABLE",IF(AND(Y17=5,Z17=4),"ALTO",IF(AND(Y17=5,Z17=5),"ALTO",""))))))))))))))))))))))))))</f>
        <v/>
      </c>
      <c r="AC17" s="18" t="n"/>
      <c r="AD17" s="20" t="n"/>
      <c r="AE17" s="18" t="n"/>
      <c r="AF17" s="20" t="n"/>
      <c r="AG17" s="18" t="n"/>
      <c r="AH17" s="20" t="n"/>
      <c r="AI17" s="18" t="n"/>
      <c r="AJ17" s="20" t="n"/>
      <c r="AK17" s="18" t="n"/>
      <c r="AL17" s="20" t="n"/>
      <c r="AM17" s="18" t="n"/>
      <c r="AN17" s="20" t="n"/>
    </row>
    <row r="18" customFormat="1" s="30">
      <c r="A18" s="28">
        <f>IF(AND(Y18=1,Z18=1),1,IF(AND(Y18=1,Z18=2),2,IF(AND(Y18=1,Z18=3),3,IF(AND(Y18=1,Z18=4),4,IF(AND(Y18=1,Z18=5),5,IF(AND(Y18=2,Z18=1),6,IF(AND(Y18=2,Z18=2),7,IF(AND(Y18=2,Z18=3),8,IF(AND(Y18=2,Z18=4),9,IF(AND(Y18=2,Z18=5),10,IF(AND(Y18=3,Z18=1),11,IF(AND(Y18=3,Z18=2),12,IF(AND(Y18=3,Z18=3),13,IF(AND(Y18=3,Z18=4),14,IF(AND(Y18=3,Z18=5),15,IF(AND(Y18=4,Z18=1),16,IF(AND(Y18=4,Z18=2),17,IF(AND(Y18=4,Z18=3),18,IF(AND(Y18=4,Z18=4),19,IF(AND(Y18=4,Z18=5),20,IF(AND(Y18=5,Z18=1),21,IF(AND(Y18=5,Z18=2),22,IF(AND(Y18=5,Z18=3),23,IF(AND(Y18=5,Z18=4),24,IF(AND(Y18=5,Z18=5),25,"")))))))))))))))))))))))))</f>
        <v/>
      </c>
      <c r="B18" s="28">
        <f>IF(A18="","",(COUNTIF($A$6:A18,A18))/100)</f>
        <v/>
      </c>
      <c r="C18" s="28">
        <f>IFERROR(A18+B18,"")</f>
        <v/>
      </c>
      <c r="D18" s="38" t="n">
        <v>13</v>
      </c>
      <c r="E18" s="3" t="n"/>
      <c r="F18" s="3" t="n"/>
      <c r="G18" s="3" t="n"/>
      <c r="H18" s="4" t="n"/>
      <c r="I18" s="4" t="n"/>
      <c r="J18" s="12">
        <f>IF(OR(H18="",I18=""),"",H18*I18)</f>
        <v/>
      </c>
      <c r="K18" s="14">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3" t="n"/>
      <c r="M18" s="3" t="n"/>
      <c r="N18" s="3" t="n"/>
      <c r="O18" s="3" t="n"/>
      <c r="P18" s="3" t="n"/>
      <c r="Q18" s="3" t="n"/>
      <c r="R18" s="3" t="n"/>
      <c r="S18" s="3" t="n"/>
      <c r="T18" s="13">
        <f>IFERROR(SUM(O18:S18),"")</f>
        <v/>
      </c>
      <c r="U18" s="13" t="n"/>
      <c r="V18" s="3" t="n"/>
      <c r="W18" s="13" t="n"/>
      <c r="X18" s="3" t="n"/>
      <c r="Y18" s="12">
        <f>IF(J18="","",IF(OR(N18="",N18="IMPACTO"),H18,IF(T18&lt;=50,H18,IF(AND(T18&lt;=75,H18&lt;5),H18+1,IF(AND(T18&lt;=75,H18=5),H18,IF(AND(T18&lt;=100,H18&lt;4),H18+2,IF(AND(T18&lt;=100,H18=4),H18+1,IF(AND(T18&lt;=100,H18=5),H18,""))))))))</f>
        <v/>
      </c>
      <c r="Z18" s="12">
        <f>IF(J18="","",IF(OR(N18="",N18="PROBABILIDAD"),I18,IF(T18&lt;=50,I18,IF(AND(T18&lt;=75,I18&lt;5),I18+1,IF(AND(T18&lt;=75,I18=5),I18,IF(AND(T18&lt;=100,I18&lt;4),I18+2,IF(AND(T18&lt;=100,I18=4),I18+1,IF(AND(T18&lt;=100,I18=5),I18,""))))))))</f>
        <v/>
      </c>
      <c r="AA18" s="12">
        <f>IF(OR(Y18="",Z18=""),"",Y18*Z18)</f>
        <v/>
      </c>
      <c r="AB18" s="14">
        <f>IF(AA18="","",IF(AND(Y18=1,Z18=1),"BAJO",IF(AND(Y18=1,Z18=2),"MODERADO",IF(AND(Y18=1,Z18=3),"MODERADO",IF(AND(Y18=1,Z18=4),"MODERADO",IF(AND(Y18=1,Z18=5),"MODERADO",IF(AND(Y18=2,Z18=1),"BAJO",IF(AND(Y18=2,Z18=2),"MODERADO",IF(AND(Y18=2,Z18=3),"MODERADO",IF(AND(Y18=2,Z18=4),"FAVORABLE",IF(AND(Y18=2,Z18=5),"FAVORABLE",IF(AND(Y18=3,Z18=1),"BAJO",IF(AND(Y18=3,Z18=2),"MODERADO",IF(AND(Y18=3,Z18=3),"FAVORABLE",IF(AND(Y18=3,Z18=4),"FAVORABLE",IF(AND(Y18=3,Z18=5),"FAVORABLE",IF(AND(Y18=4,Z18=1),"BAJO",IF(AND(Y18=4,Z18=2),"MODERADO",IF(AND(Y18=4,Z18=3),"FAVORABLE",IF(AND(Y18=4,Z18=4),"FAVORABLE",IF(AND(Y18=4,Z18=5),"ALTO",IF(AND(Y18=5,Z18=1),"BAJO",IF(AND(Y18=5,Z18=2),"MODERADO",IF(AND(Y18=5,Z18=3),"FAVORABLE",IF(AND(Y18=5,Z18=4),"ALTO",IF(AND(Y18=5,Z18=5),"ALTO",""))))))))))))))))))))))))))</f>
        <v/>
      </c>
      <c r="AC18" s="18" t="n"/>
      <c r="AD18" s="20" t="n"/>
      <c r="AE18" s="18" t="n"/>
      <c r="AF18" s="20" t="n"/>
      <c r="AG18" s="18" t="n"/>
      <c r="AH18" s="20" t="n"/>
      <c r="AI18" s="18" t="n"/>
      <c r="AJ18" s="20" t="n"/>
      <c r="AK18" s="18" t="n"/>
      <c r="AL18" s="20" t="n"/>
      <c r="AM18" s="18" t="n"/>
      <c r="AN18" s="20" t="n"/>
    </row>
    <row r="19" customFormat="1" s="30">
      <c r="A19" s="28">
        <f>IF(AND(Y19=1,Z19=1),1,IF(AND(Y19=1,Z19=2),2,IF(AND(Y19=1,Z19=3),3,IF(AND(Y19=1,Z19=4),4,IF(AND(Y19=1,Z19=5),5,IF(AND(Y19=2,Z19=1),6,IF(AND(Y19=2,Z19=2),7,IF(AND(Y19=2,Z19=3),8,IF(AND(Y19=2,Z19=4),9,IF(AND(Y19=2,Z19=5),10,IF(AND(Y19=3,Z19=1),11,IF(AND(Y19=3,Z19=2),12,IF(AND(Y19=3,Z19=3),13,IF(AND(Y19=3,Z19=4),14,IF(AND(Y19=3,Z19=5),15,IF(AND(Y19=4,Z19=1),16,IF(AND(Y19=4,Z19=2),17,IF(AND(Y19=4,Z19=3),18,IF(AND(Y19=4,Z19=4),19,IF(AND(Y19=4,Z19=5),20,IF(AND(Y19=5,Z19=1),21,IF(AND(Y19=5,Z19=2),22,IF(AND(Y19=5,Z19=3),23,IF(AND(Y19=5,Z19=4),24,IF(AND(Y19=5,Z19=5),25,"")))))))))))))))))))))))))</f>
        <v/>
      </c>
      <c r="B19" s="28">
        <f>IF(A19="","",(COUNTIF($A$6:A19,A19))/100)</f>
        <v/>
      </c>
      <c r="C19" s="28">
        <f>IFERROR(A19+B19,"")</f>
        <v/>
      </c>
      <c r="D19" s="38" t="n">
        <v>14</v>
      </c>
      <c r="E19" s="3" t="n"/>
      <c r="F19" s="3" t="n"/>
      <c r="G19" s="3" t="n"/>
      <c r="H19" s="4" t="n"/>
      <c r="I19" s="4" t="n"/>
      <c r="J19" s="12">
        <f>IF(OR(H19="",I19=""),"",H19*I19)</f>
        <v/>
      </c>
      <c r="K19" s="14">
        <f>IF(J19="","",IF(AND(H19=1,I19=1),"BAJO",IF(AND(H19=1,I19=2),"BAJO",IF(AND(H19=1,I19=3),"MODERADO",IF(AND(H19=1,I19=4),"FAVORABLE",IF(AND(H19=1,I19=5),"FAVORABLE",IF(AND(H19=2,I19=1),"BAJO",IF(AND(H19=2,I19=2),"BAJO",IF(AND(H19=2,I19=3),"MODERADO",IF(AND(H19=2,I19=4),"FAVORABLE",IF(AND(H19=2,I19=5),"ALTO",IF(AND(H19=3,I19=1),"BAJO",IF(AND(H19=3,I19=2),"MODERADO",IF(AND(H19=3,I19=3),"FAVORABLE",IF(AND(H19=3,I19=4),"ALTO",IF(AND(H19=3,I19=5),"ALTO",IF(AND(H19=4,I19=1),"MODERADO",IF(AND(H19=4,I19=2),"FAVORABLE",IF(AND(H19=4,I19=3),"FAVORABLE",IF(AND(H19=4,I19=4),"ALTO",IF(AND(H19=4,I19=5),"ALTO",IF(AND(H19=5,I19=1),"FAVORABLE",IF(AND(H19=5,I19=2),"FAVORABLE",IF(AND(H19=5,I19=3),"ALTO",IF(AND(H19=5,I19=4),"ALTO",IF(AND(H19=5,I19=5),"ALTO",""))))))))))))))))))))))))))</f>
        <v/>
      </c>
      <c r="L19" s="3" t="n"/>
      <c r="M19" s="3" t="n"/>
      <c r="N19" s="3" t="n"/>
      <c r="O19" s="3" t="n"/>
      <c r="P19" s="3" t="n"/>
      <c r="Q19" s="3" t="n"/>
      <c r="R19" s="3" t="n"/>
      <c r="S19" s="3" t="n"/>
      <c r="T19" s="13">
        <f>IFERROR(SUM(O19:S19),"")</f>
        <v/>
      </c>
      <c r="U19" s="13" t="n"/>
      <c r="V19" s="3" t="n"/>
      <c r="W19" s="13" t="n"/>
      <c r="X19" s="3" t="n"/>
      <c r="Y19" s="12">
        <f>IF(J19="","",IF(OR(N19="",N19="IMPACTO"),H19,IF(T19&lt;=50,H19,IF(AND(T19&lt;=75,H19&lt;5),H19+1,IF(AND(T19&lt;=75,H19=5),H19,IF(AND(T19&lt;=100,H19&lt;4),H19+2,IF(AND(T19&lt;=100,H19=4),H19+1,IF(AND(T19&lt;=100,H19=5),H19,""))))))))</f>
        <v/>
      </c>
      <c r="Z19" s="12">
        <f>IF(J19="","",IF(OR(N19="",N19="PROBABILIDAD"),I19,IF(T19&lt;=50,I19,IF(AND(T19&lt;=75,I19&lt;5),I19+1,IF(AND(T19&lt;=75,I19=5),I19,IF(AND(T19&lt;=100,I19&lt;4),I19+2,IF(AND(T19&lt;=100,I19=4),I19+1,IF(AND(T19&lt;=100,I19=5),I19,""))))))))</f>
        <v/>
      </c>
      <c r="AA19" s="12">
        <f>IF(OR(Y19="",Z19=""),"",Y19*Z19)</f>
        <v/>
      </c>
      <c r="AB19" s="14">
        <f>IF(AA19="","",IF(AND(Y19=1,Z19=1),"BAJO",IF(AND(Y19=1,Z19=2),"MODERADO",IF(AND(Y19=1,Z19=3),"MODERADO",IF(AND(Y19=1,Z19=4),"MODERADO",IF(AND(Y19=1,Z19=5),"MODERADO",IF(AND(Y19=2,Z19=1),"BAJO",IF(AND(Y19=2,Z19=2),"MODERADO",IF(AND(Y19=2,Z19=3),"MODERADO",IF(AND(Y19=2,Z19=4),"FAVORABLE",IF(AND(Y19=2,Z19=5),"FAVORABLE",IF(AND(Y19=3,Z19=1),"BAJO",IF(AND(Y19=3,Z19=2),"MODERADO",IF(AND(Y19=3,Z19=3),"FAVORABLE",IF(AND(Y19=3,Z19=4),"FAVORABLE",IF(AND(Y19=3,Z19=5),"FAVORABLE",IF(AND(Y19=4,Z19=1),"BAJO",IF(AND(Y19=4,Z19=2),"MODERADO",IF(AND(Y19=4,Z19=3),"FAVORABLE",IF(AND(Y19=4,Z19=4),"FAVORABLE",IF(AND(Y19=4,Z19=5),"ALTO",IF(AND(Y19=5,Z19=1),"BAJO",IF(AND(Y19=5,Z19=2),"MODERADO",IF(AND(Y19=5,Z19=3),"FAVORABLE",IF(AND(Y19=5,Z19=4),"ALTO",IF(AND(Y19=5,Z19=5),"ALTO",""))))))))))))))))))))))))))</f>
        <v/>
      </c>
      <c r="AC19" s="18" t="n"/>
      <c r="AD19" s="20" t="n"/>
      <c r="AE19" s="18" t="n"/>
      <c r="AF19" s="20" t="n"/>
      <c r="AG19" s="18" t="n"/>
      <c r="AH19" s="20" t="n"/>
      <c r="AI19" s="18" t="n"/>
      <c r="AJ19" s="20" t="n"/>
      <c r="AK19" s="18" t="n"/>
      <c r="AL19" s="20" t="n"/>
      <c r="AM19" s="18" t="n"/>
      <c r="AN19" s="20" t="n"/>
    </row>
    <row r="20" customFormat="1" s="30">
      <c r="A20" s="28">
        <f>IF(AND(Y20=1,Z20=1),1,IF(AND(Y20=1,Z20=2),2,IF(AND(Y20=1,Z20=3),3,IF(AND(Y20=1,Z20=4),4,IF(AND(Y20=1,Z20=5),5,IF(AND(Y20=2,Z20=1),6,IF(AND(Y20=2,Z20=2),7,IF(AND(Y20=2,Z20=3),8,IF(AND(Y20=2,Z20=4),9,IF(AND(Y20=2,Z20=5),10,IF(AND(Y20=3,Z20=1),11,IF(AND(Y20=3,Z20=2),12,IF(AND(Y20=3,Z20=3),13,IF(AND(Y20=3,Z20=4),14,IF(AND(Y20=3,Z20=5),15,IF(AND(Y20=4,Z20=1),16,IF(AND(Y20=4,Z20=2),17,IF(AND(Y20=4,Z20=3),18,IF(AND(Y20=4,Z20=4),19,IF(AND(Y20=4,Z20=5),20,IF(AND(Y20=5,Z20=1),21,IF(AND(Y20=5,Z20=2),22,IF(AND(Y20=5,Z20=3),23,IF(AND(Y20=5,Z20=4),24,IF(AND(Y20=5,Z20=5),25,"")))))))))))))))))))))))))</f>
        <v/>
      </c>
      <c r="B20" s="28">
        <f>IF(A20="","",(COUNTIF($A$6:A20,A20))/100)</f>
        <v/>
      </c>
      <c r="C20" s="28">
        <f>IFERROR(A20+B20,"")</f>
        <v/>
      </c>
      <c r="D20" s="38" t="n">
        <v>15</v>
      </c>
      <c r="E20" s="3" t="n"/>
      <c r="F20" s="3" t="n"/>
      <c r="G20" s="3" t="n"/>
      <c r="H20" s="4" t="n"/>
      <c r="I20" s="4" t="n"/>
      <c r="J20" s="12">
        <f>IF(OR(H20="",I20=""),"",H20*I20)</f>
        <v/>
      </c>
      <c r="K20" s="14">
        <f>IF(J20="","",IF(AND(H20=1,I20=1),"BAJO",IF(AND(H20=1,I20=2),"BAJO",IF(AND(H20=1,I20=3),"MODERADO",IF(AND(H20=1,I20=4),"FAVORABLE",IF(AND(H20=1,I20=5),"FAVORABLE",IF(AND(H20=2,I20=1),"BAJO",IF(AND(H20=2,I20=2),"BAJO",IF(AND(H20=2,I20=3),"MODERADO",IF(AND(H20=2,I20=4),"FAVORABLE",IF(AND(H20=2,I20=5),"ALTO",IF(AND(H20=3,I20=1),"BAJO",IF(AND(H20=3,I20=2),"MODERADO",IF(AND(H20=3,I20=3),"FAVORABLE",IF(AND(H20=3,I20=4),"ALTO",IF(AND(H20=3,I20=5),"ALTO",IF(AND(H20=4,I20=1),"MODERADO",IF(AND(H20=4,I20=2),"FAVORABLE",IF(AND(H20=4,I20=3),"FAVORABLE",IF(AND(H20=4,I20=4),"ALTO",IF(AND(H20=4,I20=5),"ALTO",IF(AND(H20=5,I20=1),"FAVORABLE",IF(AND(H20=5,I20=2),"FAVORABLE",IF(AND(H20=5,I20=3),"ALTO",IF(AND(H20=5,I20=4),"ALTO",IF(AND(H20=5,I20=5),"ALTO",""))))))))))))))))))))))))))</f>
        <v/>
      </c>
      <c r="L20" s="3" t="n"/>
      <c r="M20" s="3" t="n"/>
      <c r="N20" s="3" t="n"/>
      <c r="O20" s="3" t="n"/>
      <c r="P20" s="3" t="n"/>
      <c r="Q20" s="3" t="n"/>
      <c r="R20" s="3" t="n"/>
      <c r="S20" s="3" t="n"/>
      <c r="T20" s="13">
        <f>IFERROR(SUM(O20:S20),"")</f>
        <v/>
      </c>
      <c r="U20" s="13" t="n"/>
      <c r="V20" s="3" t="n"/>
      <c r="W20" s="13" t="n"/>
      <c r="X20" s="3" t="n"/>
      <c r="Y20" s="12">
        <f>IF(J20="","",IF(OR(N20="",N20="IMPACTO"),H20,IF(T20&lt;=50,H20,IF(AND(T20&lt;=75,H20&lt;5),H20+1,IF(AND(T20&lt;=75,H20=5),H20,IF(AND(T20&lt;=100,H20&lt;4),H20+2,IF(AND(T20&lt;=100,H20=4),H20+1,IF(AND(T20&lt;=100,H20=5),H20,""))))))))</f>
        <v/>
      </c>
      <c r="Z20" s="12">
        <f>IF(J20="","",IF(OR(N20="",N20="PROBABILIDAD"),I20,IF(T20&lt;=50,I20,IF(AND(T20&lt;=75,I20&lt;5),I20+1,IF(AND(T20&lt;=75,I20=5),I20,IF(AND(T20&lt;=100,I20&lt;4),I20+2,IF(AND(T20&lt;=100,I20=4),I20+1,IF(AND(T20&lt;=100,I20=5),I20,""))))))))</f>
        <v/>
      </c>
      <c r="AA20" s="12">
        <f>IF(OR(Y20="",Z20=""),"",Y20*Z20)</f>
        <v/>
      </c>
      <c r="AB20" s="14">
        <f>IF(AA20="","",IF(AND(Y20=1,Z20=1),"BAJO",IF(AND(Y20=1,Z20=2),"MODERADO",IF(AND(Y20=1,Z20=3),"MODERADO",IF(AND(Y20=1,Z20=4),"MODERADO",IF(AND(Y20=1,Z20=5),"MODERADO",IF(AND(Y20=2,Z20=1),"BAJO",IF(AND(Y20=2,Z20=2),"MODERADO",IF(AND(Y20=2,Z20=3),"MODERADO",IF(AND(Y20=2,Z20=4),"FAVORABLE",IF(AND(Y20=2,Z20=5),"FAVORABLE",IF(AND(Y20=3,Z20=1),"BAJO",IF(AND(Y20=3,Z20=2),"MODERADO",IF(AND(Y20=3,Z20=3),"FAVORABLE",IF(AND(Y20=3,Z20=4),"FAVORABLE",IF(AND(Y20=3,Z20=5),"FAVORABLE",IF(AND(Y20=4,Z20=1),"BAJO",IF(AND(Y20=4,Z20=2),"MODERADO",IF(AND(Y20=4,Z20=3),"FAVORABLE",IF(AND(Y20=4,Z20=4),"FAVORABLE",IF(AND(Y20=4,Z20=5),"ALTO",IF(AND(Y20=5,Z20=1),"BAJO",IF(AND(Y20=5,Z20=2),"MODERADO",IF(AND(Y20=5,Z20=3),"FAVORABLE",IF(AND(Y20=5,Z20=4),"ALTO",IF(AND(Y20=5,Z20=5),"ALTO",""))))))))))))))))))))))))))</f>
        <v/>
      </c>
      <c r="AC20" s="18" t="n"/>
      <c r="AD20" s="20" t="n"/>
      <c r="AE20" s="18" t="n"/>
      <c r="AF20" s="20" t="n"/>
      <c r="AG20" s="18" t="n"/>
      <c r="AH20" s="20" t="n"/>
      <c r="AI20" s="18" t="n"/>
      <c r="AJ20" s="20" t="n"/>
      <c r="AK20" s="18" t="n"/>
      <c r="AL20" s="20" t="n"/>
      <c r="AM20" s="18" t="n"/>
      <c r="AN20" s="20" t="n"/>
    </row>
    <row r="21" customFormat="1" s="30">
      <c r="A21" s="28">
        <f>IF(AND(Y21=1,Z21=1),1,IF(AND(Y21=1,Z21=2),2,IF(AND(Y21=1,Z21=3),3,IF(AND(Y21=1,Z21=4),4,IF(AND(Y21=1,Z21=5),5,IF(AND(Y21=2,Z21=1),6,IF(AND(Y21=2,Z21=2),7,IF(AND(Y21=2,Z21=3),8,IF(AND(Y21=2,Z21=4),9,IF(AND(Y21=2,Z21=5),10,IF(AND(Y21=3,Z21=1),11,IF(AND(Y21=3,Z21=2),12,IF(AND(Y21=3,Z21=3),13,IF(AND(Y21=3,Z21=4),14,IF(AND(Y21=3,Z21=5),15,IF(AND(Y21=4,Z21=1),16,IF(AND(Y21=4,Z21=2),17,IF(AND(Y21=4,Z21=3),18,IF(AND(Y21=4,Z21=4),19,IF(AND(Y21=4,Z21=5),20,IF(AND(Y21=5,Z21=1),21,IF(AND(Y21=5,Z21=2),22,IF(AND(Y21=5,Z21=3),23,IF(AND(Y21=5,Z21=4),24,IF(AND(Y21=5,Z21=5),25,"")))))))))))))))))))))))))</f>
        <v/>
      </c>
      <c r="B21" s="28">
        <f>IF(A21="","",(COUNTIF($A$6:A21,A21))/100)</f>
        <v/>
      </c>
      <c r="C21" s="28">
        <f>IFERROR(A21+B21,"")</f>
        <v/>
      </c>
      <c r="D21" s="38" t="n">
        <v>16</v>
      </c>
      <c r="E21" s="3" t="n"/>
      <c r="F21" s="3" t="n"/>
      <c r="G21" s="3" t="n"/>
      <c r="H21" s="4" t="n"/>
      <c r="I21" s="4" t="n"/>
      <c r="J21" s="12">
        <f>IF(OR(H21="",I21=""),"",H21*I21)</f>
        <v/>
      </c>
      <c r="K21" s="14">
        <f>IF(J21="","",IF(AND(H21=1,I21=1),"BAJO",IF(AND(H21=1,I21=2),"BAJO",IF(AND(H21=1,I21=3),"MODERADO",IF(AND(H21=1,I21=4),"FAVORABLE",IF(AND(H21=1,I21=5),"FAVORABLE",IF(AND(H21=2,I21=1),"BAJO",IF(AND(H21=2,I21=2),"BAJO",IF(AND(H21=2,I21=3),"MODERADO",IF(AND(H21=2,I21=4),"FAVORABLE",IF(AND(H21=2,I21=5),"ALTO",IF(AND(H21=3,I21=1),"BAJO",IF(AND(H21=3,I21=2),"MODERADO",IF(AND(H21=3,I21=3),"FAVORABLE",IF(AND(H21=3,I21=4),"ALTO",IF(AND(H21=3,I21=5),"ALTO",IF(AND(H21=4,I21=1),"MODERADO",IF(AND(H21=4,I21=2),"FAVORABLE",IF(AND(H21=4,I21=3),"FAVORABLE",IF(AND(H21=4,I21=4),"ALTO",IF(AND(H21=4,I21=5),"ALTO",IF(AND(H21=5,I21=1),"FAVORABLE",IF(AND(H21=5,I21=2),"FAVORABLE",IF(AND(H21=5,I21=3),"ALTO",IF(AND(H21=5,I21=4),"ALTO",IF(AND(H21=5,I21=5),"ALTO",""))))))))))))))))))))))))))</f>
        <v/>
      </c>
      <c r="L21" s="3" t="n"/>
      <c r="M21" s="3" t="n"/>
      <c r="N21" s="3" t="n"/>
      <c r="O21" s="3" t="n"/>
      <c r="P21" s="3" t="n"/>
      <c r="Q21" s="3" t="n"/>
      <c r="R21" s="3" t="n"/>
      <c r="S21" s="3" t="n"/>
      <c r="T21" s="13">
        <f>IFERROR(SUM(O21:S21),"")</f>
        <v/>
      </c>
      <c r="U21" s="13" t="n"/>
      <c r="V21" s="3" t="n"/>
      <c r="W21" s="13" t="n"/>
      <c r="X21" s="3" t="n"/>
      <c r="Y21" s="12">
        <f>IF(J21="","",IF(OR(N21="",N21="IMPACTO"),H21,IF(T21&lt;=50,H21,IF(AND(T21&lt;=75,H21&lt;5),H21+1,IF(AND(T21&lt;=75,H21=5),H21,IF(AND(T21&lt;=100,H21&lt;4),H21+2,IF(AND(T21&lt;=100,H21=4),H21+1,IF(AND(T21&lt;=100,H21=5),H21,""))))))))</f>
        <v/>
      </c>
      <c r="Z21" s="12">
        <f>IF(J21="","",IF(OR(N21="",N21="PROBABILIDAD"),I21,IF(T21&lt;=50,I21,IF(AND(T21&lt;=75,I21&lt;5),I21+1,IF(AND(T21&lt;=75,I21=5),I21,IF(AND(T21&lt;=100,I21&lt;4),I21+2,IF(AND(T21&lt;=100,I21=4),I21+1,IF(AND(T21&lt;=100,I21=5),I21,""))))))))</f>
        <v/>
      </c>
      <c r="AA21" s="12">
        <f>IF(OR(Y21="",Z21=""),"",Y21*Z21)</f>
        <v/>
      </c>
      <c r="AB21" s="14">
        <f>IF(AA21="","",IF(AND(Y21=1,Z21=1),"BAJO",IF(AND(Y21=1,Z21=2),"MODERADO",IF(AND(Y21=1,Z21=3),"MODERADO",IF(AND(Y21=1,Z21=4),"MODERADO",IF(AND(Y21=1,Z21=5),"MODERADO",IF(AND(Y21=2,Z21=1),"BAJO",IF(AND(Y21=2,Z21=2),"MODERADO",IF(AND(Y21=2,Z21=3),"MODERADO",IF(AND(Y21=2,Z21=4),"FAVORABLE",IF(AND(Y21=2,Z21=5),"FAVORABLE",IF(AND(Y21=3,Z21=1),"BAJO",IF(AND(Y21=3,Z21=2),"MODERADO",IF(AND(Y21=3,Z21=3),"FAVORABLE",IF(AND(Y21=3,Z21=4),"FAVORABLE",IF(AND(Y21=3,Z21=5),"FAVORABLE",IF(AND(Y21=4,Z21=1),"BAJO",IF(AND(Y21=4,Z21=2),"MODERADO",IF(AND(Y21=4,Z21=3),"FAVORABLE",IF(AND(Y21=4,Z21=4),"FAVORABLE",IF(AND(Y21=4,Z21=5),"ALTO",IF(AND(Y21=5,Z21=1),"BAJO",IF(AND(Y21=5,Z21=2),"MODERADO",IF(AND(Y21=5,Z21=3),"FAVORABLE",IF(AND(Y21=5,Z21=4),"ALTO",IF(AND(Y21=5,Z21=5),"ALTO",""))))))))))))))))))))))))))</f>
        <v/>
      </c>
      <c r="AC21" s="18" t="n"/>
      <c r="AD21" s="20" t="n"/>
      <c r="AE21" s="18" t="n"/>
      <c r="AF21" s="20" t="n"/>
      <c r="AG21" s="18" t="n"/>
      <c r="AH21" s="20" t="n"/>
      <c r="AI21" s="18" t="n"/>
      <c r="AJ21" s="20" t="n"/>
      <c r="AK21" s="18" t="n"/>
      <c r="AL21" s="20" t="n"/>
      <c r="AM21" s="18" t="n"/>
      <c r="AN21" s="20" t="n"/>
    </row>
    <row r="22" customFormat="1" s="30">
      <c r="A22" s="28">
        <f>IF(AND(Y22=1,Z22=1),1,IF(AND(Y22=1,Z22=2),2,IF(AND(Y22=1,Z22=3),3,IF(AND(Y22=1,Z22=4),4,IF(AND(Y22=1,Z22=5),5,IF(AND(Y22=2,Z22=1),6,IF(AND(Y22=2,Z22=2),7,IF(AND(Y22=2,Z22=3),8,IF(AND(Y22=2,Z22=4),9,IF(AND(Y22=2,Z22=5),10,IF(AND(Y22=3,Z22=1),11,IF(AND(Y22=3,Z22=2),12,IF(AND(Y22=3,Z22=3),13,IF(AND(Y22=3,Z22=4),14,IF(AND(Y22=3,Z22=5),15,IF(AND(Y22=4,Z22=1),16,IF(AND(Y22=4,Z22=2),17,IF(AND(Y22=4,Z22=3),18,IF(AND(Y22=4,Z22=4),19,IF(AND(Y22=4,Z22=5),20,IF(AND(Y22=5,Z22=1),21,IF(AND(Y22=5,Z22=2),22,IF(AND(Y22=5,Z22=3),23,IF(AND(Y22=5,Z22=4),24,IF(AND(Y22=5,Z22=5),25,"")))))))))))))))))))))))))</f>
        <v/>
      </c>
      <c r="B22" s="28">
        <f>IF(A22="","",(COUNTIF($A$6:A22,A22))/100)</f>
        <v/>
      </c>
      <c r="C22" s="28">
        <f>IFERROR(A22+B22,"")</f>
        <v/>
      </c>
      <c r="D22" s="38" t="n">
        <v>17</v>
      </c>
      <c r="E22" s="3" t="n"/>
      <c r="F22" s="3" t="n"/>
      <c r="G22" s="3" t="n"/>
      <c r="H22" s="4" t="n"/>
      <c r="I22" s="4" t="n"/>
      <c r="J22" s="12">
        <f>IF(OR(H22="",I22=""),"",H22*I22)</f>
        <v/>
      </c>
      <c r="K22" s="14">
        <f>IF(J22="","",IF(AND(H22=1,I22=1),"BAJO",IF(AND(H22=1,I22=2),"BAJO",IF(AND(H22=1,I22=3),"MODERADO",IF(AND(H22=1,I22=4),"FAVORABLE",IF(AND(H22=1,I22=5),"FAVORABLE",IF(AND(H22=2,I22=1),"BAJO",IF(AND(H22=2,I22=2),"BAJO",IF(AND(H22=2,I22=3),"MODERADO",IF(AND(H22=2,I22=4),"FAVORABLE",IF(AND(H22=2,I22=5),"ALTO",IF(AND(H22=3,I22=1),"BAJO",IF(AND(H22=3,I22=2),"MODERADO",IF(AND(H22=3,I22=3),"FAVORABLE",IF(AND(H22=3,I22=4),"ALTO",IF(AND(H22=3,I22=5),"ALTO",IF(AND(H22=4,I22=1),"MODERADO",IF(AND(H22=4,I22=2),"FAVORABLE",IF(AND(H22=4,I22=3),"FAVORABLE",IF(AND(H22=4,I22=4),"ALTO",IF(AND(H22=4,I22=5),"ALTO",IF(AND(H22=5,I22=1),"FAVORABLE",IF(AND(H22=5,I22=2),"FAVORABLE",IF(AND(H22=5,I22=3),"ALTO",IF(AND(H22=5,I22=4),"ALTO",IF(AND(H22=5,I22=5),"ALTO",""))))))))))))))))))))))))))</f>
        <v/>
      </c>
      <c r="L22" s="3" t="n"/>
      <c r="M22" s="3" t="n"/>
      <c r="N22" s="3" t="n"/>
      <c r="O22" s="3" t="n"/>
      <c r="P22" s="3" t="n"/>
      <c r="Q22" s="3" t="n"/>
      <c r="R22" s="3" t="n"/>
      <c r="S22" s="3" t="n"/>
      <c r="T22" s="13">
        <f>IFERROR(SUM(O22:S22),"")</f>
        <v/>
      </c>
      <c r="U22" s="13" t="n"/>
      <c r="V22" s="3" t="n"/>
      <c r="W22" s="13" t="n"/>
      <c r="X22" s="3" t="n"/>
      <c r="Y22" s="12">
        <f>IF(J22="","",IF(OR(N22="",N22="IMPACTO"),H22,IF(T22&lt;=50,H22,IF(AND(T22&lt;=75,H22&lt;5),H22+1,IF(AND(T22&lt;=75,H22=5),H22,IF(AND(T22&lt;=100,H22&lt;4),H22+2,IF(AND(T22&lt;=100,H22=4),H22+1,IF(AND(T22&lt;=100,H22=5),H22,""))))))))</f>
        <v/>
      </c>
      <c r="Z22" s="12">
        <f>IF(J22="","",IF(OR(N22="",N22="PROBABILIDAD"),I22,IF(T22&lt;=50,I22,IF(AND(T22&lt;=75,I22&lt;5),I22+1,IF(AND(T22&lt;=75,I22=5),I22,IF(AND(T22&lt;=100,I22&lt;4),I22+2,IF(AND(T22&lt;=100,I22=4),I22+1,IF(AND(T22&lt;=100,I22=5),I22,""))))))))</f>
        <v/>
      </c>
      <c r="AA22" s="12">
        <f>IF(OR(Y22="",Z22=""),"",Y22*Z22)</f>
        <v/>
      </c>
      <c r="AB22" s="14">
        <f>IF(AA22="","",IF(AND(Y22=1,Z22=1),"BAJO",IF(AND(Y22=1,Z22=2),"MODERADO",IF(AND(Y22=1,Z22=3),"MODERADO",IF(AND(Y22=1,Z22=4),"MODERADO",IF(AND(Y22=1,Z22=5),"MODERADO",IF(AND(Y22=2,Z22=1),"BAJO",IF(AND(Y22=2,Z22=2),"MODERADO",IF(AND(Y22=2,Z22=3),"MODERADO",IF(AND(Y22=2,Z22=4),"FAVORABLE",IF(AND(Y22=2,Z22=5),"FAVORABLE",IF(AND(Y22=3,Z22=1),"BAJO",IF(AND(Y22=3,Z22=2),"MODERADO",IF(AND(Y22=3,Z22=3),"FAVORABLE",IF(AND(Y22=3,Z22=4),"FAVORABLE",IF(AND(Y22=3,Z22=5),"FAVORABLE",IF(AND(Y22=4,Z22=1),"BAJO",IF(AND(Y22=4,Z22=2),"MODERADO",IF(AND(Y22=4,Z22=3),"FAVORABLE",IF(AND(Y22=4,Z22=4),"FAVORABLE",IF(AND(Y22=4,Z22=5),"ALTO",IF(AND(Y22=5,Z22=1),"BAJO",IF(AND(Y22=5,Z22=2),"MODERADO",IF(AND(Y22=5,Z22=3),"FAVORABLE",IF(AND(Y22=5,Z22=4),"ALTO",IF(AND(Y22=5,Z22=5),"ALTO",""))))))))))))))))))))))))))</f>
        <v/>
      </c>
      <c r="AC22" s="18" t="n"/>
      <c r="AD22" s="20" t="n"/>
      <c r="AE22" s="18" t="n"/>
      <c r="AF22" s="20" t="n"/>
      <c r="AG22" s="18" t="n"/>
      <c r="AH22" s="20" t="n"/>
      <c r="AI22" s="18" t="n"/>
      <c r="AJ22" s="20" t="n"/>
      <c r="AK22" s="18" t="n"/>
      <c r="AL22" s="20" t="n"/>
      <c r="AM22" s="18" t="n"/>
      <c r="AN22" s="20" t="n"/>
    </row>
    <row r="23" customFormat="1" s="30">
      <c r="A23" s="28">
        <f>IF(AND(Y23=1,Z23=1),1,IF(AND(Y23=1,Z23=2),2,IF(AND(Y23=1,Z23=3),3,IF(AND(Y23=1,Z23=4),4,IF(AND(Y23=1,Z23=5),5,IF(AND(Y23=2,Z23=1),6,IF(AND(Y23=2,Z23=2),7,IF(AND(Y23=2,Z23=3),8,IF(AND(Y23=2,Z23=4),9,IF(AND(Y23=2,Z23=5),10,IF(AND(Y23=3,Z23=1),11,IF(AND(Y23=3,Z23=2),12,IF(AND(Y23=3,Z23=3),13,IF(AND(Y23=3,Z23=4),14,IF(AND(Y23=3,Z23=5),15,IF(AND(Y23=4,Z23=1),16,IF(AND(Y23=4,Z23=2),17,IF(AND(Y23=4,Z23=3),18,IF(AND(Y23=4,Z23=4),19,IF(AND(Y23=4,Z23=5),20,IF(AND(Y23=5,Z23=1),21,IF(AND(Y23=5,Z23=2),22,IF(AND(Y23=5,Z23=3),23,IF(AND(Y23=5,Z23=4),24,IF(AND(Y23=5,Z23=5),25,"")))))))))))))))))))))))))</f>
        <v/>
      </c>
      <c r="B23" s="28">
        <f>IF(A23="","",(COUNTIF($A$6:A23,A23))/100)</f>
        <v/>
      </c>
      <c r="C23" s="28">
        <f>IFERROR(A23+B23,"")</f>
        <v/>
      </c>
      <c r="D23" s="38" t="n">
        <v>18</v>
      </c>
      <c r="E23" s="3" t="n"/>
      <c r="F23" s="3" t="n"/>
      <c r="G23" s="3" t="n"/>
      <c r="H23" s="4" t="n"/>
      <c r="I23" s="4" t="n"/>
      <c r="J23" s="12">
        <f>IF(OR(H23="",I23=""),"",H23*I23)</f>
        <v/>
      </c>
      <c r="K23" s="14">
        <f>IF(J23="","",IF(AND(H23=1,I23=1),"BAJO",IF(AND(H23=1,I23=2),"BAJO",IF(AND(H23=1,I23=3),"MODERADO",IF(AND(H23=1,I23=4),"FAVORABLE",IF(AND(H23=1,I23=5),"FAVORABLE",IF(AND(H23=2,I23=1),"BAJO",IF(AND(H23=2,I23=2),"BAJO",IF(AND(H23=2,I23=3),"MODERADO",IF(AND(H23=2,I23=4),"FAVORABLE",IF(AND(H23=2,I23=5),"ALTO",IF(AND(H23=3,I23=1),"BAJO",IF(AND(H23=3,I23=2),"MODERADO",IF(AND(H23=3,I23=3),"FAVORABLE",IF(AND(H23=3,I23=4),"ALTO",IF(AND(H23=3,I23=5),"ALTO",IF(AND(H23=4,I23=1),"MODERADO",IF(AND(H23=4,I23=2),"FAVORABLE",IF(AND(H23=4,I23=3),"FAVORABLE",IF(AND(H23=4,I23=4),"ALTO",IF(AND(H23=4,I23=5),"ALTO",IF(AND(H23=5,I23=1),"FAVORABLE",IF(AND(H23=5,I23=2),"FAVORABLE",IF(AND(H23=5,I23=3),"ALTO",IF(AND(H23=5,I23=4),"ALTO",IF(AND(H23=5,I23=5),"ALTO",""))))))))))))))))))))))))))</f>
        <v/>
      </c>
      <c r="L23" s="3" t="n"/>
      <c r="M23" s="3" t="n"/>
      <c r="N23" s="3" t="n"/>
      <c r="O23" s="3" t="n"/>
      <c r="P23" s="3" t="n"/>
      <c r="Q23" s="3" t="n"/>
      <c r="R23" s="3" t="n"/>
      <c r="S23" s="3" t="n"/>
      <c r="T23" s="13">
        <f>IFERROR(SUM(O23:S23),"")</f>
        <v/>
      </c>
      <c r="U23" s="13" t="n"/>
      <c r="V23" s="3" t="n"/>
      <c r="W23" s="13" t="n"/>
      <c r="X23" s="3" t="n"/>
      <c r="Y23" s="12">
        <f>IF(J23="","",IF(OR(N23="",N23="IMPACTO"),H23,IF(T23&lt;=50,H23,IF(AND(T23&lt;=75,H23&lt;5),H23+1,IF(AND(T23&lt;=75,H23=5),H23,IF(AND(T23&lt;=100,H23&lt;4),H23+2,IF(AND(T23&lt;=100,H23=4),H23+1,IF(AND(T23&lt;=100,H23=5),H23,""))))))))</f>
        <v/>
      </c>
      <c r="Z23" s="12">
        <f>IF(J23="","",IF(OR(N23="",N23="PROBABILIDAD"),I23,IF(T23&lt;=50,I23,IF(AND(T23&lt;=75,I23&lt;5),I23+1,IF(AND(T23&lt;=75,I23=5),I23,IF(AND(T23&lt;=100,I23&lt;4),I23+2,IF(AND(T23&lt;=100,I23=4),I23+1,IF(AND(T23&lt;=100,I23=5),I23,""))))))))</f>
        <v/>
      </c>
      <c r="AA23" s="12">
        <f>IF(OR(Y23="",Z23=""),"",Y23*Z23)</f>
        <v/>
      </c>
      <c r="AB23" s="14">
        <f>IF(AA23="","",IF(AND(Y23=1,Z23=1),"BAJO",IF(AND(Y23=1,Z23=2),"MODERADO",IF(AND(Y23=1,Z23=3),"MODERADO",IF(AND(Y23=1,Z23=4),"MODERADO",IF(AND(Y23=1,Z23=5),"MODERADO",IF(AND(Y23=2,Z23=1),"BAJO",IF(AND(Y23=2,Z23=2),"MODERADO",IF(AND(Y23=2,Z23=3),"MODERADO",IF(AND(Y23=2,Z23=4),"FAVORABLE",IF(AND(Y23=2,Z23=5),"FAVORABLE",IF(AND(Y23=3,Z23=1),"BAJO",IF(AND(Y23=3,Z23=2),"MODERADO",IF(AND(Y23=3,Z23=3),"FAVORABLE",IF(AND(Y23=3,Z23=4),"FAVORABLE",IF(AND(Y23=3,Z23=5),"FAVORABLE",IF(AND(Y23=4,Z23=1),"BAJO",IF(AND(Y23=4,Z23=2),"MODERADO",IF(AND(Y23=4,Z23=3),"FAVORABLE",IF(AND(Y23=4,Z23=4),"FAVORABLE",IF(AND(Y23=4,Z23=5),"ALTO",IF(AND(Y23=5,Z23=1),"BAJO",IF(AND(Y23=5,Z23=2),"MODERADO",IF(AND(Y23=5,Z23=3),"FAVORABLE",IF(AND(Y23=5,Z23=4),"ALTO",IF(AND(Y23=5,Z23=5),"ALTO",""))))))))))))))))))))))))))</f>
        <v/>
      </c>
      <c r="AC23" s="18" t="n"/>
      <c r="AD23" s="20" t="n"/>
      <c r="AE23" s="18" t="n"/>
      <c r="AF23" s="20" t="n"/>
      <c r="AG23" s="18" t="n"/>
      <c r="AH23" s="20" t="n"/>
      <c r="AI23" s="18" t="n"/>
      <c r="AJ23" s="20" t="n"/>
      <c r="AK23" s="18" t="n"/>
      <c r="AL23" s="20" t="n"/>
      <c r="AM23" s="18" t="n"/>
      <c r="AN23" s="20" t="n"/>
    </row>
    <row r="24" customFormat="1" s="30">
      <c r="A24" s="28">
        <f>IF(AND(Y24=1,Z24=1),1,IF(AND(Y24=1,Z24=2),2,IF(AND(Y24=1,Z24=3),3,IF(AND(Y24=1,Z24=4),4,IF(AND(Y24=1,Z24=5),5,IF(AND(Y24=2,Z24=1),6,IF(AND(Y24=2,Z24=2),7,IF(AND(Y24=2,Z24=3),8,IF(AND(Y24=2,Z24=4),9,IF(AND(Y24=2,Z24=5),10,IF(AND(Y24=3,Z24=1),11,IF(AND(Y24=3,Z24=2),12,IF(AND(Y24=3,Z24=3),13,IF(AND(Y24=3,Z24=4),14,IF(AND(Y24=3,Z24=5),15,IF(AND(Y24=4,Z24=1),16,IF(AND(Y24=4,Z24=2),17,IF(AND(Y24=4,Z24=3),18,IF(AND(Y24=4,Z24=4),19,IF(AND(Y24=4,Z24=5),20,IF(AND(Y24=5,Z24=1),21,IF(AND(Y24=5,Z24=2),22,IF(AND(Y24=5,Z24=3),23,IF(AND(Y24=5,Z24=4),24,IF(AND(Y24=5,Z24=5),25,"")))))))))))))))))))))))))</f>
        <v/>
      </c>
      <c r="B24" s="28">
        <f>IF(A24="","",(COUNTIF($A$6:A24,A24))/100)</f>
        <v/>
      </c>
      <c r="C24" s="28">
        <f>IFERROR(A24+B24,"")</f>
        <v/>
      </c>
      <c r="D24" s="38" t="n">
        <v>19</v>
      </c>
      <c r="E24" s="3" t="n"/>
      <c r="F24" s="3" t="n"/>
      <c r="G24" s="3" t="n"/>
      <c r="H24" s="4" t="n"/>
      <c r="I24" s="4" t="n"/>
      <c r="J24" s="12">
        <f>IF(OR(H24="",I24=""),"",H24*I24)</f>
        <v/>
      </c>
      <c r="K24" s="14">
        <f>IF(J24="","",IF(AND(H24=1,I24=1),"BAJO",IF(AND(H24=1,I24=2),"BAJO",IF(AND(H24=1,I24=3),"MODERADO",IF(AND(H24=1,I24=4),"FAVORABLE",IF(AND(H24=1,I24=5),"FAVORABLE",IF(AND(H24=2,I24=1),"BAJO",IF(AND(H24=2,I24=2),"BAJO",IF(AND(H24=2,I24=3),"MODERADO",IF(AND(H24=2,I24=4),"FAVORABLE",IF(AND(H24=2,I24=5),"ALTO",IF(AND(H24=3,I24=1),"BAJO",IF(AND(H24=3,I24=2),"MODERADO",IF(AND(H24=3,I24=3),"FAVORABLE",IF(AND(H24=3,I24=4),"ALTO",IF(AND(H24=3,I24=5),"ALTO",IF(AND(H24=4,I24=1),"MODERADO",IF(AND(H24=4,I24=2),"FAVORABLE",IF(AND(H24=4,I24=3),"FAVORABLE",IF(AND(H24=4,I24=4),"ALTO",IF(AND(H24=4,I24=5),"ALTO",IF(AND(H24=5,I24=1),"FAVORABLE",IF(AND(H24=5,I24=2),"FAVORABLE",IF(AND(H24=5,I24=3),"ALTO",IF(AND(H24=5,I24=4),"ALTO",IF(AND(H24=5,I24=5),"ALTO",""))))))))))))))))))))))))))</f>
        <v/>
      </c>
      <c r="L24" s="3" t="n"/>
      <c r="M24" s="3" t="n"/>
      <c r="N24" s="3" t="n"/>
      <c r="O24" s="3" t="n"/>
      <c r="P24" s="3" t="n"/>
      <c r="Q24" s="3" t="n"/>
      <c r="R24" s="3" t="n"/>
      <c r="S24" s="3" t="n"/>
      <c r="T24" s="13">
        <f>IFERROR(SUM(O24:S24),"")</f>
        <v/>
      </c>
      <c r="U24" s="13" t="n"/>
      <c r="V24" s="3" t="n"/>
      <c r="W24" s="13" t="n"/>
      <c r="X24" s="3" t="n"/>
      <c r="Y24" s="12">
        <f>IF(J24="","",IF(OR(N24="",N24="IMPACTO"),H24,IF(T24&lt;=50,H24,IF(AND(T24&lt;=75,H24&lt;5),H24+1,IF(AND(T24&lt;=75,H24=5),H24,IF(AND(T24&lt;=100,H24&lt;4),H24+2,IF(AND(T24&lt;=100,H24=4),H24+1,IF(AND(T24&lt;=100,H24=5),H24,""))))))))</f>
        <v/>
      </c>
      <c r="Z24" s="12">
        <f>IF(J24="","",IF(OR(N24="",N24="PROBABILIDAD"),I24,IF(T24&lt;=50,I24,IF(AND(T24&lt;=75,I24&lt;5),I24+1,IF(AND(T24&lt;=75,I24=5),I24,IF(AND(T24&lt;=100,I24&lt;4),I24+2,IF(AND(T24&lt;=100,I24=4),I24+1,IF(AND(T24&lt;=100,I24=5),I24,""))))))))</f>
        <v/>
      </c>
      <c r="AA24" s="12">
        <f>IF(OR(Y24="",Z24=""),"",Y24*Z24)</f>
        <v/>
      </c>
      <c r="AB24" s="14">
        <f>IF(AA24="","",IF(AND(Y24=1,Z24=1),"BAJO",IF(AND(Y24=1,Z24=2),"MODERADO",IF(AND(Y24=1,Z24=3),"MODERADO",IF(AND(Y24=1,Z24=4),"MODERADO",IF(AND(Y24=1,Z24=5),"MODERADO",IF(AND(Y24=2,Z24=1),"BAJO",IF(AND(Y24=2,Z24=2),"MODERADO",IF(AND(Y24=2,Z24=3),"MODERADO",IF(AND(Y24=2,Z24=4),"FAVORABLE",IF(AND(Y24=2,Z24=5),"FAVORABLE",IF(AND(Y24=3,Z24=1),"BAJO",IF(AND(Y24=3,Z24=2),"MODERADO",IF(AND(Y24=3,Z24=3),"FAVORABLE",IF(AND(Y24=3,Z24=4),"FAVORABLE",IF(AND(Y24=3,Z24=5),"FAVORABLE",IF(AND(Y24=4,Z24=1),"BAJO",IF(AND(Y24=4,Z24=2),"MODERADO",IF(AND(Y24=4,Z24=3),"FAVORABLE",IF(AND(Y24=4,Z24=4),"FAVORABLE",IF(AND(Y24=4,Z24=5),"ALTO",IF(AND(Y24=5,Z24=1),"BAJO",IF(AND(Y24=5,Z24=2),"MODERADO",IF(AND(Y24=5,Z24=3),"FAVORABLE",IF(AND(Y24=5,Z24=4),"ALTO",IF(AND(Y24=5,Z24=5),"ALTO",""))))))))))))))))))))))))))</f>
        <v/>
      </c>
      <c r="AC24" s="18" t="n"/>
      <c r="AD24" s="20" t="n"/>
      <c r="AE24" s="18" t="n"/>
      <c r="AF24" s="20" t="n"/>
      <c r="AG24" s="18" t="n"/>
      <c r="AH24" s="20" t="n"/>
      <c r="AI24" s="18" t="n"/>
      <c r="AJ24" s="20" t="n"/>
      <c r="AK24" s="18" t="n"/>
      <c r="AL24" s="20" t="n"/>
      <c r="AM24" s="18" t="n"/>
      <c r="AN24" s="20" t="n"/>
    </row>
    <row r="25" customFormat="1" s="30">
      <c r="A25" s="28">
        <f>IF(AND(Y25=1,Z25=1),1,IF(AND(Y25=1,Z25=2),2,IF(AND(Y25=1,Z25=3),3,IF(AND(Y25=1,Z25=4),4,IF(AND(Y25=1,Z25=5),5,IF(AND(Y25=2,Z25=1),6,IF(AND(Y25=2,Z25=2),7,IF(AND(Y25=2,Z25=3),8,IF(AND(Y25=2,Z25=4),9,IF(AND(Y25=2,Z25=5),10,IF(AND(Y25=3,Z25=1),11,IF(AND(Y25=3,Z25=2),12,IF(AND(Y25=3,Z25=3),13,IF(AND(Y25=3,Z25=4),14,IF(AND(Y25=3,Z25=5),15,IF(AND(Y25=4,Z25=1),16,IF(AND(Y25=4,Z25=2),17,IF(AND(Y25=4,Z25=3),18,IF(AND(Y25=4,Z25=4),19,IF(AND(Y25=4,Z25=5),20,IF(AND(Y25=5,Z25=1),21,IF(AND(Y25=5,Z25=2),22,IF(AND(Y25=5,Z25=3),23,IF(AND(Y25=5,Z25=4),24,IF(AND(Y25=5,Z25=5),25,"")))))))))))))))))))))))))</f>
        <v/>
      </c>
      <c r="B25" s="28">
        <f>IF(A25="","",(COUNTIF($A$6:A25,A25))/100)</f>
        <v/>
      </c>
      <c r="C25" s="28">
        <f>IFERROR(A25+B25,"")</f>
        <v/>
      </c>
      <c r="D25" s="38" t="n">
        <v>20</v>
      </c>
      <c r="E25" s="3" t="n"/>
      <c r="F25" s="3" t="n"/>
      <c r="G25" s="3" t="n"/>
      <c r="H25" s="4" t="n"/>
      <c r="I25" s="4" t="n"/>
      <c r="J25" s="12">
        <f>IF(OR(H25="",I25=""),"",H25*I25)</f>
        <v/>
      </c>
      <c r="K25" s="14">
        <f>IF(J25="","",IF(AND(H25=1,I25=1),"BAJO",IF(AND(H25=1,I25=2),"BAJO",IF(AND(H25=1,I25=3),"MODERADO",IF(AND(H25=1,I25=4),"FAVORABLE",IF(AND(H25=1,I25=5),"FAVORABLE",IF(AND(H25=2,I25=1),"BAJO",IF(AND(H25=2,I25=2),"BAJO",IF(AND(H25=2,I25=3),"MODERADO",IF(AND(H25=2,I25=4),"FAVORABLE",IF(AND(H25=2,I25=5),"ALTO",IF(AND(H25=3,I25=1),"BAJO",IF(AND(H25=3,I25=2),"MODERADO",IF(AND(H25=3,I25=3),"FAVORABLE",IF(AND(H25=3,I25=4),"ALTO",IF(AND(H25=3,I25=5),"ALTO",IF(AND(H25=4,I25=1),"MODERADO",IF(AND(H25=4,I25=2),"FAVORABLE",IF(AND(H25=4,I25=3),"FAVORABLE",IF(AND(H25=4,I25=4),"ALTO",IF(AND(H25=4,I25=5),"ALTO",IF(AND(H25=5,I25=1),"FAVORABLE",IF(AND(H25=5,I25=2),"FAVORABLE",IF(AND(H25=5,I25=3),"ALTO",IF(AND(H25=5,I25=4),"ALTO",IF(AND(H25=5,I25=5),"ALTO",""))))))))))))))))))))))))))</f>
        <v/>
      </c>
      <c r="L25" s="3" t="n"/>
      <c r="M25" s="3" t="n"/>
      <c r="N25" s="3" t="n"/>
      <c r="O25" s="3" t="n"/>
      <c r="P25" s="3" t="n"/>
      <c r="Q25" s="3" t="n"/>
      <c r="R25" s="3" t="n"/>
      <c r="S25" s="3" t="n"/>
      <c r="T25" s="13">
        <f>IFERROR(SUM(O25:S25),"")</f>
        <v/>
      </c>
      <c r="U25" s="13" t="n"/>
      <c r="V25" s="3" t="n"/>
      <c r="W25" s="13" t="n"/>
      <c r="X25" s="3" t="n"/>
      <c r="Y25" s="12">
        <f>IF(J25="","",IF(OR(N25="",N25="IMPACTO"),H25,IF(T25&lt;=50,H25,IF(AND(T25&lt;=75,H25&lt;5),H25+1,IF(AND(T25&lt;=75,H25=5),H25,IF(AND(T25&lt;=100,H25&lt;4),H25+2,IF(AND(T25&lt;=100,H25=4),H25+1,IF(AND(T25&lt;=100,H25=5),H25,""))))))))</f>
        <v/>
      </c>
      <c r="Z25" s="12">
        <f>IF(J25="","",IF(OR(N25="",N25="PROBABILIDAD"),I25,IF(T25&lt;=50,I25,IF(AND(T25&lt;=75,I25&lt;5),I25+1,IF(AND(T25&lt;=75,I25=5),I25,IF(AND(T25&lt;=100,I25&lt;4),I25+2,IF(AND(T25&lt;=100,I25=4),I25+1,IF(AND(T25&lt;=100,I25=5),I25,""))))))))</f>
        <v/>
      </c>
      <c r="AA25" s="12">
        <f>IF(OR(Y25="",Z25=""),"",Y25*Z25)</f>
        <v/>
      </c>
      <c r="AB25" s="14">
        <f>IF(AA25="","",IF(AND(Y25=1,Z25=1),"BAJO",IF(AND(Y25=1,Z25=2),"MODERADO",IF(AND(Y25=1,Z25=3),"MODERADO",IF(AND(Y25=1,Z25=4),"MODERADO",IF(AND(Y25=1,Z25=5),"MODERADO",IF(AND(Y25=2,Z25=1),"BAJO",IF(AND(Y25=2,Z25=2),"MODERADO",IF(AND(Y25=2,Z25=3),"MODERADO",IF(AND(Y25=2,Z25=4),"FAVORABLE",IF(AND(Y25=2,Z25=5),"FAVORABLE",IF(AND(Y25=3,Z25=1),"BAJO",IF(AND(Y25=3,Z25=2),"MODERADO",IF(AND(Y25=3,Z25=3),"FAVORABLE",IF(AND(Y25=3,Z25=4),"FAVORABLE",IF(AND(Y25=3,Z25=5),"FAVORABLE",IF(AND(Y25=4,Z25=1),"BAJO",IF(AND(Y25=4,Z25=2),"MODERADO",IF(AND(Y25=4,Z25=3),"FAVORABLE",IF(AND(Y25=4,Z25=4),"FAVORABLE",IF(AND(Y25=4,Z25=5),"ALTO",IF(AND(Y25=5,Z25=1),"BAJO",IF(AND(Y25=5,Z25=2),"MODERADO",IF(AND(Y25=5,Z25=3),"FAVORABLE",IF(AND(Y25=5,Z25=4),"ALTO",IF(AND(Y25=5,Z25=5),"ALTO",""))))))))))))))))))))))))))</f>
        <v/>
      </c>
      <c r="AC25" s="18" t="n"/>
      <c r="AD25" s="20" t="n"/>
      <c r="AE25" s="18" t="n"/>
      <c r="AF25" s="20" t="n"/>
      <c r="AG25" s="18" t="n"/>
      <c r="AH25" s="20" t="n"/>
      <c r="AI25" s="18" t="n"/>
      <c r="AJ25" s="20" t="n"/>
      <c r="AK25" s="18" t="n"/>
      <c r="AL25" s="20" t="n"/>
      <c r="AM25" s="18" t="n"/>
      <c r="AN25" s="20" t="n"/>
    </row>
    <row r="26" customFormat="1" s="30">
      <c r="A26" s="28">
        <f>IF(AND(Y26=1,Z26=1),1,IF(AND(Y26=1,Z26=2),2,IF(AND(Y26=1,Z26=3),3,IF(AND(Y26=1,Z26=4),4,IF(AND(Y26=1,Z26=5),5,IF(AND(Y26=2,Z26=1),6,IF(AND(Y26=2,Z26=2),7,IF(AND(Y26=2,Z26=3),8,IF(AND(Y26=2,Z26=4),9,IF(AND(Y26=2,Z26=5),10,IF(AND(Y26=3,Z26=1),11,IF(AND(Y26=3,Z26=2),12,IF(AND(Y26=3,Z26=3),13,IF(AND(Y26=3,Z26=4),14,IF(AND(Y26=3,Z26=5),15,IF(AND(Y26=4,Z26=1),16,IF(AND(Y26=4,Z26=2),17,IF(AND(Y26=4,Z26=3),18,IF(AND(Y26=4,Z26=4),19,IF(AND(Y26=4,Z26=5),20,IF(AND(Y26=5,Z26=1),21,IF(AND(Y26=5,Z26=2),22,IF(AND(Y26=5,Z26=3),23,IF(AND(Y26=5,Z26=4),24,IF(AND(Y26=5,Z26=5),25,"")))))))))))))))))))))))))</f>
        <v/>
      </c>
      <c r="B26" s="28">
        <f>IF(A26="","",(COUNTIF($A$6:A26,A26))/100)</f>
        <v/>
      </c>
      <c r="C26" s="28">
        <f>IFERROR(A26+B26,"")</f>
        <v/>
      </c>
      <c r="D26" s="38" t="n">
        <v>21</v>
      </c>
      <c r="E26" s="3" t="n"/>
      <c r="F26" s="3" t="n"/>
      <c r="G26" s="3" t="n"/>
      <c r="H26" s="4" t="n"/>
      <c r="I26" s="4" t="n"/>
      <c r="J26" s="12">
        <f>IF(OR(H26="",I26=""),"",H26*I26)</f>
        <v/>
      </c>
      <c r="K26" s="14">
        <f>IF(J26="","",IF(AND(H26=1,I26=1),"BAJO",IF(AND(H26=1,I26=2),"BAJO",IF(AND(H26=1,I26=3),"MODERADO",IF(AND(H26=1,I26=4),"FAVORABLE",IF(AND(H26=1,I26=5),"FAVORABLE",IF(AND(H26=2,I26=1),"BAJO",IF(AND(H26=2,I26=2),"BAJO",IF(AND(H26=2,I26=3),"MODERADO",IF(AND(H26=2,I26=4),"FAVORABLE",IF(AND(H26=2,I26=5),"ALTO",IF(AND(H26=3,I26=1),"BAJO",IF(AND(H26=3,I26=2),"MODERADO",IF(AND(H26=3,I26=3),"FAVORABLE",IF(AND(H26=3,I26=4),"ALTO",IF(AND(H26=3,I26=5),"ALTO",IF(AND(H26=4,I26=1),"MODERADO",IF(AND(H26=4,I26=2),"FAVORABLE",IF(AND(H26=4,I26=3),"FAVORABLE",IF(AND(H26=4,I26=4),"ALTO",IF(AND(H26=4,I26=5),"ALTO",IF(AND(H26=5,I26=1),"FAVORABLE",IF(AND(H26=5,I26=2),"FAVORABLE",IF(AND(H26=5,I26=3),"ALTO",IF(AND(H26=5,I26=4),"ALTO",IF(AND(H26=5,I26=5),"ALTO",""))))))))))))))))))))))))))</f>
        <v/>
      </c>
      <c r="L26" s="3" t="n"/>
      <c r="M26" s="3" t="n"/>
      <c r="N26" s="3" t="n"/>
      <c r="O26" s="3" t="n"/>
      <c r="P26" s="3" t="n"/>
      <c r="Q26" s="3" t="n"/>
      <c r="R26" s="3" t="n"/>
      <c r="S26" s="3" t="n"/>
      <c r="T26" s="13">
        <f>IFERROR(SUM(O26:S26),"")</f>
        <v/>
      </c>
      <c r="U26" s="13" t="n"/>
      <c r="V26" s="3" t="n"/>
      <c r="W26" s="13" t="n"/>
      <c r="X26" s="3" t="n"/>
      <c r="Y26" s="12">
        <f>IF(J26="","",IF(OR(N26="",N26="IMPACTO"),H26,IF(T26&lt;=50,H26,IF(AND(T26&lt;=75,H26&lt;5),H26+1,IF(AND(T26&lt;=75,H26=5),H26,IF(AND(T26&lt;=100,H26&lt;4),H26+2,IF(AND(T26&lt;=100,H26=4),H26+1,IF(AND(T26&lt;=100,H26=5),H26,""))))))))</f>
        <v/>
      </c>
      <c r="Z26" s="12">
        <f>IF(J26="","",IF(OR(N26="",N26="PROBABILIDAD"),I26,IF(T26&lt;=50,I26,IF(AND(T26&lt;=75,I26&lt;5),I26+1,IF(AND(T26&lt;=75,I26=5),I26,IF(AND(T26&lt;=100,I26&lt;4),I26+2,IF(AND(T26&lt;=100,I26=4),I26+1,IF(AND(T26&lt;=100,I26=5),I26,""))))))))</f>
        <v/>
      </c>
      <c r="AA26" s="12">
        <f>IF(OR(Y26="",Z26=""),"",Y26*Z26)</f>
        <v/>
      </c>
      <c r="AB26" s="14">
        <f>IF(AA26="","",IF(AND(Y26=1,Z26=1),"BAJO",IF(AND(Y26=1,Z26=2),"MODERADO",IF(AND(Y26=1,Z26=3),"MODERADO",IF(AND(Y26=1,Z26=4),"MODERADO",IF(AND(Y26=1,Z26=5),"MODERADO",IF(AND(Y26=2,Z26=1),"BAJO",IF(AND(Y26=2,Z26=2),"MODERADO",IF(AND(Y26=2,Z26=3),"MODERADO",IF(AND(Y26=2,Z26=4),"FAVORABLE",IF(AND(Y26=2,Z26=5),"FAVORABLE",IF(AND(Y26=3,Z26=1),"BAJO",IF(AND(Y26=3,Z26=2),"MODERADO",IF(AND(Y26=3,Z26=3),"FAVORABLE",IF(AND(Y26=3,Z26=4),"FAVORABLE",IF(AND(Y26=3,Z26=5),"FAVORABLE",IF(AND(Y26=4,Z26=1),"BAJO",IF(AND(Y26=4,Z26=2),"MODERADO",IF(AND(Y26=4,Z26=3),"FAVORABLE",IF(AND(Y26=4,Z26=4),"FAVORABLE",IF(AND(Y26=4,Z26=5),"ALTO",IF(AND(Y26=5,Z26=1),"BAJO",IF(AND(Y26=5,Z26=2),"MODERADO",IF(AND(Y26=5,Z26=3),"FAVORABLE",IF(AND(Y26=5,Z26=4),"ALTO",IF(AND(Y26=5,Z26=5),"ALTO",""))))))))))))))))))))))))))</f>
        <v/>
      </c>
      <c r="AC26" s="18" t="n"/>
      <c r="AD26" s="20" t="n"/>
      <c r="AE26" s="18" t="n"/>
      <c r="AF26" s="20" t="n"/>
      <c r="AG26" s="18" t="n"/>
      <c r="AH26" s="20" t="n"/>
      <c r="AI26" s="18" t="n"/>
      <c r="AJ26" s="20" t="n"/>
      <c r="AK26" s="18" t="n"/>
      <c r="AL26" s="20" t="n"/>
      <c r="AM26" s="18" t="n"/>
      <c r="AN26" s="20" t="n"/>
    </row>
    <row r="27" customFormat="1" s="30">
      <c r="A27" s="28">
        <f>IF(AND(Y27=1,Z27=1),1,IF(AND(Y27=1,Z27=2),2,IF(AND(Y27=1,Z27=3),3,IF(AND(Y27=1,Z27=4),4,IF(AND(Y27=1,Z27=5),5,IF(AND(Y27=2,Z27=1),6,IF(AND(Y27=2,Z27=2),7,IF(AND(Y27=2,Z27=3),8,IF(AND(Y27=2,Z27=4),9,IF(AND(Y27=2,Z27=5),10,IF(AND(Y27=3,Z27=1),11,IF(AND(Y27=3,Z27=2),12,IF(AND(Y27=3,Z27=3),13,IF(AND(Y27=3,Z27=4),14,IF(AND(Y27=3,Z27=5),15,IF(AND(Y27=4,Z27=1),16,IF(AND(Y27=4,Z27=2),17,IF(AND(Y27=4,Z27=3),18,IF(AND(Y27=4,Z27=4),19,IF(AND(Y27=4,Z27=5),20,IF(AND(Y27=5,Z27=1),21,IF(AND(Y27=5,Z27=2),22,IF(AND(Y27=5,Z27=3),23,IF(AND(Y27=5,Z27=4),24,IF(AND(Y27=5,Z27=5),25,"")))))))))))))))))))))))))</f>
        <v/>
      </c>
      <c r="B27" s="28">
        <f>IF(A27="","",(COUNTIF($A$6:A27,A27))/100)</f>
        <v/>
      </c>
      <c r="C27" s="28">
        <f>IFERROR(A27+B27,"")</f>
        <v/>
      </c>
      <c r="D27" s="38" t="n">
        <v>22</v>
      </c>
      <c r="E27" s="3" t="n"/>
      <c r="F27" s="3" t="n"/>
      <c r="G27" s="3" t="n"/>
      <c r="H27" s="4" t="n"/>
      <c r="I27" s="4" t="n"/>
      <c r="J27" s="12">
        <f>IF(OR(H27="",I27=""),"",H27*I27)</f>
        <v/>
      </c>
      <c r="K27" s="14">
        <f>IF(J27="","",IF(AND(H27=1,I27=1),"BAJO",IF(AND(H27=1,I27=2),"BAJO",IF(AND(H27=1,I27=3),"MODERADO",IF(AND(H27=1,I27=4),"FAVORABLE",IF(AND(H27=1,I27=5),"FAVORABLE",IF(AND(H27=2,I27=1),"BAJO",IF(AND(H27=2,I27=2),"BAJO",IF(AND(H27=2,I27=3),"MODERADO",IF(AND(H27=2,I27=4),"FAVORABLE",IF(AND(H27=2,I27=5),"ALTO",IF(AND(H27=3,I27=1),"BAJO",IF(AND(H27=3,I27=2),"MODERADO",IF(AND(H27=3,I27=3),"FAVORABLE",IF(AND(H27=3,I27=4),"ALTO",IF(AND(H27=3,I27=5),"ALTO",IF(AND(H27=4,I27=1),"MODERADO",IF(AND(H27=4,I27=2),"FAVORABLE",IF(AND(H27=4,I27=3),"FAVORABLE",IF(AND(H27=4,I27=4),"ALTO",IF(AND(H27=4,I27=5),"ALTO",IF(AND(H27=5,I27=1),"FAVORABLE",IF(AND(H27=5,I27=2),"FAVORABLE",IF(AND(H27=5,I27=3),"ALTO",IF(AND(H27=5,I27=4),"ALTO",IF(AND(H27=5,I27=5),"ALTO",""))))))))))))))))))))))))))</f>
        <v/>
      </c>
      <c r="L27" s="3" t="n"/>
      <c r="M27" s="3" t="n"/>
      <c r="N27" s="3" t="n"/>
      <c r="O27" s="3" t="n"/>
      <c r="P27" s="3" t="n"/>
      <c r="Q27" s="3" t="n"/>
      <c r="R27" s="3" t="n"/>
      <c r="S27" s="3" t="n"/>
      <c r="T27" s="13">
        <f>IFERROR(SUM(O27:S27),"")</f>
        <v/>
      </c>
      <c r="U27" s="13" t="n"/>
      <c r="V27" s="3" t="n"/>
      <c r="W27" s="13" t="n"/>
      <c r="X27" s="3" t="n"/>
      <c r="Y27" s="12">
        <f>IF(J27="","",IF(OR(N27="",N27="IMPACTO"),H27,IF(T27&lt;=50,H27,IF(AND(T27&lt;=75,H27&lt;5),H27+1,IF(AND(T27&lt;=75,H27=5),H27,IF(AND(T27&lt;=100,H27&lt;4),H27+2,IF(AND(T27&lt;=100,H27=4),H27+1,IF(AND(T27&lt;=100,H27=5),H27,""))))))))</f>
        <v/>
      </c>
      <c r="Z27" s="12">
        <f>IF(J27="","",IF(OR(N27="",N27="PROBABILIDAD"),I27,IF(T27&lt;=50,I27,IF(AND(T27&lt;=75,I27&lt;5),I27+1,IF(AND(T27&lt;=75,I27=5),I27,IF(AND(T27&lt;=100,I27&lt;4),I27+2,IF(AND(T27&lt;=100,I27=4),I27+1,IF(AND(T27&lt;=100,I27=5),I27,""))))))))</f>
        <v/>
      </c>
      <c r="AA27" s="12">
        <f>IF(OR(Y27="",Z27=""),"",Y27*Z27)</f>
        <v/>
      </c>
      <c r="AB27" s="14">
        <f>IF(AA27="","",IF(AND(Y27=1,Z27=1),"BAJO",IF(AND(Y27=1,Z27=2),"MODERADO",IF(AND(Y27=1,Z27=3),"MODERADO",IF(AND(Y27=1,Z27=4),"MODERADO",IF(AND(Y27=1,Z27=5),"MODERADO",IF(AND(Y27=2,Z27=1),"BAJO",IF(AND(Y27=2,Z27=2),"MODERADO",IF(AND(Y27=2,Z27=3),"MODERADO",IF(AND(Y27=2,Z27=4),"FAVORABLE",IF(AND(Y27=2,Z27=5),"FAVORABLE",IF(AND(Y27=3,Z27=1),"BAJO",IF(AND(Y27=3,Z27=2),"MODERADO",IF(AND(Y27=3,Z27=3),"FAVORABLE",IF(AND(Y27=3,Z27=4),"FAVORABLE",IF(AND(Y27=3,Z27=5),"FAVORABLE",IF(AND(Y27=4,Z27=1),"BAJO",IF(AND(Y27=4,Z27=2),"MODERADO",IF(AND(Y27=4,Z27=3),"FAVORABLE",IF(AND(Y27=4,Z27=4),"FAVORABLE",IF(AND(Y27=4,Z27=5),"ALTO",IF(AND(Y27=5,Z27=1),"BAJO",IF(AND(Y27=5,Z27=2),"MODERADO",IF(AND(Y27=5,Z27=3),"FAVORABLE",IF(AND(Y27=5,Z27=4),"ALTO",IF(AND(Y27=5,Z27=5),"ALTO",""))))))))))))))))))))))))))</f>
        <v/>
      </c>
      <c r="AC27" s="18" t="n"/>
      <c r="AD27" s="20" t="n"/>
      <c r="AE27" s="18" t="n"/>
      <c r="AF27" s="20" t="n"/>
      <c r="AG27" s="18" t="n"/>
      <c r="AH27" s="20" t="n"/>
      <c r="AI27" s="18" t="n"/>
      <c r="AJ27" s="20" t="n"/>
      <c r="AK27" s="18" t="n"/>
      <c r="AL27" s="20" t="n"/>
      <c r="AM27" s="18" t="n"/>
      <c r="AN27" s="20" t="n"/>
    </row>
    <row r="28" customFormat="1" s="30">
      <c r="A28" s="28">
        <f>IF(AND(Y28=1,Z28=1),1,IF(AND(Y28=1,Z28=2),2,IF(AND(Y28=1,Z28=3),3,IF(AND(Y28=1,Z28=4),4,IF(AND(Y28=1,Z28=5),5,IF(AND(Y28=2,Z28=1),6,IF(AND(Y28=2,Z28=2),7,IF(AND(Y28=2,Z28=3),8,IF(AND(Y28=2,Z28=4),9,IF(AND(Y28=2,Z28=5),10,IF(AND(Y28=3,Z28=1),11,IF(AND(Y28=3,Z28=2),12,IF(AND(Y28=3,Z28=3),13,IF(AND(Y28=3,Z28=4),14,IF(AND(Y28=3,Z28=5),15,IF(AND(Y28=4,Z28=1),16,IF(AND(Y28=4,Z28=2),17,IF(AND(Y28=4,Z28=3),18,IF(AND(Y28=4,Z28=4),19,IF(AND(Y28=4,Z28=5),20,IF(AND(Y28=5,Z28=1),21,IF(AND(Y28=5,Z28=2),22,IF(AND(Y28=5,Z28=3),23,IF(AND(Y28=5,Z28=4),24,IF(AND(Y28=5,Z28=5),25,"")))))))))))))))))))))))))</f>
        <v/>
      </c>
      <c r="B28" s="28">
        <f>IF(A28="","",(COUNTIF($A$6:A28,A28))/100)</f>
        <v/>
      </c>
      <c r="C28" s="28">
        <f>IFERROR(A28+B28,"")</f>
        <v/>
      </c>
      <c r="D28" s="38" t="n">
        <v>23</v>
      </c>
      <c r="E28" s="3" t="n"/>
      <c r="F28" s="3" t="n"/>
      <c r="G28" s="3" t="n"/>
      <c r="H28" s="4" t="n"/>
      <c r="I28" s="4" t="n"/>
      <c r="J28" s="12">
        <f>IF(OR(H28="",I28=""),"",H28*I28)</f>
        <v/>
      </c>
      <c r="K28" s="14">
        <f>IF(J28="","",IF(AND(H28=1,I28=1),"BAJO",IF(AND(H28=1,I28=2),"BAJO",IF(AND(H28=1,I28=3),"MODERADO",IF(AND(H28=1,I28=4),"FAVORABLE",IF(AND(H28=1,I28=5),"FAVORABLE",IF(AND(H28=2,I28=1),"BAJO",IF(AND(H28=2,I28=2),"BAJO",IF(AND(H28=2,I28=3),"MODERADO",IF(AND(H28=2,I28=4),"FAVORABLE",IF(AND(H28=2,I28=5),"ALTO",IF(AND(H28=3,I28=1),"BAJO",IF(AND(H28=3,I28=2),"MODERADO",IF(AND(H28=3,I28=3),"FAVORABLE",IF(AND(H28=3,I28=4),"ALTO",IF(AND(H28=3,I28=5),"ALTO",IF(AND(H28=4,I28=1),"MODERADO",IF(AND(H28=4,I28=2),"FAVORABLE",IF(AND(H28=4,I28=3),"FAVORABLE",IF(AND(H28=4,I28=4),"ALTO",IF(AND(H28=4,I28=5),"ALTO",IF(AND(H28=5,I28=1),"FAVORABLE",IF(AND(H28=5,I28=2),"FAVORABLE",IF(AND(H28=5,I28=3),"ALTO",IF(AND(H28=5,I28=4),"ALTO",IF(AND(H28=5,I28=5),"ALTO",""))))))))))))))))))))))))))</f>
        <v/>
      </c>
      <c r="L28" s="3" t="n"/>
      <c r="M28" s="3" t="n"/>
      <c r="N28" s="3" t="n"/>
      <c r="O28" s="3" t="n"/>
      <c r="P28" s="3" t="n"/>
      <c r="Q28" s="3" t="n"/>
      <c r="R28" s="3" t="n"/>
      <c r="S28" s="3" t="n"/>
      <c r="T28" s="13">
        <f>IFERROR(SUM(O28:S28),"")</f>
        <v/>
      </c>
      <c r="U28" s="13" t="n"/>
      <c r="V28" s="3" t="n"/>
      <c r="W28" s="13" t="n"/>
      <c r="X28" s="3" t="n"/>
      <c r="Y28" s="12">
        <f>IF(J28="","",IF(OR(N28="",N28="IMPACTO"),H28,IF(T28&lt;=50,H28,IF(AND(T28&lt;=75,H28&lt;5),H28+1,IF(AND(T28&lt;=75,H28=5),H28,IF(AND(T28&lt;=100,H28&lt;4),H28+2,IF(AND(T28&lt;=100,H28=4),H28+1,IF(AND(T28&lt;=100,H28=5),H28,""))))))))</f>
        <v/>
      </c>
      <c r="Z28" s="12">
        <f>IF(J28="","",IF(OR(N28="",N28="PROBABILIDAD"),I28,IF(T28&lt;=50,I28,IF(AND(T28&lt;=75,I28&lt;5),I28+1,IF(AND(T28&lt;=75,I28=5),I28,IF(AND(T28&lt;=100,I28&lt;4),I28+2,IF(AND(T28&lt;=100,I28=4),I28+1,IF(AND(T28&lt;=100,I28=5),I28,""))))))))</f>
        <v/>
      </c>
      <c r="AA28" s="12">
        <f>IF(OR(Y28="",Z28=""),"",Y28*Z28)</f>
        <v/>
      </c>
      <c r="AB28" s="14">
        <f>IF(AA28="","",IF(AND(Y28=1,Z28=1),"BAJO",IF(AND(Y28=1,Z28=2),"MODERADO",IF(AND(Y28=1,Z28=3),"MODERADO",IF(AND(Y28=1,Z28=4),"MODERADO",IF(AND(Y28=1,Z28=5),"MODERADO",IF(AND(Y28=2,Z28=1),"BAJO",IF(AND(Y28=2,Z28=2),"MODERADO",IF(AND(Y28=2,Z28=3),"MODERADO",IF(AND(Y28=2,Z28=4),"FAVORABLE",IF(AND(Y28=2,Z28=5),"FAVORABLE",IF(AND(Y28=3,Z28=1),"BAJO",IF(AND(Y28=3,Z28=2),"MODERADO",IF(AND(Y28=3,Z28=3),"FAVORABLE",IF(AND(Y28=3,Z28=4),"FAVORABLE",IF(AND(Y28=3,Z28=5),"FAVORABLE",IF(AND(Y28=4,Z28=1),"BAJO",IF(AND(Y28=4,Z28=2),"MODERADO",IF(AND(Y28=4,Z28=3),"FAVORABLE",IF(AND(Y28=4,Z28=4),"FAVORABLE",IF(AND(Y28=4,Z28=5),"ALTO",IF(AND(Y28=5,Z28=1),"BAJO",IF(AND(Y28=5,Z28=2),"MODERADO",IF(AND(Y28=5,Z28=3),"FAVORABLE",IF(AND(Y28=5,Z28=4),"ALTO",IF(AND(Y28=5,Z28=5),"ALTO",""))))))))))))))))))))))))))</f>
        <v/>
      </c>
      <c r="AC28" s="18" t="n"/>
      <c r="AD28" s="20" t="n"/>
      <c r="AE28" s="18" t="n"/>
      <c r="AF28" s="20" t="n"/>
      <c r="AG28" s="18" t="n"/>
      <c r="AH28" s="20" t="n"/>
      <c r="AI28" s="18" t="n"/>
      <c r="AJ28" s="20" t="n"/>
      <c r="AK28" s="18" t="n"/>
      <c r="AL28" s="20" t="n"/>
      <c r="AM28" s="18" t="n"/>
      <c r="AN28" s="20" t="n"/>
    </row>
    <row r="29" customFormat="1" s="30">
      <c r="A29" s="28">
        <f>IF(AND(Y29=1,Z29=1),1,IF(AND(Y29=1,Z29=2),2,IF(AND(Y29=1,Z29=3),3,IF(AND(Y29=1,Z29=4),4,IF(AND(Y29=1,Z29=5),5,IF(AND(Y29=2,Z29=1),6,IF(AND(Y29=2,Z29=2),7,IF(AND(Y29=2,Z29=3),8,IF(AND(Y29=2,Z29=4),9,IF(AND(Y29=2,Z29=5),10,IF(AND(Y29=3,Z29=1),11,IF(AND(Y29=3,Z29=2),12,IF(AND(Y29=3,Z29=3),13,IF(AND(Y29=3,Z29=4),14,IF(AND(Y29=3,Z29=5),15,IF(AND(Y29=4,Z29=1),16,IF(AND(Y29=4,Z29=2),17,IF(AND(Y29=4,Z29=3),18,IF(AND(Y29=4,Z29=4),19,IF(AND(Y29=4,Z29=5),20,IF(AND(Y29=5,Z29=1),21,IF(AND(Y29=5,Z29=2),22,IF(AND(Y29=5,Z29=3),23,IF(AND(Y29=5,Z29=4),24,IF(AND(Y29=5,Z29=5),25,"")))))))))))))))))))))))))</f>
        <v/>
      </c>
      <c r="B29" s="28">
        <f>IF(A29="","",(COUNTIF($A$6:A29,A29))/100)</f>
        <v/>
      </c>
      <c r="C29" s="28">
        <f>IFERROR(A29+B29,"")</f>
        <v/>
      </c>
      <c r="D29" s="38" t="n">
        <v>24</v>
      </c>
      <c r="E29" s="3" t="n"/>
      <c r="F29" s="3" t="n"/>
      <c r="G29" s="3" t="n"/>
      <c r="H29" s="4" t="n"/>
      <c r="I29" s="4" t="n"/>
      <c r="J29" s="12">
        <f>IF(OR(H29="",I29=""),"",H29*I29)</f>
        <v/>
      </c>
      <c r="K29" s="14">
        <f>IF(J29="","",IF(AND(H29=1,I29=1),"BAJO",IF(AND(H29=1,I29=2),"BAJO",IF(AND(H29=1,I29=3),"MODERADO",IF(AND(H29=1,I29=4),"FAVORABLE",IF(AND(H29=1,I29=5),"FAVORABLE",IF(AND(H29=2,I29=1),"BAJO",IF(AND(H29=2,I29=2),"BAJO",IF(AND(H29=2,I29=3),"MODERADO",IF(AND(H29=2,I29=4),"FAVORABLE",IF(AND(H29=2,I29=5),"ALTO",IF(AND(H29=3,I29=1),"BAJO",IF(AND(H29=3,I29=2),"MODERADO",IF(AND(H29=3,I29=3),"FAVORABLE",IF(AND(H29=3,I29=4),"ALTO",IF(AND(H29=3,I29=5),"ALTO",IF(AND(H29=4,I29=1),"MODERADO",IF(AND(H29=4,I29=2),"FAVORABLE",IF(AND(H29=4,I29=3),"FAVORABLE",IF(AND(H29=4,I29=4),"ALTO",IF(AND(H29=4,I29=5),"ALTO",IF(AND(H29=5,I29=1),"FAVORABLE",IF(AND(H29=5,I29=2),"FAVORABLE",IF(AND(H29=5,I29=3),"ALTO",IF(AND(H29=5,I29=4),"ALTO",IF(AND(H29=5,I29=5),"ALTO",""))))))))))))))))))))))))))</f>
        <v/>
      </c>
      <c r="L29" s="3" t="n"/>
      <c r="M29" s="3" t="n"/>
      <c r="N29" s="3" t="n"/>
      <c r="O29" s="3" t="n"/>
      <c r="P29" s="3" t="n"/>
      <c r="Q29" s="3" t="n"/>
      <c r="R29" s="3" t="n"/>
      <c r="S29" s="3" t="n"/>
      <c r="T29" s="13">
        <f>IFERROR(SUM(O29:S29),"")</f>
        <v/>
      </c>
      <c r="U29" s="13" t="n"/>
      <c r="V29" s="3" t="n"/>
      <c r="W29" s="13" t="n"/>
      <c r="X29" s="3" t="n"/>
      <c r="Y29" s="12">
        <f>IF(J29="","",IF(OR(N29="",N29="IMPACTO"),H29,IF(T29&lt;=50,H29,IF(AND(T29&lt;=75,H29&lt;5),H29+1,IF(AND(T29&lt;=75,H29=5),H29,IF(AND(T29&lt;=100,H29&lt;4),H29+2,IF(AND(T29&lt;=100,H29=4),H29+1,IF(AND(T29&lt;=100,H29=5),H29,""))))))))</f>
        <v/>
      </c>
      <c r="Z29" s="12">
        <f>IF(J29="","",IF(OR(N29="",N29="PROBABILIDAD"),I29,IF(T29&lt;=50,I29,IF(AND(T29&lt;=75,I29&lt;5),I29+1,IF(AND(T29&lt;=75,I29=5),I29,IF(AND(T29&lt;=100,I29&lt;4),I29+2,IF(AND(T29&lt;=100,I29=4),I29+1,IF(AND(T29&lt;=100,I29=5),I29,""))))))))</f>
        <v/>
      </c>
      <c r="AA29" s="12">
        <f>IF(OR(Y29="",Z29=""),"",Y29*Z29)</f>
        <v/>
      </c>
      <c r="AB29" s="14">
        <f>IF(AA29="","",IF(AND(Y29=1,Z29=1),"BAJO",IF(AND(Y29=1,Z29=2),"MODERADO",IF(AND(Y29=1,Z29=3),"MODERADO",IF(AND(Y29=1,Z29=4),"MODERADO",IF(AND(Y29=1,Z29=5),"MODERADO",IF(AND(Y29=2,Z29=1),"BAJO",IF(AND(Y29=2,Z29=2),"MODERADO",IF(AND(Y29=2,Z29=3),"MODERADO",IF(AND(Y29=2,Z29=4),"FAVORABLE",IF(AND(Y29=2,Z29=5),"FAVORABLE",IF(AND(Y29=3,Z29=1),"BAJO",IF(AND(Y29=3,Z29=2),"MODERADO",IF(AND(Y29=3,Z29=3),"FAVORABLE",IF(AND(Y29=3,Z29=4),"FAVORABLE",IF(AND(Y29=3,Z29=5),"FAVORABLE",IF(AND(Y29=4,Z29=1),"BAJO",IF(AND(Y29=4,Z29=2),"MODERADO",IF(AND(Y29=4,Z29=3),"FAVORABLE",IF(AND(Y29=4,Z29=4),"FAVORABLE",IF(AND(Y29=4,Z29=5),"ALTO",IF(AND(Y29=5,Z29=1),"BAJO",IF(AND(Y29=5,Z29=2),"MODERADO",IF(AND(Y29=5,Z29=3),"FAVORABLE",IF(AND(Y29=5,Z29=4),"ALTO",IF(AND(Y29=5,Z29=5),"ALTO",""))))))))))))))))))))))))))</f>
        <v/>
      </c>
      <c r="AC29" s="18" t="n"/>
      <c r="AD29" s="20" t="n"/>
      <c r="AE29" s="18" t="n"/>
      <c r="AF29" s="20" t="n"/>
      <c r="AG29" s="18" t="n"/>
      <c r="AH29" s="20" t="n"/>
      <c r="AI29" s="18" t="n"/>
      <c r="AJ29" s="20" t="n"/>
      <c r="AK29" s="18" t="n"/>
      <c r="AL29" s="20" t="n"/>
      <c r="AM29" s="18" t="n"/>
      <c r="AN29" s="20" t="n"/>
    </row>
    <row r="30" customFormat="1" s="30">
      <c r="A30" s="28">
        <f>IF(AND(Y30=1,Z30=1),1,IF(AND(Y30=1,Z30=2),2,IF(AND(Y30=1,Z30=3),3,IF(AND(Y30=1,Z30=4),4,IF(AND(Y30=1,Z30=5),5,IF(AND(Y30=2,Z30=1),6,IF(AND(Y30=2,Z30=2),7,IF(AND(Y30=2,Z30=3),8,IF(AND(Y30=2,Z30=4),9,IF(AND(Y30=2,Z30=5),10,IF(AND(Y30=3,Z30=1),11,IF(AND(Y30=3,Z30=2),12,IF(AND(Y30=3,Z30=3),13,IF(AND(Y30=3,Z30=4),14,IF(AND(Y30=3,Z30=5),15,IF(AND(Y30=4,Z30=1),16,IF(AND(Y30=4,Z30=2),17,IF(AND(Y30=4,Z30=3),18,IF(AND(Y30=4,Z30=4),19,IF(AND(Y30=4,Z30=5),20,IF(AND(Y30=5,Z30=1),21,IF(AND(Y30=5,Z30=2),22,IF(AND(Y30=5,Z30=3),23,IF(AND(Y30=5,Z30=4),24,IF(AND(Y30=5,Z30=5),25,"")))))))))))))))))))))))))</f>
        <v/>
      </c>
      <c r="B30" s="28">
        <f>IF(A30="","",(COUNTIF($A$6:A30,A30))/100)</f>
        <v/>
      </c>
      <c r="C30" s="28">
        <f>IFERROR(A30+B30,"")</f>
        <v/>
      </c>
      <c r="D30" s="38" t="n">
        <v>25</v>
      </c>
      <c r="E30" s="3" t="n"/>
      <c r="F30" s="3" t="n"/>
      <c r="G30" s="3" t="n"/>
      <c r="H30" s="4" t="n"/>
      <c r="I30" s="4" t="n"/>
      <c r="J30" s="12">
        <f>IF(OR(H30="",I30=""),"",H30*I30)</f>
        <v/>
      </c>
      <c r="K30" s="14">
        <f>IF(J30="","",IF(AND(H30=1,I30=1),"BAJO",IF(AND(H30=1,I30=2),"BAJO",IF(AND(H30=1,I30=3),"MODERADO",IF(AND(H30=1,I30=4),"FAVORABLE",IF(AND(H30=1,I30=5),"FAVORABLE",IF(AND(H30=2,I30=1),"BAJO",IF(AND(H30=2,I30=2),"BAJO",IF(AND(H30=2,I30=3),"MODERADO",IF(AND(H30=2,I30=4),"FAVORABLE",IF(AND(H30=2,I30=5),"ALTO",IF(AND(H30=3,I30=1),"BAJO",IF(AND(H30=3,I30=2),"MODERADO",IF(AND(H30=3,I30=3),"FAVORABLE",IF(AND(H30=3,I30=4),"ALTO",IF(AND(H30=3,I30=5),"ALTO",IF(AND(H30=4,I30=1),"MODERADO",IF(AND(H30=4,I30=2),"FAVORABLE",IF(AND(H30=4,I30=3),"FAVORABLE",IF(AND(H30=4,I30=4),"ALTO",IF(AND(H30=4,I30=5),"ALTO",IF(AND(H30=5,I30=1),"FAVORABLE",IF(AND(H30=5,I30=2),"FAVORABLE",IF(AND(H30=5,I30=3),"ALTO",IF(AND(H30=5,I30=4),"ALTO",IF(AND(H30=5,I30=5),"ALTO",""))))))))))))))))))))))))))</f>
        <v/>
      </c>
      <c r="L30" s="3" t="n"/>
      <c r="M30" s="3" t="n"/>
      <c r="N30" s="3" t="n"/>
      <c r="O30" s="3" t="n"/>
      <c r="P30" s="3" t="n"/>
      <c r="Q30" s="3" t="n"/>
      <c r="R30" s="3" t="n"/>
      <c r="S30" s="3" t="n"/>
      <c r="T30" s="13">
        <f>IFERROR(SUM(O30:S30),"")</f>
        <v/>
      </c>
      <c r="U30" s="13" t="n"/>
      <c r="V30" s="3" t="n"/>
      <c r="W30" s="13" t="n"/>
      <c r="X30" s="3" t="n"/>
      <c r="Y30" s="12">
        <f>IF(J30="","",IF(OR(N30="",N30="IMPACTO"),H30,IF(T30&lt;=50,H30,IF(AND(T30&lt;=75,H30&lt;5),H30+1,IF(AND(T30&lt;=75,H30=5),H30,IF(AND(T30&lt;=100,H30&lt;4),H30+2,IF(AND(T30&lt;=100,H30=4),H30+1,IF(AND(T30&lt;=100,H30=5),H30,""))))))))</f>
        <v/>
      </c>
      <c r="Z30" s="12">
        <f>IF(J30="","",IF(OR(N30="",N30="PROBABILIDAD"),I30,IF(T30&lt;=50,I30,IF(AND(T30&lt;=75,I30&lt;5),I30+1,IF(AND(T30&lt;=75,I30=5),I30,IF(AND(T30&lt;=100,I30&lt;4),I30+2,IF(AND(T30&lt;=100,I30=4),I30+1,IF(AND(T30&lt;=100,I30=5),I30,""))))))))</f>
        <v/>
      </c>
      <c r="AA30" s="12">
        <f>IF(OR(Y30="",Z30=""),"",Y30*Z30)</f>
        <v/>
      </c>
      <c r="AB30" s="14">
        <f>IF(AA30="","",IF(AND(Y30=1,Z30=1),"BAJO",IF(AND(Y30=1,Z30=2),"MODERADO",IF(AND(Y30=1,Z30=3),"MODERADO",IF(AND(Y30=1,Z30=4),"MODERADO",IF(AND(Y30=1,Z30=5),"MODERADO",IF(AND(Y30=2,Z30=1),"BAJO",IF(AND(Y30=2,Z30=2),"MODERADO",IF(AND(Y30=2,Z30=3),"MODERADO",IF(AND(Y30=2,Z30=4),"FAVORABLE",IF(AND(Y30=2,Z30=5),"FAVORABLE",IF(AND(Y30=3,Z30=1),"BAJO",IF(AND(Y30=3,Z30=2),"MODERADO",IF(AND(Y30=3,Z30=3),"FAVORABLE",IF(AND(Y30=3,Z30=4),"FAVORABLE",IF(AND(Y30=3,Z30=5),"FAVORABLE",IF(AND(Y30=4,Z30=1),"BAJO",IF(AND(Y30=4,Z30=2),"MODERADO",IF(AND(Y30=4,Z30=3),"FAVORABLE",IF(AND(Y30=4,Z30=4),"FAVORABLE",IF(AND(Y30=4,Z30=5),"ALTO",IF(AND(Y30=5,Z30=1),"BAJO",IF(AND(Y30=5,Z30=2),"MODERADO",IF(AND(Y30=5,Z30=3),"FAVORABLE",IF(AND(Y30=5,Z30=4),"ALTO",IF(AND(Y30=5,Z30=5),"ALTO",""))))))))))))))))))))))))))</f>
        <v/>
      </c>
      <c r="AC30" s="18" t="n"/>
      <c r="AD30" s="20" t="n"/>
      <c r="AE30" s="18" t="n"/>
      <c r="AF30" s="20" t="n"/>
      <c r="AG30" s="18" t="n"/>
      <c r="AH30" s="20" t="n"/>
      <c r="AI30" s="18" t="n"/>
      <c r="AJ30" s="20" t="n"/>
      <c r="AK30" s="18" t="n"/>
      <c r="AL30" s="20" t="n"/>
      <c r="AM30" s="18" t="n"/>
      <c r="AN30" s="20" t="n"/>
    </row>
    <row r="31" customFormat="1" s="30">
      <c r="A31" s="28">
        <f>IF(AND(Y31=1,Z31=1),1,IF(AND(Y31=1,Z31=2),2,IF(AND(Y31=1,Z31=3),3,IF(AND(Y31=1,Z31=4),4,IF(AND(Y31=1,Z31=5),5,IF(AND(Y31=2,Z31=1),6,IF(AND(Y31=2,Z31=2),7,IF(AND(Y31=2,Z31=3),8,IF(AND(Y31=2,Z31=4),9,IF(AND(Y31=2,Z31=5),10,IF(AND(Y31=3,Z31=1),11,IF(AND(Y31=3,Z31=2),12,IF(AND(Y31=3,Z31=3),13,IF(AND(Y31=3,Z31=4),14,IF(AND(Y31=3,Z31=5),15,IF(AND(Y31=4,Z31=1),16,IF(AND(Y31=4,Z31=2),17,IF(AND(Y31=4,Z31=3),18,IF(AND(Y31=4,Z31=4),19,IF(AND(Y31=4,Z31=5),20,IF(AND(Y31=5,Z31=1),21,IF(AND(Y31=5,Z31=2),22,IF(AND(Y31=5,Z31=3),23,IF(AND(Y31=5,Z31=4),24,IF(AND(Y31=5,Z31=5),25,"")))))))))))))))))))))))))</f>
        <v/>
      </c>
      <c r="B31" s="28">
        <f>IF(A31="","",(COUNTIF($A$6:A31,A31))/100)</f>
        <v/>
      </c>
      <c r="C31" s="28">
        <f>IFERROR(A31+B31,"")</f>
        <v/>
      </c>
      <c r="D31" s="38" t="n">
        <v>26</v>
      </c>
      <c r="E31" s="3" t="n"/>
      <c r="F31" s="3" t="n"/>
      <c r="G31" s="3" t="n"/>
      <c r="H31" s="4" t="n"/>
      <c r="I31" s="4" t="n"/>
      <c r="J31" s="12">
        <f>IF(OR(H31="",I31=""),"",H31*I31)</f>
        <v/>
      </c>
      <c r="K31" s="14">
        <f>IF(J31="","",IF(AND(H31=1,I31=1),"BAJO",IF(AND(H31=1,I31=2),"BAJO",IF(AND(H31=1,I31=3),"MODERADO",IF(AND(H31=1,I31=4),"FAVORABLE",IF(AND(H31=1,I31=5),"FAVORABLE",IF(AND(H31=2,I31=1),"BAJO",IF(AND(H31=2,I31=2),"BAJO",IF(AND(H31=2,I31=3),"MODERADO",IF(AND(H31=2,I31=4),"FAVORABLE",IF(AND(H31=2,I31=5),"ALTO",IF(AND(H31=3,I31=1),"BAJO",IF(AND(H31=3,I31=2),"MODERADO",IF(AND(H31=3,I31=3),"FAVORABLE",IF(AND(H31=3,I31=4),"ALTO",IF(AND(H31=3,I31=5),"ALTO",IF(AND(H31=4,I31=1),"MODERADO",IF(AND(H31=4,I31=2),"FAVORABLE",IF(AND(H31=4,I31=3),"FAVORABLE",IF(AND(H31=4,I31=4),"ALTO",IF(AND(H31=4,I31=5),"ALTO",IF(AND(H31=5,I31=1),"FAVORABLE",IF(AND(H31=5,I31=2),"FAVORABLE",IF(AND(H31=5,I31=3),"ALTO",IF(AND(H31=5,I31=4),"ALTO",IF(AND(H31=5,I31=5),"ALTO",""))))))))))))))))))))))))))</f>
        <v/>
      </c>
      <c r="L31" s="3" t="n"/>
      <c r="M31" s="3" t="n"/>
      <c r="N31" s="3" t="n"/>
      <c r="O31" s="3" t="n"/>
      <c r="P31" s="3" t="n"/>
      <c r="Q31" s="3" t="n"/>
      <c r="R31" s="3" t="n"/>
      <c r="S31" s="3" t="n"/>
      <c r="T31" s="13">
        <f>IFERROR(SUM(O31:S31),"")</f>
        <v/>
      </c>
      <c r="U31" s="13" t="n"/>
      <c r="V31" s="3" t="n"/>
      <c r="W31" s="13" t="n"/>
      <c r="X31" s="3" t="n"/>
      <c r="Y31" s="12">
        <f>IF(J31="","",IF(OR(N31="",N31="IMPACTO"),H31,IF(T31&lt;=50,H31,IF(AND(T31&lt;=75,H31&lt;5),H31+1,IF(AND(T31&lt;=75,H31=5),H31,IF(AND(T31&lt;=100,H31&lt;4),H31+2,IF(AND(T31&lt;=100,H31=4),H31+1,IF(AND(T31&lt;=100,H31=5),H31,""))))))))</f>
        <v/>
      </c>
      <c r="Z31" s="12">
        <f>IF(J31="","",IF(OR(N31="",N31="PROBABILIDAD"),I31,IF(T31&lt;=50,I31,IF(AND(T31&lt;=75,I31&lt;5),I31+1,IF(AND(T31&lt;=75,I31=5),I31,IF(AND(T31&lt;=100,I31&lt;4),I31+2,IF(AND(T31&lt;=100,I31=4),I31+1,IF(AND(T31&lt;=100,I31=5),I31,""))))))))</f>
        <v/>
      </c>
      <c r="AA31" s="12">
        <f>IF(OR(Y31="",Z31=""),"",Y31*Z31)</f>
        <v/>
      </c>
      <c r="AB31" s="14">
        <f>IF(AA31="","",IF(AND(Y31=1,Z31=1),"BAJO",IF(AND(Y31=1,Z31=2),"MODERADO",IF(AND(Y31=1,Z31=3),"MODERADO",IF(AND(Y31=1,Z31=4),"MODERADO",IF(AND(Y31=1,Z31=5),"MODERADO",IF(AND(Y31=2,Z31=1),"BAJO",IF(AND(Y31=2,Z31=2),"MODERADO",IF(AND(Y31=2,Z31=3),"MODERADO",IF(AND(Y31=2,Z31=4),"FAVORABLE",IF(AND(Y31=2,Z31=5),"FAVORABLE",IF(AND(Y31=3,Z31=1),"BAJO",IF(AND(Y31=3,Z31=2),"MODERADO",IF(AND(Y31=3,Z31=3),"FAVORABLE",IF(AND(Y31=3,Z31=4),"FAVORABLE",IF(AND(Y31=3,Z31=5),"FAVORABLE",IF(AND(Y31=4,Z31=1),"BAJO",IF(AND(Y31=4,Z31=2),"MODERADO",IF(AND(Y31=4,Z31=3),"FAVORABLE",IF(AND(Y31=4,Z31=4),"FAVORABLE",IF(AND(Y31=4,Z31=5),"ALTO",IF(AND(Y31=5,Z31=1),"BAJO",IF(AND(Y31=5,Z31=2),"MODERADO",IF(AND(Y31=5,Z31=3),"FAVORABLE",IF(AND(Y31=5,Z31=4),"ALTO",IF(AND(Y31=5,Z31=5),"ALTO",""))))))))))))))))))))))))))</f>
        <v/>
      </c>
      <c r="AC31" s="18" t="n"/>
      <c r="AD31" s="20" t="n"/>
      <c r="AE31" s="18" t="n"/>
      <c r="AF31" s="20" t="n"/>
      <c r="AG31" s="18" t="n"/>
      <c r="AH31" s="20" t="n"/>
      <c r="AI31" s="18" t="n"/>
      <c r="AJ31" s="20" t="n"/>
      <c r="AK31" s="18" t="n"/>
      <c r="AL31" s="20" t="n"/>
      <c r="AM31" s="18" t="n"/>
      <c r="AN31" s="20" t="n"/>
    </row>
    <row r="32" customFormat="1" s="30">
      <c r="A32" s="28">
        <f>IF(AND(Y32=1,Z32=1),1,IF(AND(Y32=1,Z32=2),2,IF(AND(Y32=1,Z32=3),3,IF(AND(Y32=1,Z32=4),4,IF(AND(Y32=1,Z32=5),5,IF(AND(Y32=2,Z32=1),6,IF(AND(Y32=2,Z32=2),7,IF(AND(Y32=2,Z32=3),8,IF(AND(Y32=2,Z32=4),9,IF(AND(Y32=2,Z32=5),10,IF(AND(Y32=3,Z32=1),11,IF(AND(Y32=3,Z32=2),12,IF(AND(Y32=3,Z32=3),13,IF(AND(Y32=3,Z32=4),14,IF(AND(Y32=3,Z32=5),15,IF(AND(Y32=4,Z32=1),16,IF(AND(Y32=4,Z32=2),17,IF(AND(Y32=4,Z32=3),18,IF(AND(Y32=4,Z32=4),19,IF(AND(Y32=4,Z32=5),20,IF(AND(Y32=5,Z32=1),21,IF(AND(Y32=5,Z32=2),22,IF(AND(Y32=5,Z32=3),23,IF(AND(Y32=5,Z32=4),24,IF(AND(Y32=5,Z32=5),25,"")))))))))))))))))))))))))</f>
        <v/>
      </c>
      <c r="B32" s="28">
        <f>IF(A32="","",(COUNTIF($A$6:A32,A32))/100)</f>
        <v/>
      </c>
      <c r="C32" s="28">
        <f>IFERROR(A32+B32,"")</f>
        <v/>
      </c>
      <c r="D32" s="38" t="n">
        <v>27</v>
      </c>
      <c r="E32" s="3" t="n"/>
      <c r="F32" s="3" t="n"/>
      <c r="G32" s="3" t="n"/>
      <c r="H32" s="4" t="n"/>
      <c r="I32" s="4" t="n"/>
      <c r="J32" s="12">
        <f>IF(OR(H32="",I32=""),"",H32*I32)</f>
        <v/>
      </c>
      <c r="K32" s="14">
        <f>IF(J32="","",IF(AND(H32=1,I32=1),"BAJO",IF(AND(H32=1,I32=2),"BAJO",IF(AND(H32=1,I32=3),"MODERADO",IF(AND(H32=1,I32=4),"FAVORABLE",IF(AND(H32=1,I32=5),"FAVORABLE",IF(AND(H32=2,I32=1),"BAJO",IF(AND(H32=2,I32=2),"BAJO",IF(AND(H32=2,I32=3),"MODERADO",IF(AND(H32=2,I32=4),"FAVORABLE",IF(AND(H32=2,I32=5),"ALTO",IF(AND(H32=3,I32=1),"BAJO",IF(AND(H32=3,I32=2),"MODERADO",IF(AND(H32=3,I32=3),"FAVORABLE",IF(AND(H32=3,I32=4),"ALTO",IF(AND(H32=3,I32=5),"ALTO",IF(AND(H32=4,I32=1),"MODERADO",IF(AND(H32=4,I32=2),"FAVORABLE",IF(AND(H32=4,I32=3),"FAVORABLE",IF(AND(H32=4,I32=4),"ALTO",IF(AND(H32=4,I32=5),"ALTO",IF(AND(H32=5,I32=1),"FAVORABLE",IF(AND(H32=5,I32=2),"FAVORABLE",IF(AND(H32=5,I32=3),"ALTO",IF(AND(H32=5,I32=4),"ALTO",IF(AND(H32=5,I32=5),"ALTO",""))))))))))))))))))))))))))</f>
        <v/>
      </c>
      <c r="L32" s="3" t="n"/>
      <c r="M32" s="3" t="n"/>
      <c r="N32" s="3" t="n"/>
      <c r="O32" s="3" t="n"/>
      <c r="P32" s="3" t="n"/>
      <c r="Q32" s="3" t="n"/>
      <c r="R32" s="3" t="n"/>
      <c r="S32" s="3" t="n"/>
      <c r="T32" s="13">
        <f>IFERROR(SUM(O32:S32),"")</f>
        <v/>
      </c>
      <c r="U32" s="13" t="n"/>
      <c r="V32" s="3" t="n"/>
      <c r="W32" s="13" t="n"/>
      <c r="X32" s="3" t="n"/>
      <c r="Y32" s="12">
        <f>IF(J32="","",IF(OR(N32="",N32="IMPACTO"),H32,IF(T32&lt;=50,H32,IF(AND(T32&lt;=75,H32&lt;5),H32+1,IF(AND(T32&lt;=75,H32=5),H32,IF(AND(T32&lt;=100,H32&lt;4),H32+2,IF(AND(T32&lt;=100,H32=4),H32+1,IF(AND(T32&lt;=100,H32=5),H32,""))))))))</f>
        <v/>
      </c>
      <c r="Z32" s="12">
        <f>IF(J32="","",IF(OR(N32="",N32="PROBABILIDAD"),I32,IF(T32&lt;=50,I32,IF(AND(T32&lt;=75,I32&lt;5),I32+1,IF(AND(T32&lt;=75,I32=5),I32,IF(AND(T32&lt;=100,I32&lt;4),I32+2,IF(AND(T32&lt;=100,I32=4),I32+1,IF(AND(T32&lt;=100,I32=5),I32,""))))))))</f>
        <v/>
      </c>
      <c r="AA32" s="12">
        <f>IF(OR(Y32="",Z32=""),"",Y32*Z32)</f>
        <v/>
      </c>
      <c r="AB32" s="14">
        <f>IF(AA32="","",IF(AND(Y32=1,Z32=1),"BAJO",IF(AND(Y32=1,Z32=2),"MODERADO",IF(AND(Y32=1,Z32=3),"MODERADO",IF(AND(Y32=1,Z32=4),"MODERADO",IF(AND(Y32=1,Z32=5),"MODERADO",IF(AND(Y32=2,Z32=1),"BAJO",IF(AND(Y32=2,Z32=2),"MODERADO",IF(AND(Y32=2,Z32=3),"MODERADO",IF(AND(Y32=2,Z32=4),"FAVORABLE",IF(AND(Y32=2,Z32=5),"FAVORABLE",IF(AND(Y32=3,Z32=1),"BAJO",IF(AND(Y32=3,Z32=2),"MODERADO",IF(AND(Y32=3,Z32=3),"FAVORABLE",IF(AND(Y32=3,Z32=4),"FAVORABLE",IF(AND(Y32=3,Z32=5),"FAVORABLE",IF(AND(Y32=4,Z32=1),"BAJO",IF(AND(Y32=4,Z32=2),"MODERADO",IF(AND(Y32=4,Z32=3),"FAVORABLE",IF(AND(Y32=4,Z32=4),"FAVORABLE",IF(AND(Y32=4,Z32=5),"ALTO",IF(AND(Y32=5,Z32=1),"BAJO",IF(AND(Y32=5,Z32=2),"MODERADO",IF(AND(Y32=5,Z32=3),"FAVORABLE",IF(AND(Y32=5,Z32=4),"ALTO",IF(AND(Y32=5,Z32=5),"ALTO",""))))))))))))))))))))))))))</f>
        <v/>
      </c>
      <c r="AC32" s="18" t="n"/>
      <c r="AD32" s="20" t="n"/>
      <c r="AE32" s="18" t="n"/>
      <c r="AF32" s="20" t="n"/>
      <c r="AG32" s="18" t="n"/>
      <c r="AH32" s="20" t="n"/>
      <c r="AI32" s="18" t="n"/>
      <c r="AJ32" s="20" t="n"/>
      <c r="AK32" s="18" t="n"/>
      <c r="AL32" s="20" t="n"/>
      <c r="AM32" s="18" t="n"/>
      <c r="AN32" s="20" t="n"/>
    </row>
    <row r="33" customFormat="1" s="30">
      <c r="A33" s="28">
        <f>IF(AND(Y33=1,Z33=1),1,IF(AND(Y33=1,Z33=2),2,IF(AND(Y33=1,Z33=3),3,IF(AND(Y33=1,Z33=4),4,IF(AND(Y33=1,Z33=5),5,IF(AND(Y33=2,Z33=1),6,IF(AND(Y33=2,Z33=2),7,IF(AND(Y33=2,Z33=3),8,IF(AND(Y33=2,Z33=4),9,IF(AND(Y33=2,Z33=5),10,IF(AND(Y33=3,Z33=1),11,IF(AND(Y33=3,Z33=2),12,IF(AND(Y33=3,Z33=3),13,IF(AND(Y33=3,Z33=4),14,IF(AND(Y33=3,Z33=5),15,IF(AND(Y33=4,Z33=1),16,IF(AND(Y33=4,Z33=2),17,IF(AND(Y33=4,Z33=3),18,IF(AND(Y33=4,Z33=4),19,IF(AND(Y33=4,Z33=5),20,IF(AND(Y33=5,Z33=1),21,IF(AND(Y33=5,Z33=2),22,IF(AND(Y33=5,Z33=3),23,IF(AND(Y33=5,Z33=4),24,IF(AND(Y33=5,Z33=5),25,"")))))))))))))))))))))))))</f>
        <v/>
      </c>
      <c r="B33" s="28">
        <f>IF(A33="","",(COUNTIF($A$6:A33,A33))/100)</f>
        <v/>
      </c>
      <c r="C33" s="28">
        <f>IFERROR(A33+B33,"")</f>
        <v/>
      </c>
      <c r="D33" s="38" t="n">
        <v>28</v>
      </c>
      <c r="E33" s="3" t="n"/>
      <c r="F33" s="3" t="n"/>
      <c r="G33" s="3" t="n"/>
      <c r="H33" s="4" t="n"/>
      <c r="I33" s="4" t="n"/>
      <c r="J33" s="12">
        <f>IF(OR(H33="",I33=""),"",H33*I33)</f>
        <v/>
      </c>
      <c r="K33" s="14">
        <f>IF(J33="","",IF(AND(H33=1,I33=1),"BAJO",IF(AND(H33=1,I33=2),"BAJO",IF(AND(H33=1,I33=3),"MODERADO",IF(AND(H33=1,I33=4),"FAVORABLE",IF(AND(H33=1,I33=5),"FAVORABLE",IF(AND(H33=2,I33=1),"BAJO",IF(AND(H33=2,I33=2),"BAJO",IF(AND(H33=2,I33=3),"MODERADO",IF(AND(H33=2,I33=4),"FAVORABLE",IF(AND(H33=2,I33=5),"ALTO",IF(AND(H33=3,I33=1),"BAJO",IF(AND(H33=3,I33=2),"MODERADO",IF(AND(H33=3,I33=3),"FAVORABLE",IF(AND(H33=3,I33=4),"ALTO",IF(AND(H33=3,I33=5),"ALTO",IF(AND(H33=4,I33=1),"MODERADO",IF(AND(H33=4,I33=2),"FAVORABLE",IF(AND(H33=4,I33=3),"FAVORABLE",IF(AND(H33=4,I33=4),"ALTO",IF(AND(H33=4,I33=5),"ALTO",IF(AND(H33=5,I33=1),"FAVORABLE",IF(AND(H33=5,I33=2),"FAVORABLE",IF(AND(H33=5,I33=3),"ALTO",IF(AND(H33=5,I33=4),"ALTO",IF(AND(H33=5,I33=5),"ALTO",""))))))))))))))))))))))))))</f>
        <v/>
      </c>
      <c r="L33" s="3" t="n"/>
      <c r="M33" s="3" t="n"/>
      <c r="N33" s="3" t="n"/>
      <c r="O33" s="3" t="n"/>
      <c r="P33" s="3" t="n"/>
      <c r="Q33" s="3" t="n"/>
      <c r="R33" s="3" t="n"/>
      <c r="S33" s="3" t="n"/>
      <c r="T33" s="13">
        <f>IFERROR(SUM(O33:S33),"")</f>
        <v/>
      </c>
      <c r="U33" s="13" t="n"/>
      <c r="V33" s="3" t="n"/>
      <c r="W33" s="13" t="n"/>
      <c r="X33" s="3" t="n"/>
      <c r="Y33" s="12">
        <f>IF(J33="","",IF(OR(N33="",N33="IMPACTO"),H33,IF(T33&lt;=50,H33,IF(AND(T33&lt;=75,H33&lt;5),H33+1,IF(AND(T33&lt;=75,H33=5),H33,IF(AND(T33&lt;=100,H33&lt;4),H33+2,IF(AND(T33&lt;=100,H33=4),H33+1,IF(AND(T33&lt;=100,H33=5),H33,""))))))))</f>
        <v/>
      </c>
      <c r="Z33" s="12">
        <f>IF(J33="","",IF(OR(N33="",N33="PROBABILIDAD"),I33,IF(T33&lt;=50,I33,IF(AND(T33&lt;=75,I33&lt;5),I33+1,IF(AND(T33&lt;=75,I33=5),I33,IF(AND(T33&lt;=100,I33&lt;4),I33+2,IF(AND(T33&lt;=100,I33=4),I33+1,IF(AND(T33&lt;=100,I33=5),I33,""))))))))</f>
        <v/>
      </c>
      <c r="AA33" s="12">
        <f>IF(OR(Y33="",Z33=""),"",Y33*Z33)</f>
        <v/>
      </c>
      <c r="AB33" s="14">
        <f>IF(AA33="","",IF(AND(Y33=1,Z33=1),"BAJO",IF(AND(Y33=1,Z33=2),"MODERADO",IF(AND(Y33=1,Z33=3),"MODERADO",IF(AND(Y33=1,Z33=4),"MODERADO",IF(AND(Y33=1,Z33=5),"MODERADO",IF(AND(Y33=2,Z33=1),"BAJO",IF(AND(Y33=2,Z33=2),"MODERADO",IF(AND(Y33=2,Z33=3),"MODERADO",IF(AND(Y33=2,Z33=4),"FAVORABLE",IF(AND(Y33=2,Z33=5),"FAVORABLE",IF(AND(Y33=3,Z33=1),"BAJO",IF(AND(Y33=3,Z33=2),"MODERADO",IF(AND(Y33=3,Z33=3),"FAVORABLE",IF(AND(Y33=3,Z33=4),"FAVORABLE",IF(AND(Y33=3,Z33=5),"FAVORABLE",IF(AND(Y33=4,Z33=1),"BAJO",IF(AND(Y33=4,Z33=2),"MODERADO",IF(AND(Y33=4,Z33=3),"FAVORABLE",IF(AND(Y33=4,Z33=4),"FAVORABLE",IF(AND(Y33=4,Z33=5),"ALTO",IF(AND(Y33=5,Z33=1),"BAJO",IF(AND(Y33=5,Z33=2),"MODERADO",IF(AND(Y33=5,Z33=3),"FAVORABLE",IF(AND(Y33=5,Z33=4),"ALTO",IF(AND(Y33=5,Z33=5),"ALTO",""))))))))))))))))))))))))))</f>
        <v/>
      </c>
      <c r="AC33" s="18" t="n"/>
      <c r="AD33" s="20" t="n"/>
      <c r="AE33" s="18" t="n"/>
      <c r="AF33" s="20" t="n"/>
      <c r="AG33" s="18" t="n"/>
      <c r="AH33" s="20" t="n"/>
      <c r="AI33" s="18" t="n"/>
      <c r="AJ33" s="20" t="n"/>
      <c r="AK33" s="18" t="n"/>
      <c r="AL33" s="20" t="n"/>
      <c r="AM33" s="18" t="n"/>
      <c r="AN33" s="20" t="n"/>
    </row>
    <row r="34" customFormat="1" s="30">
      <c r="A34" s="28">
        <f>IF(AND(Y34=1,Z34=1),1,IF(AND(Y34=1,Z34=2),2,IF(AND(Y34=1,Z34=3),3,IF(AND(Y34=1,Z34=4),4,IF(AND(Y34=1,Z34=5),5,IF(AND(Y34=2,Z34=1),6,IF(AND(Y34=2,Z34=2),7,IF(AND(Y34=2,Z34=3),8,IF(AND(Y34=2,Z34=4),9,IF(AND(Y34=2,Z34=5),10,IF(AND(Y34=3,Z34=1),11,IF(AND(Y34=3,Z34=2),12,IF(AND(Y34=3,Z34=3),13,IF(AND(Y34=3,Z34=4),14,IF(AND(Y34=3,Z34=5),15,IF(AND(Y34=4,Z34=1),16,IF(AND(Y34=4,Z34=2),17,IF(AND(Y34=4,Z34=3),18,IF(AND(Y34=4,Z34=4),19,IF(AND(Y34=4,Z34=5),20,IF(AND(Y34=5,Z34=1),21,IF(AND(Y34=5,Z34=2),22,IF(AND(Y34=5,Z34=3),23,IF(AND(Y34=5,Z34=4),24,IF(AND(Y34=5,Z34=5),25,"")))))))))))))))))))))))))</f>
        <v/>
      </c>
      <c r="B34" s="28">
        <f>IF(A34="","",(COUNTIF($A$6:A34,A34))/100)</f>
        <v/>
      </c>
      <c r="C34" s="28">
        <f>IFERROR(A34+B34,"")</f>
        <v/>
      </c>
      <c r="D34" s="38" t="n">
        <v>29</v>
      </c>
      <c r="E34" s="3" t="n"/>
      <c r="F34" s="3" t="n"/>
      <c r="G34" s="3" t="n"/>
      <c r="H34" s="4" t="n"/>
      <c r="I34" s="4" t="n"/>
      <c r="J34" s="12">
        <f>IF(OR(H34="",I34=""),"",H34*I34)</f>
        <v/>
      </c>
      <c r="K34" s="14">
        <f>IF(J34="","",IF(AND(H34=1,I34=1),"BAJO",IF(AND(H34=1,I34=2),"BAJO",IF(AND(H34=1,I34=3),"MODERADO",IF(AND(H34=1,I34=4),"FAVORABLE",IF(AND(H34=1,I34=5),"FAVORABLE",IF(AND(H34=2,I34=1),"BAJO",IF(AND(H34=2,I34=2),"BAJO",IF(AND(H34=2,I34=3),"MODERADO",IF(AND(H34=2,I34=4),"FAVORABLE",IF(AND(H34=2,I34=5),"ALTO",IF(AND(H34=3,I34=1),"BAJO",IF(AND(H34=3,I34=2),"MODERADO",IF(AND(H34=3,I34=3),"FAVORABLE",IF(AND(H34=3,I34=4),"ALTO",IF(AND(H34=3,I34=5),"ALTO",IF(AND(H34=4,I34=1),"MODERADO",IF(AND(H34=4,I34=2),"FAVORABLE",IF(AND(H34=4,I34=3),"FAVORABLE",IF(AND(H34=4,I34=4),"ALTO",IF(AND(H34=4,I34=5),"ALTO",IF(AND(H34=5,I34=1),"FAVORABLE",IF(AND(H34=5,I34=2),"FAVORABLE",IF(AND(H34=5,I34=3),"ALTO",IF(AND(H34=5,I34=4),"ALTO",IF(AND(H34=5,I34=5),"ALTO",""))))))))))))))))))))))))))</f>
        <v/>
      </c>
      <c r="L34" s="3" t="n"/>
      <c r="M34" s="3" t="n"/>
      <c r="N34" s="3" t="n"/>
      <c r="O34" s="3" t="n"/>
      <c r="P34" s="3" t="n"/>
      <c r="Q34" s="3" t="n"/>
      <c r="R34" s="3" t="n"/>
      <c r="S34" s="3" t="n"/>
      <c r="T34" s="13">
        <f>IFERROR(SUM(O34:S34),"")</f>
        <v/>
      </c>
      <c r="U34" s="13" t="n"/>
      <c r="V34" s="3" t="n"/>
      <c r="W34" s="13" t="n"/>
      <c r="X34" s="3" t="n"/>
      <c r="Y34" s="12">
        <f>IF(J34="","",IF(OR(N34="",N34="IMPACTO"),H34,IF(T34&lt;=50,H34,IF(AND(T34&lt;=75,H34&lt;5),H34+1,IF(AND(T34&lt;=75,H34=5),H34,IF(AND(T34&lt;=100,H34&lt;4),H34+2,IF(AND(T34&lt;=100,H34=4),H34+1,IF(AND(T34&lt;=100,H34=5),H34,""))))))))</f>
        <v/>
      </c>
      <c r="Z34" s="12">
        <f>IF(J34="","",IF(OR(N34="",N34="PROBABILIDAD"),I34,IF(T34&lt;=50,I34,IF(AND(T34&lt;=75,I34&lt;5),I34+1,IF(AND(T34&lt;=75,I34=5),I34,IF(AND(T34&lt;=100,I34&lt;4),I34+2,IF(AND(T34&lt;=100,I34=4),I34+1,IF(AND(T34&lt;=100,I34=5),I34,""))))))))</f>
        <v/>
      </c>
      <c r="AA34" s="12">
        <f>IF(OR(Y34="",Z34=""),"",Y34*Z34)</f>
        <v/>
      </c>
      <c r="AB34" s="14">
        <f>IF(AA34="","",IF(AND(Y34=1,Z34=1),"BAJO",IF(AND(Y34=1,Z34=2),"MODERADO",IF(AND(Y34=1,Z34=3),"MODERADO",IF(AND(Y34=1,Z34=4),"MODERADO",IF(AND(Y34=1,Z34=5),"MODERADO",IF(AND(Y34=2,Z34=1),"BAJO",IF(AND(Y34=2,Z34=2),"MODERADO",IF(AND(Y34=2,Z34=3),"MODERADO",IF(AND(Y34=2,Z34=4),"FAVORABLE",IF(AND(Y34=2,Z34=5),"FAVORABLE",IF(AND(Y34=3,Z34=1),"BAJO",IF(AND(Y34=3,Z34=2),"MODERADO",IF(AND(Y34=3,Z34=3),"FAVORABLE",IF(AND(Y34=3,Z34=4),"FAVORABLE",IF(AND(Y34=3,Z34=5),"FAVORABLE",IF(AND(Y34=4,Z34=1),"BAJO",IF(AND(Y34=4,Z34=2),"MODERADO",IF(AND(Y34=4,Z34=3),"FAVORABLE",IF(AND(Y34=4,Z34=4),"FAVORABLE",IF(AND(Y34=4,Z34=5),"ALTO",IF(AND(Y34=5,Z34=1),"BAJO",IF(AND(Y34=5,Z34=2),"MODERADO",IF(AND(Y34=5,Z34=3),"FAVORABLE",IF(AND(Y34=5,Z34=4),"ALTO",IF(AND(Y34=5,Z34=5),"ALTO",""))))))))))))))))))))))))))</f>
        <v/>
      </c>
      <c r="AC34" s="18" t="n"/>
      <c r="AD34" s="20" t="n"/>
      <c r="AE34" s="18" t="n"/>
      <c r="AF34" s="20" t="n"/>
      <c r="AG34" s="18" t="n"/>
      <c r="AH34" s="20" t="n"/>
      <c r="AI34" s="18" t="n"/>
      <c r="AJ34" s="20" t="n"/>
      <c r="AK34" s="18" t="n"/>
      <c r="AL34" s="20" t="n"/>
      <c r="AM34" s="18" t="n"/>
      <c r="AN34" s="20" t="n"/>
    </row>
    <row r="35" customFormat="1" s="30">
      <c r="A35" s="28">
        <f>IF(AND(Y35=1,Z35=1),1,IF(AND(Y35=1,Z35=2),2,IF(AND(Y35=1,Z35=3),3,IF(AND(Y35=1,Z35=4),4,IF(AND(Y35=1,Z35=5),5,IF(AND(Y35=2,Z35=1),6,IF(AND(Y35=2,Z35=2),7,IF(AND(Y35=2,Z35=3),8,IF(AND(Y35=2,Z35=4),9,IF(AND(Y35=2,Z35=5),10,IF(AND(Y35=3,Z35=1),11,IF(AND(Y35=3,Z35=2),12,IF(AND(Y35=3,Z35=3),13,IF(AND(Y35=3,Z35=4),14,IF(AND(Y35=3,Z35=5),15,IF(AND(Y35=4,Z35=1),16,IF(AND(Y35=4,Z35=2),17,IF(AND(Y35=4,Z35=3),18,IF(AND(Y35=4,Z35=4),19,IF(AND(Y35=4,Z35=5),20,IF(AND(Y35=5,Z35=1),21,IF(AND(Y35=5,Z35=2),22,IF(AND(Y35=5,Z35=3),23,IF(AND(Y35=5,Z35=4),24,IF(AND(Y35=5,Z35=5),25,"")))))))))))))))))))))))))</f>
        <v/>
      </c>
      <c r="B35" s="28">
        <f>IF(A35="","",(COUNTIF($A$6:A35,A35))/100)</f>
        <v/>
      </c>
      <c r="C35" s="28">
        <f>IFERROR(A35+B35,"")</f>
        <v/>
      </c>
      <c r="D35" s="38" t="n">
        <v>30</v>
      </c>
      <c r="E35" s="3" t="n"/>
      <c r="F35" s="3" t="n"/>
      <c r="G35" s="3" t="n"/>
      <c r="H35" s="4" t="n"/>
      <c r="I35" s="4" t="n"/>
      <c r="J35" s="12">
        <f>IF(OR(H35="",I35=""),"",H35*I35)</f>
        <v/>
      </c>
      <c r="K35" s="14">
        <f>IF(J35="","",IF(AND(H35=1,I35=1),"BAJO",IF(AND(H35=1,I35=2),"BAJO",IF(AND(H35=1,I35=3),"MODERADO",IF(AND(H35=1,I35=4),"FAVORABLE",IF(AND(H35=1,I35=5),"FAVORABLE",IF(AND(H35=2,I35=1),"BAJO",IF(AND(H35=2,I35=2),"BAJO",IF(AND(H35=2,I35=3),"MODERADO",IF(AND(H35=2,I35=4),"FAVORABLE",IF(AND(H35=2,I35=5),"ALTO",IF(AND(H35=3,I35=1),"BAJO",IF(AND(H35=3,I35=2),"MODERADO",IF(AND(H35=3,I35=3),"FAVORABLE",IF(AND(H35=3,I35=4),"ALTO",IF(AND(H35=3,I35=5),"ALTO",IF(AND(H35=4,I35=1),"MODERADO",IF(AND(H35=4,I35=2),"FAVORABLE",IF(AND(H35=4,I35=3),"FAVORABLE",IF(AND(H35=4,I35=4),"ALTO",IF(AND(H35=4,I35=5),"ALTO",IF(AND(H35=5,I35=1),"FAVORABLE",IF(AND(H35=5,I35=2),"FAVORABLE",IF(AND(H35=5,I35=3),"ALTO",IF(AND(H35=5,I35=4),"ALTO",IF(AND(H35=5,I35=5),"ALTO",""))))))))))))))))))))))))))</f>
        <v/>
      </c>
      <c r="L35" s="3" t="n"/>
      <c r="M35" s="3" t="n"/>
      <c r="N35" s="3" t="n"/>
      <c r="O35" s="3" t="n"/>
      <c r="P35" s="3" t="n"/>
      <c r="Q35" s="3" t="n"/>
      <c r="R35" s="3" t="n"/>
      <c r="S35" s="3" t="n"/>
      <c r="T35" s="13">
        <f>IFERROR(SUM(O35:S35),"")</f>
        <v/>
      </c>
      <c r="U35" s="13" t="n"/>
      <c r="V35" s="3" t="n"/>
      <c r="W35" s="13" t="n"/>
      <c r="X35" s="3" t="n"/>
      <c r="Y35" s="12">
        <f>IF(J35="","",IF(OR(N35="",N35="IMPACTO"),H35,IF(T35&lt;=50,H35,IF(AND(T35&lt;=75,H35&lt;5),H35+1,IF(AND(T35&lt;=75,H35=5),H35,IF(AND(T35&lt;=100,H35&lt;4),H35+2,IF(AND(T35&lt;=100,H35=4),H35+1,IF(AND(T35&lt;=100,H35=5),H35,""))))))))</f>
        <v/>
      </c>
      <c r="Z35" s="12">
        <f>IF(J35="","",IF(OR(N35="",N35="PROBABILIDAD"),I35,IF(T35&lt;=50,I35,IF(AND(T35&lt;=75,I35&lt;5),I35+1,IF(AND(T35&lt;=75,I35=5),I35,IF(AND(T35&lt;=100,I35&lt;4),I35+2,IF(AND(T35&lt;=100,I35=4),I35+1,IF(AND(T35&lt;=100,I35=5),I35,""))))))))</f>
        <v/>
      </c>
      <c r="AA35" s="12">
        <f>IF(OR(Y35="",Z35=""),"",Y35*Z35)</f>
        <v/>
      </c>
      <c r="AB35" s="14">
        <f>IF(AA35="","",IF(AND(Y35=1,Z35=1),"BAJO",IF(AND(Y35=1,Z35=2),"MODERADO",IF(AND(Y35=1,Z35=3),"MODERADO",IF(AND(Y35=1,Z35=4),"MODERADO",IF(AND(Y35=1,Z35=5),"MODERADO",IF(AND(Y35=2,Z35=1),"BAJO",IF(AND(Y35=2,Z35=2),"MODERADO",IF(AND(Y35=2,Z35=3),"MODERADO",IF(AND(Y35=2,Z35=4),"FAVORABLE",IF(AND(Y35=2,Z35=5),"FAVORABLE",IF(AND(Y35=3,Z35=1),"BAJO",IF(AND(Y35=3,Z35=2),"MODERADO",IF(AND(Y35=3,Z35=3),"FAVORABLE",IF(AND(Y35=3,Z35=4),"FAVORABLE",IF(AND(Y35=3,Z35=5),"FAVORABLE",IF(AND(Y35=4,Z35=1),"BAJO",IF(AND(Y35=4,Z35=2),"MODERADO",IF(AND(Y35=4,Z35=3),"FAVORABLE",IF(AND(Y35=4,Z35=4),"FAVORABLE",IF(AND(Y35=4,Z35=5),"ALTO",IF(AND(Y35=5,Z35=1),"BAJO",IF(AND(Y35=5,Z35=2),"MODERADO",IF(AND(Y35=5,Z35=3),"FAVORABLE",IF(AND(Y35=5,Z35=4),"ALTO",IF(AND(Y35=5,Z35=5),"ALTO",""))))))))))))))))))))))))))</f>
        <v/>
      </c>
      <c r="AC35" s="18" t="n"/>
      <c r="AD35" s="20" t="n"/>
      <c r="AE35" s="18" t="n"/>
      <c r="AF35" s="20" t="n"/>
      <c r="AG35" s="18" t="n"/>
      <c r="AH35" s="20" t="n"/>
      <c r="AI35" s="18" t="n"/>
      <c r="AJ35" s="20" t="n"/>
      <c r="AK35" s="18" t="n"/>
      <c r="AL35" s="20" t="n"/>
      <c r="AM35" s="18" t="n"/>
      <c r="AN35" s="20" t="n"/>
    </row>
    <row r="36" customFormat="1" s="30">
      <c r="A36" s="28">
        <f>IF(AND(Y36=1,Z36=1),1,IF(AND(Y36=1,Z36=2),2,IF(AND(Y36=1,Z36=3),3,IF(AND(Y36=1,Z36=4),4,IF(AND(Y36=1,Z36=5),5,IF(AND(Y36=2,Z36=1),6,IF(AND(Y36=2,Z36=2),7,IF(AND(Y36=2,Z36=3),8,IF(AND(Y36=2,Z36=4),9,IF(AND(Y36=2,Z36=5),10,IF(AND(Y36=3,Z36=1),11,IF(AND(Y36=3,Z36=2),12,IF(AND(Y36=3,Z36=3),13,IF(AND(Y36=3,Z36=4),14,IF(AND(Y36=3,Z36=5),15,IF(AND(Y36=4,Z36=1),16,IF(AND(Y36=4,Z36=2),17,IF(AND(Y36=4,Z36=3),18,IF(AND(Y36=4,Z36=4),19,IF(AND(Y36=4,Z36=5),20,IF(AND(Y36=5,Z36=1),21,IF(AND(Y36=5,Z36=2),22,IF(AND(Y36=5,Z36=3),23,IF(AND(Y36=5,Z36=4),24,IF(AND(Y36=5,Z36=5),25,"")))))))))))))))))))))))))</f>
        <v/>
      </c>
      <c r="B36" s="28">
        <f>IF(A36="","",(COUNTIF($A$6:A36,A36))/100)</f>
        <v/>
      </c>
      <c r="C36" s="28">
        <f>IFERROR(A36+B36,"")</f>
        <v/>
      </c>
      <c r="D36" s="38" t="n">
        <v>31</v>
      </c>
      <c r="E36" s="3" t="n"/>
      <c r="F36" s="3" t="n"/>
      <c r="G36" s="3" t="n"/>
      <c r="H36" s="4" t="n"/>
      <c r="I36" s="4" t="n"/>
      <c r="J36" s="12">
        <f>IF(OR(H36="",I36=""),"",H36*I36)</f>
        <v/>
      </c>
      <c r="K36" s="14">
        <f>IF(J36="","",IF(AND(H36=1,I36=1),"BAJO",IF(AND(H36=1,I36=2),"BAJO",IF(AND(H36=1,I36=3),"MODERADO",IF(AND(H36=1,I36=4),"FAVORABLE",IF(AND(H36=1,I36=5),"FAVORABLE",IF(AND(H36=2,I36=1),"BAJO",IF(AND(H36=2,I36=2),"BAJO",IF(AND(H36=2,I36=3),"MODERADO",IF(AND(H36=2,I36=4),"FAVORABLE",IF(AND(H36=2,I36=5),"ALTO",IF(AND(H36=3,I36=1),"BAJO",IF(AND(H36=3,I36=2),"MODERADO",IF(AND(H36=3,I36=3),"FAVORABLE",IF(AND(H36=3,I36=4),"ALTO",IF(AND(H36=3,I36=5),"ALTO",IF(AND(H36=4,I36=1),"MODERADO",IF(AND(H36=4,I36=2),"FAVORABLE",IF(AND(H36=4,I36=3),"FAVORABLE",IF(AND(H36=4,I36=4),"ALTO",IF(AND(H36=4,I36=5),"ALTO",IF(AND(H36=5,I36=1),"FAVORABLE",IF(AND(H36=5,I36=2),"FAVORABLE",IF(AND(H36=5,I36=3),"ALTO",IF(AND(H36=5,I36=4),"ALTO",IF(AND(H36=5,I36=5),"ALTO",""))))))))))))))))))))))))))</f>
        <v/>
      </c>
      <c r="L36" s="3" t="n"/>
      <c r="M36" s="3" t="n"/>
      <c r="N36" s="3" t="n"/>
      <c r="O36" s="3" t="n"/>
      <c r="P36" s="3" t="n"/>
      <c r="Q36" s="3" t="n"/>
      <c r="R36" s="3" t="n"/>
      <c r="S36" s="3" t="n"/>
      <c r="T36" s="13">
        <f>IFERROR(SUM(O36:S36),"")</f>
        <v/>
      </c>
      <c r="U36" s="13" t="n"/>
      <c r="V36" s="3" t="n"/>
      <c r="W36" s="13" t="n"/>
      <c r="X36" s="3" t="n"/>
      <c r="Y36" s="12">
        <f>IF(J36="","",IF(OR(N36="",N36="IMPACTO"),H36,IF(T36&lt;=50,H36,IF(AND(T36&lt;=75,H36&lt;5),H36+1,IF(AND(T36&lt;=75,H36=5),H36,IF(AND(T36&lt;=100,H36&lt;4),H36+2,IF(AND(T36&lt;=100,H36=4),H36+1,IF(AND(T36&lt;=100,H36=5),H36,""))))))))</f>
        <v/>
      </c>
      <c r="Z36" s="12">
        <f>IF(J36="","",IF(OR(N36="",N36="PROBABILIDAD"),I36,IF(T36&lt;=50,I36,IF(AND(T36&lt;=75,I36&lt;5),I36+1,IF(AND(T36&lt;=75,I36=5),I36,IF(AND(T36&lt;=100,I36&lt;4),I36+2,IF(AND(T36&lt;=100,I36=4),I36+1,IF(AND(T36&lt;=100,I36=5),I36,""))))))))</f>
        <v/>
      </c>
      <c r="AA36" s="12">
        <f>IF(OR(Y36="",Z36=""),"",Y36*Z36)</f>
        <v/>
      </c>
      <c r="AB36" s="14">
        <f>IF(AA36="","",IF(AND(Y36=1,Z36=1),"BAJO",IF(AND(Y36=1,Z36=2),"MODERADO",IF(AND(Y36=1,Z36=3),"MODERADO",IF(AND(Y36=1,Z36=4),"MODERADO",IF(AND(Y36=1,Z36=5),"MODERADO",IF(AND(Y36=2,Z36=1),"BAJO",IF(AND(Y36=2,Z36=2),"MODERADO",IF(AND(Y36=2,Z36=3),"MODERADO",IF(AND(Y36=2,Z36=4),"FAVORABLE",IF(AND(Y36=2,Z36=5),"FAVORABLE",IF(AND(Y36=3,Z36=1),"BAJO",IF(AND(Y36=3,Z36=2),"MODERADO",IF(AND(Y36=3,Z36=3),"FAVORABLE",IF(AND(Y36=3,Z36=4),"FAVORABLE",IF(AND(Y36=3,Z36=5),"FAVORABLE",IF(AND(Y36=4,Z36=1),"BAJO",IF(AND(Y36=4,Z36=2),"MODERADO",IF(AND(Y36=4,Z36=3),"FAVORABLE",IF(AND(Y36=4,Z36=4),"FAVORABLE",IF(AND(Y36=4,Z36=5),"ALTO",IF(AND(Y36=5,Z36=1),"BAJO",IF(AND(Y36=5,Z36=2),"MODERADO",IF(AND(Y36=5,Z36=3),"FAVORABLE",IF(AND(Y36=5,Z36=4),"ALTO",IF(AND(Y36=5,Z36=5),"ALTO",""))))))))))))))))))))))))))</f>
        <v/>
      </c>
      <c r="AC36" s="18" t="n"/>
      <c r="AD36" s="20" t="n"/>
      <c r="AE36" s="18" t="n"/>
      <c r="AF36" s="20" t="n"/>
      <c r="AG36" s="18" t="n"/>
      <c r="AH36" s="20" t="n"/>
      <c r="AI36" s="18" t="n"/>
      <c r="AJ36" s="20" t="n"/>
      <c r="AK36" s="18" t="n"/>
      <c r="AL36" s="20" t="n"/>
      <c r="AM36" s="18" t="n"/>
      <c r="AN36" s="20" t="n"/>
    </row>
    <row r="37" customFormat="1" s="30">
      <c r="A37" s="28">
        <f>IF(AND(Y37=1,Z37=1),1,IF(AND(Y37=1,Z37=2),2,IF(AND(Y37=1,Z37=3),3,IF(AND(Y37=1,Z37=4),4,IF(AND(Y37=1,Z37=5),5,IF(AND(Y37=2,Z37=1),6,IF(AND(Y37=2,Z37=2),7,IF(AND(Y37=2,Z37=3),8,IF(AND(Y37=2,Z37=4),9,IF(AND(Y37=2,Z37=5),10,IF(AND(Y37=3,Z37=1),11,IF(AND(Y37=3,Z37=2),12,IF(AND(Y37=3,Z37=3),13,IF(AND(Y37=3,Z37=4),14,IF(AND(Y37=3,Z37=5),15,IF(AND(Y37=4,Z37=1),16,IF(AND(Y37=4,Z37=2),17,IF(AND(Y37=4,Z37=3),18,IF(AND(Y37=4,Z37=4),19,IF(AND(Y37=4,Z37=5),20,IF(AND(Y37=5,Z37=1),21,IF(AND(Y37=5,Z37=2),22,IF(AND(Y37=5,Z37=3),23,IF(AND(Y37=5,Z37=4),24,IF(AND(Y37=5,Z37=5),25,"")))))))))))))))))))))))))</f>
        <v/>
      </c>
      <c r="B37" s="28">
        <f>IF(A37="","",(COUNTIF($A$6:A37,A37))/100)</f>
        <v/>
      </c>
      <c r="C37" s="28">
        <f>IFERROR(A37+B37,"")</f>
        <v/>
      </c>
      <c r="D37" s="38" t="n">
        <v>32</v>
      </c>
      <c r="E37" s="3" t="n"/>
      <c r="F37" s="3" t="n"/>
      <c r="G37" s="3" t="n"/>
      <c r="H37" s="4" t="n"/>
      <c r="I37" s="4" t="n"/>
      <c r="J37" s="12">
        <f>IF(OR(H37="",I37=""),"",H37*I37)</f>
        <v/>
      </c>
      <c r="K37" s="14">
        <f>IF(J37="","",IF(AND(H37=1,I37=1),"BAJO",IF(AND(H37=1,I37=2),"BAJO",IF(AND(H37=1,I37=3),"MODERADO",IF(AND(H37=1,I37=4),"FAVORABLE",IF(AND(H37=1,I37=5),"FAVORABLE",IF(AND(H37=2,I37=1),"BAJO",IF(AND(H37=2,I37=2),"BAJO",IF(AND(H37=2,I37=3),"MODERADO",IF(AND(H37=2,I37=4),"FAVORABLE",IF(AND(H37=2,I37=5),"ALTO",IF(AND(H37=3,I37=1),"BAJO",IF(AND(H37=3,I37=2),"MODERADO",IF(AND(H37=3,I37=3),"FAVORABLE",IF(AND(H37=3,I37=4),"ALTO",IF(AND(H37=3,I37=5),"ALTO",IF(AND(H37=4,I37=1),"MODERADO",IF(AND(H37=4,I37=2),"FAVORABLE",IF(AND(H37=4,I37=3),"FAVORABLE",IF(AND(H37=4,I37=4),"ALTO",IF(AND(H37=4,I37=5),"ALTO",IF(AND(H37=5,I37=1),"FAVORABLE",IF(AND(H37=5,I37=2),"FAVORABLE",IF(AND(H37=5,I37=3),"ALTO",IF(AND(H37=5,I37=4),"ALTO",IF(AND(H37=5,I37=5),"ALTO",""))))))))))))))))))))))))))</f>
        <v/>
      </c>
      <c r="L37" s="3" t="n"/>
      <c r="M37" s="3" t="n"/>
      <c r="N37" s="3" t="n"/>
      <c r="O37" s="3" t="n"/>
      <c r="P37" s="3" t="n"/>
      <c r="Q37" s="3" t="n"/>
      <c r="R37" s="3" t="n"/>
      <c r="S37" s="3" t="n"/>
      <c r="T37" s="13">
        <f>IFERROR(SUM(O37:S37),"")</f>
        <v/>
      </c>
      <c r="U37" s="13" t="n"/>
      <c r="V37" s="3" t="n"/>
      <c r="W37" s="13" t="n"/>
      <c r="X37" s="3" t="n"/>
      <c r="Y37" s="12">
        <f>IF(J37="","",IF(OR(N37="",N37="IMPACTO"),H37,IF(T37&lt;=50,H37,IF(AND(T37&lt;=75,H37&lt;5),H37+1,IF(AND(T37&lt;=75,H37=5),H37,IF(AND(T37&lt;=100,H37&lt;4),H37+2,IF(AND(T37&lt;=100,H37=4),H37+1,IF(AND(T37&lt;=100,H37=5),H37,""))))))))</f>
        <v/>
      </c>
      <c r="Z37" s="12">
        <f>IF(J37="","",IF(OR(N37="",N37="PROBABILIDAD"),I37,IF(T37&lt;=50,I37,IF(AND(T37&lt;=75,I37&lt;5),I37+1,IF(AND(T37&lt;=75,I37=5),I37,IF(AND(T37&lt;=100,I37&lt;4),I37+2,IF(AND(T37&lt;=100,I37=4),I37+1,IF(AND(T37&lt;=100,I37=5),I37,""))))))))</f>
        <v/>
      </c>
      <c r="AA37" s="12">
        <f>IF(OR(Y37="",Z37=""),"",Y37*Z37)</f>
        <v/>
      </c>
      <c r="AB37" s="14">
        <f>IF(AA37="","",IF(AND(Y37=1,Z37=1),"BAJO",IF(AND(Y37=1,Z37=2),"MODERADO",IF(AND(Y37=1,Z37=3),"MODERADO",IF(AND(Y37=1,Z37=4),"MODERADO",IF(AND(Y37=1,Z37=5),"MODERADO",IF(AND(Y37=2,Z37=1),"BAJO",IF(AND(Y37=2,Z37=2),"MODERADO",IF(AND(Y37=2,Z37=3),"MODERADO",IF(AND(Y37=2,Z37=4),"FAVORABLE",IF(AND(Y37=2,Z37=5),"FAVORABLE",IF(AND(Y37=3,Z37=1),"BAJO",IF(AND(Y37=3,Z37=2),"MODERADO",IF(AND(Y37=3,Z37=3),"FAVORABLE",IF(AND(Y37=3,Z37=4),"FAVORABLE",IF(AND(Y37=3,Z37=5),"FAVORABLE",IF(AND(Y37=4,Z37=1),"BAJO",IF(AND(Y37=4,Z37=2),"MODERADO",IF(AND(Y37=4,Z37=3),"FAVORABLE",IF(AND(Y37=4,Z37=4),"FAVORABLE",IF(AND(Y37=4,Z37=5),"ALTO",IF(AND(Y37=5,Z37=1),"BAJO",IF(AND(Y37=5,Z37=2),"MODERADO",IF(AND(Y37=5,Z37=3),"FAVORABLE",IF(AND(Y37=5,Z37=4),"ALTO",IF(AND(Y37=5,Z37=5),"ALTO",""))))))))))))))))))))))))))</f>
        <v/>
      </c>
      <c r="AC37" s="18" t="n"/>
      <c r="AD37" s="20" t="n"/>
      <c r="AE37" s="18" t="n"/>
      <c r="AF37" s="20" t="n"/>
      <c r="AG37" s="18" t="n"/>
      <c r="AH37" s="20" t="n"/>
      <c r="AI37" s="18" t="n"/>
      <c r="AJ37" s="20" t="n"/>
      <c r="AK37" s="18" t="n"/>
      <c r="AL37" s="20" t="n"/>
      <c r="AM37" s="18" t="n"/>
      <c r="AN37" s="20" t="n"/>
    </row>
    <row r="38" customFormat="1" s="30">
      <c r="A38" s="28">
        <f>IF(AND(Y38=1,Z38=1),1,IF(AND(Y38=1,Z38=2),2,IF(AND(Y38=1,Z38=3),3,IF(AND(Y38=1,Z38=4),4,IF(AND(Y38=1,Z38=5),5,IF(AND(Y38=2,Z38=1),6,IF(AND(Y38=2,Z38=2),7,IF(AND(Y38=2,Z38=3),8,IF(AND(Y38=2,Z38=4),9,IF(AND(Y38=2,Z38=5),10,IF(AND(Y38=3,Z38=1),11,IF(AND(Y38=3,Z38=2),12,IF(AND(Y38=3,Z38=3),13,IF(AND(Y38=3,Z38=4),14,IF(AND(Y38=3,Z38=5),15,IF(AND(Y38=4,Z38=1),16,IF(AND(Y38=4,Z38=2),17,IF(AND(Y38=4,Z38=3),18,IF(AND(Y38=4,Z38=4),19,IF(AND(Y38=4,Z38=5),20,IF(AND(Y38=5,Z38=1),21,IF(AND(Y38=5,Z38=2),22,IF(AND(Y38=5,Z38=3),23,IF(AND(Y38=5,Z38=4),24,IF(AND(Y38=5,Z38=5),25,"")))))))))))))))))))))))))</f>
        <v/>
      </c>
      <c r="B38" s="28">
        <f>IF(A38="","",(COUNTIF($A$6:A38,A38))/100)</f>
        <v/>
      </c>
      <c r="C38" s="28">
        <f>IFERROR(A38+B38,"")</f>
        <v/>
      </c>
      <c r="D38" s="38" t="n">
        <v>33</v>
      </c>
      <c r="E38" s="3" t="n"/>
      <c r="F38" s="3" t="n"/>
      <c r="G38" s="3" t="n"/>
      <c r="H38" s="4" t="n"/>
      <c r="I38" s="4" t="n"/>
      <c r="J38" s="12">
        <f>IF(OR(H38="",I38=""),"",H38*I38)</f>
        <v/>
      </c>
      <c r="K38" s="14">
        <f>IF(J38="","",IF(AND(H38=1,I38=1),"BAJO",IF(AND(H38=1,I38=2),"BAJO",IF(AND(H38=1,I38=3),"MODERADO",IF(AND(H38=1,I38=4),"FAVORABLE",IF(AND(H38=1,I38=5),"FAVORABLE",IF(AND(H38=2,I38=1),"BAJO",IF(AND(H38=2,I38=2),"BAJO",IF(AND(H38=2,I38=3),"MODERADO",IF(AND(H38=2,I38=4),"FAVORABLE",IF(AND(H38=2,I38=5),"ALTO",IF(AND(H38=3,I38=1),"BAJO",IF(AND(H38=3,I38=2),"MODERADO",IF(AND(H38=3,I38=3),"FAVORABLE",IF(AND(H38=3,I38=4),"ALTO",IF(AND(H38=3,I38=5),"ALTO",IF(AND(H38=4,I38=1),"MODERADO",IF(AND(H38=4,I38=2),"FAVORABLE",IF(AND(H38=4,I38=3),"FAVORABLE",IF(AND(H38=4,I38=4),"ALTO",IF(AND(H38=4,I38=5),"ALTO",IF(AND(H38=5,I38=1),"FAVORABLE",IF(AND(H38=5,I38=2),"FAVORABLE",IF(AND(H38=5,I38=3),"ALTO",IF(AND(H38=5,I38=4),"ALTO",IF(AND(H38=5,I38=5),"ALTO",""))))))))))))))))))))))))))</f>
        <v/>
      </c>
      <c r="L38" s="3" t="n"/>
      <c r="M38" s="3" t="n"/>
      <c r="N38" s="3" t="n"/>
      <c r="O38" s="3" t="n"/>
      <c r="P38" s="3" t="n"/>
      <c r="Q38" s="3" t="n"/>
      <c r="R38" s="3" t="n"/>
      <c r="S38" s="3" t="n"/>
      <c r="T38" s="13">
        <f>IFERROR(SUM(O38:S38),"")</f>
        <v/>
      </c>
      <c r="U38" s="13" t="n"/>
      <c r="V38" s="3" t="n"/>
      <c r="W38" s="13" t="n"/>
      <c r="X38" s="3" t="n"/>
      <c r="Y38" s="12">
        <f>IF(J38="","",IF(OR(N38="",N38="IMPACTO"),H38,IF(T38&lt;=50,H38,IF(AND(T38&lt;=75,H38&lt;5),H38+1,IF(AND(T38&lt;=75,H38=5),H38,IF(AND(T38&lt;=100,H38&lt;4),H38+2,IF(AND(T38&lt;=100,H38=4),H38+1,IF(AND(T38&lt;=100,H38=5),H38,""))))))))</f>
        <v/>
      </c>
      <c r="Z38" s="12">
        <f>IF(J38="","",IF(OR(N38="",N38="PROBABILIDAD"),I38,IF(T38&lt;=50,I38,IF(AND(T38&lt;=75,I38&lt;5),I38+1,IF(AND(T38&lt;=75,I38=5),I38,IF(AND(T38&lt;=100,I38&lt;4),I38+2,IF(AND(T38&lt;=100,I38=4),I38+1,IF(AND(T38&lt;=100,I38=5),I38,""))))))))</f>
        <v/>
      </c>
      <c r="AA38" s="12">
        <f>IF(OR(Y38="",Z38=""),"",Y38*Z38)</f>
        <v/>
      </c>
      <c r="AB38" s="14">
        <f>IF(AA38="","",IF(AND(Y38=1,Z38=1),"BAJO",IF(AND(Y38=1,Z38=2),"MODERADO",IF(AND(Y38=1,Z38=3),"MODERADO",IF(AND(Y38=1,Z38=4),"MODERADO",IF(AND(Y38=1,Z38=5),"MODERADO",IF(AND(Y38=2,Z38=1),"BAJO",IF(AND(Y38=2,Z38=2),"MODERADO",IF(AND(Y38=2,Z38=3),"MODERADO",IF(AND(Y38=2,Z38=4),"FAVORABLE",IF(AND(Y38=2,Z38=5),"FAVORABLE",IF(AND(Y38=3,Z38=1),"BAJO",IF(AND(Y38=3,Z38=2),"MODERADO",IF(AND(Y38=3,Z38=3),"FAVORABLE",IF(AND(Y38=3,Z38=4),"FAVORABLE",IF(AND(Y38=3,Z38=5),"FAVORABLE",IF(AND(Y38=4,Z38=1),"BAJO",IF(AND(Y38=4,Z38=2),"MODERADO",IF(AND(Y38=4,Z38=3),"FAVORABLE",IF(AND(Y38=4,Z38=4),"FAVORABLE",IF(AND(Y38=4,Z38=5),"ALTO",IF(AND(Y38=5,Z38=1),"BAJO",IF(AND(Y38=5,Z38=2),"MODERADO",IF(AND(Y38=5,Z38=3),"FAVORABLE",IF(AND(Y38=5,Z38=4),"ALTO",IF(AND(Y38=5,Z38=5),"ALTO",""))))))))))))))))))))))))))</f>
        <v/>
      </c>
      <c r="AC38" s="18" t="n"/>
      <c r="AD38" s="20" t="n"/>
      <c r="AE38" s="18" t="n"/>
      <c r="AF38" s="20" t="n"/>
      <c r="AG38" s="18" t="n"/>
      <c r="AH38" s="20" t="n"/>
      <c r="AI38" s="18" t="n"/>
      <c r="AJ38" s="20" t="n"/>
      <c r="AK38" s="18" t="n"/>
      <c r="AL38" s="20" t="n"/>
      <c r="AM38" s="18" t="n"/>
      <c r="AN38" s="20" t="n"/>
    </row>
    <row r="39" customFormat="1" s="30">
      <c r="A39" s="28">
        <f>IF(AND(Y39=1,Z39=1),1,IF(AND(Y39=1,Z39=2),2,IF(AND(Y39=1,Z39=3),3,IF(AND(Y39=1,Z39=4),4,IF(AND(Y39=1,Z39=5),5,IF(AND(Y39=2,Z39=1),6,IF(AND(Y39=2,Z39=2),7,IF(AND(Y39=2,Z39=3),8,IF(AND(Y39=2,Z39=4),9,IF(AND(Y39=2,Z39=5),10,IF(AND(Y39=3,Z39=1),11,IF(AND(Y39=3,Z39=2),12,IF(AND(Y39=3,Z39=3),13,IF(AND(Y39=3,Z39=4),14,IF(AND(Y39=3,Z39=5),15,IF(AND(Y39=4,Z39=1),16,IF(AND(Y39=4,Z39=2),17,IF(AND(Y39=4,Z39=3),18,IF(AND(Y39=4,Z39=4),19,IF(AND(Y39=4,Z39=5),20,IF(AND(Y39=5,Z39=1),21,IF(AND(Y39=5,Z39=2),22,IF(AND(Y39=5,Z39=3),23,IF(AND(Y39=5,Z39=4),24,IF(AND(Y39=5,Z39=5),25,"")))))))))))))))))))))))))</f>
        <v/>
      </c>
      <c r="B39" s="28">
        <f>IF(A39="","",(COUNTIF($A$6:A39,A39))/100)</f>
        <v/>
      </c>
      <c r="C39" s="28">
        <f>IFERROR(A39+B39,"")</f>
        <v/>
      </c>
      <c r="D39" s="38" t="n">
        <v>34</v>
      </c>
      <c r="E39" s="3" t="n"/>
      <c r="F39" s="3" t="n"/>
      <c r="G39" s="3" t="n"/>
      <c r="H39" s="4" t="n"/>
      <c r="I39" s="4" t="n"/>
      <c r="J39" s="12">
        <f>IF(OR(H39="",I39=""),"",H39*I39)</f>
        <v/>
      </c>
      <c r="K39" s="14">
        <f>IF(J39="","",IF(AND(H39=1,I39=1),"BAJO",IF(AND(H39=1,I39=2),"BAJO",IF(AND(H39=1,I39=3),"MODERADO",IF(AND(H39=1,I39=4),"FAVORABLE",IF(AND(H39=1,I39=5),"FAVORABLE",IF(AND(H39=2,I39=1),"BAJO",IF(AND(H39=2,I39=2),"BAJO",IF(AND(H39=2,I39=3),"MODERADO",IF(AND(H39=2,I39=4),"FAVORABLE",IF(AND(H39=2,I39=5),"ALTO",IF(AND(H39=3,I39=1),"BAJO",IF(AND(H39=3,I39=2),"MODERADO",IF(AND(H39=3,I39=3),"FAVORABLE",IF(AND(H39=3,I39=4),"ALTO",IF(AND(H39=3,I39=5),"ALTO",IF(AND(H39=4,I39=1),"MODERADO",IF(AND(H39=4,I39=2),"FAVORABLE",IF(AND(H39=4,I39=3),"FAVORABLE",IF(AND(H39=4,I39=4),"ALTO",IF(AND(H39=4,I39=5),"ALTO",IF(AND(H39=5,I39=1),"FAVORABLE",IF(AND(H39=5,I39=2),"FAVORABLE",IF(AND(H39=5,I39=3),"ALTO",IF(AND(H39=5,I39=4),"ALTO",IF(AND(H39=5,I39=5),"ALTO",""))))))))))))))))))))))))))</f>
        <v/>
      </c>
      <c r="L39" s="3" t="n"/>
      <c r="M39" s="3" t="n"/>
      <c r="N39" s="3" t="n"/>
      <c r="O39" s="3" t="n"/>
      <c r="P39" s="3" t="n"/>
      <c r="Q39" s="3" t="n"/>
      <c r="R39" s="3" t="n"/>
      <c r="S39" s="3" t="n"/>
      <c r="T39" s="13">
        <f>IFERROR(SUM(O39:S39),"")</f>
        <v/>
      </c>
      <c r="U39" s="13" t="n"/>
      <c r="V39" s="3" t="n"/>
      <c r="W39" s="13" t="n"/>
      <c r="X39" s="3" t="n"/>
      <c r="Y39" s="12">
        <f>IF(J39="","",IF(OR(N39="",N39="IMPACTO"),H39,IF(T39&lt;=50,H39,IF(AND(T39&lt;=75,H39&lt;5),H39+1,IF(AND(T39&lt;=75,H39=5),H39,IF(AND(T39&lt;=100,H39&lt;4),H39+2,IF(AND(T39&lt;=100,H39=4),H39+1,IF(AND(T39&lt;=100,H39=5),H39,""))))))))</f>
        <v/>
      </c>
      <c r="Z39" s="12">
        <f>IF(J39="","",IF(OR(N39="",N39="PROBABILIDAD"),I39,IF(T39&lt;=50,I39,IF(AND(T39&lt;=75,I39&lt;5),I39+1,IF(AND(T39&lt;=75,I39=5),I39,IF(AND(T39&lt;=100,I39&lt;4),I39+2,IF(AND(T39&lt;=100,I39=4),I39+1,IF(AND(T39&lt;=100,I39=5),I39,""))))))))</f>
        <v/>
      </c>
      <c r="AA39" s="12">
        <f>IF(OR(Y39="",Z39=""),"",Y39*Z39)</f>
        <v/>
      </c>
      <c r="AB39" s="14">
        <f>IF(AA39="","",IF(AND(Y39=1,Z39=1),"BAJO",IF(AND(Y39=1,Z39=2),"MODERADO",IF(AND(Y39=1,Z39=3),"MODERADO",IF(AND(Y39=1,Z39=4),"MODERADO",IF(AND(Y39=1,Z39=5),"MODERADO",IF(AND(Y39=2,Z39=1),"BAJO",IF(AND(Y39=2,Z39=2),"MODERADO",IF(AND(Y39=2,Z39=3),"MODERADO",IF(AND(Y39=2,Z39=4),"FAVORABLE",IF(AND(Y39=2,Z39=5),"FAVORABLE",IF(AND(Y39=3,Z39=1),"BAJO",IF(AND(Y39=3,Z39=2),"MODERADO",IF(AND(Y39=3,Z39=3),"FAVORABLE",IF(AND(Y39=3,Z39=4),"FAVORABLE",IF(AND(Y39=3,Z39=5),"FAVORABLE",IF(AND(Y39=4,Z39=1),"BAJO",IF(AND(Y39=4,Z39=2),"MODERADO",IF(AND(Y39=4,Z39=3),"FAVORABLE",IF(AND(Y39=4,Z39=4),"FAVORABLE",IF(AND(Y39=4,Z39=5),"ALTO",IF(AND(Y39=5,Z39=1),"BAJO",IF(AND(Y39=5,Z39=2),"MODERADO",IF(AND(Y39=5,Z39=3),"FAVORABLE",IF(AND(Y39=5,Z39=4),"ALTO",IF(AND(Y39=5,Z39=5),"ALTO",""))))))))))))))))))))))))))</f>
        <v/>
      </c>
      <c r="AC39" s="18" t="n"/>
      <c r="AD39" s="20" t="n"/>
      <c r="AE39" s="18" t="n"/>
      <c r="AF39" s="20" t="n"/>
      <c r="AG39" s="18" t="n"/>
      <c r="AH39" s="20" t="n"/>
      <c r="AI39" s="18" t="n"/>
      <c r="AJ39" s="20" t="n"/>
      <c r="AK39" s="18" t="n"/>
      <c r="AL39" s="20" t="n"/>
      <c r="AM39" s="18" t="n"/>
      <c r="AN39" s="20" t="n"/>
    </row>
    <row r="40" customFormat="1" s="30">
      <c r="A40" s="28">
        <f>IF(AND(Y40=1,Z40=1),1,IF(AND(Y40=1,Z40=2),2,IF(AND(Y40=1,Z40=3),3,IF(AND(Y40=1,Z40=4),4,IF(AND(Y40=1,Z40=5),5,IF(AND(Y40=2,Z40=1),6,IF(AND(Y40=2,Z40=2),7,IF(AND(Y40=2,Z40=3),8,IF(AND(Y40=2,Z40=4),9,IF(AND(Y40=2,Z40=5),10,IF(AND(Y40=3,Z40=1),11,IF(AND(Y40=3,Z40=2),12,IF(AND(Y40=3,Z40=3),13,IF(AND(Y40=3,Z40=4),14,IF(AND(Y40=3,Z40=5),15,IF(AND(Y40=4,Z40=1),16,IF(AND(Y40=4,Z40=2),17,IF(AND(Y40=4,Z40=3),18,IF(AND(Y40=4,Z40=4),19,IF(AND(Y40=4,Z40=5),20,IF(AND(Y40=5,Z40=1),21,IF(AND(Y40=5,Z40=2),22,IF(AND(Y40=5,Z40=3),23,IF(AND(Y40=5,Z40=4),24,IF(AND(Y40=5,Z40=5),25,"")))))))))))))))))))))))))</f>
        <v/>
      </c>
      <c r="B40" s="28">
        <f>IF(A40="","",(COUNTIF($A$6:A40,A40))/100)</f>
        <v/>
      </c>
      <c r="C40" s="28">
        <f>IFERROR(A40+B40,"")</f>
        <v/>
      </c>
      <c r="D40" s="38" t="n">
        <v>35</v>
      </c>
      <c r="E40" s="3" t="n"/>
      <c r="F40" s="3" t="n"/>
      <c r="G40" s="3" t="n"/>
      <c r="H40" s="4" t="n"/>
      <c r="I40" s="4" t="n"/>
      <c r="J40" s="12">
        <f>IF(OR(H40="",I40=""),"",H40*I40)</f>
        <v/>
      </c>
      <c r="K40" s="14">
        <f>IF(J40="","",IF(AND(H40=1,I40=1),"BAJO",IF(AND(H40=1,I40=2),"BAJO",IF(AND(H40=1,I40=3),"MODERADO",IF(AND(H40=1,I40=4),"FAVORABLE",IF(AND(H40=1,I40=5),"FAVORABLE",IF(AND(H40=2,I40=1),"BAJO",IF(AND(H40=2,I40=2),"BAJO",IF(AND(H40=2,I40=3),"MODERADO",IF(AND(H40=2,I40=4),"FAVORABLE",IF(AND(H40=2,I40=5),"ALTO",IF(AND(H40=3,I40=1),"BAJO",IF(AND(H40=3,I40=2),"MODERADO",IF(AND(H40=3,I40=3),"FAVORABLE",IF(AND(H40=3,I40=4),"ALTO",IF(AND(H40=3,I40=5),"ALTO",IF(AND(H40=4,I40=1),"MODERADO",IF(AND(H40=4,I40=2),"FAVORABLE",IF(AND(H40=4,I40=3),"FAVORABLE",IF(AND(H40=4,I40=4),"ALTO",IF(AND(H40=4,I40=5),"ALTO",IF(AND(H40=5,I40=1),"FAVORABLE",IF(AND(H40=5,I40=2),"FAVORABLE",IF(AND(H40=5,I40=3),"ALTO",IF(AND(H40=5,I40=4),"ALTO",IF(AND(H40=5,I40=5),"ALTO",""))))))))))))))))))))))))))</f>
        <v/>
      </c>
      <c r="L40" s="3" t="n"/>
      <c r="M40" s="3" t="n"/>
      <c r="N40" s="3" t="n"/>
      <c r="O40" s="3" t="n"/>
      <c r="P40" s="3" t="n"/>
      <c r="Q40" s="3" t="n"/>
      <c r="R40" s="3" t="n"/>
      <c r="S40" s="3" t="n"/>
      <c r="T40" s="13">
        <f>IFERROR(SUM(O40:S40),"")</f>
        <v/>
      </c>
      <c r="U40" s="13" t="n"/>
      <c r="V40" s="3" t="n"/>
      <c r="W40" s="13" t="n"/>
      <c r="X40" s="3" t="n"/>
      <c r="Y40" s="12">
        <f>IF(J40="","",IF(OR(N40="",N40="IMPACTO"),H40,IF(T40&lt;=50,H40,IF(AND(T40&lt;=75,H40&lt;5),H40+1,IF(AND(T40&lt;=75,H40=5),H40,IF(AND(T40&lt;=100,H40&lt;4),H40+2,IF(AND(T40&lt;=100,H40=4),H40+1,IF(AND(T40&lt;=100,H40=5),H40,""))))))))</f>
        <v/>
      </c>
      <c r="Z40" s="12">
        <f>IF(J40="","",IF(OR(N40="",N40="PROBABILIDAD"),I40,IF(T40&lt;=50,I40,IF(AND(T40&lt;=75,I40&lt;5),I40+1,IF(AND(T40&lt;=75,I40=5),I40,IF(AND(T40&lt;=100,I40&lt;4),I40+2,IF(AND(T40&lt;=100,I40=4),I40+1,IF(AND(T40&lt;=100,I40=5),I40,""))))))))</f>
        <v/>
      </c>
      <c r="AA40" s="12">
        <f>IF(OR(Y40="",Z40=""),"",Y40*Z40)</f>
        <v/>
      </c>
      <c r="AB40" s="14">
        <f>IF(AA40="","",IF(AND(Y40=1,Z40=1),"BAJO",IF(AND(Y40=1,Z40=2),"MODERADO",IF(AND(Y40=1,Z40=3),"MODERADO",IF(AND(Y40=1,Z40=4),"MODERADO",IF(AND(Y40=1,Z40=5),"MODERADO",IF(AND(Y40=2,Z40=1),"BAJO",IF(AND(Y40=2,Z40=2),"MODERADO",IF(AND(Y40=2,Z40=3),"MODERADO",IF(AND(Y40=2,Z40=4),"FAVORABLE",IF(AND(Y40=2,Z40=5),"FAVORABLE",IF(AND(Y40=3,Z40=1),"BAJO",IF(AND(Y40=3,Z40=2),"MODERADO",IF(AND(Y40=3,Z40=3),"FAVORABLE",IF(AND(Y40=3,Z40=4),"FAVORABLE",IF(AND(Y40=3,Z40=5),"FAVORABLE",IF(AND(Y40=4,Z40=1),"BAJO",IF(AND(Y40=4,Z40=2),"MODERADO",IF(AND(Y40=4,Z40=3),"FAVORABLE",IF(AND(Y40=4,Z40=4),"FAVORABLE",IF(AND(Y40=4,Z40=5),"ALTO",IF(AND(Y40=5,Z40=1),"BAJO",IF(AND(Y40=5,Z40=2),"MODERADO",IF(AND(Y40=5,Z40=3),"FAVORABLE",IF(AND(Y40=5,Z40=4),"ALTO",IF(AND(Y40=5,Z40=5),"ALTO",""))))))))))))))))))))))))))</f>
        <v/>
      </c>
      <c r="AC40" s="18" t="n"/>
      <c r="AD40" s="20" t="n"/>
      <c r="AE40" s="18" t="n"/>
      <c r="AF40" s="20" t="n"/>
      <c r="AG40" s="18" t="n"/>
      <c r="AH40" s="20" t="n"/>
      <c r="AI40" s="18" t="n"/>
      <c r="AJ40" s="20" t="n"/>
      <c r="AK40" s="18" t="n"/>
      <c r="AL40" s="20" t="n"/>
      <c r="AM40" s="18" t="n"/>
      <c r="AN40" s="20" t="n"/>
    </row>
    <row r="41" customFormat="1" s="30">
      <c r="A41" s="28">
        <f>IF(AND(Y41=1,Z41=1),1,IF(AND(Y41=1,Z41=2),2,IF(AND(Y41=1,Z41=3),3,IF(AND(Y41=1,Z41=4),4,IF(AND(Y41=1,Z41=5),5,IF(AND(Y41=2,Z41=1),6,IF(AND(Y41=2,Z41=2),7,IF(AND(Y41=2,Z41=3),8,IF(AND(Y41=2,Z41=4),9,IF(AND(Y41=2,Z41=5),10,IF(AND(Y41=3,Z41=1),11,IF(AND(Y41=3,Z41=2),12,IF(AND(Y41=3,Z41=3),13,IF(AND(Y41=3,Z41=4),14,IF(AND(Y41=3,Z41=5),15,IF(AND(Y41=4,Z41=1),16,IF(AND(Y41=4,Z41=2),17,IF(AND(Y41=4,Z41=3),18,IF(AND(Y41=4,Z41=4),19,IF(AND(Y41=4,Z41=5),20,IF(AND(Y41=5,Z41=1),21,IF(AND(Y41=5,Z41=2),22,IF(AND(Y41=5,Z41=3),23,IF(AND(Y41=5,Z41=4),24,IF(AND(Y41=5,Z41=5),25,"")))))))))))))))))))))))))</f>
        <v/>
      </c>
      <c r="B41" s="28">
        <f>IF(A41="","",(COUNTIF($A$6:A41,A41))/100)</f>
        <v/>
      </c>
      <c r="C41" s="28">
        <f>IFERROR(A41+B41,"")</f>
        <v/>
      </c>
      <c r="D41" s="38" t="n">
        <v>36</v>
      </c>
      <c r="E41" s="3" t="n"/>
      <c r="F41" s="3" t="n"/>
      <c r="G41" s="3" t="n"/>
      <c r="H41" s="4" t="n"/>
      <c r="I41" s="4" t="n"/>
      <c r="J41" s="12">
        <f>IF(OR(H41="",I41=""),"",H41*I41)</f>
        <v/>
      </c>
      <c r="K41" s="14">
        <f>IF(J41="","",IF(AND(H41=1,I41=1),"BAJO",IF(AND(H41=1,I41=2),"BAJO",IF(AND(H41=1,I41=3),"MODERADO",IF(AND(H41=1,I41=4),"FAVORABLE",IF(AND(H41=1,I41=5),"FAVORABLE",IF(AND(H41=2,I41=1),"BAJO",IF(AND(H41=2,I41=2),"BAJO",IF(AND(H41=2,I41=3),"MODERADO",IF(AND(H41=2,I41=4),"FAVORABLE",IF(AND(H41=2,I41=5),"ALTO",IF(AND(H41=3,I41=1),"BAJO",IF(AND(H41=3,I41=2),"MODERADO",IF(AND(H41=3,I41=3),"FAVORABLE",IF(AND(H41=3,I41=4),"ALTO",IF(AND(H41=3,I41=5),"ALTO",IF(AND(H41=4,I41=1),"MODERADO",IF(AND(H41=4,I41=2),"FAVORABLE",IF(AND(H41=4,I41=3),"FAVORABLE",IF(AND(H41=4,I41=4),"ALTO",IF(AND(H41=4,I41=5),"ALTO",IF(AND(H41=5,I41=1),"FAVORABLE",IF(AND(H41=5,I41=2),"FAVORABLE",IF(AND(H41=5,I41=3),"ALTO",IF(AND(H41=5,I41=4),"ALTO",IF(AND(H41=5,I41=5),"ALTO",""))))))))))))))))))))))))))</f>
        <v/>
      </c>
      <c r="L41" s="3" t="n"/>
      <c r="M41" s="3" t="n"/>
      <c r="N41" s="3" t="n"/>
      <c r="O41" s="3" t="n"/>
      <c r="P41" s="3" t="n"/>
      <c r="Q41" s="3" t="n"/>
      <c r="R41" s="3" t="n"/>
      <c r="S41" s="3" t="n"/>
      <c r="T41" s="13">
        <f>IFERROR(SUM(O41:S41),"")</f>
        <v/>
      </c>
      <c r="U41" s="13" t="n"/>
      <c r="V41" s="3" t="n"/>
      <c r="W41" s="13" t="n"/>
      <c r="X41" s="3" t="n"/>
      <c r="Y41" s="12">
        <f>IF(J41="","",IF(OR(N41="",N41="IMPACTO"),H41,IF(T41&lt;=50,H41,IF(AND(T41&lt;=75,H41&lt;5),H41+1,IF(AND(T41&lt;=75,H41=5),H41,IF(AND(T41&lt;=100,H41&lt;4),H41+2,IF(AND(T41&lt;=100,H41=4),H41+1,IF(AND(T41&lt;=100,H41=5),H41,""))))))))</f>
        <v/>
      </c>
      <c r="Z41" s="12">
        <f>IF(J41="","",IF(OR(N41="",N41="PROBABILIDAD"),I41,IF(T41&lt;=50,I41,IF(AND(T41&lt;=75,I41&lt;5),I41+1,IF(AND(T41&lt;=75,I41=5),I41,IF(AND(T41&lt;=100,I41&lt;4),I41+2,IF(AND(T41&lt;=100,I41=4),I41+1,IF(AND(T41&lt;=100,I41=5),I41,""))))))))</f>
        <v/>
      </c>
      <c r="AA41" s="12">
        <f>IF(OR(Y41="",Z41=""),"",Y41*Z41)</f>
        <v/>
      </c>
      <c r="AB41" s="14">
        <f>IF(AA41="","",IF(AND(Y41=1,Z41=1),"BAJO",IF(AND(Y41=1,Z41=2),"MODERADO",IF(AND(Y41=1,Z41=3),"MODERADO",IF(AND(Y41=1,Z41=4),"MODERADO",IF(AND(Y41=1,Z41=5),"MODERADO",IF(AND(Y41=2,Z41=1),"BAJO",IF(AND(Y41=2,Z41=2),"MODERADO",IF(AND(Y41=2,Z41=3),"MODERADO",IF(AND(Y41=2,Z41=4),"FAVORABLE",IF(AND(Y41=2,Z41=5),"FAVORABLE",IF(AND(Y41=3,Z41=1),"BAJO",IF(AND(Y41=3,Z41=2),"MODERADO",IF(AND(Y41=3,Z41=3),"FAVORABLE",IF(AND(Y41=3,Z41=4),"FAVORABLE",IF(AND(Y41=3,Z41=5),"FAVORABLE",IF(AND(Y41=4,Z41=1),"BAJO",IF(AND(Y41=4,Z41=2),"MODERADO",IF(AND(Y41=4,Z41=3),"FAVORABLE",IF(AND(Y41=4,Z41=4),"FAVORABLE",IF(AND(Y41=4,Z41=5),"ALTO",IF(AND(Y41=5,Z41=1),"BAJO",IF(AND(Y41=5,Z41=2),"MODERADO",IF(AND(Y41=5,Z41=3),"FAVORABLE",IF(AND(Y41=5,Z41=4),"ALTO",IF(AND(Y41=5,Z41=5),"ALTO",""))))))))))))))))))))))))))</f>
        <v/>
      </c>
      <c r="AC41" s="18" t="n"/>
      <c r="AD41" s="20" t="n"/>
      <c r="AE41" s="18" t="n"/>
      <c r="AF41" s="20" t="n"/>
      <c r="AG41" s="18" t="n"/>
      <c r="AH41" s="20" t="n"/>
      <c r="AI41" s="18" t="n"/>
      <c r="AJ41" s="20" t="n"/>
      <c r="AK41" s="18" t="n"/>
      <c r="AL41" s="20" t="n"/>
      <c r="AM41" s="18" t="n"/>
      <c r="AN41" s="20" t="n"/>
    </row>
    <row r="42" customFormat="1" s="30">
      <c r="A42" s="28">
        <f>IF(AND(Y42=1,Z42=1),1,IF(AND(Y42=1,Z42=2),2,IF(AND(Y42=1,Z42=3),3,IF(AND(Y42=1,Z42=4),4,IF(AND(Y42=1,Z42=5),5,IF(AND(Y42=2,Z42=1),6,IF(AND(Y42=2,Z42=2),7,IF(AND(Y42=2,Z42=3),8,IF(AND(Y42=2,Z42=4),9,IF(AND(Y42=2,Z42=5),10,IF(AND(Y42=3,Z42=1),11,IF(AND(Y42=3,Z42=2),12,IF(AND(Y42=3,Z42=3),13,IF(AND(Y42=3,Z42=4),14,IF(AND(Y42=3,Z42=5),15,IF(AND(Y42=4,Z42=1),16,IF(AND(Y42=4,Z42=2),17,IF(AND(Y42=4,Z42=3),18,IF(AND(Y42=4,Z42=4),19,IF(AND(Y42=4,Z42=5),20,IF(AND(Y42=5,Z42=1),21,IF(AND(Y42=5,Z42=2),22,IF(AND(Y42=5,Z42=3),23,IF(AND(Y42=5,Z42=4),24,IF(AND(Y42=5,Z42=5),25,"")))))))))))))))))))))))))</f>
        <v/>
      </c>
      <c r="B42" s="28">
        <f>IF(A42="","",(COUNTIF($A$6:A42,A42))/100)</f>
        <v/>
      </c>
      <c r="C42" s="28">
        <f>IFERROR(A42+B42,"")</f>
        <v/>
      </c>
      <c r="D42" s="38" t="n">
        <v>37</v>
      </c>
      <c r="E42" s="3" t="n"/>
      <c r="F42" s="3" t="n"/>
      <c r="G42" s="3" t="n"/>
      <c r="H42" s="4" t="n"/>
      <c r="I42" s="4" t="n"/>
      <c r="J42" s="12">
        <f>IF(OR(H42="",I42=""),"",H42*I42)</f>
        <v/>
      </c>
      <c r="K42" s="14">
        <f>IF(J42="","",IF(AND(H42=1,I42=1),"BAJO",IF(AND(H42=1,I42=2),"BAJO",IF(AND(H42=1,I42=3),"MODERADO",IF(AND(H42=1,I42=4),"FAVORABLE",IF(AND(H42=1,I42=5),"FAVORABLE",IF(AND(H42=2,I42=1),"BAJO",IF(AND(H42=2,I42=2),"BAJO",IF(AND(H42=2,I42=3),"MODERADO",IF(AND(H42=2,I42=4),"FAVORABLE",IF(AND(H42=2,I42=5),"ALTO",IF(AND(H42=3,I42=1),"BAJO",IF(AND(H42=3,I42=2),"MODERADO",IF(AND(H42=3,I42=3),"FAVORABLE",IF(AND(H42=3,I42=4),"ALTO",IF(AND(H42=3,I42=5),"ALTO",IF(AND(H42=4,I42=1),"MODERADO",IF(AND(H42=4,I42=2),"FAVORABLE",IF(AND(H42=4,I42=3),"FAVORABLE",IF(AND(H42=4,I42=4),"ALTO",IF(AND(H42=4,I42=5),"ALTO",IF(AND(H42=5,I42=1),"FAVORABLE",IF(AND(H42=5,I42=2),"FAVORABLE",IF(AND(H42=5,I42=3),"ALTO",IF(AND(H42=5,I42=4),"ALTO",IF(AND(H42=5,I42=5),"ALTO",""))))))))))))))))))))))))))</f>
        <v/>
      </c>
      <c r="L42" s="3" t="n"/>
      <c r="M42" s="3" t="n"/>
      <c r="N42" s="3" t="n"/>
      <c r="O42" s="3" t="n"/>
      <c r="P42" s="3" t="n"/>
      <c r="Q42" s="3" t="n"/>
      <c r="R42" s="3" t="n"/>
      <c r="S42" s="3" t="n"/>
      <c r="T42" s="13">
        <f>IFERROR(SUM(O42:S42),"")</f>
        <v/>
      </c>
      <c r="U42" s="13" t="n"/>
      <c r="V42" s="3" t="n"/>
      <c r="W42" s="13" t="n"/>
      <c r="X42" s="3" t="n"/>
      <c r="Y42" s="12">
        <f>IF(J42="","",IF(OR(N42="",N42="IMPACTO"),H42,IF(T42&lt;=50,H42,IF(AND(T42&lt;=75,H42&lt;5),H42+1,IF(AND(T42&lt;=75,H42=5),H42,IF(AND(T42&lt;=100,H42&lt;4),H42+2,IF(AND(T42&lt;=100,H42=4),H42+1,IF(AND(T42&lt;=100,H42=5),H42,""))))))))</f>
        <v/>
      </c>
      <c r="Z42" s="12">
        <f>IF(J42="","",IF(OR(N42="",N42="PROBABILIDAD"),I42,IF(T42&lt;=50,I42,IF(AND(T42&lt;=75,I42&lt;5),I42+1,IF(AND(T42&lt;=75,I42=5),I42,IF(AND(T42&lt;=100,I42&lt;4),I42+2,IF(AND(T42&lt;=100,I42=4),I42+1,IF(AND(T42&lt;=100,I42=5),I42,""))))))))</f>
        <v/>
      </c>
      <c r="AA42" s="12">
        <f>IF(OR(Y42="",Z42=""),"",Y42*Z42)</f>
        <v/>
      </c>
      <c r="AB42" s="14">
        <f>IF(AA42="","",IF(AND(Y42=1,Z42=1),"BAJO",IF(AND(Y42=1,Z42=2),"MODERADO",IF(AND(Y42=1,Z42=3),"MODERADO",IF(AND(Y42=1,Z42=4),"MODERADO",IF(AND(Y42=1,Z42=5),"MODERADO",IF(AND(Y42=2,Z42=1),"BAJO",IF(AND(Y42=2,Z42=2),"MODERADO",IF(AND(Y42=2,Z42=3),"MODERADO",IF(AND(Y42=2,Z42=4),"FAVORABLE",IF(AND(Y42=2,Z42=5),"FAVORABLE",IF(AND(Y42=3,Z42=1),"BAJO",IF(AND(Y42=3,Z42=2),"MODERADO",IF(AND(Y42=3,Z42=3),"FAVORABLE",IF(AND(Y42=3,Z42=4),"FAVORABLE",IF(AND(Y42=3,Z42=5),"FAVORABLE",IF(AND(Y42=4,Z42=1),"BAJO",IF(AND(Y42=4,Z42=2),"MODERADO",IF(AND(Y42=4,Z42=3),"FAVORABLE",IF(AND(Y42=4,Z42=4),"FAVORABLE",IF(AND(Y42=4,Z42=5),"ALTO",IF(AND(Y42=5,Z42=1),"BAJO",IF(AND(Y42=5,Z42=2),"MODERADO",IF(AND(Y42=5,Z42=3),"FAVORABLE",IF(AND(Y42=5,Z42=4),"ALTO",IF(AND(Y42=5,Z42=5),"ALTO",""))))))))))))))))))))))))))</f>
        <v/>
      </c>
      <c r="AC42" s="18" t="n"/>
      <c r="AD42" s="20" t="n"/>
      <c r="AE42" s="18" t="n"/>
      <c r="AF42" s="20" t="n"/>
      <c r="AG42" s="18" t="n"/>
      <c r="AH42" s="20" t="n"/>
      <c r="AI42" s="18" t="n"/>
      <c r="AJ42" s="20" t="n"/>
      <c r="AK42" s="18" t="n"/>
      <c r="AL42" s="20" t="n"/>
      <c r="AM42" s="18" t="n"/>
      <c r="AN42" s="20" t="n"/>
    </row>
    <row r="43" customFormat="1" s="30">
      <c r="A43" s="28">
        <f>IF(AND(Y43=1,Z43=1),1,IF(AND(Y43=1,Z43=2),2,IF(AND(Y43=1,Z43=3),3,IF(AND(Y43=1,Z43=4),4,IF(AND(Y43=1,Z43=5),5,IF(AND(Y43=2,Z43=1),6,IF(AND(Y43=2,Z43=2),7,IF(AND(Y43=2,Z43=3),8,IF(AND(Y43=2,Z43=4),9,IF(AND(Y43=2,Z43=5),10,IF(AND(Y43=3,Z43=1),11,IF(AND(Y43=3,Z43=2),12,IF(AND(Y43=3,Z43=3),13,IF(AND(Y43=3,Z43=4),14,IF(AND(Y43=3,Z43=5),15,IF(AND(Y43=4,Z43=1),16,IF(AND(Y43=4,Z43=2),17,IF(AND(Y43=4,Z43=3),18,IF(AND(Y43=4,Z43=4),19,IF(AND(Y43=4,Z43=5),20,IF(AND(Y43=5,Z43=1),21,IF(AND(Y43=5,Z43=2),22,IF(AND(Y43=5,Z43=3),23,IF(AND(Y43=5,Z43=4),24,IF(AND(Y43=5,Z43=5),25,"")))))))))))))))))))))))))</f>
        <v/>
      </c>
      <c r="B43" s="28">
        <f>IF(A43="","",(COUNTIF($A$6:A43,A43))/100)</f>
        <v/>
      </c>
      <c r="C43" s="28">
        <f>IFERROR(A43+B43,"")</f>
        <v/>
      </c>
      <c r="D43" s="38" t="n">
        <v>38</v>
      </c>
      <c r="E43" s="3" t="n"/>
      <c r="F43" s="3" t="n"/>
      <c r="G43" s="3" t="n"/>
      <c r="H43" s="4" t="n"/>
      <c r="I43" s="4" t="n"/>
      <c r="J43" s="12">
        <f>IF(OR(H43="",I43=""),"",H43*I43)</f>
        <v/>
      </c>
      <c r="K43" s="14">
        <f>IF(J43="","",IF(AND(H43=1,I43=1),"BAJO",IF(AND(H43=1,I43=2),"BAJO",IF(AND(H43=1,I43=3),"MODERADO",IF(AND(H43=1,I43=4),"FAVORABLE",IF(AND(H43=1,I43=5),"FAVORABLE",IF(AND(H43=2,I43=1),"BAJO",IF(AND(H43=2,I43=2),"BAJO",IF(AND(H43=2,I43=3),"MODERADO",IF(AND(H43=2,I43=4),"FAVORABLE",IF(AND(H43=2,I43=5),"ALTO",IF(AND(H43=3,I43=1),"BAJO",IF(AND(H43=3,I43=2),"MODERADO",IF(AND(H43=3,I43=3),"FAVORABLE",IF(AND(H43=3,I43=4),"ALTO",IF(AND(H43=3,I43=5),"ALTO",IF(AND(H43=4,I43=1),"MODERADO",IF(AND(H43=4,I43=2),"FAVORABLE",IF(AND(H43=4,I43=3),"FAVORABLE",IF(AND(H43=4,I43=4),"ALTO",IF(AND(H43=4,I43=5),"ALTO",IF(AND(H43=5,I43=1),"FAVORABLE",IF(AND(H43=5,I43=2),"FAVORABLE",IF(AND(H43=5,I43=3),"ALTO",IF(AND(H43=5,I43=4),"ALTO",IF(AND(H43=5,I43=5),"ALTO",""))))))))))))))))))))))))))</f>
        <v/>
      </c>
      <c r="L43" s="3" t="n"/>
      <c r="M43" s="3" t="n"/>
      <c r="N43" s="3" t="n"/>
      <c r="O43" s="3" t="n"/>
      <c r="P43" s="3" t="n"/>
      <c r="Q43" s="3" t="n"/>
      <c r="R43" s="3" t="n"/>
      <c r="S43" s="3" t="n"/>
      <c r="T43" s="13">
        <f>IFERROR(SUM(O43:S43),"")</f>
        <v/>
      </c>
      <c r="U43" s="13" t="n"/>
      <c r="V43" s="3" t="n"/>
      <c r="W43" s="13" t="n"/>
      <c r="X43" s="3" t="n"/>
      <c r="Y43" s="12">
        <f>IF(J43="","",IF(OR(N43="",N43="IMPACTO"),H43,IF(T43&lt;=50,H43,IF(AND(T43&lt;=75,H43&lt;5),H43+1,IF(AND(T43&lt;=75,H43=5),H43,IF(AND(T43&lt;=100,H43&lt;4),H43+2,IF(AND(T43&lt;=100,H43=4),H43+1,IF(AND(T43&lt;=100,H43=5),H43,""))))))))</f>
        <v/>
      </c>
      <c r="Z43" s="12">
        <f>IF(J43="","",IF(OR(N43="",N43="PROBABILIDAD"),I43,IF(T43&lt;=50,I43,IF(AND(T43&lt;=75,I43&lt;5),I43+1,IF(AND(T43&lt;=75,I43=5),I43,IF(AND(T43&lt;=100,I43&lt;4),I43+2,IF(AND(T43&lt;=100,I43=4),I43+1,IF(AND(T43&lt;=100,I43=5),I43,""))))))))</f>
        <v/>
      </c>
      <c r="AA43" s="12">
        <f>IF(OR(Y43="",Z43=""),"",Y43*Z43)</f>
        <v/>
      </c>
      <c r="AB43" s="14">
        <f>IF(AA43="","",IF(AND(Y43=1,Z43=1),"BAJO",IF(AND(Y43=1,Z43=2),"MODERADO",IF(AND(Y43=1,Z43=3),"MODERADO",IF(AND(Y43=1,Z43=4),"MODERADO",IF(AND(Y43=1,Z43=5),"MODERADO",IF(AND(Y43=2,Z43=1),"BAJO",IF(AND(Y43=2,Z43=2),"MODERADO",IF(AND(Y43=2,Z43=3),"MODERADO",IF(AND(Y43=2,Z43=4),"FAVORABLE",IF(AND(Y43=2,Z43=5),"FAVORABLE",IF(AND(Y43=3,Z43=1),"BAJO",IF(AND(Y43=3,Z43=2),"MODERADO",IF(AND(Y43=3,Z43=3),"FAVORABLE",IF(AND(Y43=3,Z43=4),"FAVORABLE",IF(AND(Y43=3,Z43=5),"FAVORABLE",IF(AND(Y43=4,Z43=1),"BAJO",IF(AND(Y43=4,Z43=2),"MODERADO",IF(AND(Y43=4,Z43=3),"FAVORABLE",IF(AND(Y43=4,Z43=4),"FAVORABLE",IF(AND(Y43=4,Z43=5),"ALTO",IF(AND(Y43=5,Z43=1),"BAJO",IF(AND(Y43=5,Z43=2),"MODERADO",IF(AND(Y43=5,Z43=3),"FAVORABLE",IF(AND(Y43=5,Z43=4),"ALTO",IF(AND(Y43=5,Z43=5),"ALTO",""))))))))))))))))))))))))))</f>
        <v/>
      </c>
      <c r="AC43" s="18" t="n"/>
      <c r="AD43" s="20" t="n"/>
      <c r="AE43" s="18" t="n"/>
      <c r="AF43" s="20" t="n"/>
      <c r="AG43" s="18" t="n"/>
      <c r="AH43" s="20" t="n"/>
      <c r="AI43" s="18" t="n"/>
      <c r="AJ43" s="20" t="n"/>
      <c r="AK43" s="18" t="n"/>
      <c r="AL43" s="20" t="n"/>
      <c r="AM43" s="18" t="n"/>
      <c r="AN43" s="20" t="n"/>
    </row>
    <row r="44" customFormat="1" s="30">
      <c r="A44" s="28">
        <f>IF(AND(Y44=1,Z44=1),1,IF(AND(Y44=1,Z44=2),2,IF(AND(Y44=1,Z44=3),3,IF(AND(Y44=1,Z44=4),4,IF(AND(Y44=1,Z44=5),5,IF(AND(Y44=2,Z44=1),6,IF(AND(Y44=2,Z44=2),7,IF(AND(Y44=2,Z44=3),8,IF(AND(Y44=2,Z44=4),9,IF(AND(Y44=2,Z44=5),10,IF(AND(Y44=3,Z44=1),11,IF(AND(Y44=3,Z44=2),12,IF(AND(Y44=3,Z44=3),13,IF(AND(Y44=3,Z44=4),14,IF(AND(Y44=3,Z44=5),15,IF(AND(Y44=4,Z44=1),16,IF(AND(Y44=4,Z44=2),17,IF(AND(Y44=4,Z44=3),18,IF(AND(Y44=4,Z44=4),19,IF(AND(Y44=4,Z44=5),20,IF(AND(Y44=5,Z44=1),21,IF(AND(Y44=5,Z44=2),22,IF(AND(Y44=5,Z44=3),23,IF(AND(Y44=5,Z44=4),24,IF(AND(Y44=5,Z44=5),25,"")))))))))))))))))))))))))</f>
        <v/>
      </c>
      <c r="B44" s="28">
        <f>IF(A44="","",(COUNTIF($A$6:A44,A44))/100)</f>
        <v/>
      </c>
      <c r="C44" s="28">
        <f>IFERROR(A44+B44,"")</f>
        <v/>
      </c>
      <c r="D44" s="38" t="n">
        <v>39</v>
      </c>
      <c r="E44" s="3" t="n"/>
      <c r="F44" s="3" t="n"/>
      <c r="G44" s="3" t="n"/>
      <c r="H44" s="4" t="n"/>
      <c r="I44" s="4" t="n"/>
      <c r="J44" s="12">
        <f>IF(OR(H44="",I44=""),"",H44*I44)</f>
        <v/>
      </c>
      <c r="K44" s="14">
        <f>IF(J44="","",IF(AND(H44=1,I44=1),"BAJO",IF(AND(H44=1,I44=2),"BAJO",IF(AND(H44=1,I44=3),"MODERADO",IF(AND(H44=1,I44=4),"FAVORABLE",IF(AND(H44=1,I44=5),"FAVORABLE",IF(AND(H44=2,I44=1),"BAJO",IF(AND(H44=2,I44=2),"BAJO",IF(AND(H44=2,I44=3),"MODERADO",IF(AND(H44=2,I44=4),"FAVORABLE",IF(AND(H44=2,I44=5),"ALTO",IF(AND(H44=3,I44=1),"BAJO",IF(AND(H44=3,I44=2),"MODERADO",IF(AND(H44=3,I44=3),"FAVORABLE",IF(AND(H44=3,I44=4),"ALTO",IF(AND(H44=3,I44=5),"ALTO",IF(AND(H44=4,I44=1),"MODERADO",IF(AND(H44=4,I44=2),"FAVORABLE",IF(AND(H44=4,I44=3),"FAVORABLE",IF(AND(H44=4,I44=4),"ALTO",IF(AND(H44=4,I44=5),"ALTO",IF(AND(H44=5,I44=1),"FAVORABLE",IF(AND(H44=5,I44=2),"FAVORABLE",IF(AND(H44=5,I44=3),"ALTO",IF(AND(H44=5,I44=4),"ALTO",IF(AND(H44=5,I44=5),"ALTO",""))))))))))))))))))))))))))</f>
        <v/>
      </c>
      <c r="L44" s="3" t="n"/>
      <c r="M44" s="3" t="n"/>
      <c r="N44" s="3" t="n"/>
      <c r="O44" s="3" t="n"/>
      <c r="P44" s="3" t="n"/>
      <c r="Q44" s="3" t="n"/>
      <c r="R44" s="3" t="n"/>
      <c r="S44" s="3" t="n"/>
      <c r="T44" s="13">
        <f>IFERROR(SUM(O44:S44),"")</f>
        <v/>
      </c>
      <c r="U44" s="13" t="n"/>
      <c r="V44" s="3" t="n"/>
      <c r="W44" s="13" t="n"/>
      <c r="X44" s="3" t="n"/>
      <c r="Y44" s="12">
        <f>IF(J44="","",IF(OR(N44="",N44="IMPACTO"),H44,IF(T44&lt;=50,H44,IF(AND(T44&lt;=75,H44&lt;5),H44+1,IF(AND(T44&lt;=75,H44=5),H44,IF(AND(T44&lt;=100,H44&lt;4),H44+2,IF(AND(T44&lt;=100,H44=4),H44+1,IF(AND(T44&lt;=100,H44=5),H44,""))))))))</f>
        <v/>
      </c>
      <c r="Z44" s="12">
        <f>IF(J44="","",IF(OR(N44="",N44="PROBABILIDAD"),I44,IF(T44&lt;=50,I44,IF(AND(T44&lt;=75,I44&lt;5),I44+1,IF(AND(T44&lt;=75,I44=5),I44,IF(AND(T44&lt;=100,I44&lt;4),I44+2,IF(AND(T44&lt;=100,I44=4),I44+1,IF(AND(T44&lt;=100,I44=5),I44,""))))))))</f>
        <v/>
      </c>
      <c r="AA44" s="12">
        <f>IF(OR(Y44="",Z44=""),"",Y44*Z44)</f>
        <v/>
      </c>
      <c r="AB44" s="14">
        <f>IF(AA44="","",IF(AND(Y44=1,Z44=1),"BAJO",IF(AND(Y44=1,Z44=2),"MODERADO",IF(AND(Y44=1,Z44=3),"MODERADO",IF(AND(Y44=1,Z44=4),"MODERADO",IF(AND(Y44=1,Z44=5),"MODERADO",IF(AND(Y44=2,Z44=1),"BAJO",IF(AND(Y44=2,Z44=2),"MODERADO",IF(AND(Y44=2,Z44=3),"MODERADO",IF(AND(Y44=2,Z44=4),"FAVORABLE",IF(AND(Y44=2,Z44=5),"FAVORABLE",IF(AND(Y44=3,Z44=1),"BAJO",IF(AND(Y44=3,Z44=2),"MODERADO",IF(AND(Y44=3,Z44=3),"FAVORABLE",IF(AND(Y44=3,Z44=4),"FAVORABLE",IF(AND(Y44=3,Z44=5),"FAVORABLE",IF(AND(Y44=4,Z44=1),"BAJO",IF(AND(Y44=4,Z44=2),"MODERADO",IF(AND(Y44=4,Z44=3),"FAVORABLE",IF(AND(Y44=4,Z44=4),"FAVORABLE",IF(AND(Y44=4,Z44=5),"ALTO",IF(AND(Y44=5,Z44=1),"BAJO",IF(AND(Y44=5,Z44=2),"MODERADO",IF(AND(Y44=5,Z44=3),"FAVORABLE",IF(AND(Y44=5,Z44=4),"ALTO",IF(AND(Y44=5,Z44=5),"ALTO",""))))))))))))))))))))))))))</f>
        <v/>
      </c>
      <c r="AC44" s="18" t="n"/>
      <c r="AD44" s="20" t="n"/>
      <c r="AE44" s="18" t="n"/>
      <c r="AF44" s="20" t="n"/>
      <c r="AG44" s="18" t="n"/>
      <c r="AH44" s="20" t="n"/>
      <c r="AI44" s="18" t="n"/>
      <c r="AJ44" s="20" t="n"/>
      <c r="AK44" s="18" t="n"/>
      <c r="AL44" s="20" t="n"/>
      <c r="AM44" s="18" t="n"/>
      <c r="AN44" s="20" t="n"/>
    </row>
    <row r="45" customFormat="1" s="30">
      <c r="A45" s="28">
        <f>IF(AND(Y45=1,Z45=1),1,IF(AND(Y45=1,Z45=2),2,IF(AND(Y45=1,Z45=3),3,IF(AND(Y45=1,Z45=4),4,IF(AND(Y45=1,Z45=5),5,IF(AND(Y45=2,Z45=1),6,IF(AND(Y45=2,Z45=2),7,IF(AND(Y45=2,Z45=3),8,IF(AND(Y45=2,Z45=4),9,IF(AND(Y45=2,Z45=5),10,IF(AND(Y45=3,Z45=1),11,IF(AND(Y45=3,Z45=2),12,IF(AND(Y45=3,Z45=3),13,IF(AND(Y45=3,Z45=4),14,IF(AND(Y45=3,Z45=5),15,IF(AND(Y45=4,Z45=1),16,IF(AND(Y45=4,Z45=2),17,IF(AND(Y45=4,Z45=3),18,IF(AND(Y45=4,Z45=4),19,IF(AND(Y45=4,Z45=5),20,IF(AND(Y45=5,Z45=1),21,IF(AND(Y45=5,Z45=2),22,IF(AND(Y45=5,Z45=3),23,IF(AND(Y45=5,Z45=4),24,IF(AND(Y45=5,Z45=5),25,"")))))))))))))))))))))))))</f>
        <v/>
      </c>
      <c r="B45" s="28">
        <f>IF(A45="","",(COUNTIF($A$6:A45,A45))/100)</f>
        <v/>
      </c>
      <c r="C45" s="28">
        <f>IFERROR(A45+B45,"")</f>
        <v/>
      </c>
      <c r="D45" s="38" t="n">
        <v>40</v>
      </c>
      <c r="E45" s="3" t="n"/>
      <c r="F45" s="3" t="n"/>
      <c r="G45" s="3" t="n"/>
      <c r="H45" s="4" t="n"/>
      <c r="I45" s="4" t="n"/>
      <c r="J45" s="12">
        <f>IF(OR(H45="",I45=""),"",H45*I45)</f>
        <v/>
      </c>
      <c r="K45" s="14">
        <f>IF(J45="","",IF(AND(H45=1,I45=1),"BAJO",IF(AND(H45=1,I45=2),"BAJO",IF(AND(H45=1,I45=3),"MODERADO",IF(AND(H45=1,I45=4),"FAVORABLE",IF(AND(H45=1,I45=5),"FAVORABLE",IF(AND(H45=2,I45=1),"BAJO",IF(AND(H45=2,I45=2),"BAJO",IF(AND(H45=2,I45=3),"MODERADO",IF(AND(H45=2,I45=4),"FAVORABLE",IF(AND(H45=2,I45=5),"ALTO",IF(AND(H45=3,I45=1),"BAJO",IF(AND(H45=3,I45=2),"MODERADO",IF(AND(H45=3,I45=3),"FAVORABLE",IF(AND(H45=3,I45=4),"ALTO",IF(AND(H45=3,I45=5),"ALTO",IF(AND(H45=4,I45=1),"MODERADO",IF(AND(H45=4,I45=2),"FAVORABLE",IF(AND(H45=4,I45=3),"FAVORABLE",IF(AND(H45=4,I45=4),"ALTO",IF(AND(H45=4,I45=5),"ALTO",IF(AND(H45=5,I45=1),"FAVORABLE",IF(AND(H45=5,I45=2),"FAVORABLE",IF(AND(H45=5,I45=3),"ALTO",IF(AND(H45=5,I45=4),"ALTO",IF(AND(H45=5,I45=5),"ALTO",""))))))))))))))))))))))))))</f>
        <v/>
      </c>
      <c r="L45" s="3" t="n"/>
      <c r="M45" s="3" t="n"/>
      <c r="N45" s="3" t="n"/>
      <c r="O45" s="3" t="n"/>
      <c r="P45" s="3" t="n"/>
      <c r="Q45" s="3" t="n"/>
      <c r="R45" s="3" t="n"/>
      <c r="S45" s="3" t="n"/>
      <c r="T45" s="13">
        <f>IFERROR(SUM(O45:S45),"")</f>
        <v/>
      </c>
      <c r="U45" s="13" t="n"/>
      <c r="V45" s="3" t="n"/>
      <c r="W45" s="13" t="n"/>
      <c r="X45" s="3" t="n"/>
      <c r="Y45" s="12">
        <f>IF(J45="","",IF(OR(N45="",N45="IMPACTO"),H45,IF(T45&lt;=50,H45,IF(AND(T45&lt;=75,H45&lt;5),H45+1,IF(AND(T45&lt;=75,H45=5),H45,IF(AND(T45&lt;=100,H45&lt;4),H45+2,IF(AND(T45&lt;=100,H45=4),H45+1,IF(AND(T45&lt;=100,H45=5),H45,""))))))))</f>
        <v/>
      </c>
      <c r="Z45" s="12">
        <f>IF(J45="","",IF(OR(N45="",N45="PROBABILIDAD"),I45,IF(T45&lt;=50,I45,IF(AND(T45&lt;=75,I45&lt;5),I45+1,IF(AND(T45&lt;=75,I45=5),I45,IF(AND(T45&lt;=100,I45&lt;4),I45+2,IF(AND(T45&lt;=100,I45=4),I45+1,IF(AND(T45&lt;=100,I45=5),I45,""))))))))</f>
        <v/>
      </c>
      <c r="AA45" s="12">
        <f>IF(OR(Y45="",Z45=""),"",Y45*Z45)</f>
        <v/>
      </c>
      <c r="AB45" s="14">
        <f>IF(AA45="","",IF(AND(Y45=1,Z45=1),"BAJO",IF(AND(Y45=1,Z45=2),"MODERADO",IF(AND(Y45=1,Z45=3),"MODERADO",IF(AND(Y45=1,Z45=4),"MODERADO",IF(AND(Y45=1,Z45=5),"MODERADO",IF(AND(Y45=2,Z45=1),"BAJO",IF(AND(Y45=2,Z45=2),"MODERADO",IF(AND(Y45=2,Z45=3),"MODERADO",IF(AND(Y45=2,Z45=4),"FAVORABLE",IF(AND(Y45=2,Z45=5),"FAVORABLE",IF(AND(Y45=3,Z45=1),"BAJO",IF(AND(Y45=3,Z45=2),"MODERADO",IF(AND(Y45=3,Z45=3),"FAVORABLE",IF(AND(Y45=3,Z45=4),"FAVORABLE",IF(AND(Y45=3,Z45=5),"FAVORABLE",IF(AND(Y45=4,Z45=1),"BAJO",IF(AND(Y45=4,Z45=2),"MODERADO",IF(AND(Y45=4,Z45=3),"FAVORABLE",IF(AND(Y45=4,Z45=4),"FAVORABLE",IF(AND(Y45=4,Z45=5),"ALTO",IF(AND(Y45=5,Z45=1),"BAJO",IF(AND(Y45=5,Z45=2),"MODERADO",IF(AND(Y45=5,Z45=3),"FAVORABLE",IF(AND(Y45=5,Z45=4),"ALTO",IF(AND(Y45=5,Z45=5),"ALTO",""))))))))))))))))))))))))))</f>
        <v/>
      </c>
      <c r="AC45" s="18" t="n"/>
      <c r="AD45" s="20" t="n"/>
      <c r="AE45" s="18" t="n"/>
      <c r="AF45" s="20" t="n"/>
      <c r="AG45" s="18" t="n"/>
      <c r="AH45" s="20" t="n"/>
      <c r="AI45" s="18" t="n"/>
      <c r="AJ45" s="20" t="n"/>
      <c r="AK45" s="18" t="n"/>
      <c r="AL45" s="20" t="n"/>
      <c r="AM45" s="18" t="n"/>
      <c r="AN45" s="20" t="n"/>
    </row>
    <row r="46" customFormat="1" s="30">
      <c r="A46" s="28">
        <f>IF(AND(Y46=1,Z46=1),1,IF(AND(Y46=1,Z46=2),2,IF(AND(Y46=1,Z46=3),3,IF(AND(Y46=1,Z46=4),4,IF(AND(Y46=1,Z46=5),5,IF(AND(Y46=2,Z46=1),6,IF(AND(Y46=2,Z46=2),7,IF(AND(Y46=2,Z46=3),8,IF(AND(Y46=2,Z46=4),9,IF(AND(Y46=2,Z46=5),10,IF(AND(Y46=3,Z46=1),11,IF(AND(Y46=3,Z46=2),12,IF(AND(Y46=3,Z46=3),13,IF(AND(Y46=3,Z46=4),14,IF(AND(Y46=3,Z46=5),15,IF(AND(Y46=4,Z46=1),16,IF(AND(Y46=4,Z46=2),17,IF(AND(Y46=4,Z46=3),18,IF(AND(Y46=4,Z46=4),19,IF(AND(Y46=4,Z46=5),20,IF(AND(Y46=5,Z46=1),21,IF(AND(Y46=5,Z46=2),22,IF(AND(Y46=5,Z46=3),23,IF(AND(Y46=5,Z46=4),24,IF(AND(Y46=5,Z46=5),25,"")))))))))))))))))))))))))</f>
        <v/>
      </c>
      <c r="B46" s="28">
        <f>IF(A46="","",(COUNTIF($A$6:A46,A46))/100)</f>
        <v/>
      </c>
      <c r="C46" s="28">
        <f>IFERROR(A46+B46,"")</f>
        <v/>
      </c>
      <c r="D46" s="38" t="n">
        <v>41</v>
      </c>
      <c r="E46" s="3" t="n"/>
      <c r="F46" s="3" t="n"/>
      <c r="G46" s="3" t="n"/>
      <c r="H46" s="4" t="n"/>
      <c r="I46" s="4" t="n"/>
      <c r="J46" s="12">
        <f>IF(OR(H46="",I46=""),"",H46*I46)</f>
        <v/>
      </c>
      <c r="K46" s="14">
        <f>IF(J46="","",IF(AND(H46=1,I46=1),"BAJO",IF(AND(H46=1,I46=2),"BAJO",IF(AND(H46=1,I46=3),"MODERADO",IF(AND(H46=1,I46=4),"FAVORABLE",IF(AND(H46=1,I46=5),"FAVORABLE",IF(AND(H46=2,I46=1),"BAJO",IF(AND(H46=2,I46=2),"BAJO",IF(AND(H46=2,I46=3),"MODERADO",IF(AND(H46=2,I46=4),"FAVORABLE",IF(AND(H46=2,I46=5),"ALTO",IF(AND(H46=3,I46=1),"BAJO",IF(AND(H46=3,I46=2),"MODERADO",IF(AND(H46=3,I46=3),"FAVORABLE",IF(AND(H46=3,I46=4),"ALTO",IF(AND(H46=3,I46=5),"ALTO",IF(AND(H46=4,I46=1),"MODERADO",IF(AND(H46=4,I46=2),"FAVORABLE",IF(AND(H46=4,I46=3),"FAVORABLE",IF(AND(H46=4,I46=4),"ALTO",IF(AND(H46=4,I46=5),"ALTO",IF(AND(H46=5,I46=1),"FAVORABLE",IF(AND(H46=5,I46=2),"FAVORABLE",IF(AND(H46=5,I46=3),"ALTO",IF(AND(H46=5,I46=4),"ALTO",IF(AND(H46=5,I46=5),"ALTO",""))))))))))))))))))))))))))</f>
        <v/>
      </c>
      <c r="L46" s="3" t="n"/>
      <c r="M46" s="3" t="n"/>
      <c r="N46" s="3" t="n"/>
      <c r="O46" s="3" t="n"/>
      <c r="P46" s="3" t="n"/>
      <c r="Q46" s="3" t="n"/>
      <c r="R46" s="3" t="n"/>
      <c r="S46" s="3" t="n"/>
      <c r="T46" s="13">
        <f>IFERROR(SUM(O46:S46),"")</f>
        <v/>
      </c>
      <c r="U46" s="13" t="n"/>
      <c r="V46" s="3" t="n"/>
      <c r="W46" s="13" t="n"/>
      <c r="X46" s="3" t="n"/>
      <c r="Y46" s="12">
        <f>IF(J46="","",IF(OR(N46="",N46="IMPACTO"),H46,IF(T46&lt;=50,H46,IF(AND(T46&lt;=75,H46&lt;5),H46+1,IF(AND(T46&lt;=75,H46=5),H46,IF(AND(T46&lt;=100,H46&lt;4),H46+2,IF(AND(T46&lt;=100,H46=4),H46+1,IF(AND(T46&lt;=100,H46=5),H46,""))))))))</f>
        <v/>
      </c>
      <c r="Z46" s="12">
        <f>IF(J46="","",IF(OR(N46="",N46="PROBABILIDAD"),I46,IF(T46&lt;=50,I46,IF(AND(T46&lt;=75,I46&lt;5),I46+1,IF(AND(T46&lt;=75,I46=5),I46,IF(AND(T46&lt;=100,I46&lt;4),I46+2,IF(AND(T46&lt;=100,I46=4),I46+1,IF(AND(T46&lt;=100,I46=5),I46,""))))))))</f>
        <v/>
      </c>
      <c r="AA46" s="12">
        <f>IF(OR(Y46="",Z46=""),"",Y46*Z46)</f>
        <v/>
      </c>
      <c r="AB46" s="14">
        <f>IF(AA46="","",IF(AND(Y46=1,Z46=1),"BAJO",IF(AND(Y46=1,Z46=2),"MODERADO",IF(AND(Y46=1,Z46=3),"MODERADO",IF(AND(Y46=1,Z46=4),"MODERADO",IF(AND(Y46=1,Z46=5),"MODERADO",IF(AND(Y46=2,Z46=1),"BAJO",IF(AND(Y46=2,Z46=2),"MODERADO",IF(AND(Y46=2,Z46=3),"MODERADO",IF(AND(Y46=2,Z46=4),"FAVORABLE",IF(AND(Y46=2,Z46=5),"FAVORABLE",IF(AND(Y46=3,Z46=1),"BAJO",IF(AND(Y46=3,Z46=2),"MODERADO",IF(AND(Y46=3,Z46=3),"FAVORABLE",IF(AND(Y46=3,Z46=4),"FAVORABLE",IF(AND(Y46=3,Z46=5),"FAVORABLE",IF(AND(Y46=4,Z46=1),"BAJO",IF(AND(Y46=4,Z46=2),"MODERADO",IF(AND(Y46=4,Z46=3),"FAVORABLE",IF(AND(Y46=4,Z46=4),"FAVORABLE",IF(AND(Y46=4,Z46=5),"ALTO",IF(AND(Y46=5,Z46=1),"BAJO",IF(AND(Y46=5,Z46=2),"MODERADO",IF(AND(Y46=5,Z46=3),"FAVORABLE",IF(AND(Y46=5,Z46=4),"ALTO",IF(AND(Y46=5,Z46=5),"ALTO",""))))))))))))))))))))))))))</f>
        <v/>
      </c>
      <c r="AC46" s="18" t="n"/>
      <c r="AD46" s="20" t="n"/>
      <c r="AE46" s="18" t="n"/>
      <c r="AF46" s="20" t="n"/>
      <c r="AG46" s="18" t="n"/>
      <c r="AH46" s="20" t="n"/>
      <c r="AI46" s="18" t="n"/>
      <c r="AJ46" s="20" t="n"/>
      <c r="AK46" s="18" t="n"/>
      <c r="AL46" s="20" t="n"/>
      <c r="AM46" s="18" t="n"/>
      <c r="AN46" s="20" t="n"/>
    </row>
    <row r="47" customFormat="1" s="30">
      <c r="A47" s="28">
        <f>IF(AND(Y47=1,Z47=1),1,IF(AND(Y47=1,Z47=2),2,IF(AND(Y47=1,Z47=3),3,IF(AND(Y47=1,Z47=4),4,IF(AND(Y47=1,Z47=5),5,IF(AND(Y47=2,Z47=1),6,IF(AND(Y47=2,Z47=2),7,IF(AND(Y47=2,Z47=3),8,IF(AND(Y47=2,Z47=4),9,IF(AND(Y47=2,Z47=5),10,IF(AND(Y47=3,Z47=1),11,IF(AND(Y47=3,Z47=2),12,IF(AND(Y47=3,Z47=3),13,IF(AND(Y47=3,Z47=4),14,IF(AND(Y47=3,Z47=5),15,IF(AND(Y47=4,Z47=1),16,IF(AND(Y47=4,Z47=2),17,IF(AND(Y47=4,Z47=3),18,IF(AND(Y47=4,Z47=4),19,IF(AND(Y47=4,Z47=5),20,IF(AND(Y47=5,Z47=1),21,IF(AND(Y47=5,Z47=2),22,IF(AND(Y47=5,Z47=3),23,IF(AND(Y47=5,Z47=4),24,IF(AND(Y47=5,Z47=5),25,"")))))))))))))))))))))))))</f>
        <v/>
      </c>
      <c r="B47" s="28">
        <f>IF(A47="","",(COUNTIF($A$6:A47,A47))/100)</f>
        <v/>
      </c>
      <c r="C47" s="28">
        <f>IFERROR(A47+B47,"")</f>
        <v/>
      </c>
      <c r="D47" s="38" t="n">
        <v>42</v>
      </c>
      <c r="E47" s="3" t="n"/>
      <c r="F47" s="3" t="n"/>
      <c r="G47" s="3" t="n"/>
      <c r="H47" s="4" t="n"/>
      <c r="I47" s="4" t="n"/>
      <c r="J47" s="12">
        <f>IF(OR(H47="",I47=""),"",H47*I47)</f>
        <v/>
      </c>
      <c r="K47" s="14">
        <f>IF(J47="","",IF(AND(H47=1,I47=1),"BAJO",IF(AND(H47=1,I47=2),"BAJO",IF(AND(H47=1,I47=3),"MODERADO",IF(AND(H47=1,I47=4),"FAVORABLE",IF(AND(H47=1,I47=5),"FAVORABLE",IF(AND(H47=2,I47=1),"BAJO",IF(AND(H47=2,I47=2),"BAJO",IF(AND(H47=2,I47=3),"MODERADO",IF(AND(H47=2,I47=4),"FAVORABLE",IF(AND(H47=2,I47=5),"ALTO",IF(AND(H47=3,I47=1),"BAJO",IF(AND(H47=3,I47=2),"MODERADO",IF(AND(H47=3,I47=3),"FAVORABLE",IF(AND(H47=3,I47=4),"ALTO",IF(AND(H47=3,I47=5),"ALTO",IF(AND(H47=4,I47=1),"MODERADO",IF(AND(H47=4,I47=2),"FAVORABLE",IF(AND(H47=4,I47=3),"FAVORABLE",IF(AND(H47=4,I47=4),"ALTO",IF(AND(H47=4,I47=5),"ALTO",IF(AND(H47=5,I47=1),"FAVORABLE",IF(AND(H47=5,I47=2),"FAVORABLE",IF(AND(H47=5,I47=3),"ALTO",IF(AND(H47=5,I47=4),"ALTO",IF(AND(H47=5,I47=5),"ALTO",""))))))))))))))))))))))))))</f>
        <v/>
      </c>
      <c r="L47" s="3" t="n"/>
      <c r="M47" s="3" t="n"/>
      <c r="N47" s="3" t="n"/>
      <c r="O47" s="3" t="n"/>
      <c r="P47" s="3" t="n"/>
      <c r="Q47" s="3" t="n"/>
      <c r="R47" s="3" t="n"/>
      <c r="S47" s="3" t="n"/>
      <c r="T47" s="13">
        <f>IFERROR(SUM(O47:S47),"")</f>
        <v/>
      </c>
      <c r="U47" s="13" t="n"/>
      <c r="V47" s="3" t="n"/>
      <c r="W47" s="13" t="n"/>
      <c r="X47" s="3" t="n"/>
      <c r="Y47" s="12">
        <f>IF(J47="","",IF(OR(N47="",N47="IMPACTO"),H47,IF(T47&lt;=50,H47,IF(AND(T47&lt;=75,H47&lt;5),H47+1,IF(AND(T47&lt;=75,H47=5),H47,IF(AND(T47&lt;=100,H47&lt;4),H47+2,IF(AND(T47&lt;=100,H47=4),H47+1,IF(AND(T47&lt;=100,H47=5),H47,""))))))))</f>
        <v/>
      </c>
      <c r="Z47" s="12">
        <f>IF(J47="","",IF(OR(N47="",N47="PROBABILIDAD"),I47,IF(T47&lt;=50,I47,IF(AND(T47&lt;=75,I47&lt;5),I47+1,IF(AND(T47&lt;=75,I47=5),I47,IF(AND(T47&lt;=100,I47&lt;4),I47+2,IF(AND(T47&lt;=100,I47=4),I47+1,IF(AND(T47&lt;=100,I47=5),I47,""))))))))</f>
        <v/>
      </c>
      <c r="AA47" s="12">
        <f>IF(OR(Y47="",Z47=""),"",Y47*Z47)</f>
        <v/>
      </c>
      <c r="AB47" s="14">
        <f>IF(AA47="","",IF(AND(Y47=1,Z47=1),"BAJO",IF(AND(Y47=1,Z47=2),"MODERADO",IF(AND(Y47=1,Z47=3),"MODERADO",IF(AND(Y47=1,Z47=4),"MODERADO",IF(AND(Y47=1,Z47=5),"MODERADO",IF(AND(Y47=2,Z47=1),"BAJO",IF(AND(Y47=2,Z47=2),"MODERADO",IF(AND(Y47=2,Z47=3),"MODERADO",IF(AND(Y47=2,Z47=4),"FAVORABLE",IF(AND(Y47=2,Z47=5),"FAVORABLE",IF(AND(Y47=3,Z47=1),"BAJO",IF(AND(Y47=3,Z47=2),"MODERADO",IF(AND(Y47=3,Z47=3),"FAVORABLE",IF(AND(Y47=3,Z47=4),"FAVORABLE",IF(AND(Y47=3,Z47=5),"FAVORABLE",IF(AND(Y47=4,Z47=1),"BAJO",IF(AND(Y47=4,Z47=2),"MODERADO",IF(AND(Y47=4,Z47=3),"FAVORABLE",IF(AND(Y47=4,Z47=4),"FAVORABLE",IF(AND(Y47=4,Z47=5),"ALTO",IF(AND(Y47=5,Z47=1),"BAJO",IF(AND(Y47=5,Z47=2),"MODERADO",IF(AND(Y47=5,Z47=3),"FAVORABLE",IF(AND(Y47=5,Z47=4),"ALTO",IF(AND(Y47=5,Z47=5),"ALTO",""))))))))))))))))))))))))))</f>
        <v/>
      </c>
      <c r="AC47" s="18" t="n"/>
      <c r="AD47" s="20" t="n"/>
      <c r="AE47" s="18" t="n"/>
      <c r="AF47" s="20" t="n"/>
      <c r="AG47" s="18" t="n"/>
      <c r="AH47" s="20" t="n"/>
      <c r="AI47" s="18" t="n"/>
      <c r="AJ47" s="20" t="n"/>
      <c r="AK47" s="18" t="n"/>
      <c r="AL47" s="20" t="n"/>
      <c r="AM47" s="18" t="n"/>
      <c r="AN47" s="20" t="n"/>
    </row>
    <row r="48" customFormat="1" s="30">
      <c r="A48" s="28">
        <f>IF(AND(Y48=1,Z48=1),1,IF(AND(Y48=1,Z48=2),2,IF(AND(Y48=1,Z48=3),3,IF(AND(Y48=1,Z48=4),4,IF(AND(Y48=1,Z48=5),5,IF(AND(Y48=2,Z48=1),6,IF(AND(Y48=2,Z48=2),7,IF(AND(Y48=2,Z48=3),8,IF(AND(Y48=2,Z48=4),9,IF(AND(Y48=2,Z48=5),10,IF(AND(Y48=3,Z48=1),11,IF(AND(Y48=3,Z48=2),12,IF(AND(Y48=3,Z48=3),13,IF(AND(Y48=3,Z48=4),14,IF(AND(Y48=3,Z48=5),15,IF(AND(Y48=4,Z48=1),16,IF(AND(Y48=4,Z48=2),17,IF(AND(Y48=4,Z48=3),18,IF(AND(Y48=4,Z48=4),19,IF(AND(Y48=4,Z48=5),20,IF(AND(Y48=5,Z48=1),21,IF(AND(Y48=5,Z48=2),22,IF(AND(Y48=5,Z48=3),23,IF(AND(Y48=5,Z48=4),24,IF(AND(Y48=5,Z48=5),25,"")))))))))))))))))))))))))</f>
        <v/>
      </c>
      <c r="B48" s="28">
        <f>IF(A48="","",(COUNTIF($A$6:A48,A48))/100)</f>
        <v/>
      </c>
      <c r="C48" s="28">
        <f>IFERROR(A48+B48,"")</f>
        <v/>
      </c>
      <c r="D48" s="38" t="n">
        <v>43</v>
      </c>
      <c r="E48" s="3" t="n"/>
      <c r="F48" s="3" t="n"/>
      <c r="G48" s="3" t="n"/>
      <c r="H48" s="4" t="n"/>
      <c r="I48" s="4" t="n"/>
      <c r="J48" s="12">
        <f>IF(OR(H48="",I48=""),"",H48*I48)</f>
        <v/>
      </c>
      <c r="K48" s="14">
        <f>IF(J48="","",IF(AND(H48=1,I48=1),"BAJO",IF(AND(H48=1,I48=2),"BAJO",IF(AND(H48=1,I48=3),"MODERADO",IF(AND(H48=1,I48=4),"FAVORABLE",IF(AND(H48=1,I48=5),"FAVORABLE",IF(AND(H48=2,I48=1),"BAJO",IF(AND(H48=2,I48=2),"BAJO",IF(AND(H48=2,I48=3),"MODERADO",IF(AND(H48=2,I48=4),"FAVORABLE",IF(AND(H48=2,I48=5),"ALTO",IF(AND(H48=3,I48=1),"BAJO",IF(AND(H48=3,I48=2),"MODERADO",IF(AND(H48=3,I48=3),"FAVORABLE",IF(AND(H48=3,I48=4),"ALTO",IF(AND(H48=3,I48=5),"ALTO",IF(AND(H48=4,I48=1),"MODERADO",IF(AND(H48=4,I48=2),"FAVORABLE",IF(AND(H48=4,I48=3),"FAVORABLE",IF(AND(H48=4,I48=4),"ALTO",IF(AND(H48=4,I48=5),"ALTO",IF(AND(H48=5,I48=1),"FAVORABLE",IF(AND(H48=5,I48=2),"FAVORABLE",IF(AND(H48=5,I48=3),"ALTO",IF(AND(H48=5,I48=4),"ALTO",IF(AND(H48=5,I48=5),"ALTO",""))))))))))))))))))))))))))</f>
        <v/>
      </c>
      <c r="L48" s="3" t="n"/>
      <c r="M48" s="3" t="n"/>
      <c r="N48" s="3" t="n"/>
      <c r="O48" s="3" t="n"/>
      <c r="P48" s="3" t="n"/>
      <c r="Q48" s="3" t="n"/>
      <c r="R48" s="3" t="n"/>
      <c r="S48" s="3" t="n"/>
      <c r="T48" s="13">
        <f>IFERROR(SUM(O48:S48),"")</f>
        <v/>
      </c>
      <c r="U48" s="13" t="n"/>
      <c r="V48" s="3" t="n"/>
      <c r="W48" s="13" t="n"/>
      <c r="X48" s="3" t="n"/>
      <c r="Y48" s="12">
        <f>IF(J48="","",IF(OR(N48="",N48="IMPACTO"),H48,IF(T48&lt;=50,H48,IF(AND(T48&lt;=75,H48&lt;5),H48+1,IF(AND(T48&lt;=75,H48=5),H48,IF(AND(T48&lt;=100,H48&lt;4),H48+2,IF(AND(T48&lt;=100,H48=4),H48+1,IF(AND(T48&lt;=100,H48=5),H48,""))))))))</f>
        <v/>
      </c>
      <c r="Z48" s="12">
        <f>IF(J48="","",IF(OR(N48="",N48="PROBABILIDAD"),I48,IF(T48&lt;=50,I48,IF(AND(T48&lt;=75,I48&lt;5),I48+1,IF(AND(T48&lt;=75,I48=5),I48,IF(AND(T48&lt;=100,I48&lt;4),I48+2,IF(AND(T48&lt;=100,I48=4),I48+1,IF(AND(T48&lt;=100,I48=5),I48,""))))))))</f>
        <v/>
      </c>
      <c r="AA48" s="12">
        <f>IF(OR(Y48="",Z48=""),"",Y48*Z48)</f>
        <v/>
      </c>
      <c r="AB48" s="14">
        <f>IF(AA48="","",IF(AND(Y48=1,Z48=1),"BAJO",IF(AND(Y48=1,Z48=2),"MODERADO",IF(AND(Y48=1,Z48=3),"MODERADO",IF(AND(Y48=1,Z48=4),"MODERADO",IF(AND(Y48=1,Z48=5),"MODERADO",IF(AND(Y48=2,Z48=1),"BAJO",IF(AND(Y48=2,Z48=2),"MODERADO",IF(AND(Y48=2,Z48=3),"MODERADO",IF(AND(Y48=2,Z48=4),"FAVORABLE",IF(AND(Y48=2,Z48=5),"FAVORABLE",IF(AND(Y48=3,Z48=1),"BAJO",IF(AND(Y48=3,Z48=2),"MODERADO",IF(AND(Y48=3,Z48=3),"FAVORABLE",IF(AND(Y48=3,Z48=4),"FAVORABLE",IF(AND(Y48=3,Z48=5),"FAVORABLE",IF(AND(Y48=4,Z48=1),"BAJO",IF(AND(Y48=4,Z48=2),"MODERADO",IF(AND(Y48=4,Z48=3),"FAVORABLE",IF(AND(Y48=4,Z48=4),"FAVORABLE",IF(AND(Y48=4,Z48=5),"ALTO",IF(AND(Y48=5,Z48=1),"BAJO",IF(AND(Y48=5,Z48=2),"MODERADO",IF(AND(Y48=5,Z48=3),"FAVORABLE",IF(AND(Y48=5,Z48=4),"ALTO",IF(AND(Y48=5,Z48=5),"ALTO",""))))))))))))))))))))))))))</f>
        <v/>
      </c>
      <c r="AC48" s="18" t="n"/>
      <c r="AD48" s="20" t="n"/>
      <c r="AE48" s="18" t="n"/>
      <c r="AF48" s="20" t="n"/>
      <c r="AG48" s="18" t="n"/>
      <c r="AH48" s="20" t="n"/>
      <c r="AI48" s="18" t="n"/>
      <c r="AJ48" s="20" t="n"/>
      <c r="AK48" s="18" t="n"/>
      <c r="AL48" s="20" t="n"/>
      <c r="AM48" s="18" t="n"/>
      <c r="AN48" s="20" t="n"/>
    </row>
    <row r="49" customFormat="1" s="30">
      <c r="A49" s="28">
        <f>IF(AND(Y49=1,Z49=1),1,IF(AND(Y49=1,Z49=2),2,IF(AND(Y49=1,Z49=3),3,IF(AND(Y49=1,Z49=4),4,IF(AND(Y49=1,Z49=5),5,IF(AND(Y49=2,Z49=1),6,IF(AND(Y49=2,Z49=2),7,IF(AND(Y49=2,Z49=3),8,IF(AND(Y49=2,Z49=4),9,IF(AND(Y49=2,Z49=5),10,IF(AND(Y49=3,Z49=1),11,IF(AND(Y49=3,Z49=2),12,IF(AND(Y49=3,Z49=3),13,IF(AND(Y49=3,Z49=4),14,IF(AND(Y49=3,Z49=5),15,IF(AND(Y49=4,Z49=1),16,IF(AND(Y49=4,Z49=2),17,IF(AND(Y49=4,Z49=3),18,IF(AND(Y49=4,Z49=4),19,IF(AND(Y49=4,Z49=5),20,IF(AND(Y49=5,Z49=1),21,IF(AND(Y49=5,Z49=2),22,IF(AND(Y49=5,Z49=3),23,IF(AND(Y49=5,Z49=4),24,IF(AND(Y49=5,Z49=5),25,"")))))))))))))))))))))))))</f>
        <v/>
      </c>
      <c r="B49" s="28">
        <f>IF(A49="","",(COUNTIF($A$6:A49,A49))/100)</f>
        <v/>
      </c>
      <c r="C49" s="28">
        <f>IFERROR(A49+B49,"")</f>
        <v/>
      </c>
      <c r="D49" s="38" t="n">
        <v>44</v>
      </c>
      <c r="E49" s="3" t="n"/>
      <c r="F49" s="3" t="n"/>
      <c r="G49" s="3" t="n"/>
      <c r="H49" s="4" t="n"/>
      <c r="I49" s="4" t="n"/>
      <c r="J49" s="12">
        <f>IF(OR(H49="",I49=""),"",H49*I49)</f>
        <v/>
      </c>
      <c r="K49" s="14">
        <f>IF(J49="","",IF(AND(H49=1,I49=1),"BAJO",IF(AND(H49=1,I49=2),"BAJO",IF(AND(H49=1,I49=3),"MODERADO",IF(AND(H49=1,I49=4),"FAVORABLE",IF(AND(H49=1,I49=5),"FAVORABLE",IF(AND(H49=2,I49=1),"BAJO",IF(AND(H49=2,I49=2),"BAJO",IF(AND(H49=2,I49=3),"MODERADO",IF(AND(H49=2,I49=4),"FAVORABLE",IF(AND(H49=2,I49=5),"ALTO",IF(AND(H49=3,I49=1),"BAJO",IF(AND(H49=3,I49=2),"MODERADO",IF(AND(H49=3,I49=3),"FAVORABLE",IF(AND(H49=3,I49=4),"ALTO",IF(AND(H49=3,I49=5),"ALTO",IF(AND(H49=4,I49=1),"MODERADO",IF(AND(H49=4,I49=2),"FAVORABLE",IF(AND(H49=4,I49=3),"FAVORABLE",IF(AND(H49=4,I49=4),"ALTO",IF(AND(H49=4,I49=5),"ALTO",IF(AND(H49=5,I49=1),"FAVORABLE",IF(AND(H49=5,I49=2),"FAVORABLE",IF(AND(H49=5,I49=3),"ALTO",IF(AND(H49=5,I49=4),"ALTO",IF(AND(H49=5,I49=5),"ALTO",""))))))))))))))))))))))))))</f>
        <v/>
      </c>
      <c r="L49" s="3" t="n"/>
      <c r="M49" s="3" t="n"/>
      <c r="N49" s="3" t="n"/>
      <c r="O49" s="3" t="n"/>
      <c r="P49" s="3" t="n"/>
      <c r="Q49" s="3" t="n"/>
      <c r="R49" s="3" t="n"/>
      <c r="S49" s="3" t="n"/>
      <c r="T49" s="13">
        <f>IFERROR(SUM(O49:S49),"")</f>
        <v/>
      </c>
      <c r="U49" s="13" t="n"/>
      <c r="V49" s="3" t="n"/>
      <c r="W49" s="13" t="n"/>
      <c r="X49" s="3" t="n"/>
      <c r="Y49" s="12">
        <f>IF(J49="","",IF(OR(N49="",N49="IMPACTO"),H49,IF(T49&lt;=50,H49,IF(AND(T49&lt;=75,H49&lt;5),H49+1,IF(AND(T49&lt;=75,H49=5),H49,IF(AND(T49&lt;=100,H49&lt;4),H49+2,IF(AND(T49&lt;=100,H49=4),H49+1,IF(AND(T49&lt;=100,H49=5),H49,""))))))))</f>
        <v/>
      </c>
      <c r="Z49" s="12">
        <f>IF(J49="","",IF(OR(N49="",N49="PROBABILIDAD"),I49,IF(T49&lt;=50,I49,IF(AND(T49&lt;=75,I49&lt;5),I49+1,IF(AND(T49&lt;=75,I49=5),I49,IF(AND(T49&lt;=100,I49&lt;4),I49+2,IF(AND(T49&lt;=100,I49=4),I49+1,IF(AND(T49&lt;=100,I49=5),I49,""))))))))</f>
        <v/>
      </c>
      <c r="AA49" s="12">
        <f>IF(OR(Y49="",Z49=""),"",Y49*Z49)</f>
        <v/>
      </c>
      <c r="AB49" s="14">
        <f>IF(AA49="","",IF(AND(Y49=1,Z49=1),"BAJO",IF(AND(Y49=1,Z49=2),"MODERADO",IF(AND(Y49=1,Z49=3),"MODERADO",IF(AND(Y49=1,Z49=4),"MODERADO",IF(AND(Y49=1,Z49=5),"MODERADO",IF(AND(Y49=2,Z49=1),"BAJO",IF(AND(Y49=2,Z49=2),"MODERADO",IF(AND(Y49=2,Z49=3),"MODERADO",IF(AND(Y49=2,Z49=4),"FAVORABLE",IF(AND(Y49=2,Z49=5),"FAVORABLE",IF(AND(Y49=3,Z49=1),"BAJO",IF(AND(Y49=3,Z49=2),"MODERADO",IF(AND(Y49=3,Z49=3),"FAVORABLE",IF(AND(Y49=3,Z49=4),"FAVORABLE",IF(AND(Y49=3,Z49=5),"FAVORABLE",IF(AND(Y49=4,Z49=1),"BAJO",IF(AND(Y49=4,Z49=2),"MODERADO",IF(AND(Y49=4,Z49=3),"FAVORABLE",IF(AND(Y49=4,Z49=4),"FAVORABLE",IF(AND(Y49=4,Z49=5),"ALTO",IF(AND(Y49=5,Z49=1),"BAJO",IF(AND(Y49=5,Z49=2),"MODERADO",IF(AND(Y49=5,Z49=3),"FAVORABLE",IF(AND(Y49=5,Z49=4),"ALTO",IF(AND(Y49=5,Z49=5),"ALTO",""))))))))))))))))))))))))))</f>
        <v/>
      </c>
      <c r="AC49" s="18" t="n"/>
      <c r="AD49" s="20" t="n"/>
      <c r="AE49" s="18" t="n"/>
      <c r="AF49" s="20" t="n"/>
      <c r="AG49" s="18" t="n"/>
      <c r="AH49" s="20" t="n"/>
      <c r="AI49" s="18" t="n"/>
      <c r="AJ49" s="20" t="n"/>
      <c r="AK49" s="18" t="n"/>
      <c r="AL49" s="20" t="n"/>
      <c r="AM49" s="18" t="n"/>
      <c r="AN49" s="20" t="n"/>
    </row>
    <row r="50" customFormat="1" s="30">
      <c r="A50" s="28">
        <f>IF(AND(Y50=1,Z50=1),1,IF(AND(Y50=1,Z50=2),2,IF(AND(Y50=1,Z50=3),3,IF(AND(Y50=1,Z50=4),4,IF(AND(Y50=1,Z50=5),5,IF(AND(Y50=2,Z50=1),6,IF(AND(Y50=2,Z50=2),7,IF(AND(Y50=2,Z50=3),8,IF(AND(Y50=2,Z50=4),9,IF(AND(Y50=2,Z50=5),10,IF(AND(Y50=3,Z50=1),11,IF(AND(Y50=3,Z50=2),12,IF(AND(Y50=3,Z50=3),13,IF(AND(Y50=3,Z50=4),14,IF(AND(Y50=3,Z50=5),15,IF(AND(Y50=4,Z50=1),16,IF(AND(Y50=4,Z50=2),17,IF(AND(Y50=4,Z50=3),18,IF(AND(Y50=4,Z50=4),19,IF(AND(Y50=4,Z50=5),20,IF(AND(Y50=5,Z50=1),21,IF(AND(Y50=5,Z50=2),22,IF(AND(Y50=5,Z50=3),23,IF(AND(Y50=5,Z50=4),24,IF(AND(Y50=5,Z50=5),25,"")))))))))))))))))))))))))</f>
        <v/>
      </c>
      <c r="B50" s="28">
        <f>IF(A50="","",(COUNTIF($A$6:A50,A50))/100)</f>
        <v/>
      </c>
      <c r="C50" s="28">
        <f>IFERROR(A50+B50,"")</f>
        <v/>
      </c>
      <c r="D50" s="38" t="n">
        <v>45</v>
      </c>
      <c r="E50" s="3" t="n"/>
      <c r="F50" s="3" t="n"/>
      <c r="G50" s="3" t="n"/>
      <c r="H50" s="4" t="n"/>
      <c r="I50" s="4" t="n"/>
      <c r="J50" s="12">
        <f>IF(OR(H50="",I50=""),"",H50*I50)</f>
        <v/>
      </c>
      <c r="K50" s="14">
        <f>IF(J50="","",IF(AND(H50=1,I50=1),"BAJO",IF(AND(H50=1,I50=2),"BAJO",IF(AND(H50=1,I50=3),"MODERADO",IF(AND(H50=1,I50=4),"FAVORABLE",IF(AND(H50=1,I50=5),"FAVORABLE",IF(AND(H50=2,I50=1),"BAJO",IF(AND(H50=2,I50=2),"BAJO",IF(AND(H50=2,I50=3),"MODERADO",IF(AND(H50=2,I50=4),"FAVORABLE",IF(AND(H50=2,I50=5),"ALTO",IF(AND(H50=3,I50=1),"BAJO",IF(AND(H50=3,I50=2),"MODERADO",IF(AND(H50=3,I50=3),"FAVORABLE",IF(AND(H50=3,I50=4),"ALTO",IF(AND(H50=3,I50=5),"ALTO",IF(AND(H50=4,I50=1),"MODERADO",IF(AND(H50=4,I50=2),"FAVORABLE",IF(AND(H50=4,I50=3),"FAVORABLE",IF(AND(H50=4,I50=4),"ALTO",IF(AND(H50=4,I50=5),"ALTO",IF(AND(H50=5,I50=1),"FAVORABLE",IF(AND(H50=5,I50=2),"FAVORABLE",IF(AND(H50=5,I50=3),"ALTO",IF(AND(H50=5,I50=4),"ALTO",IF(AND(H50=5,I50=5),"ALTO",""))))))))))))))))))))))))))</f>
        <v/>
      </c>
      <c r="L50" s="3" t="n"/>
      <c r="M50" s="3" t="n"/>
      <c r="N50" s="3" t="n"/>
      <c r="O50" s="3" t="n"/>
      <c r="P50" s="3" t="n"/>
      <c r="Q50" s="3" t="n"/>
      <c r="R50" s="3" t="n"/>
      <c r="S50" s="3" t="n"/>
      <c r="T50" s="13">
        <f>IFERROR(SUM(O50:S50),"")</f>
        <v/>
      </c>
      <c r="U50" s="13" t="n"/>
      <c r="V50" s="3" t="n"/>
      <c r="W50" s="13" t="n"/>
      <c r="X50" s="3" t="n"/>
      <c r="Y50" s="12">
        <f>IF(J50="","",IF(OR(N50="",N50="IMPACTO"),H50,IF(T50&lt;=50,H50,IF(AND(T50&lt;=75,H50&lt;5),H50+1,IF(AND(T50&lt;=75,H50=5),H50,IF(AND(T50&lt;=100,H50&lt;4),H50+2,IF(AND(T50&lt;=100,H50=4),H50+1,IF(AND(T50&lt;=100,H50=5),H50,""))))))))</f>
        <v/>
      </c>
      <c r="Z50" s="12">
        <f>IF(J50="","",IF(OR(N50="",N50="PROBABILIDAD"),I50,IF(T50&lt;=50,I50,IF(AND(T50&lt;=75,I50&lt;5),I50+1,IF(AND(T50&lt;=75,I50=5),I50,IF(AND(T50&lt;=100,I50&lt;4),I50+2,IF(AND(T50&lt;=100,I50=4),I50+1,IF(AND(T50&lt;=100,I50=5),I50,""))))))))</f>
        <v/>
      </c>
      <c r="AA50" s="12">
        <f>IF(OR(Y50="",Z50=""),"",Y50*Z50)</f>
        <v/>
      </c>
      <c r="AB50" s="14">
        <f>IF(AA50="","",IF(AND(Y50=1,Z50=1),"BAJO",IF(AND(Y50=1,Z50=2),"MODERADO",IF(AND(Y50=1,Z50=3),"MODERADO",IF(AND(Y50=1,Z50=4),"MODERADO",IF(AND(Y50=1,Z50=5),"MODERADO",IF(AND(Y50=2,Z50=1),"BAJO",IF(AND(Y50=2,Z50=2),"MODERADO",IF(AND(Y50=2,Z50=3),"MODERADO",IF(AND(Y50=2,Z50=4),"FAVORABLE",IF(AND(Y50=2,Z50=5),"FAVORABLE",IF(AND(Y50=3,Z50=1),"BAJO",IF(AND(Y50=3,Z50=2),"MODERADO",IF(AND(Y50=3,Z50=3),"FAVORABLE",IF(AND(Y50=3,Z50=4),"FAVORABLE",IF(AND(Y50=3,Z50=5),"FAVORABLE",IF(AND(Y50=4,Z50=1),"BAJO",IF(AND(Y50=4,Z50=2),"MODERADO",IF(AND(Y50=4,Z50=3),"FAVORABLE",IF(AND(Y50=4,Z50=4),"FAVORABLE",IF(AND(Y50=4,Z50=5),"ALTO",IF(AND(Y50=5,Z50=1),"BAJO",IF(AND(Y50=5,Z50=2),"MODERADO",IF(AND(Y50=5,Z50=3),"FAVORABLE",IF(AND(Y50=5,Z50=4),"ALTO",IF(AND(Y50=5,Z50=5),"ALTO",""))))))))))))))))))))))))))</f>
        <v/>
      </c>
      <c r="AC50" s="18" t="n"/>
      <c r="AD50" s="20" t="n"/>
      <c r="AE50" s="18" t="n"/>
      <c r="AF50" s="20" t="n"/>
      <c r="AG50" s="18" t="n"/>
      <c r="AH50" s="20" t="n"/>
      <c r="AI50" s="18" t="n"/>
      <c r="AJ50" s="20" t="n"/>
      <c r="AK50" s="18" t="n"/>
      <c r="AL50" s="20" t="n"/>
      <c r="AM50" s="18" t="n"/>
      <c r="AN50" s="20" t="n"/>
    </row>
    <row r="51" customFormat="1" s="30">
      <c r="A51" s="28">
        <f>IF(AND(Y51=1,Z51=1),1,IF(AND(Y51=1,Z51=2),2,IF(AND(Y51=1,Z51=3),3,IF(AND(Y51=1,Z51=4),4,IF(AND(Y51=1,Z51=5),5,IF(AND(Y51=2,Z51=1),6,IF(AND(Y51=2,Z51=2),7,IF(AND(Y51=2,Z51=3),8,IF(AND(Y51=2,Z51=4),9,IF(AND(Y51=2,Z51=5),10,IF(AND(Y51=3,Z51=1),11,IF(AND(Y51=3,Z51=2),12,IF(AND(Y51=3,Z51=3),13,IF(AND(Y51=3,Z51=4),14,IF(AND(Y51=3,Z51=5),15,IF(AND(Y51=4,Z51=1),16,IF(AND(Y51=4,Z51=2),17,IF(AND(Y51=4,Z51=3),18,IF(AND(Y51=4,Z51=4),19,IF(AND(Y51=4,Z51=5),20,IF(AND(Y51=5,Z51=1),21,IF(AND(Y51=5,Z51=2),22,IF(AND(Y51=5,Z51=3),23,IF(AND(Y51=5,Z51=4),24,IF(AND(Y51=5,Z51=5),25,"")))))))))))))))))))))))))</f>
        <v/>
      </c>
      <c r="B51" s="28">
        <f>IF(A51="","",(COUNTIF($A$6:A51,A51))/100)</f>
        <v/>
      </c>
      <c r="C51" s="28">
        <f>IFERROR(A51+B51,"")</f>
        <v/>
      </c>
      <c r="D51" s="38" t="n">
        <v>46</v>
      </c>
      <c r="E51" s="3" t="n"/>
      <c r="F51" s="3" t="n"/>
      <c r="G51" s="3" t="n"/>
      <c r="H51" s="4" t="n"/>
      <c r="I51" s="4" t="n"/>
      <c r="J51" s="12">
        <f>IF(OR(H51="",I51=""),"",H51*I51)</f>
        <v/>
      </c>
      <c r="K51" s="14">
        <f>IF(J51="","",IF(AND(H51=1,I51=1),"BAJO",IF(AND(H51=1,I51=2),"BAJO",IF(AND(H51=1,I51=3),"MODERADO",IF(AND(H51=1,I51=4),"FAVORABLE",IF(AND(H51=1,I51=5),"FAVORABLE",IF(AND(H51=2,I51=1),"BAJO",IF(AND(H51=2,I51=2),"BAJO",IF(AND(H51=2,I51=3),"MODERADO",IF(AND(H51=2,I51=4),"FAVORABLE",IF(AND(H51=2,I51=5),"ALTO",IF(AND(H51=3,I51=1),"BAJO",IF(AND(H51=3,I51=2),"MODERADO",IF(AND(H51=3,I51=3),"FAVORABLE",IF(AND(H51=3,I51=4),"ALTO",IF(AND(H51=3,I51=5),"ALTO",IF(AND(H51=4,I51=1),"MODERADO",IF(AND(H51=4,I51=2),"FAVORABLE",IF(AND(H51=4,I51=3),"FAVORABLE",IF(AND(H51=4,I51=4),"ALTO",IF(AND(H51=4,I51=5),"ALTO",IF(AND(H51=5,I51=1),"FAVORABLE",IF(AND(H51=5,I51=2),"FAVORABLE",IF(AND(H51=5,I51=3),"ALTO",IF(AND(H51=5,I51=4),"ALTO",IF(AND(H51=5,I51=5),"ALTO",""))))))))))))))))))))))))))</f>
        <v/>
      </c>
      <c r="L51" s="3" t="n"/>
      <c r="M51" s="3" t="n"/>
      <c r="N51" s="3" t="n"/>
      <c r="O51" s="3" t="n"/>
      <c r="P51" s="3" t="n"/>
      <c r="Q51" s="3" t="n"/>
      <c r="R51" s="3" t="n"/>
      <c r="S51" s="3" t="n"/>
      <c r="T51" s="13">
        <f>IFERROR(SUM(O51:S51),"")</f>
        <v/>
      </c>
      <c r="U51" s="13" t="n"/>
      <c r="V51" s="3" t="n"/>
      <c r="W51" s="13" t="n"/>
      <c r="X51" s="3" t="n"/>
      <c r="Y51" s="12">
        <f>IF(J51="","",IF(OR(N51="",N51="IMPACTO"),H51,IF(T51&lt;=50,H51,IF(AND(T51&lt;=75,H51&lt;5),H51+1,IF(AND(T51&lt;=75,H51=5),H51,IF(AND(T51&lt;=100,H51&lt;4),H51+2,IF(AND(T51&lt;=100,H51=4),H51+1,IF(AND(T51&lt;=100,H51=5),H51,""))))))))</f>
        <v/>
      </c>
      <c r="Z51" s="12">
        <f>IF(J51="","",IF(OR(N51="",N51="PROBABILIDAD"),I51,IF(T51&lt;=50,I51,IF(AND(T51&lt;=75,I51&lt;5),I51+1,IF(AND(T51&lt;=75,I51=5),I51,IF(AND(T51&lt;=100,I51&lt;4),I51+2,IF(AND(T51&lt;=100,I51=4),I51+1,IF(AND(T51&lt;=100,I51=5),I51,""))))))))</f>
        <v/>
      </c>
      <c r="AA51" s="12">
        <f>IF(OR(Y51="",Z51=""),"",Y51*Z51)</f>
        <v/>
      </c>
      <c r="AB51" s="14">
        <f>IF(AA51="","",IF(AND(Y51=1,Z51=1),"BAJO",IF(AND(Y51=1,Z51=2),"MODERADO",IF(AND(Y51=1,Z51=3),"MODERADO",IF(AND(Y51=1,Z51=4),"MODERADO",IF(AND(Y51=1,Z51=5),"MODERADO",IF(AND(Y51=2,Z51=1),"BAJO",IF(AND(Y51=2,Z51=2),"MODERADO",IF(AND(Y51=2,Z51=3),"MODERADO",IF(AND(Y51=2,Z51=4),"FAVORABLE",IF(AND(Y51=2,Z51=5),"FAVORABLE",IF(AND(Y51=3,Z51=1),"BAJO",IF(AND(Y51=3,Z51=2),"MODERADO",IF(AND(Y51=3,Z51=3),"FAVORABLE",IF(AND(Y51=3,Z51=4),"FAVORABLE",IF(AND(Y51=3,Z51=5),"FAVORABLE",IF(AND(Y51=4,Z51=1),"BAJO",IF(AND(Y51=4,Z51=2),"MODERADO",IF(AND(Y51=4,Z51=3),"FAVORABLE",IF(AND(Y51=4,Z51=4),"FAVORABLE",IF(AND(Y51=4,Z51=5),"ALTO",IF(AND(Y51=5,Z51=1),"BAJO",IF(AND(Y51=5,Z51=2),"MODERADO",IF(AND(Y51=5,Z51=3),"FAVORABLE",IF(AND(Y51=5,Z51=4),"ALTO",IF(AND(Y51=5,Z51=5),"ALTO",""))))))))))))))))))))))))))</f>
        <v/>
      </c>
      <c r="AC51" s="18" t="n"/>
      <c r="AD51" s="20" t="n"/>
      <c r="AE51" s="18" t="n"/>
      <c r="AF51" s="20" t="n"/>
      <c r="AG51" s="18" t="n"/>
      <c r="AH51" s="20" t="n"/>
      <c r="AI51" s="18" t="n"/>
      <c r="AJ51" s="20" t="n"/>
      <c r="AK51" s="18" t="n"/>
      <c r="AL51" s="20" t="n"/>
      <c r="AM51" s="18" t="n"/>
      <c r="AN51" s="20" t="n"/>
    </row>
    <row r="52" customFormat="1" s="30">
      <c r="A52" s="28">
        <f>IF(AND(Y52=1,Z52=1),1,IF(AND(Y52=1,Z52=2),2,IF(AND(Y52=1,Z52=3),3,IF(AND(Y52=1,Z52=4),4,IF(AND(Y52=1,Z52=5),5,IF(AND(Y52=2,Z52=1),6,IF(AND(Y52=2,Z52=2),7,IF(AND(Y52=2,Z52=3),8,IF(AND(Y52=2,Z52=4),9,IF(AND(Y52=2,Z52=5),10,IF(AND(Y52=3,Z52=1),11,IF(AND(Y52=3,Z52=2),12,IF(AND(Y52=3,Z52=3),13,IF(AND(Y52=3,Z52=4),14,IF(AND(Y52=3,Z52=5),15,IF(AND(Y52=4,Z52=1),16,IF(AND(Y52=4,Z52=2),17,IF(AND(Y52=4,Z52=3),18,IF(AND(Y52=4,Z52=4),19,IF(AND(Y52=4,Z52=5),20,IF(AND(Y52=5,Z52=1),21,IF(AND(Y52=5,Z52=2),22,IF(AND(Y52=5,Z52=3),23,IF(AND(Y52=5,Z52=4),24,IF(AND(Y52=5,Z52=5),25,"")))))))))))))))))))))))))</f>
        <v/>
      </c>
      <c r="B52" s="28">
        <f>IF(A52="","",(COUNTIF($A$6:A52,A52))/100)</f>
        <v/>
      </c>
      <c r="C52" s="28">
        <f>IFERROR(A52+B52,"")</f>
        <v/>
      </c>
      <c r="D52" s="38" t="n">
        <v>47</v>
      </c>
      <c r="E52" s="3" t="n"/>
      <c r="F52" s="3" t="n"/>
      <c r="G52" s="3" t="n"/>
      <c r="H52" s="4" t="n"/>
      <c r="I52" s="4" t="n"/>
      <c r="J52" s="12">
        <f>IF(OR(H52="",I52=""),"",H52*I52)</f>
        <v/>
      </c>
      <c r="K52" s="14">
        <f>IF(J52="","",IF(AND(H52=1,I52=1),"BAJO",IF(AND(H52=1,I52=2),"BAJO",IF(AND(H52=1,I52=3),"MODERADO",IF(AND(H52=1,I52=4),"FAVORABLE",IF(AND(H52=1,I52=5),"FAVORABLE",IF(AND(H52=2,I52=1),"BAJO",IF(AND(H52=2,I52=2),"BAJO",IF(AND(H52=2,I52=3),"MODERADO",IF(AND(H52=2,I52=4),"FAVORABLE",IF(AND(H52=2,I52=5),"ALTO",IF(AND(H52=3,I52=1),"BAJO",IF(AND(H52=3,I52=2),"MODERADO",IF(AND(H52=3,I52=3),"FAVORABLE",IF(AND(H52=3,I52=4),"ALTO",IF(AND(H52=3,I52=5),"ALTO",IF(AND(H52=4,I52=1),"MODERADO",IF(AND(H52=4,I52=2),"FAVORABLE",IF(AND(H52=4,I52=3),"FAVORABLE",IF(AND(H52=4,I52=4),"ALTO",IF(AND(H52=4,I52=5),"ALTO",IF(AND(H52=5,I52=1),"FAVORABLE",IF(AND(H52=5,I52=2),"FAVORABLE",IF(AND(H52=5,I52=3),"ALTO",IF(AND(H52=5,I52=4),"ALTO",IF(AND(H52=5,I52=5),"ALTO",""))))))))))))))))))))))))))</f>
        <v/>
      </c>
      <c r="L52" s="3" t="n"/>
      <c r="M52" s="3" t="n"/>
      <c r="N52" s="3" t="n"/>
      <c r="O52" s="3" t="n"/>
      <c r="P52" s="3" t="n"/>
      <c r="Q52" s="3" t="n"/>
      <c r="R52" s="3" t="n"/>
      <c r="S52" s="3" t="n"/>
      <c r="T52" s="13">
        <f>IFERROR(SUM(O52:S52),"")</f>
        <v/>
      </c>
      <c r="U52" s="13" t="n"/>
      <c r="V52" s="3" t="n"/>
      <c r="W52" s="13" t="n"/>
      <c r="X52" s="3" t="n"/>
      <c r="Y52" s="12">
        <f>IF(J52="","",IF(OR(N52="",N52="IMPACTO"),H52,IF(T52&lt;=50,H52,IF(AND(T52&lt;=75,H52&lt;5),H52+1,IF(AND(T52&lt;=75,H52=5),H52,IF(AND(T52&lt;=100,H52&lt;4),H52+2,IF(AND(T52&lt;=100,H52=4),H52+1,IF(AND(T52&lt;=100,H52=5),H52,""))))))))</f>
        <v/>
      </c>
      <c r="Z52" s="12">
        <f>IF(J52="","",IF(OR(N52="",N52="PROBABILIDAD"),I52,IF(T52&lt;=50,I52,IF(AND(T52&lt;=75,I52&lt;5),I52+1,IF(AND(T52&lt;=75,I52=5),I52,IF(AND(T52&lt;=100,I52&lt;4),I52+2,IF(AND(T52&lt;=100,I52=4),I52+1,IF(AND(T52&lt;=100,I52=5),I52,""))))))))</f>
        <v/>
      </c>
      <c r="AA52" s="12">
        <f>IF(OR(Y52="",Z52=""),"",Y52*Z52)</f>
        <v/>
      </c>
      <c r="AB52" s="14">
        <f>IF(AA52="","",IF(AND(Y52=1,Z52=1),"BAJO",IF(AND(Y52=1,Z52=2),"MODERADO",IF(AND(Y52=1,Z52=3),"MODERADO",IF(AND(Y52=1,Z52=4),"MODERADO",IF(AND(Y52=1,Z52=5),"MODERADO",IF(AND(Y52=2,Z52=1),"BAJO",IF(AND(Y52=2,Z52=2),"MODERADO",IF(AND(Y52=2,Z52=3),"MODERADO",IF(AND(Y52=2,Z52=4),"FAVORABLE",IF(AND(Y52=2,Z52=5),"FAVORABLE",IF(AND(Y52=3,Z52=1),"BAJO",IF(AND(Y52=3,Z52=2),"MODERADO",IF(AND(Y52=3,Z52=3),"FAVORABLE",IF(AND(Y52=3,Z52=4),"FAVORABLE",IF(AND(Y52=3,Z52=5),"FAVORABLE",IF(AND(Y52=4,Z52=1),"BAJO",IF(AND(Y52=4,Z52=2),"MODERADO",IF(AND(Y52=4,Z52=3),"FAVORABLE",IF(AND(Y52=4,Z52=4),"FAVORABLE",IF(AND(Y52=4,Z52=5),"ALTO",IF(AND(Y52=5,Z52=1),"BAJO",IF(AND(Y52=5,Z52=2),"MODERADO",IF(AND(Y52=5,Z52=3),"FAVORABLE",IF(AND(Y52=5,Z52=4),"ALTO",IF(AND(Y52=5,Z52=5),"ALTO",""))))))))))))))))))))))))))</f>
        <v/>
      </c>
      <c r="AC52" s="18" t="n"/>
      <c r="AD52" s="20" t="n"/>
      <c r="AE52" s="18" t="n"/>
      <c r="AF52" s="20" t="n"/>
      <c r="AG52" s="18" t="n"/>
      <c r="AH52" s="20" t="n"/>
      <c r="AI52" s="18" t="n"/>
      <c r="AJ52" s="20" t="n"/>
      <c r="AK52" s="18" t="n"/>
      <c r="AL52" s="20" t="n"/>
      <c r="AM52" s="18" t="n"/>
      <c r="AN52" s="20" t="n"/>
    </row>
    <row r="53" customFormat="1" s="30">
      <c r="A53" s="28">
        <f>IF(AND(Y53=1,Z53=1),1,IF(AND(Y53=1,Z53=2),2,IF(AND(Y53=1,Z53=3),3,IF(AND(Y53=1,Z53=4),4,IF(AND(Y53=1,Z53=5),5,IF(AND(Y53=2,Z53=1),6,IF(AND(Y53=2,Z53=2),7,IF(AND(Y53=2,Z53=3),8,IF(AND(Y53=2,Z53=4),9,IF(AND(Y53=2,Z53=5),10,IF(AND(Y53=3,Z53=1),11,IF(AND(Y53=3,Z53=2),12,IF(AND(Y53=3,Z53=3),13,IF(AND(Y53=3,Z53=4),14,IF(AND(Y53=3,Z53=5),15,IF(AND(Y53=4,Z53=1),16,IF(AND(Y53=4,Z53=2),17,IF(AND(Y53=4,Z53=3),18,IF(AND(Y53=4,Z53=4),19,IF(AND(Y53=4,Z53=5),20,IF(AND(Y53=5,Z53=1),21,IF(AND(Y53=5,Z53=2),22,IF(AND(Y53=5,Z53=3),23,IF(AND(Y53=5,Z53=4),24,IF(AND(Y53=5,Z53=5),25,"")))))))))))))))))))))))))</f>
        <v/>
      </c>
      <c r="B53" s="28">
        <f>IF(A53="","",(COUNTIF($A$6:A53,A53))/100)</f>
        <v/>
      </c>
      <c r="C53" s="28">
        <f>IFERROR(A53+B53,"")</f>
        <v/>
      </c>
      <c r="D53" s="38" t="n">
        <v>48</v>
      </c>
      <c r="E53" s="3" t="n"/>
      <c r="F53" s="3" t="n"/>
      <c r="G53" s="3" t="n"/>
      <c r="H53" s="4" t="n"/>
      <c r="I53" s="4" t="n"/>
      <c r="J53" s="12">
        <f>IF(OR(H53="",I53=""),"",H53*I53)</f>
        <v/>
      </c>
      <c r="K53" s="14">
        <f>IF(J53="","",IF(AND(H53=1,I53=1),"BAJO",IF(AND(H53=1,I53=2),"BAJO",IF(AND(H53=1,I53=3),"MODERADO",IF(AND(H53=1,I53=4),"FAVORABLE",IF(AND(H53=1,I53=5),"FAVORABLE",IF(AND(H53=2,I53=1),"BAJO",IF(AND(H53=2,I53=2),"BAJO",IF(AND(H53=2,I53=3),"MODERADO",IF(AND(H53=2,I53=4),"FAVORABLE",IF(AND(H53=2,I53=5),"ALTO",IF(AND(H53=3,I53=1),"BAJO",IF(AND(H53=3,I53=2),"MODERADO",IF(AND(H53=3,I53=3),"FAVORABLE",IF(AND(H53=3,I53=4),"ALTO",IF(AND(H53=3,I53=5),"ALTO",IF(AND(H53=4,I53=1),"MODERADO",IF(AND(H53=4,I53=2),"FAVORABLE",IF(AND(H53=4,I53=3),"FAVORABLE",IF(AND(H53=4,I53=4),"ALTO",IF(AND(H53=4,I53=5),"ALTO",IF(AND(H53=5,I53=1),"FAVORABLE",IF(AND(H53=5,I53=2),"FAVORABLE",IF(AND(H53=5,I53=3),"ALTO",IF(AND(H53=5,I53=4),"ALTO",IF(AND(H53=5,I53=5),"ALTO",""))))))))))))))))))))))))))</f>
        <v/>
      </c>
      <c r="L53" s="3" t="n"/>
      <c r="M53" s="3" t="n"/>
      <c r="N53" s="3" t="n"/>
      <c r="O53" s="3" t="n"/>
      <c r="P53" s="3" t="n"/>
      <c r="Q53" s="3" t="n"/>
      <c r="R53" s="3" t="n"/>
      <c r="S53" s="3" t="n"/>
      <c r="T53" s="13">
        <f>IFERROR(SUM(O53:S53),"")</f>
        <v/>
      </c>
      <c r="U53" s="13" t="n"/>
      <c r="V53" s="3" t="n"/>
      <c r="W53" s="13" t="n"/>
      <c r="X53" s="3" t="n"/>
      <c r="Y53" s="12">
        <f>IF(J53="","",IF(OR(N53="",N53="IMPACTO"),H53,IF(T53&lt;=50,H53,IF(AND(T53&lt;=75,H53&lt;5),H53+1,IF(AND(T53&lt;=75,H53=5),H53,IF(AND(T53&lt;=100,H53&lt;4),H53+2,IF(AND(T53&lt;=100,H53=4),H53+1,IF(AND(T53&lt;=100,H53=5),H53,""))))))))</f>
        <v/>
      </c>
      <c r="Z53" s="12">
        <f>IF(J53="","",IF(OR(N53="",N53="PROBABILIDAD"),I53,IF(T53&lt;=50,I53,IF(AND(T53&lt;=75,I53&lt;5),I53+1,IF(AND(T53&lt;=75,I53=5),I53,IF(AND(T53&lt;=100,I53&lt;4),I53+2,IF(AND(T53&lt;=100,I53=4),I53+1,IF(AND(T53&lt;=100,I53=5),I53,""))))))))</f>
        <v/>
      </c>
      <c r="AA53" s="12">
        <f>IF(OR(Y53="",Z53=""),"",Y53*Z53)</f>
        <v/>
      </c>
      <c r="AB53" s="14">
        <f>IF(AA53="","",IF(AND(Y53=1,Z53=1),"BAJO",IF(AND(Y53=1,Z53=2),"MODERADO",IF(AND(Y53=1,Z53=3),"MODERADO",IF(AND(Y53=1,Z53=4),"MODERADO",IF(AND(Y53=1,Z53=5),"MODERADO",IF(AND(Y53=2,Z53=1),"BAJO",IF(AND(Y53=2,Z53=2),"MODERADO",IF(AND(Y53=2,Z53=3),"MODERADO",IF(AND(Y53=2,Z53=4),"FAVORABLE",IF(AND(Y53=2,Z53=5),"FAVORABLE",IF(AND(Y53=3,Z53=1),"BAJO",IF(AND(Y53=3,Z53=2),"MODERADO",IF(AND(Y53=3,Z53=3),"FAVORABLE",IF(AND(Y53=3,Z53=4),"FAVORABLE",IF(AND(Y53=3,Z53=5),"FAVORABLE",IF(AND(Y53=4,Z53=1),"BAJO",IF(AND(Y53=4,Z53=2),"MODERADO",IF(AND(Y53=4,Z53=3),"FAVORABLE",IF(AND(Y53=4,Z53=4),"FAVORABLE",IF(AND(Y53=4,Z53=5),"ALTO",IF(AND(Y53=5,Z53=1),"BAJO",IF(AND(Y53=5,Z53=2),"MODERADO",IF(AND(Y53=5,Z53=3),"FAVORABLE",IF(AND(Y53=5,Z53=4),"ALTO",IF(AND(Y53=5,Z53=5),"ALTO",""))))))))))))))))))))))))))</f>
        <v/>
      </c>
      <c r="AC53" s="18" t="n"/>
      <c r="AD53" s="20" t="n"/>
      <c r="AE53" s="18" t="n"/>
      <c r="AF53" s="20" t="n"/>
      <c r="AG53" s="18" t="n"/>
      <c r="AH53" s="20" t="n"/>
      <c r="AI53" s="18" t="n"/>
      <c r="AJ53" s="20" t="n"/>
      <c r="AK53" s="18" t="n"/>
      <c r="AL53" s="20" t="n"/>
      <c r="AM53" s="18" t="n"/>
      <c r="AN53" s="20" t="n"/>
    </row>
    <row r="54" customFormat="1" s="30">
      <c r="A54" s="28">
        <f>IF(AND(Y54=1,Z54=1),1,IF(AND(Y54=1,Z54=2),2,IF(AND(Y54=1,Z54=3),3,IF(AND(Y54=1,Z54=4),4,IF(AND(Y54=1,Z54=5),5,IF(AND(Y54=2,Z54=1),6,IF(AND(Y54=2,Z54=2),7,IF(AND(Y54=2,Z54=3),8,IF(AND(Y54=2,Z54=4),9,IF(AND(Y54=2,Z54=5),10,IF(AND(Y54=3,Z54=1),11,IF(AND(Y54=3,Z54=2),12,IF(AND(Y54=3,Z54=3),13,IF(AND(Y54=3,Z54=4),14,IF(AND(Y54=3,Z54=5),15,IF(AND(Y54=4,Z54=1),16,IF(AND(Y54=4,Z54=2),17,IF(AND(Y54=4,Z54=3),18,IF(AND(Y54=4,Z54=4),19,IF(AND(Y54=4,Z54=5),20,IF(AND(Y54=5,Z54=1),21,IF(AND(Y54=5,Z54=2),22,IF(AND(Y54=5,Z54=3),23,IF(AND(Y54=5,Z54=4),24,IF(AND(Y54=5,Z54=5),25,"")))))))))))))))))))))))))</f>
        <v/>
      </c>
      <c r="B54" s="28">
        <f>IF(A54="","",(COUNTIF($A$6:A54,A54))/100)</f>
        <v/>
      </c>
      <c r="C54" s="28">
        <f>IFERROR(A54+B54,"")</f>
        <v/>
      </c>
      <c r="D54" s="38" t="n">
        <v>49</v>
      </c>
      <c r="E54" s="3" t="n"/>
      <c r="F54" s="3" t="n"/>
      <c r="G54" s="3" t="n"/>
      <c r="H54" s="4" t="n"/>
      <c r="I54" s="4" t="n"/>
      <c r="J54" s="12">
        <f>IF(OR(H54="",I54=""),"",H54*I54)</f>
        <v/>
      </c>
      <c r="K54" s="14">
        <f>IF(J54="","",IF(AND(H54=1,I54=1),"BAJO",IF(AND(H54=1,I54=2),"BAJO",IF(AND(H54=1,I54=3),"MODERADO",IF(AND(H54=1,I54=4),"FAVORABLE",IF(AND(H54=1,I54=5),"FAVORABLE",IF(AND(H54=2,I54=1),"BAJO",IF(AND(H54=2,I54=2),"BAJO",IF(AND(H54=2,I54=3),"MODERADO",IF(AND(H54=2,I54=4),"FAVORABLE",IF(AND(H54=2,I54=5),"ALTO",IF(AND(H54=3,I54=1),"BAJO",IF(AND(H54=3,I54=2),"MODERADO",IF(AND(H54=3,I54=3),"FAVORABLE",IF(AND(H54=3,I54=4),"ALTO",IF(AND(H54=3,I54=5),"ALTO",IF(AND(H54=4,I54=1),"MODERADO",IF(AND(H54=4,I54=2),"FAVORABLE",IF(AND(H54=4,I54=3),"FAVORABLE",IF(AND(H54=4,I54=4),"ALTO",IF(AND(H54=4,I54=5),"ALTO",IF(AND(H54=5,I54=1),"FAVORABLE",IF(AND(H54=5,I54=2),"FAVORABLE",IF(AND(H54=5,I54=3),"ALTO",IF(AND(H54=5,I54=4),"ALTO",IF(AND(H54=5,I54=5),"ALTO",""))))))))))))))))))))))))))</f>
        <v/>
      </c>
      <c r="L54" s="3" t="n"/>
      <c r="M54" s="3" t="n"/>
      <c r="N54" s="3" t="n"/>
      <c r="O54" s="3" t="n"/>
      <c r="P54" s="3" t="n"/>
      <c r="Q54" s="3" t="n"/>
      <c r="R54" s="3" t="n"/>
      <c r="S54" s="3" t="n"/>
      <c r="T54" s="13">
        <f>IFERROR(SUM(O54:S54),"")</f>
        <v/>
      </c>
      <c r="U54" s="13" t="n"/>
      <c r="V54" s="3" t="n"/>
      <c r="W54" s="13" t="n"/>
      <c r="X54" s="3" t="n"/>
      <c r="Y54" s="12">
        <f>IF(J54="","",IF(OR(N54="",N54="IMPACTO"),H54,IF(T54&lt;=50,H54,IF(AND(T54&lt;=75,H54&lt;5),H54+1,IF(AND(T54&lt;=75,H54=5),H54,IF(AND(T54&lt;=100,H54&lt;4),H54+2,IF(AND(T54&lt;=100,H54=4),H54+1,IF(AND(T54&lt;=100,H54=5),H54,""))))))))</f>
        <v/>
      </c>
      <c r="Z54" s="12">
        <f>IF(J54="","",IF(OR(N54="",N54="PROBABILIDAD"),I54,IF(T54&lt;=50,I54,IF(AND(T54&lt;=75,I54&lt;5),I54+1,IF(AND(T54&lt;=75,I54=5),I54,IF(AND(T54&lt;=100,I54&lt;4),I54+2,IF(AND(T54&lt;=100,I54=4),I54+1,IF(AND(T54&lt;=100,I54=5),I54,""))))))))</f>
        <v/>
      </c>
      <c r="AA54" s="12">
        <f>IF(OR(Y54="",Z54=""),"",Y54*Z54)</f>
        <v/>
      </c>
      <c r="AB54" s="14">
        <f>IF(AA54="","",IF(AND(Y54=1,Z54=1),"BAJO",IF(AND(Y54=1,Z54=2),"MODERADO",IF(AND(Y54=1,Z54=3),"MODERADO",IF(AND(Y54=1,Z54=4),"MODERADO",IF(AND(Y54=1,Z54=5),"MODERADO",IF(AND(Y54=2,Z54=1),"BAJO",IF(AND(Y54=2,Z54=2),"MODERADO",IF(AND(Y54=2,Z54=3),"MODERADO",IF(AND(Y54=2,Z54=4),"FAVORABLE",IF(AND(Y54=2,Z54=5),"FAVORABLE",IF(AND(Y54=3,Z54=1),"BAJO",IF(AND(Y54=3,Z54=2),"MODERADO",IF(AND(Y54=3,Z54=3),"FAVORABLE",IF(AND(Y54=3,Z54=4),"FAVORABLE",IF(AND(Y54=3,Z54=5),"FAVORABLE",IF(AND(Y54=4,Z54=1),"BAJO",IF(AND(Y54=4,Z54=2),"MODERADO",IF(AND(Y54=4,Z54=3),"FAVORABLE",IF(AND(Y54=4,Z54=4),"FAVORABLE",IF(AND(Y54=4,Z54=5),"ALTO",IF(AND(Y54=5,Z54=1),"BAJO",IF(AND(Y54=5,Z54=2),"MODERADO",IF(AND(Y54=5,Z54=3),"FAVORABLE",IF(AND(Y54=5,Z54=4),"ALTO",IF(AND(Y54=5,Z54=5),"ALTO",""))))))))))))))))))))))))))</f>
        <v/>
      </c>
      <c r="AC54" s="18" t="n"/>
      <c r="AD54" s="20" t="n"/>
      <c r="AE54" s="18" t="n"/>
      <c r="AF54" s="20" t="n"/>
      <c r="AG54" s="18" t="n"/>
      <c r="AH54" s="20" t="n"/>
      <c r="AI54" s="18" t="n"/>
      <c r="AJ54" s="20" t="n"/>
      <c r="AK54" s="18" t="n"/>
      <c r="AL54" s="20" t="n"/>
      <c r="AM54" s="18" t="n"/>
      <c r="AN54" s="20" t="n"/>
    </row>
    <row r="55" customFormat="1" s="30">
      <c r="A55" s="28">
        <f>IF(AND(Y55=1,Z55=1),1,IF(AND(Y55=1,Z55=2),2,IF(AND(Y55=1,Z55=3),3,IF(AND(Y55=1,Z55=4),4,IF(AND(Y55=1,Z55=5),5,IF(AND(Y55=2,Z55=1),6,IF(AND(Y55=2,Z55=2),7,IF(AND(Y55=2,Z55=3),8,IF(AND(Y55=2,Z55=4),9,IF(AND(Y55=2,Z55=5),10,IF(AND(Y55=3,Z55=1),11,IF(AND(Y55=3,Z55=2),12,IF(AND(Y55=3,Z55=3),13,IF(AND(Y55=3,Z55=4),14,IF(AND(Y55=3,Z55=5),15,IF(AND(Y55=4,Z55=1),16,IF(AND(Y55=4,Z55=2),17,IF(AND(Y55=4,Z55=3),18,IF(AND(Y55=4,Z55=4),19,IF(AND(Y55=4,Z55=5),20,IF(AND(Y55=5,Z55=1),21,IF(AND(Y55=5,Z55=2),22,IF(AND(Y55=5,Z55=3),23,IF(AND(Y55=5,Z55=4),24,IF(AND(Y55=5,Z55=5),25,"")))))))))))))))))))))))))</f>
        <v/>
      </c>
      <c r="B55" s="28">
        <f>IF(A55="","",(COUNTIF($A$6:A55,A55))/100)</f>
        <v/>
      </c>
      <c r="C55" s="28">
        <f>IFERROR(A55+B55,"")</f>
        <v/>
      </c>
      <c r="D55" s="38" t="n">
        <v>50</v>
      </c>
      <c r="E55" s="3" t="n"/>
      <c r="F55" s="3" t="n"/>
      <c r="G55" s="3" t="n"/>
      <c r="H55" s="4" t="n"/>
      <c r="I55" s="4" t="n"/>
      <c r="J55" s="12">
        <f>IF(OR(H55="",I55=""),"",H55*I55)</f>
        <v/>
      </c>
      <c r="K55" s="14">
        <f>IF(J55="","",IF(AND(H55=1,I55=1),"BAJO",IF(AND(H55=1,I55=2),"BAJO",IF(AND(H55=1,I55=3),"MODERADO",IF(AND(H55=1,I55=4),"FAVORABLE",IF(AND(H55=1,I55=5),"FAVORABLE",IF(AND(H55=2,I55=1),"BAJO",IF(AND(H55=2,I55=2),"BAJO",IF(AND(H55=2,I55=3),"MODERADO",IF(AND(H55=2,I55=4),"FAVORABLE",IF(AND(H55=2,I55=5),"ALTO",IF(AND(H55=3,I55=1),"BAJO",IF(AND(H55=3,I55=2),"MODERADO",IF(AND(H55=3,I55=3),"FAVORABLE",IF(AND(H55=3,I55=4),"ALTO",IF(AND(H55=3,I55=5),"ALTO",IF(AND(H55=4,I55=1),"MODERADO",IF(AND(H55=4,I55=2),"FAVORABLE",IF(AND(H55=4,I55=3),"FAVORABLE",IF(AND(H55=4,I55=4),"ALTO",IF(AND(H55=4,I55=5),"ALTO",IF(AND(H55=5,I55=1),"FAVORABLE",IF(AND(H55=5,I55=2),"FAVORABLE",IF(AND(H55=5,I55=3),"ALTO",IF(AND(H55=5,I55=4),"ALTO",IF(AND(H55=5,I55=5),"ALTO",""))))))))))))))))))))))))))</f>
        <v/>
      </c>
      <c r="L55" s="3" t="n"/>
      <c r="M55" s="3" t="n"/>
      <c r="N55" s="3" t="n"/>
      <c r="O55" s="3" t="n"/>
      <c r="P55" s="3" t="n"/>
      <c r="Q55" s="3" t="n"/>
      <c r="R55" s="3" t="n"/>
      <c r="S55" s="3" t="n"/>
      <c r="T55" s="13">
        <f>IFERROR(SUM(O55:S55),"")</f>
        <v/>
      </c>
      <c r="U55" s="13" t="n"/>
      <c r="V55" s="3" t="n"/>
      <c r="W55" s="13" t="n"/>
      <c r="X55" s="3" t="n"/>
      <c r="Y55" s="12">
        <f>IF(J55="","",IF(OR(N55="",N55="IMPACTO"),H55,IF(T55&lt;=50,H55,IF(AND(T55&lt;=75,H55&lt;5),H55+1,IF(AND(T55&lt;=75,H55=5),H55,IF(AND(T55&lt;=100,H55&lt;4),H55+2,IF(AND(T55&lt;=100,H55=4),H55+1,IF(AND(T55&lt;=100,H55=5),H55,""))))))))</f>
        <v/>
      </c>
      <c r="Z55" s="12">
        <f>IF(J55="","",IF(OR(N55="",N55="PROBABILIDAD"),I55,IF(T55&lt;=50,I55,IF(AND(T55&lt;=75,I55&lt;5),I55+1,IF(AND(T55&lt;=75,I55=5),I55,IF(AND(T55&lt;=100,I55&lt;4),I55+2,IF(AND(T55&lt;=100,I55=4),I55+1,IF(AND(T55&lt;=100,I55=5),I55,""))))))))</f>
        <v/>
      </c>
      <c r="AA55" s="12">
        <f>IF(OR(Y55="",Z55=""),"",Y55*Z55)</f>
        <v/>
      </c>
      <c r="AB55" s="14">
        <f>IF(AA55="","",IF(AND(Y55=1,Z55=1),"BAJO",IF(AND(Y55=1,Z55=2),"MODERADO",IF(AND(Y55=1,Z55=3),"MODERADO",IF(AND(Y55=1,Z55=4),"MODERADO",IF(AND(Y55=1,Z55=5),"MODERADO",IF(AND(Y55=2,Z55=1),"BAJO",IF(AND(Y55=2,Z55=2),"MODERADO",IF(AND(Y55=2,Z55=3),"MODERADO",IF(AND(Y55=2,Z55=4),"FAVORABLE",IF(AND(Y55=2,Z55=5),"FAVORABLE",IF(AND(Y55=3,Z55=1),"BAJO",IF(AND(Y55=3,Z55=2),"MODERADO",IF(AND(Y55=3,Z55=3),"FAVORABLE",IF(AND(Y55=3,Z55=4),"FAVORABLE",IF(AND(Y55=3,Z55=5),"FAVORABLE",IF(AND(Y55=4,Z55=1),"BAJO",IF(AND(Y55=4,Z55=2),"MODERADO",IF(AND(Y55=4,Z55=3),"FAVORABLE",IF(AND(Y55=4,Z55=4),"FAVORABLE",IF(AND(Y55=4,Z55=5),"ALTO",IF(AND(Y55=5,Z55=1),"BAJO",IF(AND(Y55=5,Z55=2),"MODERADO",IF(AND(Y55=5,Z55=3),"FAVORABLE",IF(AND(Y55=5,Z55=4),"ALTO",IF(AND(Y55=5,Z55=5),"ALTO",""))))))))))))))))))))))))))</f>
        <v/>
      </c>
      <c r="AC55" s="18" t="n"/>
      <c r="AD55" s="20" t="n"/>
      <c r="AE55" s="18" t="n"/>
      <c r="AF55" s="20" t="n"/>
      <c r="AG55" s="18" t="n"/>
      <c r="AH55" s="20" t="n"/>
      <c r="AI55" s="18" t="n"/>
      <c r="AJ55" s="20" t="n"/>
      <c r="AK55" s="18" t="n"/>
      <c r="AL55" s="20" t="n"/>
      <c r="AM55" s="18" t="n"/>
      <c r="AN55" s="20" t="n"/>
    </row>
    <row r="56" customFormat="1" s="30">
      <c r="A56" s="28">
        <f>IF(AND(Y56=1,Z56=1),1,IF(AND(Y56=1,Z56=2),2,IF(AND(Y56=1,Z56=3),3,IF(AND(Y56=1,Z56=4),4,IF(AND(Y56=1,Z56=5),5,IF(AND(Y56=2,Z56=1),6,IF(AND(Y56=2,Z56=2),7,IF(AND(Y56=2,Z56=3),8,IF(AND(Y56=2,Z56=4),9,IF(AND(Y56=2,Z56=5),10,IF(AND(Y56=3,Z56=1),11,IF(AND(Y56=3,Z56=2),12,IF(AND(Y56=3,Z56=3),13,IF(AND(Y56=3,Z56=4),14,IF(AND(Y56=3,Z56=5),15,IF(AND(Y56=4,Z56=1),16,IF(AND(Y56=4,Z56=2),17,IF(AND(Y56=4,Z56=3),18,IF(AND(Y56=4,Z56=4),19,IF(AND(Y56=4,Z56=5),20,IF(AND(Y56=5,Z56=1),21,IF(AND(Y56=5,Z56=2),22,IF(AND(Y56=5,Z56=3),23,IF(AND(Y56=5,Z56=4),24,IF(AND(Y56=5,Z56=5),25,"")))))))))))))))))))))))))</f>
        <v/>
      </c>
      <c r="B56" s="28">
        <f>IF(A56="","",(COUNTIF($A$6:A56,A56))/100)</f>
        <v/>
      </c>
      <c r="C56" s="28">
        <f>IFERROR(A56+B56,"")</f>
        <v/>
      </c>
      <c r="D56" s="38" t="n">
        <v>51</v>
      </c>
      <c r="E56" s="3" t="n"/>
      <c r="F56" s="3" t="n"/>
      <c r="G56" s="3" t="n"/>
      <c r="H56" s="4" t="n"/>
      <c r="I56" s="4" t="n"/>
      <c r="J56" s="12">
        <f>IF(OR(H56="",I56=""),"",H56*I56)</f>
        <v/>
      </c>
      <c r="K56" s="14">
        <f>IF(J56="","",IF(AND(H56=1,I56=1),"BAJO",IF(AND(H56=1,I56=2),"BAJO",IF(AND(H56=1,I56=3),"MODERADO",IF(AND(H56=1,I56=4),"FAVORABLE",IF(AND(H56=1,I56=5),"FAVORABLE",IF(AND(H56=2,I56=1),"BAJO",IF(AND(H56=2,I56=2),"BAJO",IF(AND(H56=2,I56=3),"MODERADO",IF(AND(H56=2,I56=4),"FAVORABLE",IF(AND(H56=2,I56=5),"ALTO",IF(AND(H56=3,I56=1),"BAJO",IF(AND(H56=3,I56=2),"MODERADO",IF(AND(H56=3,I56=3),"FAVORABLE",IF(AND(H56=3,I56=4),"ALTO",IF(AND(H56=3,I56=5),"ALTO",IF(AND(H56=4,I56=1),"MODERADO",IF(AND(H56=4,I56=2),"FAVORABLE",IF(AND(H56=4,I56=3),"FAVORABLE",IF(AND(H56=4,I56=4),"ALTO",IF(AND(H56=4,I56=5),"ALTO",IF(AND(H56=5,I56=1),"FAVORABLE",IF(AND(H56=5,I56=2),"FAVORABLE",IF(AND(H56=5,I56=3),"ALTO",IF(AND(H56=5,I56=4),"ALTO",IF(AND(H56=5,I56=5),"ALTO",""))))))))))))))))))))))))))</f>
        <v/>
      </c>
      <c r="L56" s="3" t="n"/>
      <c r="M56" s="3" t="n"/>
      <c r="N56" s="3" t="n"/>
      <c r="O56" s="3" t="n"/>
      <c r="P56" s="3" t="n"/>
      <c r="Q56" s="3" t="n"/>
      <c r="R56" s="3" t="n"/>
      <c r="S56" s="3" t="n"/>
      <c r="T56" s="13">
        <f>IFERROR(SUM(O56:S56),"")</f>
        <v/>
      </c>
      <c r="U56" s="13" t="n"/>
      <c r="V56" s="3" t="n"/>
      <c r="W56" s="13" t="n"/>
      <c r="X56" s="3" t="n"/>
      <c r="Y56" s="12">
        <f>IF(J56="","",IF(OR(N56="",N56="IMPACTO"),H56,IF(T56&lt;=50,H56,IF(AND(T56&lt;=75,H56&lt;5),H56+1,IF(AND(T56&lt;=75,H56=5),H56,IF(AND(T56&lt;=100,H56&lt;4),H56+2,IF(AND(T56&lt;=100,H56=4),H56+1,IF(AND(T56&lt;=100,H56=5),H56,""))))))))</f>
        <v/>
      </c>
      <c r="Z56" s="12">
        <f>IF(J56="","",IF(OR(N56="",N56="PROBABILIDAD"),I56,IF(T56&lt;=50,I56,IF(AND(T56&lt;=75,I56&lt;5),I56+1,IF(AND(T56&lt;=75,I56=5),I56,IF(AND(T56&lt;=100,I56&lt;4),I56+2,IF(AND(T56&lt;=100,I56=4),I56+1,IF(AND(T56&lt;=100,I56=5),I56,""))))))))</f>
        <v/>
      </c>
      <c r="AA56" s="12">
        <f>IF(OR(Y56="",Z56=""),"",Y56*Z56)</f>
        <v/>
      </c>
      <c r="AB56" s="14">
        <f>IF(AA56="","",IF(AND(Y56=1,Z56=1),"BAJO",IF(AND(Y56=1,Z56=2),"MODERADO",IF(AND(Y56=1,Z56=3),"MODERADO",IF(AND(Y56=1,Z56=4),"MODERADO",IF(AND(Y56=1,Z56=5),"MODERADO",IF(AND(Y56=2,Z56=1),"BAJO",IF(AND(Y56=2,Z56=2),"MODERADO",IF(AND(Y56=2,Z56=3),"MODERADO",IF(AND(Y56=2,Z56=4),"FAVORABLE",IF(AND(Y56=2,Z56=5),"FAVORABLE",IF(AND(Y56=3,Z56=1),"BAJO",IF(AND(Y56=3,Z56=2),"MODERADO",IF(AND(Y56=3,Z56=3),"FAVORABLE",IF(AND(Y56=3,Z56=4),"FAVORABLE",IF(AND(Y56=3,Z56=5),"FAVORABLE",IF(AND(Y56=4,Z56=1),"BAJO",IF(AND(Y56=4,Z56=2),"MODERADO",IF(AND(Y56=4,Z56=3),"FAVORABLE",IF(AND(Y56=4,Z56=4),"FAVORABLE",IF(AND(Y56=4,Z56=5),"ALTO",IF(AND(Y56=5,Z56=1),"BAJO",IF(AND(Y56=5,Z56=2),"MODERADO",IF(AND(Y56=5,Z56=3),"FAVORABLE",IF(AND(Y56=5,Z56=4),"ALTO",IF(AND(Y56=5,Z56=5),"ALTO",""))))))))))))))))))))))))))</f>
        <v/>
      </c>
      <c r="AC56" s="18" t="n"/>
      <c r="AD56" s="20" t="n"/>
      <c r="AE56" s="18" t="n"/>
      <c r="AF56" s="20" t="n"/>
      <c r="AG56" s="18" t="n"/>
      <c r="AH56" s="20" t="n"/>
      <c r="AI56" s="18" t="n"/>
      <c r="AJ56" s="20" t="n"/>
      <c r="AK56" s="18" t="n"/>
      <c r="AL56" s="20" t="n"/>
      <c r="AM56" s="18" t="n"/>
      <c r="AN56" s="20" t="n"/>
    </row>
    <row r="57" customFormat="1" s="30">
      <c r="A57" s="28">
        <f>IF(AND(Y57=1,Z57=1),1,IF(AND(Y57=1,Z57=2),2,IF(AND(Y57=1,Z57=3),3,IF(AND(Y57=1,Z57=4),4,IF(AND(Y57=1,Z57=5),5,IF(AND(Y57=2,Z57=1),6,IF(AND(Y57=2,Z57=2),7,IF(AND(Y57=2,Z57=3),8,IF(AND(Y57=2,Z57=4),9,IF(AND(Y57=2,Z57=5),10,IF(AND(Y57=3,Z57=1),11,IF(AND(Y57=3,Z57=2),12,IF(AND(Y57=3,Z57=3),13,IF(AND(Y57=3,Z57=4),14,IF(AND(Y57=3,Z57=5),15,IF(AND(Y57=4,Z57=1),16,IF(AND(Y57=4,Z57=2),17,IF(AND(Y57=4,Z57=3),18,IF(AND(Y57=4,Z57=4),19,IF(AND(Y57=4,Z57=5),20,IF(AND(Y57=5,Z57=1),21,IF(AND(Y57=5,Z57=2),22,IF(AND(Y57=5,Z57=3),23,IF(AND(Y57=5,Z57=4),24,IF(AND(Y57=5,Z57=5),25,"")))))))))))))))))))))))))</f>
        <v/>
      </c>
      <c r="B57" s="28">
        <f>IF(A57="","",(COUNTIF($A$6:A57,A57))/100)</f>
        <v/>
      </c>
      <c r="C57" s="28">
        <f>IFERROR(A57+B57,"")</f>
        <v/>
      </c>
      <c r="D57" s="38" t="n">
        <v>52</v>
      </c>
      <c r="E57" s="3" t="n"/>
      <c r="F57" s="3" t="n"/>
      <c r="G57" s="3" t="n"/>
      <c r="H57" s="4" t="n"/>
      <c r="I57" s="4" t="n"/>
      <c r="J57" s="12">
        <f>IF(OR(H57="",I57=""),"",H57*I57)</f>
        <v/>
      </c>
      <c r="K57" s="14">
        <f>IF(J57="","",IF(AND(H57=1,I57=1),"BAJO",IF(AND(H57=1,I57=2),"BAJO",IF(AND(H57=1,I57=3),"MODERADO",IF(AND(H57=1,I57=4),"FAVORABLE",IF(AND(H57=1,I57=5),"FAVORABLE",IF(AND(H57=2,I57=1),"BAJO",IF(AND(H57=2,I57=2),"BAJO",IF(AND(H57=2,I57=3),"MODERADO",IF(AND(H57=2,I57=4),"FAVORABLE",IF(AND(H57=2,I57=5),"ALTO",IF(AND(H57=3,I57=1),"BAJO",IF(AND(H57=3,I57=2),"MODERADO",IF(AND(H57=3,I57=3),"FAVORABLE",IF(AND(H57=3,I57=4),"ALTO",IF(AND(H57=3,I57=5),"ALTO",IF(AND(H57=4,I57=1),"MODERADO",IF(AND(H57=4,I57=2),"FAVORABLE",IF(AND(H57=4,I57=3),"FAVORABLE",IF(AND(H57=4,I57=4),"ALTO",IF(AND(H57=4,I57=5),"ALTO",IF(AND(H57=5,I57=1),"FAVORABLE",IF(AND(H57=5,I57=2),"FAVORABLE",IF(AND(H57=5,I57=3),"ALTO",IF(AND(H57=5,I57=4),"ALTO",IF(AND(H57=5,I57=5),"ALTO",""))))))))))))))))))))))))))</f>
        <v/>
      </c>
      <c r="L57" s="3" t="n"/>
      <c r="M57" s="3" t="n"/>
      <c r="N57" s="3" t="n"/>
      <c r="O57" s="3" t="n"/>
      <c r="P57" s="3" t="n"/>
      <c r="Q57" s="3" t="n"/>
      <c r="R57" s="3" t="n"/>
      <c r="S57" s="3" t="n"/>
      <c r="T57" s="13">
        <f>IFERROR(SUM(O57:S57),"")</f>
        <v/>
      </c>
      <c r="U57" s="13" t="n"/>
      <c r="V57" s="3" t="n"/>
      <c r="W57" s="13" t="n"/>
      <c r="X57" s="3" t="n"/>
      <c r="Y57" s="12">
        <f>IF(J57="","",IF(OR(N57="",N57="IMPACTO"),H57,IF(T57&lt;=50,H57,IF(AND(T57&lt;=75,H57&lt;5),H57+1,IF(AND(T57&lt;=75,H57=5),H57,IF(AND(T57&lt;=100,H57&lt;4),H57+2,IF(AND(T57&lt;=100,H57=4),H57+1,IF(AND(T57&lt;=100,H57=5),H57,""))))))))</f>
        <v/>
      </c>
      <c r="Z57" s="12">
        <f>IF(J57="","",IF(OR(N57="",N57="PROBABILIDAD"),I57,IF(T57&lt;=50,I57,IF(AND(T57&lt;=75,I57&lt;5),I57+1,IF(AND(T57&lt;=75,I57=5),I57,IF(AND(T57&lt;=100,I57&lt;4),I57+2,IF(AND(T57&lt;=100,I57=4),I57+1,IF(AND(T57&lt;=100,I57=5),I57,""))))))))</f>
        <v/>
      </c>
      <c r="AA57" s="12">
        <f>IF(OR(Y57="",Z57=""),"",Y57*Z57)</f>
        <v/>
      </c>
      <c r="AB57" s="14">
        <f>IF(AA57="","",IF(AND(Y57=1,Z57=1),"BAJO",IF(AND(Y57=1,Z57=2),"MODERADO",IF(AND(Y57=1,Z57=3),"MODERADO",IF(AND(Y57=1,Z57=4),"MODERADO",IF(AND(Y57=1,Z57=5),"MODERADO",IF(AND(Y57=2,Z57=1),"BAJO",IF(AND(Y57=2,Z57=2),"MODERADO",IF(AND(Y57=2,Z57=3),"MODERADO",IF(AND(Y57=2,Z57=4),"FAVORABLE",IF(AND(Y57=2,Z57=5),"FAVORABLE",IF(AND(Y57=3,Z57=1),"BAJO",IF(AND(Y57=3,Z57=2),"MODERADO",IF(AND(Y57=3,Z57=3),"FAVORABLE",IF(AND(Y57=3,Z57=4),"FAVORABLE",IF(AND(Y57=3,Z57=5),"FAVORABLE",IF(AND(Y57=4,Z57=1),"BAJO",IF(AND(Y57=4,Z57=2),"MODERADO",IF(AND(Y57=4,Z57=3),"FAVORABLE",IF(AND(Y57=4,Z57=4),"FAVORABLE",IF(AND(Y57=4,Z57=5),"ALTO",IF(AND(Y57=5,Z57=1),"BAJO",IF(AND(Y57=5,Z57=2),"MODERADO",IF(AND(Y57=5,Z57=3),"FAVORABLE",IF(AND(Y57=5,Z57=4),"ALTO",IF(AND(Y57=5,Z57=5),"ALTO",""))))))))))))))))))))))))))</f>
        <v/>
      </c>
      <c r="AC57" s="18" t="n"/>
      <c r="AD57" s="20" t="n"/>
      <c r="AE57" s="18" t="n"/>
      <c r="AF57" s="20" t="n"/>
      <c r="AG57" s="18" t="n"/>
      <c r="AH57" s="20" t="n"/>
      <c r="AI57" s="18" t="n"/>
      <c r="AJ57" s="20" t="n"/>
      <c r="AK57" s="18" t="n"/>
      <c r="AL57" s="20" t="n"/>
      <c r="AM57" s="18" t="n"/>
      <c r="AN57" s="20" t="n"/>
    </row>
    <row r="58" customFormat="1" s="30">
      <c r="A58" s="28">
        <f>IF(AND(Y58=1,Z58=1),1,IF(AND(Y58=1,Z58=2),2,IF(AND(Y58=1,Z58=3),3,IF(AND(Y58=1,Z58=4),4,IF(AND(Y58=1,Z58=5),5,IF(AND(Y58=2,Z58=1),6,IF(AND(Y58=2,Z58=2),7,IF(AND(Y58=2,Z58=3),8,IF(AND(Y58=2,Z58=4),9,IF(AND(Y58=2,Z58=5),10,IF(AND(Y58=3,Z58=1),11,IF(AND(Y58=3,Z58=2),12,IF(AND(Y58=3,Z58=3),13,IF(AND(Y58=3,Z58=4),14,IF(AND(Y58=3,Z58=5),15,IF(AND(Y58=4,Z58=1),16,IF(AND(Y58=4,Z58=2),17,IF(AND(Y58=4,Z58=3),18,IF(AND(Y58=4,Z58=4),19,IF(AND(Y58=4,Z58=5),20,IF(AND(Y58=5,Z58=1),21,IF(AND(Y58=5,Z58=2),22,IF(AND(Y58=5,Z58=3),23,IF(AND(Y58=5,Z58=4),24,IF(AND(Y58=5,Z58=5),25,"")))))))))))))))))))))))))</f>
        <v/>
      </c>
      <c r="B58" s="28">
        <f>IF(A58="","",(COUNTIF($A$6:A58,A58))/100)</f>
        <v/>
      </c>
      <c r="C58" s="28">
        <f>IFERROR(A58+B58,"")</f>
        <v/>
      </c>
      <c r="D58" s="38" t="n">
        <v>53</v>
      </c>
      <c r="E58" s="3" t="n"/>
      <c r="F58" s="3" t="n"/>
      <c r="G58" s="3" t="n"/>
      <c r="H58" s="4" t="n"/>
      <c r="I58" s="4" t="n"/>
      <c r="J58" s="12">
        <f>IF(OR(H58="",I58=""),"",H58*I58)</f>
        <v/>
      </c>
      <c r="K58" s="14">
        <f>IF(J58="","",IF(AND(H58=1,I58=1),"BAJO",IF(AND(H58=1,I58=2),"BAJO",IF(AND(H58=1,I58=3),"MODERADO",IF(AND(H58=1,I58=4),"FAVORABLE",IF(AND(H58=1,I58=5),"FAVORABLE",IF(AND(H58=2,I58=1),"BAJO",IF(AND(H58=2,I58=2),"BAJO",IF(AND(H58=2,I58=3),"MODERADO",IF(AND(H58=2,I58=4),"FAVORABLE",IF(AND(H58=2,I58=5),"ALTO",IF(AND(H58=3,I58=1),"BAJO",IF(AND(H58=3,I58=2),"MODERADO",IF(AND(H58=3,I58=3),"FAVORABLE",IF(AND(H58=3,I58=4),"ALTO",IF(AND(H58=3,I58=5),"ALTO",IF(AND(H58=4,I58=1),"MODERADO",IF(AND(H58=4,I58=2),"FAVORABLE",IF(AND(H58=4,I58=3),"FAVORABLE",IF(AND(H58=4,I58=4),"ALTO",IF(AND(H58=4,I58=5),"ALTO",IF(AND(H58=5,I58=1),"FAVORABLE",IF(AND(H58=5,I58=2),"FAVORABLE",IF(AND(H58=5,I58=3),"ALTO",IF(AND(H58=5,I58=4),"ALTO",IF(AND(H58=5,I58=5),"ALTO",""))))))))))))))))))))))))))</f>
        <v/>
      </c>
      <c r="L58" s="3" t="n"/>
      <c r="M58" s="3" t="n"/>
      <c r="N58" s="3" t="n"/>
      <c r="O58" s="3" t="n"/>
      <c r="P58" s="3" t="n"/>
      <c r="Q58" s="3" t="n"/>
      <c r="R58" s="3" t="n"/>
      <c r="S58" s="3" t="n"/>
      <c r="T58" s="13">
        <f>IFERROR(SUM(O58:S58),"")</f>
        <v/>
      </c>
      <c r="U58" s="13" t="n"/>
      <c r="V58" s="3" t="n"/>
      <c r="W58" s="13" t="n"/>
      <c r="X58" s="3" t="n"/>
      <c r="Y58" s="12">
        <f>IF(J58="","",IF(OR(N58="",N58="IMPACTO"),H58,IF(T58&lt;=50,H58,IF(AND(T58&lt;=75,H58&lt;5),H58+1,IF(AND(T58&lt;=75,H58=5),H58,IF(AND(T58&lt;=100,H58&lt;4),H58+2,IF(AND(T58&lt;=100,H58=4),H58+1,IF(AND(T58&lt;=100,H58=5),H58,""))))))))</f>
        <v/>
      </c>
      <c r="Z58" s="12">
        <f>IF(J58="","",IF(OR(N58="",N58="PROBABILIDAD"),I58,IF(T58&lt;=50,I58,IF(AND(T58&lt;=75,I58&lt;5),I58+1,IF(AND(T58&lt;=75,I58=5),I58,IF(AND(T58&lt;=100,I58&lt;4),I58+2,IF(AND(T58&lt;=100,I58=4),I58+1,IF(AND(T58&lt;=100,I58=5),I58,""))))))))</f>
        <v/>
      </c>
      <c r="AA58" s="12">
        <f>IF(OR(Y58="",Z58=""),"",Y58*Z58)</f>
        <v/>
      </c>
      <c r="AB58" s="14">
        <f>IF(AA58="","",IF(AND(Y58=1,Z58=1),"BAJO",IF(AND(Y58=1,Z58=2),"MODERADO",IF(AND(Y58=1,Z58=3),"MODERADO",IF(AND(Y58=1,Z58=4),"MODERADO",IF(AND(Y58=1,Z58=5),"MODERADO",IF(AND(Y58=2,Z58=1),"BAJO",IF(AND(Y58=2,Z58=2),"MODERADO",IF(AND(Y58=2,Z58=3),"MODERADO",IF(AND(Y58=2,Z58=4),"FAVORABLE",IF(AND(Y58=2,Z58=5),"FAVORABLE",IF(AND(Y58=3,Z58=1),"BAJO",IF(AND(Y58=3,Z58=2),"MODERADO",IF(AND(Y58=3,Z58=3),"FAVORABLE",IF(AND(Y58=3,Z58=4),"FAVORABLE",IF(AND(Y58=3,Z58=5),"FAVORABLE",IF(AND(Y58=4,Z58=1),"BAJO",IF(AND(Y58=4,Z58=2),"MODERADO",IF(AND(Y58=4,Z58=3),"FAVORABLE",IF(AND(Y58=4,Z58=4),"FAVORABLE",IF(AND(Y58=4,Z58=5),"ALTO",IF(AND(Y58=5,Z58=1),"BAJO",IF(AND(Y58=5,Z58=2),"MODERADO",IF(AND(Y58=5,Z58=3),"FAVORABLE",IF(AND(Y58=5,Z58=4),"ALTO",IF(AND(Y58=5,Z58=5),"ALTO",""))))))))))))))))))))))))))</f>
        <v/>
      </c>
      <c r="AC58" s="18" t="n"/>
      <c r="AD58" s="20" t="n"/>
      <c r="AE58" s="18" t="n"/>
      <c r="AF58" s="20" t="n"/>
      <c r="AG58" s="18" t="n"/>
      <c r="AH58" s="20" t="n"/>
      <c r="AI58" s="18" t="n"/>
      <c r="AJ58" s="20" t="n"/>
      <c r="AK58" s="18" t="n"/>
      <c r="AL58" s="20" t="n"/>
      <c r="AM58" s="18" t="n"/>
      <c r="AN58" s="20" t="n"/>
    </row>
    <row r="59" customFormat="1" s="30">
      <c r="A59" s="28">
        <f>IF(AND(Y59=1,Z59=1),1,IF(AND(Y59=1,Z59=2),2,IF(AND(Y59=1,Z59=3),3,IF(AND(Y59=1,Z59=4),4,IF(AND(Y59=1,Z59=5),5,IF(AND(Y59=2,Z59=1),6,IF(AND(Y59=2,Z59=2),7,IF(AND(Y59=2,Z59=3),8,IF(AND(Y59=2,Z59=4),9,IF(AND(Y59=2,Z59=5),10,IF(AND(Y59=3,Z59=1),11,IF(AND(Y59=3,Z59=2),12,IF(AND(Y59=3,Z59=3),13,IF(AND(Y59=3,Z59=4),14,IF(AND(Y59=3,Z59=5),15,IF(AND(Y59=4,Z59=1),16,IF(AND(Y59=4,Z59=2),17,IF(AND(Y59=4,Z59=3),18,IF(AND(Y59=4,Z59=4),19,IF(AND(Y59=4,Z59=5),20,IF(AND(Y59=5,Z59=1),21,IF(AND(Y59=5,Z59=2),22,IF(AND(Y59=5,Z59=3),23,IF(AND(Y59=5,Z59=4),24,IF(AND(Y59=5,Z59=5),25,"")))))))))))))))))))))))))</f>
        <v/>
      </c>
      <c r="B59" s="28">
        <f>IF(A59="","",(COUNTIF($A$6:A59,A59))/100)</f>
        <v/>
      </c>
      <c r="C59" s="28">
        <f>IFERROR(A59+B59,"")</f>
        <v/>
      </c>
      <c r="D59" s="38" t="n">
        <v>54</v>
      </c>
      <c r="E59" s="3" t="n"/>
      <c r="F59" s="3" t="n"/>
      <c r="G59" s="3" t="n"/>
      <c r="H59" s="4" t="n"/>
      <c r="I59" s="4" t="n"/>
      <c r="J59" s="12">
        <f>IF(OR(H59="",I59=""),"",H59*I59)</f>
        <v/>
      </c>
      <c r="K59" s="14">
        <f>IF(J59="","",IF(AND(H59=1,I59=1),"BAJO",IF(AND(H59=1,I59=2),"BAJO",IF(AND(H59=1,I59=3),"MODERADO",IF(AND(H59=1,I59=4),"FAVORABLE",IF(AND(H59=1,I59=5),"FAVORABLE",IF(AND(H59=2,I59=1),"BAJO",IF(AND(H59=2,I59=2),"BAJO",IF(AND(H59=2,I59=3),"MODERADO",IF(AND(H59=2,I59=4),"FAVORABLE",IF(AND(H59=2,I59=5),"ALTO",IF(AND(H59=3,I59=1),"BAJO",IF(AND(H59=3,I59=2),"MODERADO",IF(AND(H59=3,I59=3),"FAVORABLE",IF(AND(H59=3,I59=4),"ALTO",IF(AND(H59=3,I59=5),"ALTO",IF(AND(H59=4,I59=1),"MODERADO",IF(AND(H59=4,I59=2),"FAVORABLE",IF(AND(H59=4,I59=3),"FAVORABLE",IF(AND(H59=4,I59=4),"ALTO",IF(AND(H59=4,I59=5),"ALTO",IF(AND(H59=5,I59=1),"FAVORABLE",IF(AND(H59=5,I59=2),"FAVORABLE",IF(AND(H59=5,I59=3),"ALTO",IF(AND(H59=5,I59=4),"ALTO",IF(AND(H59=5,I59=5),"ALTO",""))))))))))))))))))))))))))</f>
        <v/>
      </c>
      <c r="L59" s="3" t="n"/>
      <c r="M59" s="3" t="n"/>
      <c r="N59" s="3" t="n"/>
      <c r="O59" s="3" t="n"/>
      <c r="P59" s="3" t="n"/>
      <c r="Q59" s="3" t="n"/>
      <c r="R59" s="3" t="n"/>
      <c r="S59" s="3" t="n"/>
      <c r="T59" s="13">
        <f>IFERROR(SUM(O59:S59),"")</f>
        <v/>
      </c>
      <c r="U59" s="13" t="n"/>
      <c r="V59" s="3" t="n"/>
      <c r="W59" s="13" t="n"/>
      <c r="X59" s="3" t="n"/>
      <c r="Y59" s="12">
        <f>IF(J59="","",IF(OR(N59="",N59="IMPACTO"),H59,IF(T59&lt;=50,H59,IF(AND(T59&lt;=75,H59&lt;5),H59+1,IF(AND(T59&lt;=75,H59=5),H59,IF(AND(T59&lt;=100,H59&lt;4),H59+2,IF(AND(T59&lt;=100,H59=4),H59+1,IF(AND(T59&lt;=100,H59=5),H59,""))))))))</f>
        <v/>
      </c>
      <c r="Z59" s="12">
        <f>IF(J59="","",IF(OR(N59="",N59="PROBABILIDAD"),I59,IF(T59&lt;=50,I59,IF(AND(T59&lt;=75,I59&lt;5),I59+1,IF(AND(T59&lt;=75,I59=5),I59,IF(AND(T59&lt;=100,I59&lt;4),I59+2,IF(AND(T59&lt;=100,I59=4),I59+1,IF(AND(T59&lt;=100,I59=5),I59,""))))))))</f>
        <v/>
      </c>
      <c r="AA59" s="12">
        <f>IF(OR(Y59="",Z59=""),"",Y59*Z59)</f>
        <v/>
      </c>
      <c r="AB59" s="14">
        <f>IF(AA59="","",IF(AND(Y59=1,Z59=1),"BAJO",IF(AND(Y59=1,Z59=2),"MODERADO",IF(AND(Y59=1,Z59=3),"MODERADO",IF(AND(Y59=1,Z59=4),"MODERADO",IF(AND(Y59=1,Z59=5),"MODERADO",IF(AND(Y59=2,Z59=1),"BAJO",IF(AND(Y59=2,Z59=2),"MODERADO",IF(AND(Y59=2,Z59=3),"MODERADO",IF(AND(Y59=2,Z59=4),"FAVORABLE",IF(AND(Y59=2,Z59=5),"FAVORABLE",IF(AND(Y59=3,Z59=1),"BAJO",IF(AND(Y59=3,Z59=2),"MODERADO",IF(AND(Y59=3,Z59=3),"FAVORABLE",IF(AND(Y59=3,Z59=4),"FAVORABLE",IF(AND(Y59=3,Z59=5),"FAVORABLE",IF(AND(Y59=4,Z59=1),"BAJO",IF(AND(Y59=4,Z59=2),"MODERADO",IF(AND(Y59=4,Z59=3),"FAVORABLE",IF(AND(Y59=4,Z59=4),"FAVORABLE",IF(AND(Y59=4,Z59=5),"ALTO",IF(AND(Y59=5,Z59=1),"BAJO",IF(AND(Y59=5,Z59=2),"MODERADO",IF(AND(Y59=5,Z59=3),"FAVORABLE",IF(AND(Y59=5,Z59=4),"ALTO",IF(AND(Y59=5,Z59=5),"ALTO",""))))))))))))))))))))))))))</f>
        <v/>
      </c>
      <c r="AC59" s="18" t="n"/>
      <c r="AD59" s="20" t="n"/>
      <c r="AE59" s="18" t="n"/>
      <c r="AF59" s="20" t="n"/>
      <c r="AG59" s="18" t="n"/>
      <c r="AH59" s="20" t="n"/>
      <c r="AI59" s="18" t="n"/>
      <c r="AJ59" s="20" t="n"/>
      <c r="AK59" s="18" t="n"/>
      <c r="AL59" s="20" t="n"/>
      <c r="AM59" s="18" t="n"/>
      <c r="AN59" s="20" t="n"/>
    </row>
    <row r="60" customFormat="1" s="30">
      <c r="A60" s="28">
        <f>IF(AND(Y60=1,Z60=1),1,IF(AND(Y60=1,Z60=2),2,IF(AND(Y60=1,Z60=3),3,IF(AND(Y60=1,Z60=4),4,IF(AND(Y60=1,Z60=5),5,IF(AND(Y60=2,Z60=1),6,IF(AND(Y60=2,Z60=2),7,IF(AND(Y60=2,Z60=3),8,IF(AND(Y60=2,Z60=4),9,IF(AND(Y60=2,Z60=5),10,IF(AND(Y60=3,Z60=1),11,IF(AND(Y60=3,Z60=2),12,IF(AND(Y60=3,Z60=3),13,IF(AND(Y60=3,Z60=4),14,IF(AND(Y60=3,Z60=5),15,IF(AND(Y60=4,Z60=1),16,IF(AND(Y60=4,Z60=2),17,IF(AND(Y60=4,Z60=3),18,IF(AND(Y60=4,Z60=4),19,IF(AND(Y60=4,Z60=5),20,IF(AND(Y60=5,Z60=1),21,IF(AND(Y60=5,Z60=2),22,IF(AND(Y60=5,Z60=3),23,IF(AND(Y60=5,Z60=4),24,IF(AND(Y60=5,Z60=5),25,"")))))))))))))))))))))))))</f>
        <v/>
      </c>
      <c r="B60" s="28">
        <f>IF(A60="","",(COUNTIF($A$6:A60,A60))/100)</f>
        <v/>
      </c>
      <c r="C60" s="28">
        <f>IFERROR(A60+B60,"")</f>
        <v/>
      </c>
      <c r="D60" s="38" t="n">
        <v>55</v>
      </c>
      <c r="E60" s="3" t="n"/>
      <c r="F60" s="3" t="n"/>
      <c r="G60" s="3" t="n"/>
      <c r="H60" s="4" t="n"/>
      <c r="I60" s="4" t="n"/>
      <c r="J60" s="12">
        <f>IF(OR(H60="",I60=""),"",H60*I60)</f>
        <v/>
      </c>
      <c r="K60" s="14">
        <f>IF(J60="","",IF(AND(H60=1,I60=1),"BAJO",IF(AND(H60=1,I60=2),"BAJO",IF(AND(H60=1,I60=3),"MODERADO",IF(AND(H60=1,I60=4),"FAVORABLE",IF(AND(H60=1,I60=5),"FAVORABLE",IF(AND(H60=2,I60=1),"BAJO",IF(AND(H60=2,I60=2),"BAJO",IF(AND(H60=2,I60=3),"MODERADO",IF(AND(H60=2,I60=4),"FAVORABLE",IF(AND(H60=2,I60=5),"ALTO",IF(AND(H60=3,I60=1),"BAJO",IF(AND(H60=3,I60=2),"MODERADO",IF(AND(H60=3,I60=3),"FAVORABLE",IF(AND(H60=3,I60=4),"ALTO",IF(AND(H60=3,I60=5),"ALTO",IF(AND(H60=4,I60=1),"MODERADO",IF(AND(H60=4,I60=2),"FAVORABLE",IF(AND(H60=4,I60=3),"FAVORABLE",IF(AND(H60=4,I60=4),"ALTO",IF(AND(H60=4,I60=5),"ALTO",IF(AND(H60=5,I60=1),"FAVORABLE",IF(AND(H60=5,I60=2),"FAVORABLE",IF(AND(H60=5,I60=3),"ALTO",IF(AND(H60=5,I60=4),"ALTO",IF(AND(H60=5,I60=5),"ALTO",""))))))))))))))))))))))))))</f>
        <v/>
      </c>
      <c r="L60" s="3" t="n"/>
      <c r="M60" s="3" t="n"/>
      <c r="N60" s="3" t="n"/>
      <c r="O60" s="3" t="n"/>
      <c r="P60" s="3" t="n"/>
      <c r="Q60" s="3" t="n"/>
      <c r="R60" s="3" t="n"/>
      <c r="S60" s="3" t="n"/>
      <c r="T60" s="13">
        <f>IFERROR(SUM(O60:S60),"")</f>
        <v/>
      </c>
      <c r="U60" s="13" t="n"/>
      <c r="V60" s="3" t="n"/>
      <c r="W60" s="13" t="n"/>
      <c r="X60" s="3" t="n"/>
      <c r="Y60" s="12">
        <f>IF(J60="","",IF(OR(N60="",N60="IMPACTO"),H60,IF(T60&lt;=50,H60,IF(AND(T60&lt;=75,H60&lt;5),H60+1,IF(AND(T60&lt;=75,H60=5),H60,IF(AND(T60&lt;=100,H60&lt;4),H60+2,IF(AND(T60&lt;=100,H60=4),H60+1,IF(AND(T60&lt;=100,H60=5),H60,""))))))))</f>
        <v/>
      </c>
      <c r="Z60" s="12">
        <f>IF(J60="","",IF(OR(N60="",N60="PROBABILIDAD"),I60,IF(T60&lt;=50,I60,IF(AND(T60&lt;=75,I60&lt;5),I60+1,IF(AND(T60&lt;=75,I60=5),I60,IF(AND(T60&lt;=100,I60&lt;4),I60+2,IF(AND(T60&lt;=100,I60=4),I60+1,IF(AND(T60&lt;=100,I60=5),I60,""))))))))</f>
        <v/>
      </c>
      <c r="AA60" s="12">
        <f>IF(OR(Y60="",Z60=""),"",Y60*Z60)</f>
        <v/>
      </c>
      <c r="AB60" s="14">
        <f>IF(AA60="","",IF(AND(Y60=1,Z60=1),"BAJO",IF(AND(Y60=1,Z60=2),"MODERADO",IF(AND(Y60=1,Z60=3),"MODERADO",IF(AND(Y60=1,Z60=4),"MODERADO",IF(AND(Y60=1,Z60=5),"MODERADO",IF(AND(Y60=2,Z60=1),"BAJO",IF(AND(Y60=2,Z60=2),"MODERADO",IF(AND(Y60=2,Z60=3),"MODERADO",IF(AND(Y60=2,Z60=4),"FAVORABLE",IF(AND(Y60=2,Z60=5),"FAVORABLE",IF(AND(Y60=3,Z60=1),"BAJO",IF(AND(Y60=3,Z60=2),"MODERADO",IF(AND(Y60=3,Z60=3),"FAVORABLE",IF(AND(Y60=3,Z60=4),"FAVORABLE",IF(AND(Y60=3,Z60=5),"FAVORABLE",IF(AND(Y60=4,Z60=1),"BAJO",IF(AND(Y60=4,Z60=2),"MODERADO",IF(AND(Y60=4,Z60=3),"FAVORABLE",IF(AND(Y60=4,Z60=4),"FAVORABLE",IF(AND(Y60=4,Z60=5),"ALTO",IF(AND(Y60=5,Z60=1),"BAJO",IF(AND(Y60=5,Z60=2),"MODERADO",IF(AND(Y60=5,Z60=3),"FAVORABLE",IF(AND(Y60=5,Z60=4),"ALTO",IF(AND(Y60=5,Z60=5),"ALTO",""))))))))))))))))))))))))))</f>
        <v/>
      </c>
      <c r="AC60" s="18" t="n"/>
      <c r="AD60" s="20" t="n"/>
      <c r="AE60" s="18" t="n"/>
      <c r="AF60" s="20" t="n"/>
      <c r="AG60" s="18" t="n"/>
      <c r="AH60" s="20" t="n"/>
      <c r="AI60" s="18" t="n"/>
      <c r="AJ60" s="20" t="n"/>
      <c r="AK60" s="18" t="n"/>
      <c r="AL60" s="20" t="n"/>
      <c r="AM60" s="18" t="n"/>
      <c r="AN60" s="20" t="n"/>
    </row>
    <row r="61" customFormat="1" s="30">
      <c r="A61" s="28">
        <f>IF(AND(Y61=1,Z61=1),1,IF(AND(Y61=1,Z61=2),2,IF(AND(Y61=1,Z61=3),3,IF(AND(Y61=1,Z61=4),4,IF(AND(Y61=1,Z61=5),5,IF(AND(Y61=2,Z61=1),6,IF(AND(Y61=2,Z61=2),7,IF(AND(Y61=2,Z61=3),8,IF(AND(Y61=2,Z61=4),9,IF(AND(Y61=2,Z61=5),10,IF(AND(Y61=3,Z61=1),11,IF(AND(Y61=3,Z61=2),12,IF(AND(Y61=3,Z61=3),13,IF(AND(Y61=3,Z61=4),14,IF(AND(Y61=3,Z61=5),15,IF(AND(Y61=4,Z61=1),16,IF(AND(Y61=4,Z61=2),17,IF(AND(Y61=4,Z61=3),18,IF(AND(Y61=4,Z61=4),19,IF(AND(Y61=4,Z61=5),20,IF(AND(Y61=5,Z61=1),21,IF(AND(Y61=5,Z61=2),22,IF(AND(Y61=5,Z61=3),23,IF(AND(Y61=5,Z61=4),24,IF(AND(Y61=5,Z61=5),25,"")))))))))))))))))))))))))</f>
        <v/>
      </c>
      <c r="B61" s="28">
        <f>IF(A61="","",(COUNTIF($A$6:A61,A61))/100)</f>
        <v/>
      </c>
      <c r="C61" s="28">
        <f>IFERROR(A61+B61,"")</f>
        <v/>
      </c>
      <c r="D61" s="38" t="n">
        <v>56</v>
      </c>
      <c r="E61" s="3" t="n"/>
      <c r="F61" s="3" t="n"/>
      <c r="G61" s="3" t="n"/>
      <c r="H61" s="4" t="n"/>
      <c r="I61" s="4" t="n"/>
      <c r="J61" s="12">
        <f>IF(OR(H61="",I61=""),"",H61*I61)</f>
        <v/>
      </c>
      <c r="K61" s="14">
        <f>IF(J61="","",IF(AND(H61=1,I61=1),"BAJO",IF(AND(H61=1,I61=2),"BAJO",IF(AND(H61=1,I61=3),"MODERADO",IF(AND(H61=1,I61=4),"FAVORABLE",IF(AND(H61=1,I61=5),"FAVORABLE",IF(AND(H61=2,I61=1),"BAJO",IF(AND(H61=2,I61=2),"BAJO",IF(AND(H61=2,I61=3),"MODERADO",IF(AND(H61=2,I61=4),"FAVORABLE",IF(AND(H61=2,I61=5),"ALTO",IF(AND(H61=3,I61=1),"BAJO",IF(AND(H61=3,I61=2),"MODERADO",IF(AND(H61=3,I61=3),"FAVORABLE",IF(AND(H61=3,I61=4),"ALTO",IF(AND(H61=3,I61=5),"ALTO",IF(AND(H61=4,I61=1),"MODERADO",IF(AND(H61=4,I61=2),"FAVORABLE",IF(AND(H61=4,I61=3),"FAVORABLE",IF(AND(H61=4,I61=4),"ALTO",IF(AND(H61=4,I61=5),"ALTO",IF(AND(H61=5,I61=1),"FAVORABLE",IF(AND(H61=5,I61=2),"FAVORABLE",IF(AND(H61=5,I61=3),"ALTO",IF(AND(H61=5,I61=4),"ALTO",IF(AND(H61=5,I61=5),"ALTO",""))))))))))))))))))))))))))</f>
        <v/>
      </c>
      <c r="L61" s="3" t="n"/>
      <c r="M61" s="3" t="n"/>
      <c r="N61" s="3" t="n"/>
      <c r="O61" s="3" t="n"/>
      <c r="P61" s="3" t="n"/>
      <c r="Q61" s="3" t="n"/>
      <c r="R61" s="3" t="n"/>
      <c r="S61" s="3" t="n"/>
      <c r="T61" s="13">
        <f>IFERROR(SUM(O61:S61),"")</f>
        <v/>
      </c>
      <c r="U61" s="13" t="n"/>
      <c r="V61" s="3" t="n"/>
      <c r="W61" s="13" t="n"/>
      <c r="X61" s="3" t="n"/>
      <c r="Y61" s="12">
        <f>IF(J61="","",IF(OR(N61="",N61="IMPACTO"),H61,IF(T61&lt;=50,H61,IF(AND(T61&lt;=75,H61&lt;5),H61+1,IF(AND(T61&lt;=75,H61=5),H61,IF(AND(T61&lt;=100,H61&lt;4),H61+2,IF(AND(T61&lt;=100,H61=4),H61+1,IF(AND(T61&lt;=100,H61=5),H61,""))))))))</f>
        <v/>
      </c>
      <c r="Z61" s="12">
        <f>IF(J61="","",IF(OR(N61="",N61="PROBABILIDAD"),I61,IF(T61&lt;=50,I61,IF(AND(T61&lt;=75,I61&lt;5),I61+1,IF(AND(T61&lt;=75,I61=5),I61,IF(AND(T61&lt;=100,I61&lt;4),I61+2,IF(AND(T61&lt;=100,I61=4),I61+1,IF(AND(T61&lt;=100,I61=5),I61,""))))))))</f>
        <v/>
      </c>
      <c r="AA61" s="12">
        <f>IF(OR(Y61="",Z61=""),"",Y61*Z61)</f>
        <v/>
      </c>
      <c r="AB61" s="14">
        <f>IF(AA61="","",IF(AND(Y61=1,Z61=1),"BAJO",IF(AND(Y61=1,Z61=2),"MODERADO",IF(AND(Y61=1,Z61=3),"MODERADO",IF(AND(Y61=1,Z61=4),"MODERADO",IF(AND(Y61=1,Z61=5),"MODERADO",IF(AND(Y61=2,Z61=1),"BAJO",IF(AND(Y61=2,Z61=2),"MODERADO",IF(AND(Y61=2,Z61=3),"MODERADO",IF(AND(Y61=2,Z61=4),"FAVORABLE",IF(AND(Y61=2,Z61=5),"FAVORABLE",IF(AND(Y61=3,Z61=1),"BAJO",IF(AND(Y61=3,Z61=2),"MODERADO",IF(AND(Y61=3,Z61=3),"FAVORABLE",IF(AND(Y61=3,Z61=4),"FAVORABLE",IF(AND(Y61=3,Z61=5),"FAVORABLE",IF(AND(Y61=4,Z61=1),"BAJO",IF(AND(Y61=4,Z61=2),"MODERADO",IF(AND(Y61=4,Z61=3),"FAVORABLE",IF(AND(Y61=4,Z61=4),"FAVORABLE",IF(AND(Y61=4,Z61=5),"ALTO",IF(AND(Y61=5,Z61=1),"BAJO",IF(AND(Y61=5,Z61=2),"MODERADO",IF(AND(Y61=5,Z61=3),"FAVORABLE",IF(AND(Y61=5,Z61=4),"ALTO",IF(AND(Y61=5,Z61=5),"ALTO",""))))))))))))))))))))))))))</f>
        <v/>
      </c>
      <c r="AC61" s="18" t="n"/>
      <c r="AD61" s="20" t="n"/>
      <c r="AE61" s="18" t="n"/>
      <c r="AF61" s="20" t="n"/>
      <c r="AG61" s="18" t="n"/>
      <c r="AH61" s="20" t="n"/>
      <c r="AI61" s="18" t="n"/>
      <c r="AJ61" s="20" t="n"/>
      <c r="AK61" s="18" t="n"/>
      <c r="AL61" s="20" t="n"/>
      <c r="AM61" s="18" t="n"/>
      <c r="AN61" s="20" t="n"/>
    </row>
    <row r="62" customFormat="1" s="30">
      <c r="A62" s="28">
        <f>IF(AND(Y62=1,Z62=1),1,IF(AND(Y62=1,Z62=2),2,IF(AND(Y62=1,Z62=3),3,IF(AND(Y62=1,Z62=4),4,IF(AND(Y62=1,Z62=5),5,IF(AND(Y62=2,Z62=1),6,IF(AND(Y62=2,Z62=2),7,IF(AND(Y62=2,Z62=3),8,IF(AND(Y62=2,Z62=4),9,IF(AND(Y62=2,Z62=5),10,IF(AND(Y62=3,Z62=1),11,IF(AND(Y62=3,Z62=2),12,IF(AND(Y62=3,Z62=3),13,IF(AND(Y62=3,Z62=4),14,IF(AND(Y62=3,Z62=5),15,IF(AND(Y62=4,Z62=1),16,IF(AND(Y62=4,Z62=2),17,IF(AND(Y62=4,Z62=3),18,IF(AND(Y62=4,Z62=4),19,IF(AND(Y62=4,Z62=5),20,IF(AND(Y62=5,Z62=1),21,IF(AND(Y62=5,Z62=2),22,IF(AND(Y62=5,Z62=3),23,IF(AND(Y62=5,Z62=4),24,IF(AND(Y62=5,Z62=5),25,"")))))))))))))))))))))))))</f>
        <v/>
      </c>
      <c r="B62" s="28">
        <f>IF(A62="","",(COUNTIF($A$6:A62,A62))/100)</f>
        <v/>
      </c>
      <c r="C62" s="28">
        <f>IFERROR(A62+B62,"")</f>
        <v/>
      </c>
      <c r="D62" s="38" t="n">
        <v>57</v>
      </c>
      <c r="E62" s="3" t="n"/>
      <c r="F62" s="3" t="n"/>
      <c r="G62" s="3" t="n"/>
      <c r="H62" s="4" t="n"/>
      <c r="I62" s="4" t="n"/>
      <c r="J62" s="12">
        <f>IF(OR(H62="",I62=""),"",H62*I62)</f>
        <v/>
      </c>
      <c r="K62" s="14">
        <f>IF(J62="","",IF(AND(H62=1,I62=1),"BAJO",IF(AND(H62=1,I62=2),"BAJO",IF(AND(H62=1,I62=3),"MODERADO",IF(AND(H62=1,I62=4),"FAVORABLE",IF(AND(H62=1,I62=5),"FAVORABLE",IF(AND(H62=2,I62=1),"BAJO",IF(AND(H62=2,I62=2),"BAJO",IF(AND(H62=2,I62=3),"MODERADO",IF(AND(H62=2,I62=4),"FAVORABLE",IF(AND(H62=2,I62=5),"ALTO",IF(AND(H62=3,I62=1),"BAJO",IF(AND(H62=3,I62=2),"MODERADO",IF(AND(H62=3,I62=3),"FAVORABLE",IF(AND(H62=3,I62=4),"ALTO",IF(AND(H62=3,I62=5),"ALTO",IF(AND(H62=4,I62=1),"MODERADO",IF(AND(H62=4,I62=2),"FAVORABLE",IF(AND(H62=4,I62=3),"FAVORABLE",IF(AND(H62=4,I62=4),"ALTO",IF(AND(H62=4,I62=5),"ALTO",IF(AND(H62=5,I62=1),"FAVORABLE",IF(AND(H62=5,I62=2),"FAVORABLE",IF(AND(H62=5,I62=3),"ALTO",IF(AND(H62=5,I62=4),"ALTO",IF(AND(H62=5,I62=5),"ALTO",""))))))))))))))))))))))))))</f>
        <v/>
      </c>
      <c r="L62" s="3" t="n"/>
      <c r="M62" s="3" t="n"/>
      <c r="N62" s="3" t="n"/>
      <c r="O62" s="3" t="n"/>
      <c r="P62" s="3" t="n"/>
      <c r="Q62" s="3" t="n"/>
      <c r="R62" s="3" t="n"/>
      <c r="S62" s="3" t="n"/>
      <c r="T62" s="13">
        <f>IFERROR(SUM(O62:S62),"")</f>
        <v/>
      </c>
      <c r="U62" s="13" t="n"/>
      <c r="V62" s="3" t="n"/>
      <c r="W62" s="13" t="n"/>
      <c r="X62" s="3" t="n"/>
      <c r="Y62" s="12">
        <f>IF(J62="","",IF(OR(N62="",N62="IMPACTO"),H62,IF(T62&lt;=50,H62,IF(AND(T62&lt;=75,H62&lt;5),H62+1,IF(AND(T62&lt;=75,H62=5),H62,IF(AND(T62&lt;=100,H62&lt;4),H62+2,IF(AND(T62&lt;=100,H62=4),H62+1,IF(AND(T62&lt;=100,H62=5),H62,""))))))))</f>
        <v/>
      </c>
      <c r="Z62" s="12">
        <f>IF(J62="","",IF(OR(N62="",N62="PROBABILIDAD"),I62,IF(T62&lt;=50,I62,IF(AND(T62&lt;=75,I62&lt;5),I62+1,IF(AND(T62&lt;=75,I62=5),I62,IF(AND(T62&lt;=100,I62&lt;4),I62+2,IF(AND(T62&lt;=100,I62=4),I62+1,IF(AND(T62&lt;=100,I62=5),I62,""))))))))</f>
        <v/>
      </c>
      <c r="AA62" s="12">
        <f>IF(OR(Y62="",Z62=""),"",Y62*Z62)</f>
        <v/>
      </c>
      <c r="AB62" s="14">
        <f>IF(AA62="","",IF(AND(Y62=1,Z62=1),"BAJO",IF(AND(Y62=1,Z62=2),"MODERADO",IF(AND(Y62=1,Z62=3),"MODERADO",IF(AND(Y62=1,Z62=4),"MODERADO",IF(AND(Y62=1,Z62=5),"MODERADO",IF(AND(Y62=2,Z62=1),"BAJO",IF(AND(Y62=2,Z62=2),"MODERADO",IF(AND(Y62=2,Z62=3),"MODERADO",IF(AND(Y62=2,Z62=4),"FAVORABLE",IF(AND(Y62=2,Z62=5),"FAVORABLE",IF(AND(Y62=3,Z62=1),"BAJO",IF(AND(Y62=3,Z62=2),"MODERADO",IF(AND(Y62=3,Z62=3),"FAVORABLE",IF(AND(Y62=3,Z62=4),"FAVORABLE",IF(AND(Y62=3,Z62=5),"FAVORABLE",IF(AND(Y62=4,Z62=1),"BAJO",IF(AND(Y62=4,Z62=2),"MODERADO",IF(AND(Y62=4,Z62=3),"FAVORABLE",IF(AND(Y62=4,Z62=4),"FAVORABLE",IF(AND(Y62=4,Z62=5),"ALTO",IF(AND(Y62=5,Z62=1),"BAJO",IF(AND(Y62=5,Z62=2),"MODERADO",IF(AND(Y62=5,Z62=3),"FAVORABLE",IF(AND(Y62=5,Z62=4),"ALTO",IF(AND(Y62=5,Z62=5),"ALTO",""))))))))))))))))))))))))))</f>
        <v/>
      </c>
      <c r="AC62" s="18" t="n"/>
      <c r="AD62" s="20" t="n"/>
      <c r="AE62" s="18" t="n"/>
      <c r="AF62" s="20" t="n"/>
      <c r="AG62" s="18" t="n"/>
      <c r="AH62" s="20" t="n"/>
      <c r="AI62" s="18" t="n"/>
      <c r="AJ62" s="20" t="n"/>
      <c r="AK62" s="18" t="n"/>
      <c r="AL62" s="20" t="n"/>
      <c r="AM62" s="18" t="n"/>
      <c r="AN62" s="20" t="n"/>
    </row>
    <row r="63" customFormat="1" s="30">
      <c r="A63" s="28">
        <f>IF(AND(Y63=1,Z63=1),1,IF(AND(Y63=1,Z63=2),2,IF(AND(Y63=1,Z63=3),3,IF(AND(Y63=1,Z63=4),4,IF(AND(Y63=1,Z63=5),5,IF(AND(Y63=2,Z63=1),6,IF(AND(Y63=2,Z63=2),7,IF(AND(Y63=2,Z63=3),8,IF(AND(Y63=2,Z63=4),9,IF(AND(Y63=2,Z63=5),10,IF(AND(Y63=3,Z63=1),11,IF(AND(Y63=3,Z63=2),12,IF(AND(Y63=3,Z63=3),13,IF(AND(Y63=3,Z63=4),14,IF(AND(Y63=3,Z63=5),15,IF(AND(Y63=4,Z63=1),16,IF(AND(Y63=4,Z63=2),17,IF(AND(Y63=4,Z63=3),18,IF(AND(Y63=4,Z63=4),19,IF(AND(Y63=4,Z63=5),20,IF(AND(Y63=5,Z63=1),21,IF(AND(Y63=5,Z63=2),22,IF(AND(Y63=5,Z63=3),23,IF(AND(Y63=5,Z63=4),24,IF(AND(Y63=5,Z63=5),25,"")))))))))))))))))))))))))</f>
        <v/>
      </c>
      <c r="B63" s="28">
        <f>IF(A63="","",(COUNTIF($A$6:A63,A63))/100)</f>
        <v/>
      </c>
      <c r="C63" s="28">
        <f>IFERROR(A63+B63,"")</f>
        <v/>
      </c>
      <c r="D63" s="38" t="n">
        <v>58</v>
      </c>
      <c r="E63" s="3" t="n"/>
      <c r="F63" s="3" t="n"/>
      <c r="G63" s="3" t="n"/>
      <c r="H63" s="4" t="n"/>
      <c r="I63" s="4" t="n"/>
      <c r="J63" s="12">
        <f>IF(OR(H63="",I63=""),"",H63*I63)</f>
        <v/>
      </c>
      <c r="K63" s="14">
        <f>IF(J63="","",IF(AND(H63=1,I63=1),"BAJO",IF(AND(H63=1,I63=2),"BAJO",IF(AND(H63=1,I63=3),"MODERADO",IF(AND(H63=1,I63=4),"FAVORABLE",IF(AND(H63=1,I63=5),"FAVORABLE",IF(AND(H63=2,I63=1),"BAJO",IF(AND(H63=2,I63=2),"BAJO",IF(AND(H63=2,I63=3),"MODERADO",IF(AND(H63=2,I63=4),"FAVORABLE",IF(AND(H63=2,I63=5),"ALTO",IF(AND(H63=3,I63=1),"BAJO",IF(AND(H63=3,I63=2),"MODERADO",IF(AND(H63=3,I63=3),"FAVORABLE",IF(AND(H63=3,I63=4),"ALTO",IF(AND(H63=3,I63=5),"ALTO",IF(AND(H63=4,I63=1),"MODERADO",IF(AND(H63=4,I63=2),"FAVORABLE",IF(AND(H63=4,I63=3),"FAVORABLE",IF(AND(H63=4,I63=4),"ALTO",IF(AND(H63=4,I63=5),"ALTO",IF(AND(H63=5,I63=1),"FAVORABLE",IF(AND(H63=5,I63=2),"FAVORABLE",IF(AND(H63=5,I63=3),"ALTO",IF(AND(H63=5,I63=4),"ALTO",IF(AND(H63=5,I63=5),"ALTO",""))))))))))))))))))))))))))</f>
        <v/>
      </c>
      <c r="L63" s="3" t="n"/>
      <c r="M63" s="3" t="n"/>
      <c r="N63" s="3" t="n"/>
      <c r="O63" s="3" t="n"/>
      <c r="P63" s="3" t="n"/>
      <c r="Q63" s="3" t="n"/>
      <c r="R63" s="3" t="n"/>
      <c r="S63" s="3" t="n"/>
      <c r="T63" s="13">
        <f>IFERROR(SUM(O63:S63),"")</f>
        <v/>
      </c>
      <c r="U63" s="13" t="n"/>
      <c r="V63" s="3" t="n"/>
      <c r="W63" s="13" t="n"/>
      <c r="X63" s="3" t="n"/>
      <c r="Y63" s="12">
        <f>IF(J63="","",IF(OR(N63="",N63="IMPACTO"),H63,IF(T63&lt;=50,H63,IF(AND(T63&lt;=75,H63&lt;5),H63+1,IF(AND(T63&lt;=75,H63=5),H63,IF(AND(T63&lt;=100,H63&lt;4),H63+2,IF(AND(T63&lt;=100,H63=4),H63+1,IF(AND(T63&lt;=100,H63=5),H63,""))))))))</f>
        <v/>
      </c>
      <c r="Z63" s="12">
        <f>IF(J63="","",IF(OR(N63="",N63="PROBABILIDAD"),I63,IF(T63&lt;=50,I63,IF(AND(T63&lt;=75,I63&lt;5),I63+1,IF(AND(T63&lt;=75,I63=5),I63,IF(AND(T63&lt;=100,I63&lt;4),I63+2,IF(AND(T63&lt;=100,I63=4),I63+1,IF(AND(T63&lt;=100,I63=5),I63,""))))))))</f>
        <v/>
      </c>
      <c r="AA63" s="12">
        <f>IF(OR(Y63="",Z63=""),"",Y63*Z63)</f>
        <v/>
      </c>
      <c r="AB63" s="14">
        <f>IF(AA63="","",IF(AND(Y63=1,Z63=1),"BAJO",IF(AND(Y63=1,Z63=2),"MODERADO",IF(AND(Y63=1,Z63=3),"MODERADO",IF(AND(Y63=1,Z63=4),"MODERADO",IF(AND(Y63=1,Z63=5),"MODERADO",IF(AND(Y63=2,Z63=1),"BAJO",IF(AND(Y63=2,Z63=2),"MODERADO",IF(AND(Y63=2,Z63=3),"MODERADO",IF(AND(Y63=2,Z63=4),"FAVORABLE",IF(AND(Y63=2,Z63=5),"FAVORABLE",IF(AND(Y63=3,Z63=1),"BAJO",IF(AND(Y63=3,Z63=2),"MODERADO",IF(AND(Y63=3,Z63=3),"FAVORABLE",IF(AND(Y63=3,Z63=4),"FAVORABLE",IF(AND(Y63=3,Z63=5),"FAVORABLE",IF(AND(Y63=4,Z63=1),"BAJO",IF(AND(Y63=4,Z63=2),"MODERADO",IF(AND(Y63=4,Z63=3),"FAVORABLE",IF(AND(Y63=4,Z63=4),"FAVORABLE",IF(AND(Y63=4,Z63=5),"ALTO",IF(AND(Y63=5,Z63=1),"BAJO",IF(AND(Y63=5,Z63=2),"MODERADO",IF(AND(Y63=5,Z63=3),"FAVORABLE",IF(AND(Y63=5,Z63=4),"ALTO",IF(AND(Y63=5,Z63=5),"ALTO",""))))))))))))))))))))))))))</f>
        <v/>
      </c>
      <c r="AC63" s="18" t="n"/>
      <c r="AD63" s="20" t="n"/>
      <c r="AE63" s="18" t="n"/>
      <c r="AF63" s="20" t="n"/>
      <c r="AG63" s="18" t="n"/>
      <c r="AH63" s="20" t="n"/>
      <c r="AI63" s="18" t="n"/>
      <c r="AJ63" s="20" t="n"/>
      <c r="AK63" s="18" t="n"/>
      <c r="AL63" s="20" t="n"/>
      <c r="AM63" s="18" t="n"/>
      <c r="AN63" s="20" t="n"/>
    </row>
    <row r="64" customFormat="1" s="30">
      <c r="A64" s="28">
        <f>IF(AND(Y64=1,Z64=1),1,IF(AND(Y64=1,Z64=2),2,IF(AND(Y64=1,Z64=3),3,IF(AND(Y64=1,Z64=4),4,IF(AND(Y64=1,Z64=5),5,IF(AND(Y64=2,Z64=1),6,IF(AND(Y64=2,Z64=2),7,IF(AND(Y64=2,Z64=3),8,IF(AND(Y64=2,Z64=4),9,IF(AND(Y64=2,Z64=5),10,IF(AND(Y64=3,Z64=1),11,IF(AND(Y64=3,Z64=2),12,IF(AND(Y64=3,Z64=3),13,IF(AND(Y64=3,Z64=4),14,IF(AND(Y64=3,Z64=5),15,IF(AND(Y64=4,Z64=1),16,IF(AND(Y64=4,Z64=2),17,IF(AND(Y64=4,Z64=3),18,IF(AND(Y64=4,Z64=4),19,IF(AND(Y64=4,Z64=5),20,IF(AND(Y64=5,Z64=1),21,IF(AND(Y64=5,Z64=2),22,IF(AND(Y64=5,Z64=3),23,IF(AND(Y64=5,Z64=4),24,IF(AND(Y64=5,Z64=5),25,"")))))))))))))))))))))))))</f>
        <v/>
      </c>
      <c r="B64" s="28">
        <f>IF(A64="","",(COUNTIF($A$6:A64,A64))/100)</f>
        <v/>
      </c>
      <c r="C64" s="28">
        <f>IFERROR(A64+B64,"")</f>
        <v/>
      </c>
      <c r="D64" s="38" t="n">
        <v>59</v>
      </c>
      <c r="E64" s="3" t="n"/>
      <c r="F64" s="3" t="n"/>
      <c r="G64" s="3" t="n"/>
      <c r="H64" s="4" t="n"/>
      <c r="I64" s="4" t="n"/>
      <c r="J64" s="12">
        <f>IF(OR(H64="",I64=""),"",H64*I64)</f>
        <v/>
      </c>
      <c r="K64" s="14">
        <f>IF(J64="","",IF(AND(H64=1,I64=1),"BAJO",IF(AND(H64=1,I64=2),"BAJO",IF(AND(H64=1,I64=3),"MODERADO",IF(AND(H64=1,I64=4),"FAVORABLE",IF(AND(H64=1,I64=5),"FAVORABLE",IF(AND(H64=2,I64=1),"BAJO",IF(AND(H64=2,I64=2),"BAJO",IF(AND(H64=2,I64=3),"MODERADO",IF(AND(H64=2,I64=4),"FAVORABLE",IF(AND(H64=2,I64=5),"ALTO",IF(AND(H64=3,I64=1),"BAJO",IF(AND(H64=3,I64=2),"MODERADO",IF(AND(H64=3,I64=3),"FAVORABLE",IF(AND(H64=3,I64=4),"ALTO",IF(AND(H64=3,I64=5),"ALTO",IF(AND(H64=4,I64=1),"MODERADO",IF(AND(H64=4,I64=2),"FAVORABLE",IF(AND(H64=4,I64=3),"FAVORABLE",IF(AND(H64=4,I64=4),"ALTO",IF(AND(H64=4,I64=5),"ALTO",IF(AND(H64=5,I64=1),"FAVORABLE",IF(AND(H64=5,I64=2),"FAVORABLE",IF(AND(H64=5,I64=3),"ALTO",IF(AND(H64=5,I64=4),"ALTO",IF(AND(H64=5,I64=5),"ALTO",""))))))))))))))))))))))))))</f>
        <v/>
      </c>
      <c r="L64" s="3" t="n"/>
      <c r="M64" s="3" t="n"/>
      <c r="N64" s="3" t="n"/>
      <c r="O64" s="3" t="n"/>
      <c r="P64" s="3" t="n"/>
      <c r="Q64" s="3" t="n"/>
      <c r="R64" s="3" t="n"/>
      <c r="S64" s="3" t="n"/>
      <c r="T64" s="13">
        <f>IFERROR(SUM(O64:S64),"")</f>
        <v/>
      </c>
      <c r="U64" s="13" t="n"/>
      <c r="V64" s="3" t="n"/>
      <c r="W64" s="13" t="n"/>
      <c r="X64" s="3" t="n"/>
      <c r="Y64" s="12">
        <f>IF(J64="","",IF(OR(N64="",N64="IMPACTO"),H64,IF(T64&lt;=50,H64,IF(AND(T64&lt;=75,H64&lt;5),H64+1,IF(AND(T64&lt;=75,H64=5),H64,IF(AND(T64&lt;=100,H64&lt;4),H64+2,IF(AND(T64&lt;=100,H64=4),H64+1,IF(AND(T64&lt;=100,H64=5),H64,""))))))))</f>
        <v/>
      </c>
      <c r="Z64" s="12">
        <f>IF(J64="","",IF(OR(N64="",N64="PROBABILIDAD"),I64,IF(T64&lt;=50,I64,IF(AND(T64&lt;=75,I64&lt;5),I64+1,IF(AND(T64&lt;=75,I64=5),I64,IF(AND(T64&lt;=100,I64&lt;4),I64+2,IF(AND(T64&lt;=100,I64=4),I64+1,IF(AND(T64&lt;=100,I64=5),I64,""))))))))</f>
        <v/>
      </c>
      <c r="AA64" s="12">
        <f>IF(OR(Y64="",Z64=""),"",Y64*Z64)</f>
        <v/>
      </c>
      <c r="AB64" s="14">
        <f>IF(AA64="","",IF(AND(Y64=1,Z64=1),"BAJO",IF(AND(Y64=1,Z64=2),"MODERADO",IF(AND(Y64=1,Z64=3),"MODERADO",IF(AND(Y64=1,Z64=4),"MODERADO",IF(AND(Y64=1,Z64=5),"MODERADO",IF(AND(Y64=2,Z64=1),"BAJO",IF(AND(Y64=2,Z64=2),"MODERADO",IF(AND(Y64=2,Z64=3),"MODERADO",IF(AND(Y64=2,Z64=4),"FAVORABLE",IF(AND(Y64=2,Z64=5),"FAVORABLE",IF(AND(Y64=3,Z64=1),"BAJO",IF(AND(Y64=3,Z64=2),"MODERADO",IF(AND(Y64=3,Z64=3),"FAVORABLE",IF(AND(Y64=3,Z64=4),"FAVORABLE",IF(AND(Y64=3,Z64=5),"FAVORABLE",IF(AND(Y64=4,Z64=1),"BAJO",IF(AND(Y64=4,Z64=2),"MODERADO",IF(AND(Y64=4,Z64=3),"FAVORABLE",IF(AND(Y64=4,Z64=4),"FAVORABLE",IF(AND(Y64=4,Z64=5),"ALTO",IF(AND(Y64=5,Z64=1),"BAJO",IF(AND(Y64=5,Z64=2),"MODERADO",IF(AND(Y64=5,Z64=3),"FAVORABLE",IF(AND(Y64=5,Z64=4),"ALTO",IF(AND(Y64=5,Z64=5),"ALTO",""))))))))))))))))))))))))))</f>
        <v/>
      </c>
      <c r="AC64" s="18" t="n"/>
      <c r="AD64" s="20" t="n"/>
      <c r="AE64" s="18" t="n"/>
      <c r="AF64" s="20" t="n"/>
      <c r="AG64" s="18" t="n"/>
      <c r="AH64" s="20" t="n"/>
      <c r="AI64" s="18" t="n"/>
      <c r="AJ64" s="20" t="n"/>
      <c r="AK64" s="18" t="n"/>
      <c r="AL64" s="20" t="n"/>
      <c r="AM64" s="18" t="n"/>
      <c r="AN64" s="20" t="n"/>
    </row>
    <row r="65" customFormat="1" s="30">
      <c r="A65" s="28">
        <f>IF(AND(Y65=1,Z65=1),1,IF(AND(Y65=1,Z65=2),2,IF(AND(Y65=1,Z65=3),3,IF(AND(Y65=1,Z65=4),4,IF(AND(Y65=1,Z65=5),5,IF(AND(Y65=2,Z65=1),6,IF(AND(Y65=2,Z65=2),7,IF(AND(Y65=2,Z65=3),8,IF(AND(Y65=2,Z65=4),9,IF(AND(Y65=2,Z65=5),10,IF(AND(Y65=3,Z65=1),11,IF(AND(Y65=3,Z65=2),12,IF(AND(Y65=3,Z65=3),13,IF(AND(Y65=3,Z65=4),14,IF(AND(Y65=3,Z65=5),15,IF(AND(Y65=4,Z65=1),16,IF(AND(Y65=4,Z65=2),17,IF(AND(Y65=4,Z65=3),18,IF(AND(Y65=4,Z65=4),19,IF(AND(Y65=4,Z65=5),20,IF(AND(Y65=5,Z65=1),21,IF(AND(Y65=5,Z65=2),22,IF(AND(Y65=5,Z65=3),23,IF(AND(Y65=5,Z65=4),24,IF(AND(Y65=5,Z65=5),25,"")))))))))))))))))))))))))</f>
        <v/>
      </c>
      <c r="B65" s="28">
        <f>IF(A65="","",(COUNTIF($A$6:A65,A65))/100)</f>
        <v/>
      </c>
      <c r="C65" s="28">
        <f>IFERROR(A65+B65,"")</f>
        <v/>
      </c>
      <c r="D65" s="38" t="n">
        <v>60</v>
      </c>
      <c r="E65" s="3" t="n"/>
      <c r="F65" s="3" t="n"/>
      <c r="G65" s="3" t="n"/>
      <c r="H65" s="4" t="n"/>
      <c r="I65" s="4" t="n"/>
      <c r="J65" s="12">
        <f>IF(OR(H65="",I65=""),"",H65*I65)</f>
        <v/>
      </c>
      <c r="K65" s="14">
        <f>IF(J65="","",IF(AND(H65=1,I65=1),"BAJO",IF(AND(H65=1,I65=2),"BAJO",IF(AND(H65=1,I65=3),"MODERADO",IF(AND(H65=1,I65=4),"FAVORABLE",IF(AND(H65=1,I65=5),"FAVORABLE",IF(AND(H65=2,I65=1),"BAJO",IF(AND(H65=2,I65=2),"BAJO",IF(AND(H65=2,I65=3),"MODERADO",IF(AND(H65=2,I65=4),"FAVORABLE",IF(AND(H65=2,I65=5),"ALTO",IF(AND(H65=3,I65=1),"BAJO",IF(AND(H65=3,I65=2),"MODERADO",IF(AND(H65=3,I65=3),"FAVORABLE",IF(AND(H65=3,I65=4),"ALTO",IF(AND(H65=3,I65=5),"ALTO",IF(AND(H65=4,I65=1),"MODERADO",IF(AND(H65=4,I65=2),"FAVORABLE",IF(AND(H65=4,I65=3),"FAVORABLE",IF(AND(H65=4,I65=4),"ALTO",IF(AND(H65=4,I65=5),"ALTO",IF(AND(H65=5,I65=1),"FAVORABLE",IF(AND(H65=5,I65=2),"FAVORABLE",IF(AND(H65=5,I65=3),"ALTO",IF(AND(H65=5,I65=4),"ALTO",IF(AND(H65=5,I65=5),"ALTO",""))))))))))))))))))))))))))</f>
        <v/>
      </c>
      <c r="L65" s="3" t="n"/>
      <c r="M65" s="3" t="n"/>
      <c r="N65" s="3" t="n"/>
      <c r="O65" s="3" t="n"/>
      <c r="P65" s="3" t="n"/>
      <c r="Q65" s="3" t="n"/>
      <c r="R65" s="3" t="n"/>
      <c r="S65" s="3" t="n"/>
      <c r="T65" s="13">
        <f>IFERROR(SUM(O65:S65),"")</f>
        <v/>
      </c>
      <c r="U65" s="13" t="n"/>
      <c r="V65" s="3" t="n"/>
      <c r="W65" s="13" t="n"/>
      <c r="X65" s="3" t="n"/>
      <c r="Y65" s="12">
        <f>IF(J65="","",IF(OR(N65="",N65="IMPACTO"),H65,IF(T65&lt;=50,H65,IF(AND(T65&lt;=75,H65&lt;5),H65+1,IF(AND(T65&lt;=75,H65=5),H65,IF(AND(T65&lt;=100,H65&lt;4),H65+2,IF(AND(T65&lt;=100,H65=4),H65+1,IF(AND(T65&lt;=100,H65=5),H65,""))))))))</f>
        <v/>
      </c>
      <c r="Z65" s="12">
        <f>IF(J65="","",IF(OR(N65="",N65="PROBABILIDAD"),I65,IF(T65&lt;=50,I65,IF(AND(T65&lt;=75,I65&lt;5),I65+1,IF(AND(T65&lt;=75,I65=5),I65,IF(AND(T65&lt;=100,I65&lt;4),I65+2,IF(AND(T65&lt;=100,I65=4),I65+1,IF(AND(T65&lt;=100,I65=5),I65,""))))))))</f>
        <v/>
      </c>
      <c r="AA65" s="12">
        <f>IF(OR(Y65="",Z65=""),"",Y65*Z65)</f>
        <v/>
      </c>
      <c r="AB65" s="14">
        <f>IF(AA65="","",IF(AND(Y65=1,Z65=1),"BAJO",IF(AND(Y65=1,Z65=2),"MODERADO",IF(AND(Y65=1,Z65=3),"MODERADO",IF(AND(Y65=1,Z65=4),"MODERADO",IF(AND(Y65=1,Z65=5),"MODERADO",IF(AND(Y65=2,Z65=1),"BAJO",IF(AND(Y65=2,Z65=2),"MODERADO",IF(AND(Y65=2,Z65=3),"MODERADO",IF(AND(Y65=2,Z65=4),"FAVORABLE",IF(AND(Y65=2,Z65=5),"FAVORABLE",IF(AND(Y65=3,Z65=1),"BAJO",IF(AND(Y65=3,Z65=2),"MODERADO",IF(AND(Y65=3,Z65=3),"FAVORABLE",IF(AND(Y65=3,Z65=4),"FAVORABLE",IF(AND(Y65=3,Z65=5),"FAVORABLE",IF(AND(Y65=4,Z65=1),"BAJO",IF(AND(Y65=4,Z65=2),"MODERADO",IF(AND(Y65=4,Z65=3),"FAVORABLE",IF(AND(Y65=4,Z65=4),"FAVORABLE",IF(AND(Y65=4,Z65=5),"ALTO",IF(AND(Y65=5,Z65=1),"BAJO",IF(AND(Y65=5,Z65=2),"MODERADO",IF(AND(Y65=5,Z65=3),"FAVORABLE",IF(AND(Y65=5,Z65=4),"ALTO",IF(AND(Y65=5,Z65=5),"ALTO",""))))))))))))))))))))))))))</f>
        <v/>
      </c>
      <c r="AC65" s="18" t="n"/>
      <c r="AD65" s="20" t="n"/>
      <c r="AE65" s="18" t="n"/>
      <c r="AF65" s="20" t="n"/>
      <c r="AG65" s="18" t="n"/>
      <c r="AH65" s="20" t="n"/>
      <c r="AI65" s="18" t="n"/>
      <c r="AJ65" s="20" t="n"/>
      <c r="AK65" s="18" t="n"/>
      <c r="AL65" s="20" t="n"/>
      <c r="AM65" s="18" t="n"/>
      <c r="AN65" s="20" t="n"/>
    </row>
    <row r="66" customFormat="1" s="30">
      <c r="A66" s="28">
        <f>IF(AND(Y66=1,Z66=1),1,IF(AND(Y66=1,Z66=2),2,IF(AND(Y66=1,Z66=3),3,IF(AND(Y66=1,Z66=4),4,IF(AND(Y66=1,Z66=5),5,IF(AND(Y66=2,Z66=1),6,IF(AND(Y66=2,Z66=2),7,IF(AND(Y66=2,Z66=3),8,IF(AND(Y66=2,Z66=4),9,IF(AND(Y66=2,Z66=5),10,IF(AND(Y66=3,Z66=1),11,IF(AND(Y66=3,Z66=2),12,IF(AND(Y66=3,Z66=3),13,IF(AND(Y66=3,Z66=4),14,IF(AND(Y66=3,Z66=5),15,IF(AND(Y66=4,Z66=1),16,IF(AND(Y66=4,Z66=2),17,IF(AND(Y66=4,Z66=3),18,IF(AND(Y66=4,Z66=4),19,IF(AND(Y66=4,Z66=5),20,IF(AND(Y66=5,Z66=1),21,IF(AND(Y66=5,Z66=2),22,IF(AND(Y66=5,Z66=3),23,IF(AND(Y66=5,Z66=4),24,IF(AND(Y66=5,Z66=5),25,"")))))))))))))))))))))))))</f>
        <v/>
      </c>
      <c r="B66" s="28">
        <f>IF(A66="","",(COUNTIF($A$6:A66,A66))/100)</f>
        <v/>
      </c>
      <c r="C66" s="28">
        <f>IFERROR(A66+B66,"")</f>
        <v/>
      </c>
      <c r="D66" s="38" t="n">
        <v>61</v>
      </c>
      <c r="E66" s="3" t="n"/>
      <c r="F66" s="3" t="n"/>
      <c r="G66" s="3" t="n"/>
      <c r="H66" s="4" t="n"/>
      <c r="I66" s="4" t="n"/>
      <c r="J66" s="12">
        <f>IF(OR(H66="",I66=""),"",H66*I66)</f>
        <v/>
      </c>
      <c r="K66" s="14">
        <f>IF(J66="","",IF(AND(H66=1,I66=1),"BAJO",IF(AND(H66=1,I66=2),"BAJO",IF(AND(H66=1,I66=3),"MODERADO",IF(AND(H66=1,I66=4),"FAVORABLE",IF(AND(H66=1,I66=5),"FAVORABLE",IF(AND(H66=2,I66=1),"BAJO",IF(AND(H66=2,I66=2),"BAJO",IF(AND(H66=2,I66=3),"MODERADO",IF(AND(H66=2,I66=4),"FAVORABLE",IF(AND(H66=2,I66=5),"ALTO",IF(AND(H66=3,I66=1),"BAJO",IF(AND(H66=3,I66=2),"MODERADO",IF(AND(H66=3,I66=3),"FAVORABLE",IF(AND(H66=3,I66=4),"ALTO",IF(AND(H66=3,I66=5),"ALTO",IF(AND(H66=4,I66=1),"MODERADO",IF(AND(H66=4,I66=2),"FAVORABLE",IF(AND(H66=4,I66=3),"FAVORABLE",IF(AND(H66=4,I66=4),"ALTO",IF(AND(H66=4,I66=5),"ALTO",IF(AND(H66=5,I66=1),"FAVORABLE",IF(AND(H66=5,I66=2),"FAVORABLE",IF(AND(H66=5,I66=3),"ALTO",IF(AND(H66=5,I66=4),"ALTO",IF(AND(H66=5,I66=5),"ALTO",""))))))))))))))))))))))))))</f>
        <v/>
      </c>
      <c r="L66" s="3" t="n"/>
      <c r="M66" s="3" t="n"/>
      <c r="N66" s="3" t="n"/>
      <c r="O66" s="3" t="n"/>
      <c r="P66" s="3" t="n"/>
      <c r="Q66" s="3" t="n"/>
      <c r="R66" s="3" t="n"/>
      <c r="S66" s="3" t="n"/>
      <c r="T66" s="13">
        <f>IFERROR(SUM(O66:S66),"")</f>
        <v/>
      </c>
      <c r="U66" s="13" t="n"/>
      <c r="V66" s="3" t="n"/>
      <c r="W66" s="13" t="n"/>
      <c r="X66" s="3" t="n"/>
      <c r="Y66" s="12">
        <f>IF(J66="","",IF(OR(N66="",N66="IMPACTO"),H66,IF(T66&lt;=50,H66,IF(AND(T66&lt;=75,H66&lt;5),H66+1,IF(AND(T66&lt;=75,H66=5),H66,IF(AND(T66&lt;=100,H66&lt;4),H66+2,IF(AND(T66&lt;=100,H66=4),H66+1,IF(AND(T66&lt;=100,H66=5),H66,""))))))))</f>
        <v/>
      </c>
      <c r="Z66" s="12">
        <f>IF(J66="","",IF(OR(N66="",N66="PROBABILIDAD"),I66,IF(T66&lt;=50,I66,IF(AND(T66&lt;=75,I66&lt;5),I66+1,IF(AND(T66&lt;=75,I66=5),I66,IF(AND(T66&lt;=100,I66&lt;4),I66+2,IF(AND(T66&lt;=100,I66=4),I66+1,IF(AND(T66&lt;=100,I66=5),I66,""))))))))</f>
        <v/>
      </c>
      <c r="AA66" s="12">
        <f>IF(OR(Y66="",Z66=""),"",Y66*Z66)</f>
        <v/>
      </c>
      <c r="AB66" s="14">
        <f>IF(AA66="","",IF(AND(Y66=1,Z66=1),"BAJO",IF(AND(Y66=1,Z66=2),"MODERADO",IF(AND(Y66=1,Z66=3),"MODERADO",IF(AND(Y66=1,Z66=4),"MODERADO",IF(AND(Y66=1,Z66=5),"MODERADO",IF(AND(Y66=2,Z66=1),"BAJO",IF(AND(Y66=2,Z66=2),"MODERADO",IF(AND(Y66=2,Z66=3),"MODERADO",IF(AND(Y66=2,Z66=4),"FAVORABLE",IF(AND(Y66=2,Z66=5),"FAVORABLE",IF(AND(Y66=3,Z66=1),"BAJO",IF(AND(Y66=3,Z66=2),"MODERADO",IF(AND(Y66=3,Z66=3),"FAVORABLE",IF(AND(Y66=3,Z66=4),"FAVORABLE",IF(AND(Y66=3,Z66=5),"FAVORABLE",IF(AND(Y66=4,Z66=1),"BAJO",IF(AND(Y66=4,Z66=2),"MODERADO",IF(AND(Y66=4,Z66=3),"FAVORABLE",IF(AND(Y66=4,Z66=4),"FAVORABLE",IF(AND(Y66=4,Z66=5),"ALTO",IF(AND(Y66=5,Z66=1),"BAJO",IF(AND(Y66=5,Z66=2),"MODERADO",IF(AND(Y66=5,Z66=3),"FAVORABLE",IF(AND(Y66=5,Z66=4),"ALTO",IF(AND(Y66=5,Z66=5),"ALTO",""))))))))))))))))))))))))))</f>
        <v/>
      </c>
      <c r="AC66" s="18" t="n"/>
      <c r="AD66" s="20" t="n"/>
      <c r="AE66" s="18" t="n"/>
      <c r="AF66" s="20" t="n"/>
      <c r="AG66" s="18" t="n"/>
      <c r="AH66" s="20" t="n"/>
      <c r="AI66" s="18" t="n"/>
      <c r="AJ66" s="20" t="n"/>
      <c r="AK66" s="18" t="n"/>
      <c r="AL66" s="20" t="n"/>
      <c r="AM66" s="18" t="n"/>
      <c r="AN66" s="20" t="n"/>
    </row>
    <row r="67" customFormat="1" s="30">
      <c r="A67" s="28">
        <f>IF(AND(Y67=1,Z67=1),1,IF(AND(Y67=1,Z67=2),2,IF(AND(Y67=1,Z67=3),3,IF(AND(Y67=1,Z67=4),4,IF(AND(Y67=1,Z67=5),5,IF(AND(Y67=2,Z67=1),6,IF(AND(Y67=2,Z67=2),7,IF(AND(Y67=2,Z67=3),8,IF(AND(Y67=2,Z67=4),9,IF(AND(Y67=2,Z67=5),10,IF(AND(Y67=3,Z67=1),11,IF(AND(Y67=3,Z67=2),12,IF(AND(Y67=3,Z67=3),13,IF(AND(Y67=3,Z67=4),14,IF(AND(Y67=3,Z67=5),15,IF(AND(Y67=4,Z67=1),16,IF(AND(Y67=4,Z67=2),17,IF(AND(Y67=4,Z67=3),18,IF(AND(Y67=4,Z67=4),19,IF(AND(Y67=4,Z67=5),20,IF(AND(Y67=5,Z67=1),21,IF(AND(Y67=5,Z67=2),22,IF(AND(Y67=5,Z67=3),23,IF(AND(Y67=5,Z67=4),24,IF(AND(Y67=5,Z67=5),25,"")))))))))))))))))))))))))</f>
        <v/>
      </c>
      <c r="B67" s="28">
        <f>IF(A67="","",(COUNTIF($A$6:A67,A67))/100)</f>
        <v/>
      </c>
      <c r="C67" s="28">
        <f>IFERROR(A67+B67,"")</f>
        <v/>
      </c>
      <c r="D67" s="38" t="n">
        <v>62</v>
      </c>
      <c r="E67" s="3" t="n"/>
      <c r="F67" s="3" t="n"/>
      <c r="G67" s="3" t="n"/>
      <c r="H67" s="4" t="n"/>
      <c r="I67" s="4" t="n"/>
      <c r="J67" s="12">
        <f>IF(OR(H67="",I67=""),"",H67*I67)</f>
        <v/>
      </c>
      <c r="K67" s="14">
        <f>IF(J67="","",IF(AND(H67=1,I67=1),"BAJO",IF(AND(H67=1,I67=2),"BAJO",IF(AND(H67=1,I67=3),"MODERADO",IF(AND(H67=1,I67=4),"FAVORABLE",IF(AND(H67=1,I67=5),"FAVORABLE",IF(AND(H67=2,I67=1),"BAJO",IF(AND(H67=2,I67=2),"BAJO",IF(AND(H67=2,I67=3),"MODERADO",IF(AND(H67=2,I67=4),"FAVORABLE",IF(AND(H67=2,I67=5),"ALTO",IF(AND(H67=3,I67=1),"BAJO",IF(AND(H67=3,I67=2),"MODERADO",IF(AND(H67=3,I67=3),"FAVORABLE",IF(AND(H67=3,I67=4),"ALTO",IF(AND(H67=3,I67=5),"ALTO",IF(AND(H67=4,I67=1),"MODERADO",IF(AND(H67=4,I67=2),"FAVORABLE",IF(AND(H67=4,I67=3),"FAVORABLE",IF(AND(H67=4,I67=4),"ALTO",IF(AND(H67=4,I67=5),"ALTO",IF(AND(H67=5,I67=1),"FAVORABLE",IF(AND(H67=5,I67=2),"FAVORABLE",IF(AND(H67=5,I67=3),"ALTO",IF(AND(H67=5,I67=4),"ALTO",IF(AND(H67=5,I67=5),"ALTO",""))))))))))))))))))))))))))</f>
        <v/>
      </c>
      <c r="L67" s="3" t="n"/>
      <c r="M67" s="3" t="n"/>
      <c r="N67" s="3" t="n"/>
      <c r="O67" s="3" t="n"/>
      <c r="P67" s="3" t="n"/>
      <c r="Q67" s="3" t="n"/>
      <c r="R67" s="3" t="n"/>
      <c r="S67" s="3" t="n"/>
      <c r="T67" s="13">
        <f>IFERROR(SUM(O67:S67),"")</f>
        <v/>
      </c>
      <c r="U67" s="13" t="n"/>
      <c r="V67" s="3" t="n"/>
      <c r="W67" s="13" t="n"/>
      <c r="X67" s="3" t="n"/>
      <c r="Y67" s="12">
        <f>IF(J67="","",IF(OR(N67="",N67="IMPACTO"),H67,IF(T67&lt;=50,H67,IF(AND(T67&lt;=75,H67&lt;5),H67+1,IF(AND(T67&lt;=75,H67=5),H67,IF(AND(T67&lt;=100,H67&lt;4),H67+2,IF(AND(T67&lt;=100,H67=4),H67+1,IF(AND(T67&lt;=100,H67=5),H67,""))))))))</f>
        <v/>
      </c>
      <c r="Z67" s="12">
        <f>IF(J67="","",IF(OR(N67="",N67="PROBABILIDAD"),I67,IF(T67&lt;=50,I67,IF(AND(T67&lt;=75,I67&lt;5),I67+1,IF(AND(T67&lt;=75,I67=5),I67,IF(AND(T67&lt;=100,I67&lt;4),I67+2,IF(AND(T67&lt;=100,I67=4),I67+1,IF(AND(T67&lt;=100,I67=5),I67,""))))))))</f>
        <v/>
      </c>
      <c r="AA67" s="12">
        <f>IF(OR(Y67="",Z67=""),"",Y67*Z67)</f>
        <v/>
      </c>
      <c r="AB67" s="14">
        <f>IF(AA67="","",IF(AND(Y67=1,Z67=1),"BAJO",IF(AND(Y67=1,Z67=2),"MODERADO",IF(AND(Y67=1,Z67=3),"MODERADO",IF(AND(Y67=1,Z67=4),"MODERADO",IF(AND(Y67=1,Z67=5),"MODERADO",IF(AND(Y67=2,Z67=1),"BAJO",IF(AND(Y67=2,Z67=2),"MODERADO",IF(AND(Y67=2,Z67=3),"MODERADO",IF(AND(Y67=2,Z67=4),"FAVORABLE",IF(AND(Y67=2,Z67=5),"FAVORABLE",IF(AND(Y67=3,Z67=1),"BAJO",IF(AND(Y67=3,Z67=2),"MODERADO",IF(AND(Y67=3,Z67=3),"FAVORABLE",IF(AND(Y67=3,Z67=4),"FAVORABLE",IF(AND(Y67=3,Z67=5),"FAVORABLE",IF(AND(Y67=4,Z67=1),"BAJO",IF(AND(Y67=4,Z67=2),"MODERADO",IF(AND(Y67=4,Z67=3),"FAVORABLE",IF(AND(Y67=4,Z67=4),"FAVORABLE",IF(AND(Y67=4,Z67=5),"ALTO",IF(AND(Y67=5,Z67=1),"BAJO",IF(AND(Y67=5,Z67=2),"MODERADO",IF(AND(Y67=5,Z67=3),"FAVORABLE",IF(AND(Y67=5,Z67=4),"ALTO",IF(AND(Y67=5,Z67=5),"ALTO",""))))))))))))))))))))))))))</f>
        <v/>
      </c>
      <c r="AC67" s="18" t="n"/>
      <c r="AD67" s="20" t="n"/>
      <c r="AE67" s="18" t="n"/>
      <c r="AF67" s="20" t="n"/>
      <c r="AG67" s="18" t="n"/>
      <c r="AH67" s="20" t="n"/>
      <c r="AI67" s="18" t="n"/>
      <c r="AJ67" s="20" t="n"/>
      <c r="AK67" s="18" t="n"/>
      <c r="AL67" s="20" t="n"/>
      <c r="AM67" s="18" t="n"/>
      <c r="AN67" s="20" t="n"/>
    </row>
    <row r="68" customFormat="1" s="30">
      <c r="A68" s="28">
        <f>IF(AND(Y68=1,Z68=1),1,IF(AND(Y68=1,Z68=2),2,IF(AND(Y68=1,Z68=3),3,IF(AND(Y68=1,Z68=4),4,IF(AND(Y68=1,Z68=5),5,IF(AND(Y68=2,Z68=1),6,IF(AND(Y68=2,Z68=2),7,IF(AND(Y68=2,Z68=3),8,IF(AND(Y68=2,Z68=4),9,IF(AND(Y68=2,Z68=5),10,IF(AND(Y68=3,Z68=1),11,IF(AND(Y68=3,Z68=2),12,IF(AND(Y68=3,Z68=3),13,IF(AND(Y68=3,Z68=4),14,IF(AND(Y68=3,Z68=5),15,IF(AND(Y68=4,Z68=1),16,IF(AND(Y68=4,Z68=2),17,IF(AND(Y68=4,Z68=3),18,IF(AND(Y68=4,Z68=4),19,IF(AND(Y68=4,Z68=5),20,IF(AND(Y68=5,Z68=1),21,IF(AND(Y68=5,Z68=2),22,IF(AND(Y68=5,Z68=3),23,IF(AND(Y68=5,Z68=4),24,IF(AND(Y68=5,Z68=5),25,"")))))))))))))))))))))))))</f>
        <v/>
      </c>
      <c r="B68" s="28">
        <f>IF(A68="","",(COUNTIF($A$6:A68,A68))/100)</f>
        <v/>
      </c>
      <c r="C68" s="28">
        <f>IFERROR(A68+B68,"")</f>
        <v/>
      </c>
      <c r="D68" s="38" t="n">
        <v>63</v>
      </c>
      <c r="E68" s="3" t="n"/>
      <c r="F68" s="3" t="n"/>
      <c r="G68" s="3" t="n"/>
      <c r="H68" s="4" t="n"/>
      <c r="I68" s="4" t="n"/>
      <c r="J68" s="12">
        <f>IF(OR(H68="",I68=""),"",H68*I68)</f>
        <v/>
      </c>
      <c r="K68" s="14">
        <f>IF(J68="","",IF(AND(H68=1,I68=1),"BAJO",IF(AND(H68=1,I68=2),"BAJO",IF(AND(H68=1,I68=3),"MODERADO",IF(AND(H68=1,I68=4),"FAVORABLE",IF(AND(H68=1,I68=5),"FAVORABLE",IF(AND(H68=2,I68=1),"BAJO",IF(AND(H68=2,I68=2),"BAJO",IF(AND(H68=2,I68=3),"MODERADO",IF(AND(H68=2,I68=4),"FAVORABLE",IF(AND(H68=2,I68=5),"ALTO",IF(AND(H68=3,I68=1),"BAJO",IF(AND(H68=3,I68=2),"MODERADO",IF(AND(H68=3,I68=3),"FAVORABLE",IF(AND(H68=3,I68=4),"ALTO",IF(AND(H68=3,I68=5),"ALTO",IF(AND(H68=4,I68=1),"MODERADO",IF(AND(H68=4,I68=2),"FAVORABLE",IF(AND(H68=4,I68=3),"FAVORABLE",IF(AND(H68=4,I68=4),"ALTO",IF(AND(H68=4,I68=5),"ALTO",IF(AND(H68=5,I68=1),"FAVORABLE",IF(AND(H68=5,I68=2),"FAVORABLE",IF(AND(H68=5,I68=3),"ALTO",IF(AND(H68=5,I68=4),"ALTO",IF(AND(H68=5,I68=5),"ALTO",""))))))))))))))))))))))))))</f>
        <v/>
      </c>
      <c r="L68" s="3" t="n"/>
      <c r="M68" s="3" t="n"/>
      <c r="N68" s="3" t="n"/>
      <c r="O68" s="3" t="n"/>
      <c r="P68" s="3" t="n"/>
      <c r="Q68" s="3" t="n"/>
      <c r="R68" s="3" t="n"/>
      <c r="S68" s="3" t="n"/>
      <c r="T68" s="13">
        <f>IFERROR(SUM(O68:S68),"")</f>
        <v/>
      </c>
      <c r="U68" s="13" t="n"/>
      <c r="V68" s="3" t="n"/>
      <c r="W68" s="13" t="n"/>
      <c r="X68" s="3" t="n"/>
      <c r="Y68" s="12">
        <f>IF(J68="","",IF(OR(N68="",N68="IMPACTO"),H68,IF(T68&lt;=50,H68,IF(AND(T68&lt;=75,H68&lt;5),H68+1,IF(AND(T68&lt;=75,H68=5),H68,IF(AND(T68&lt;=100,H68&lt;4),H68+2,IF(AND(T68&lt;=100,H68=4),H68+1,IF(AND(T68&lt;=100,H68=5),H68,""))))))))</f>
        <v/>
      </c>
      <c r="Z68" s="12">
        <f>IF(J68="","",IF(OR(N68="",N68="PROBABILIDAD"),I68,IF(T68&lt;=50,I68,IF(AND(T68&lt;=75,I68&lt;5),I68+1,IF(AND(T68&lt;=75,I68=5),I68,IF(AND(T68&lt;=100,I68&lt;4),I68+2,IF(AND(T68&lt;=100,I68=4),I68+1,IF(AND(T68&lt;=100,I68=5),I68,""))))))))</f>
        <v/>
      </c>
      <c r="AA68" s="12">
        <f>IF(OR(Y68="",Z68=""),"",Y68*Z68)</f>
        <v/>
      </c>
      <c r="AB68" s="14">
        <f>IF(AA68="","",IF(AND(Y68=1,Z68=1),"BAJO",IF(AND(Y68=1,Z68=2),"MODERADO",IF(AND(Y68=1,Z68=3),"MODERADO",IF(AND(Y68=1,Z68=4),"MODERADO",IF(AND(Y68=1,Z68=5),"MODERADO",IF(AND(Y68=2,Z68=1),"BAJO",IF(AND(Y68=2,Z68=2),"MODERADO",IF(AND(Y68=2,Z68=3),"MODERADO",IF(AND(Y68=2,Z68=4),"FAVORABLE",IF(AND(Y68=2,Z68=5),"FAVORABLE",IF(AND(Y68=3,Z68=1),"BAJO",IF(AND(Y68=3,Z68=2),"MODERADO",IF(AND(Y68=3,Z68=3),"FAVORABLE",IF(AND(Y68=3,Z68=4),"FAVORABLE",IF(AND(Y68=3,Z68=5),"FAVORABLE",IF(AND(Y68=4,Z68=1),"BAJO",IF(AND(Y68=4,Z68=2),"MODERADO",IF(AND(Y68=4,Z68=3),"FAVORABLE",IF(AND(Y68=4,Z68=4),"FAVORABLE",IF(AND(Y68=4,Z68=5),"ALTO",IF(AND(Y68=5,Z68=1),"BAJO",IF(AND(Y68=5,Z68=2),"MODERADO",IF(AND(Y68=5,Z68=3),"FAVORABLE",IF(AND(Y68=5,Z68=4),"ALTO",IF(AND(Y68=5,Z68=5),"ALTO",""))))))))))))))))))))))))))</f>
        <v/>
      </c>
      <c r="AC68" s="18" t="n"/>
      <c r="AD68" s="20" t="n"/>
      <c r="AE68" s="18" t="n"/>
      <c r="AF68" s="20" t="n"/>
      <c r="AG68" s="18" t="n"/>
      <c r="AH68" s="20" t="n"/>
      <c r="AI68" s="18" t="n"/>
      <c r="AJ68" s="20" t="n"/>
      <c r="AK68" s="18" t="n"/>
      <c r="AL68" s="20" t="n"/>
      <c r="AM68" s="18" t="n"/>
      <c r="AN68" s="20" t="n"/>
    </row>
    <row r="69" customFormat="1" s="30">
      <c r="A69" s="28">
        <f>IF(AND(Y69=1,Z69=1),1,IF(AND(Y69=1,Z69=2),2,IF(AND(Y69=1,Z69=3),3,IF(AND(Y69=1,Z69=4),4,IF(AND(Y69=1,Z69=5),5,IF(AND(Y69=2,Z69=1),6,IF(AND(Y69=2,Z69=2),7,IF(AND(Y69=2,Z69=3),8,IF(AND(Y69=2,Z69=4),9,IF(AND(Y69=2,Z69=5),10,IF(AND(Y69=3,Z69=1),11,IF(AND(Y69=3,Z69=2),12,IF(AND(Y69=3,Z69=3),13,IF(AND(Y69=3,Z69=4),14,IF(AND(Y69=3,Z69=5),15,IF(AND(Y69=4,Z69=1),16,IF(AND(Y69=4,Z69=2),17,IF(AND(Y69=4,Z69=3),18,IF(AND(Y69=4,Z69=4),19,IF(AND(Y69=4,Z69=5),20,IF(AND(Y69=5,Z69=1),21,IF(AND(Y69=5,Z69=2),22,IF(AND(Y69=5,Z69=3),23,IF(AND(Y69=5,Z69=4),24,IF(AND(Y69=5,Z69=5),25,"")))))))))))))))))))))))))</f>
        <v/>
      </c>
      <c r="B69" s="28">
        <f>IF(A69="","",(COUNTIF($A$6:A69,A69))/100)</f>
        <v/>
      </c>
      <c r="C69" s="28">
        <f>IFERROR(A69+B69,"")</f>
        <v/>
      </c>
      <c r="D69" s="38" t="n">
        <v>64</v>
      </c>
      <c r="E69" s="3" t="n"/>
      <c r="F69" s="3" t="n"/>
      <c r="G69" s="3" t="n"/>
      <c r="H69" s="4" t="n"/>
      <c r="I69" s="4" t="n"/>
      <c r="J69" s="12">
        <f>IF(OR(H69="",I69=""),"",H69*I69)</f>
        <v/>
      </c>
      <c r="K69" s="14">
        <f>IF(J69="","",IF(AND(H69=1,I69=1),"BAJO",IF(AND(H69=1,I69=2),"BAJO",IF(AND(H69=1,I69=3),"MODERADO",IF(AND(H69=1,I69=4),"FAVORABLE",IF(AND(H69=1,I69=5),"FAVORABLE",IF(AND(H69=2,I69=1),"BAJO",IF(AND(H69=2,I69=2),"BAJO",IF(AND(H69=2,I69=3),"MODERADO",IF(AND(H69=2,I69=4),"FAVORABLE",IF(AND(H69=2,I69=5),"ALTO",IF(AND(H69=3,I69=1),"BAJO",IF(AND(H69=3,I69=2),"MODERADO",IF(AND(H69=3,I69=3),"FAVORABLE",IF(AND(H69=3,I69=4),"ALTO",IF(AND(H69=3,I69=5),"ALTO",IF(AND(H69=4,I69=1),"MODERADO",IF(AND(H69=4,I69=2),"FAVORABLE",IF(AND(H69=4,I69=3),"FAVORABLE",IF(AND(H69=4,I69=4),"ALTO",IF(AND(H69=4,I69=5),"ALTO",IF(AND(H69=5,I69=1),"FAVORABLE",IF(AND(H69=5,I69=2),"FAVORABLE",IF(AND(H69=5,I69=3),"ALTO",IF(AND(H69=5,I69=4),"ALTO",IF(AND(H69=5,I69=5),"ALTO",""))))))))))))))))))))))))))</f>
        <v/>
      </c>
      <c r="L69" s="3" t="n"/>
      <c r="M69" s="3" t="n"/>
      <c r="N69" s="3" t="n"/>
      <c r="O69" s="3" t="n"/>
      <c r="P69" s="3" t="n"/>
      <c r="Q69" s="3" t="n"/>
      <c r="R69" s="3" t="n"/>
      <c r="S69" s="3" t="n"/>
      <c r="T69" s="13">
        <f>IFERROR(SUM(O69:S69),"")</f>
        <v/>
      </c>
      <c r="U69" s="13" t="n"/>
      <c r="V69" s="3" t="n"/>
      <c r="W69" s="13" t="n"/>
      <c r="X69" s="3" t="n"/>
      <c r="Y69" s="12">
        <f>IF(J69="","",IF(OR(N69="",N69="IMPACTO"),H69,IF(T69&lt;=50,H69,IF(AND(T69&lt;=75,H69&lt;5),H69+1,IF(AND(T69&lt;=75,H69=5),H69,IF(AND(T69&lt;=100,H69&lt;4),H69+2,IF(AND(T69&lt;=100,H69=4),H69+1,IF(AND(T69&lt;=100,H69=5),H69,""))))))))</f>
        <v/>
      </c>
      <c r="Z69" s="12">
        <f>IF(J69="","",IF(OR(N69="",N69="PROBABILIDAD"),I69,IF(T69&lt;=50,I69,IF(AND(T69&lt;=75,I69&lt;5),I69+1,IF(AND(T69&lt;=75,I69=5),I69,IF(AND(T69&lt;=100,I69&lt;4),I69+2,IF(AND(T69&lt;=100,I69=4),I69+1,IF(AND(T69&lt;=100,I69=5),I69,""))))))))</f>
        <v/>
      </c>
      <c r="AA69" s="12">
        <f>IF(OR(Y69="",Z69=""),"",Y69*Z69)</f>
        <v/>
      </c>
      <c r="AB69" s="14">
        <f>IF(AA69="","",IF(AND(Y69=1,Z69=1),"BAJO",IF(AND(Y69=1,Z69=2),"MODERADO",IF(AND(Y69=1,Z69=3),"MODERADO",IF(AND(Y69=1,Z69=4),"MODERADO",IF(AND(Y69=1,Z69=5),"MODERADO",IF(AND(Y69=2,Z69=1),"BAJO",IF(AND(Y69=2,Z69=2),"MODERADO",IF(AND(Y69=2,Z69=3),"MODERADO",IF(AND(Y69=2,Z69=4),"FAVORABLE",IF(AND(Y69=2,Z69=5),"FAVORABLE",IF(AND(Y69=3,Z69=1),"BAJO",IF(AND(Y69=3,Z69=2),"MODERADO",IF(AND(Y69=3,Z69=3),"FAVORABLE",IF(AND(Y69=3,Z69=4),"FAVORABLE",IF(AND(Y69=3,Z69=5),"FAVORABLE",IF(AND(Y69=4,Z69=1),"BAJO",IF(AND(Y69=4,Z69=2),"MODERADO",IF(AND(Y69=4,Z69=3),"FAVORABLE",IF(AND(Y69=4,Z69=4),"FAVORABLE",IF(AND(Y69=4,Z69=5),"ALTO",IF(AND(Y69=5,Z69=1),"BAJO",IF(AND(Y69=5,Z69=2),"MODERADO",IF(AND(Y69=5,Z69=3),"FAVORABLE",IF(AND(Y69=5,Z69=4),"ALTO",IF(AND(Y69=5,Z69=5),"ALTO",""))))))))))))))))))))))))))</f>
        <v/>
      </c>
      <c r="AC69" s="18" t="n"/>
      <c r="AD69" s="20" t="n"/>
      <c r="AE69" s="18" t="n"/>
      <c r="AF69" s="20" t="n"/>
      <c r="AG69" s="18" t="n"/>
      <c r="AH69" s="20" t="n"/>
      <c r="AI69" s="18" t="n"/>
      <c r="AJ69" s="20" t="n"/>
      <c r="AK69" s="18" t="n"/>
      <c r="AL69" s="20" t="n"/>
      <c r="AM69" s="18" t="n"/>
      <c r="AN69" s="20" t="n"/>
    </row>
    <row r="70" customFormat="1" s="30">
      <c r="A70" s="28">
        <f>IF(AND(Y70=1,Z70=1),1,IF(AND(Y70=1,Z70=2),2,IF(AND(Y70=1,Z70=3),3,IF(AND(Y70=1,Z70=4),4,IF(AND(Y70=1,Z70=5),5,IF(AND(Y70=2,Z70=1),6,IF(AND(Y70=2,Z70=2),7,IF(AND(Y70=2,Z70=3),8,IF(AND(Y70=2,Z70=4),9,IF(AND(Y70=2,Z70=5),10,IF(AND(Y70=3,Z70=1),11,IF(AND(Y70=3,Z70=2),12,IF(AND(Y70=3,Z70=3),13,IF(AND(Y70=3,Z70=4),14,IF(AND(Y70=3,Z70=5),15,IF(AND(Y70=4,Z70=1),16,IF(AND(Y70=4,Z70=2),17,IF(AND(Y70=4,Z70=3),18,IF(AND(Y70=4,Z70=4),19,IF(AND(Y70=4,Z70=5),20,IF(AND(Y70=5,Z70=1),21,IF(AND(Y70=5,Z70=2),22,IF(AND(Y70=5,Z70=3),23,IF(AND(Y70=5,Z70=4),24,IF(AND(Y70=5,Z70=5),25,"")))))))))))))))))))))))))</f>
        <v/>
      </c>
      <c r="B70" s="28">
        <f>IF(A70="","",(COUNTIF($A$6:A70,A70))/100)</f>
        <v/>
      </c>
      <c r="C70" s="28">
        <f>IFERROR(A70+B70,"")</f>
        <v/>
      </c>
      <c r="D70" s="38" t="n">
        <v>65</v>
      </c>
      <c r="E70" s="3" t="n"/>
      <c r="F70" s="3" t="n"/>
      <c r="G70" s="3" t="n"/>
      <c r="H70" s="4" t="n"/>
      <c r="I70" s="4" t="n"/>
      <c r="J70" s="12">
        <f>IF(OR(H70="",I70=""),"",H70*I70)</f>
        <v/>
      </c>
      <c r="K70" s="14">
        <f>IF(J70="","",IF(AND(H70=1,I70=1),"BAJO",IF(AND(H70=1,I70=2),"BAJO",IF(AND(H70=1,I70=3),"MODERADO",IF(AND(H70=1,I70=4),"FAVORABLE",IF(AND(H70=1,I70=5),"FAVORABLE",IF(AND(H70=2,I70=1),"BAJO",IF(AND(H70=2,I70=2),"BAJO",IF(AND(H70=2,I70=3),"MODERADO",IF(AND(H70=2,I70=4),"FAVORABLE",IF(AND(H70=2,I70=5),"ALTO",IF(AND(H70=3,I70=1),"BAJO",IF(AND(H70=3,I70=2),"MODERADO",IF(AND(H70=3,I70=3),"FAVORABLE",IF(AND(H70=3,I70=4),"ALTO",IF(AND(H70=3,I70=5),"ALTO",IF(AND(H70=4,I70=1),"MODERADO",IF(AND(H70=4,I70=2),"FAVORABLE",IF(AND(H70=4,I70=3),"FAVORABLE",IF(AND(H70=4,I70=4),"ALTO",IF(AND(H70=4,I70=5),"ALTO",IF(AND(H70=5,I70=1),"FAVORABLE",IF(AND(H70=5,I70=2),"FAVORABLE",IF(AND(H70=5,I70=3),"ALTO",IF(AND(H70=5,I70=4),"ALTO",IF(AND(H70=5,I70=5),"ALTO",""))))))))))))))))))))))))))</f>
        <v/>
      </c>
      <c r="L70" s="3" t="n"/>
      <c r="M70" s="3" t="n"/>
      <c r="N70" s="3" t="n"/>
      <c r="O70" s="3" t="n"/>
      <c r="P70" s="3" t="n"/>
      <c r="Q70" s="3" t="n"/>
      <c r="R70" s="3" t="n"/>
      <c r="S70" s="3" t="n"/>
      <c r="T70" s="13">
        <f>IFERROR(SUM(O70:S70),"")</f>
        <v/>
      </c>
      <c r="U70" s="13" t="n"/>
      <c r="V70" s="3" t="n"/>
      <c r="W70" s="13" t="n"/>
      <c r="X70" s="3" t="n"/>
      <c r="Y70" s="12">
        <f>IF(J70="","",IF(OR(N70="",N70="IMPACTO"),H70,IF(T70&lt;=50,H70,IF(AND(T70&lt;=75,H70&lt;5),H70+1,IF(AND(T70&lt;=75,H70=5),H70,IF(AND(T70&lt;=100,H70&lt;4),H70+2,IF(AND(T70&lt;=100,H70=4),H70+1,IF(AND(T70&lt;=100,H70=5),H70,""))))))))</f>
        <v/>
      </c>
      <c r="Z70" s="12">
        <f>IF(J70="","",IF(OR(N70="",N70="PROBABILIDAD"),I70,IF(T70&lt;=50,I70,IF(AND(T70&lt;=75,I70&lt;5),I70+1,IF(AND(T70&lt;=75,I70=5),I70,IF(AND(T70&lt;=100,I70&lt;4),I70+2,IF(AND(T70&lt;=100,I70=4),I70+1,IF(AND(T70&lt;=100,I70=5),I70,""))))))))</f>
        <v/>
      </c>
      <c r="AA70" s="12">
        <f>IF(OR(Y70="",Z70=""),"",Y70*Z70)</f>
        <v/>
      </c>
      <c r="AB70" s="14">
        <f>IF(AA70="","",IF(AND(Y70=1,Z70=1),"BAJO",IF(AND(Y70=1,Z70=2),"MODERADO",IF(AND(Y70=1,Z70=3),"MODERADO",IF(AND(Y70=1,Z70=4),"MODERADO",IF(AND(Y70=1,Z70=5),"MODERADO",IF(AND(Y70=2,Z70=1),"BAJO",IF(AND(Y70=2,Z70=2),"MODERADO",IF(AND(Y70=2,Z70=3),"MODERADO",IF(AND(Y70=2,Z70=4),"FAVORABLE",IF(AND(Y70=2,Z70=5),"FAVORABLE",IF(AND(Y70=3,Z70=1),"BAJO",IF(AND(Y70=3,Z70=2),"MODERADO",IF(AND(Y70=3,Z70=3),"FAVORABLE",IF(AND(Y70=3,Z70=4),"FAVORABLE",IF(AND(Y70=3,Z70=5),"FAVORABLE",IF(AND(Y70=4,Z70=1),"BAJO",IF(AND(Y70=4,Z70=2),"MODERADO",IF(AND(Y70=4,Z70=3),"FAVORABLE",IF(AND(Y70=4,Z70=4),"FAVORABLE",IF(AND(Y70=4,Z70=5),"ALTO",IF(AND(Y70=5,Z70=1),"BAJO",IF(AND(Y70=5,Z70=2),"MODERADO",IF(AND(Y70=5,Z70=3),"FAVORABLE",IF(AND(Y70=5,Z70=4),"ALTO",IF(AND(Y70=5,Z70=5),"ALTO",""))))))))))))))))))))))))))</f>
        <v/>
      </c>
      <c r="AC70" s="18" t="n"/>
      <c r="AD70" s="20" t="n"/>
      <c r="AE70" s="18" t="n"/>
      <c r="AF70" s="20" t="n"/>
      <c r="AG70" s="18" t="n"/>
      <c r="AH70" s="20" t="n"/>
      <c r="AI70" s="18" t="n"/>
      <c r="AJ70" s="20" t="n"/>
      <c r="AK70" s="18" t="n"/>
      <c r="AL70" s="20" t="n"/>
      <c r="AM70" s="18" t="n"/>
      <c r="AN70" s="20" t="n"/>
    </row>
    <row r="71" customFormat="1" s="30">
      <c r="A71" s="28">
        <f>IF(AND(Y71=1,Z71=1),1,IF(AND(Y71=1,Z71=2),2,IF(AND(Y71=1,Z71=3),3,IF(AND(Y71=1,Z71=4),4,IF(AND(Y71=1,Z71=5),5,IF(AND(Y71=2,Z71=1),6,IF(AND(Y71=2,Z71=2),7,IF(AND(Y71=2,Z71=3),8,IF(AND(Y71=2,Z71=4),9,IF(AND(Y71=2,Z71=5),10,IF(AND(Y71=3,Z71=1),11,IF(AND(Y71=3,Z71=2),12,IF(AND(Y71=3,Z71=3),13,IF(AND(Y71=3,Z71=4),14,IF(AND(Y71=3,Z71=5),15,IF(AND(Y71=4,Z71=1),16,IF(AND(Y71=4,Z71=2),17,IF(AND(Y71=4,Z71=3),18,IF(AND(Y71=4,Z71=4),19,IF(AND(Y71=4,Z71=5),20,IF(AND(Y71=5,Z71=1),21,IF(AND(Y71=5,Z71=2),22,IF(AND(Y71=5,Z71=3),23,IF(AND(Y71=5,Z71=4),24,IF(AND(Y71=5,Z71=5),25,"")))))))))))))))))))))))))</f>
        <v/>
      </c>
      <c r="B71" s="28">
        <f>IF(A71="","",(COUNTIF($A$6:A71,A71))/100)</f>
        <v/>
      </c>
      <c r="C71" s="28">
        <f>IFERROR(A71+B71,"")</f>
        <v/>
      </c>
      <c r="D71" s="38" t="n">
        <v>66</v>
      </c>
      <c r="E71" s="3" t="n"/>
      <c r="F71" s="3" t="n"/>
      <c r="G71" s="3" t="n"/>
      <c r="H71" s="4" t="n"/>
      <c r="I71" s="4" t="n"/>
      <c r="J71" s="12">
        <f>IF(OR(H71="",I71=""),"",H71*I71)</f>
        <v/>
      </c>
      <c r="K71" s="14">
        <f>IF(J71="","",IF(AND(H71=1,I71=1),"BAJO",IF(AND(H71=1,I71=2),"BAJO",IF(AND(H71=1,I71=3),"MODERADO",IF(AND(H71=1,I71=4),"FAVORABLE",IF(AND(H71=1,I71=5),"FAVORABLE",IF(AND(H71=2,I71=1),"BAJO",IF(AND(H71=2,I71=2),"BAJO",IF(AND(H71=2,I71=3),"MODERADO",IF(AND(H71=2,I71=4),"FAVORABLE",IF(AND(H71=2,I71=5),"ALTO",IF(AND(H71=3,I71=1),"BAJO",IF(AND(H71=3,I71=2),"MODERADO",IF(AND(H71=3,I71=3),"FAVORABLE",IF(AND(H71=3,I71=4),"ALTO",IF(AND(H71=3,I71=5),"ALTO",IF(AND(H71=4,I71=1),"MODERADO",IF(AND(H71=4,I71=2),"FAVORABLE",IF(AND(H71=4,I71=3),"FAVORABLE",IF(AND(H71=4,I71=4),"ALTO",IF(AND(H71=4,I71=5),"ALTO",IF(AND(H71=5,I71=1),"FAVORABLE",IF(AND(H71=5,I71=2),"FAVORABLE",IF(AND(H71=5,I71=3),"ALTO",IF(AND(H71=5,I71=4),"ALTO",IF(AND(H71=5,I71=5),"ALTO",""))))))))))))))))))))))))))</f>
        <v/>
      </c>
      <c r="L71" s="3" t="n"/>
      <c r="M71" s="3" t="n"/>
      <c r="N71" s="3" t="n"/>
      <c r="O71" s="3" t="n"/>
      <c r="P71" s="3" t="n"/>
      <c r="Q71" s="3" t="n"/>
      <c r="R71" s="3" t="n"/>
      <c r="S71" s="3" t="n"/>
      <c r="T71" s="13">
        <f>IFERROR(SUM(O71:S71),"")</f>
        <v/>
      </c>
      <c r="U71" s="13" t="n"/>
      <c r="V71" s="3" t="n"/>
      <c r="W71" s="13" t="n"/>
      <c r="X71" s="3" t="n"/>
      <c r="Y71" s="12">
        <f>IF(J71="","",IF(OR(N71="",N71="IMPACTO"),H71,IF(T71&lt;=50,H71,IF(AND(T71&lt;=75,H71&lt;5),H71+1,IF(AND(T71&lt;=75,H71=5),H71,IF(AND(T71&lt;=100,H71&lt;4),H71+2,IF(AND(T71&lt;=100,H71=4),H71+1,IF(AND(T71&lt;=100,H71=5),H71,""))))))))</f>
        <v/>
      </c>
      <c r="Z71" s="12">
        <f>IF(J71="","",IF(OR(N71="",N71="PROBABILIDAD"),I71,IF(T71&lt;=50,I71,IF(AND(T71&lt;=75,I71&lt;5),I71+1,IF(AND(T71&lt;=75,I71=5),I71,IF(AND(T71&lt;=100,I71&lt;4),I71+2,IF(AND(T71&lt;=100,I71=4),I71+1,IF(AND(T71&lt;=100,I71=5),I71,""))))))))</f>
        <v/>
      </c>
      <c r="AA71" s="12">
        <f>IF(OR(Y71="",Z71=""),"",Y71*Z71)</f>
        <v/>
      </c>
      <c r="AB71" s="14">
        <f>IF(AA71="","",IF(AND(Y71=1,Z71=1),"BAJO",IF(AND(Y71=1,Z71=2),"MODERADO",IF(AND(Y71=1,Z71=3),"MODERADO",IF(AND(Y71=1,Z71=4),"MODERADO",IF(AND(Y71=1,Z71=5),"MODERADO",IF(AND(Y71=2,Z71=1),"BAJO",IF(AND(Y71=2,Z71=2),"MODERADO",IF(AND(Y71=2,Z71=3),"MODERADO",IF(AND(Y71=2,Z71=4),"FAVORABLE",IF(AND(Y71=2,Z71=5),"FAVORABLE",IF(AND(Y71=3,Z71=1),"BAJO",IF(AND(Y71=3,Z71=2),"MODERADO",IF(AND(Y71=3,Z71=3),"FAVORABLE",IF(AND(Y71=3,Z71=4),"FAVORABLE",IF(AND(Y71=3,Z71=5),"FAVORABLE",IF(AND(Y71=4,Z71=1),"BAJO",IF(AND(Y71=4,Z71=2),"MODERADO",IF(AND(Y71=4,Z71=3),"FAVORABLE",IF(AND(Y71=4,Z71=4),"FAVORABLE",IF(AND(Y71=4,Z71=5),"ALTO",IF(AND(Y71=5,Z71=1),"BAJO",IF(AND(Y71=5,Z71=2),"MODERADO",IF(AND(Y71=5,Z71=3),"FAVORABLE",IF(AND(Y71=5,Z71=4),"ALTO",IF(AND(Y71=5,Z71=5),"ALTO",""))))))))))))))))))))))))))</f>
        <v/>
      </c>
      <c r="AC71" s="18" t="n"/>
      <c r="AD71" s="20" t="n"/>
      <c r="AE71" s="18" t="n"/>
      <c r="AF71" s="20" t="n"/>
      <c r="AG71" s="18" t="n"/>
      <c r="AH71" s="20" t="n"/>
      <c r="AI71" s="18" t="n"/>
      <c r="AJ71" s="20" t="n"/>
      <c r="AK71" s="18" t="n"/>
      <c r="AL71" s="20" t="n"/>
      <c r="AM71" s="18" t="n"/>
      <c r="AN71" s="20" t="n"/>
    </row>
    <row r="72" customFormat="1" s="30">
      <c r="A72" s="28">
        <f>IF(AND(Y72=1,Z72=1),1,IF(AND(Y72=1,Z72=2),2,IF(AND(Y72=1,Z72=3),3,IF(AND(Y72=1,Z72=4),4,IF(AND(Y72=1,Z72=5),5,IF(AND(Y72=2,Z72=1),6,IF(AND(Y72=2,Z72=2),7,IF(AND(Y72=2,Z72=3),8,IF(AND(Y72=2,Z72=4),9,IF(AND(Y72=2,Z72=5),10,IF(AND(Y72=3,Z72=1),11,IF(AND(Y72=3,Z72=2),12,IF(AND(Y72=3,Z72=3),13,IF(AND(Y72=3,Z72=4),14,IF(AND(Y72=3,Z72=5),15,IF(AND(Y72=4,Z72=1),16,IF(AND(Y72=4,Z72=2),17,IF(AND(Y72=4,Z72=3),18,IF(AND(Y72=4,Z72=4),19,IF(AND(Y72=4,Z72=5),20,IF(AND(Y72=5,Z72=1),21,IF(AND(Y72=5,Z72=2),22,IF(AND(Y72=5,Z72=3),23,IF(AND(Y72=5,Z72=4),24,IF(AND(Y72=5,Z72=5),25,"")))))))))))))))))))))))))</f>
        <v/>
      </c>
      <c r="B72" s="28">
        <f>IF(A72="","",(COUNTIF($A$6:A72,A72))/100)</f>
        <v/>
      </c>
      <c r="C72" s="28">
        <f>IFERROR(A72+B72,"")</f>
        <v/>
      </c>
      <c r="D72" s="38" t="n">
        <v>67</v>
      </c>
      <c r="E72" s="3" t="n"/>
      <c r="F72" s="3" t="n"/>
      <c r="G72" s="3" t="n"/>
      <c r="H72" s="4" t="n"/>
      <c r="I72" s="4" t="n"/>
      <c r="J72" s="12">
        <f>IF(OR(H72="",I72=""),"",H72*I72)</f>
        <v/>
      </c>
      <c r="K72" s="14">
        <f>IF(J72="","",IF(AND(H72=1,I72=1),"BAJO",IF(AND(H72=1,I72=2),"BAJO",IF(AND(H72=1,I72=3),"MODERADO",IF(AND(H72=1,I72=4),"FAVORABLE",IF(AND(H72=1,I72=5),"FAVORABLE",IF(AND(H72=2,I72=1),"BAJO",IF(AND(H72=2,I72=2),"BAJO",IF(AND(H72=2,I72=3),"MODERADO",IF(AND(H72=2,I72=4),"FAVORABLE",IF(AND(H72=2,I72=5),"ALTO",IF(AND(H72=3,I72=1),"BAJO",IF(AND(H72=3,I72=2),"MODERADO",IF(AND(H72=3,I72=3),"FAVORABLE",IF(AND(H72=3,I72=4),"ALTO",IF(AND(H72=3,I72=5),"ALTO",IF(AND(H72=4,I72=1),"MODERADO",IF(AND(H72=4,I72=2),"FAVORABLE",IF(AND(H72=4,I72=3),"FAVORABLE",IF(AND(H72=4,I72=4),"ALTO",IF(AND(H72=4,I72=5),"ALTO",IF(AND(H72=5,I72=1),"FAVORABLE",IF(AND(H72=5,I72=2),"FAVORABLE",IF(AND(H72=5,I72=3),"ALTO",IF(AND(H72=5,I72=4),"ALTO",IF(AND(H72=5,I72=5),"ALTO",""))))))))))))))))))))))))))</f>
        <v/>
      </c>
      <c r="L72" s="3" t="n"/>
      <c r="M72" s="3" t="n"/>
      <c r="N72" s="3" t="n"/>
      <c r="O72" s="3" t="n"/>
      <c r="P72" s="3" t="n"/>
      <c r="Q72" s="3" t="n"/>
      <c r="R72" s="3" t="n"/>
      <c r="S72" s="3" t="n"/>
      <c r="T72" s="13">
        <f>IFERROR(SUM(O72:S72),"")</f>
        <v/>
      </c>
      <c r="U72" s="13" t="n"/>
      <c r="V72" s="3" t="n"/>
      <c r="W72" s="13" t="n"/>
      <c r="X72" s="3" t="n"/>
      <c r="Y72" s="12">
        <f>IF(J72="","",IF(OR(N72="",N72="IMPACTO"),H72,IF(T72&lt;=50,H72,IF(AND(T72&lt;=75,H72&lt;5),H72+1,IF(AND(T72&lt;=75,H72=5),H72,IF(AND(T72&lt;=100,H72&lt;4),H72+2,IF(AND(T72&lt;=100,H72=4),H72+1,IF(AND(T72&lt;=100,H72=5),H72,""))))))))</f>
        <v/>
      </c>
      <c r="Z72" s="12">
        <f>IF(J72="","",IF(OR(N72="",N72="PROBABILIDAD"),I72,IF(T72&lt;=50,I72,IF(AND(T72&lt;=75,I72&lt;5),I72+1,IF(AND(T72&lt;=75,I72=5),I72,IF(AND(T72&lt;=100,I72&lt;4),I72+2,IF(AND(T72&lt;=100,I72=4),I72+1,IF(AND(T72&lt;=100,I72=5),I72,""))))))))</f>
        <v/>
      </c>
      <c r="AA72" s="12">
        <f>IF(OR(Y72="",Z72=""),"",Y72*Z72)</f>
        <v/>
      </c>
      <c r="AB72" s="14">
        <f>IF(AA72="","",IF(AND(Y72=1,Z72=1),"BAJO",IF(AND(Y72=1,Z72=2),"MODERADO",IF(AND(Y72=1,Z72=3),"MODERADO",IF(AND(Y72=1,Z72=4),"MODERADO",IF(AND(Y72=1,Z72=5),"MODERADO",IF(AND(Y72=2,Z72=1),"BAJO",IF(AND(Y72=2,Z72=2),"MODERADO",IF(AND(Y72=2,Z72=3),"MODERADO",IF(AND(Y72=2,Z72=4),"FAVORABLE",IF(AND(Y72=2,Z72=5),"FAVORABLE",IF(AND(Y72=3,Z72=1),"BAJO",IF(AND(Y72=3,Z72=2),"MODERADO",IF(AND(Y72=3,Z72=3),"FAVORABLE",IF(AND(Y72=3,Z72=4),"FAVORABLE",IF(AND(Y72=3,Z72=5),"FAVORABLE",IF(AND(Y72=4,Z72=1),"BAJO",IF(AND(Y72=4,Z72=2),"MODERADO",IF(AND(Y72=4,Z72=3),"FAVORABLE",IF(AND(Y72=4,Z72=4),"FAVORABLE",IF(AND(Y72=4,Z72=5),"ALTO",IF(AND(Y72=5,Z72=1),"BAJO",IF(AND(Y72=5,Z72=2),"MODERADO",IF(AND(Y72=5,Z72=3),"FAVORABLE",IF(AND(Y72=5,Z72=4),"ALTO",IF(AND(Y72=5,Z72=5),"ALTO",""))))))))))))))))))))))))))</f>
        <v/>
      </c>
      <c r="AC72" s="18" t="n"/>
      <c r="AD72" s="20" t="n"/>
      <c r="AE72" s="18" t="n"/>
      <c r="AF72" s="20" t="n"/>
      <c r="AG72" s="18" t="n"/>
      <c r="AH72" s="20" t="n"/>
      <c r="AI72" s="18" t="n"/>
      <c r="AJ72" s="20" t="n"/>
      <c r="AK72" s="18" t="n"/>
      <c r="AL72" s="20" t="n"/>
      <c r="AM72" s="18" t="n"/>
      <c r="AN72" s="20" t="n"/>
    </row>
    <row r="73" customFormat="1" s="30">
      <c r="A73" s="28">
        <f>IF(AND(Y73=1,Z73=1),1,IF(AND(Y73=1,Z73=2),2,IF(AND(Y73=1,Z73=3),3,IF(AND(Y73=1,Z73=4),4,IF(AND(Y73=1,Z73=5),5,IF(AND(Y73=2,Z73=1),6,IF(AND(Y73=2,Z73=2),7,IF(AND(Y73=2,Z73=3),8,IF(AND(Y73=2,Z73=4),9,IF(AND(Y73=2,Z73=5),10,IF(AND(Y73=3,Z73=1),11,IF(AND(Y73=3,Z73=2),12,IF(AND(Y73=3,Z73=3),13,IF(AND(Y73=3,Z73=4),14,IF(AND(Y73=3,Z73=5),15,IF(AND(Y73=4,Z73=1),16,IF(AND(Y73=4,Z73=2),17,IF(AND(Y73=4,Z73=3),18,IF(AND(Y73=4,Z73=4),19,IF(AND(Y73=4,Z73=5),20,IF(AND(Y73=5,Z73=1),21,IF(AND(Y73=5,Z73=2),22,IF(AND(Y73=5,Z73=3),23,IF(AND(Y73=5,Z73=4),24,IF(AND(Y73=5,Z73=5),25,"")))))))))))))))))))))))))</f>
        <v/>
      </c>
      <c r="B73" s="28">
        <f>IF(A73="","",(COUNTIF($A$6:A73,A73))/100)</f>
        <v/>
      </c>
      <c r="C73" s="28">
        <f>IFERROR(A73+B73,"")</f>
        <v/>
      </c>
      <c r="D73" s="38" t="n">
        <v>68</v>
      </c>
      <c r="E73" s="3" t="n"/>
      <c r="F73" s="3" t="n"/>
      <c r="G73" s="3" t="n"/>
      <c r="H73" s="4" t="n"/>
      <c r="I73" s="4" t="n"/>
      <c r="J73" s="12">
        <f>IF(OR(H73="",I73=""),"",H73*I73)</f>
        <v/>
      </c>
      <c r="K73" s="14">
        <f>IF(J73="","",IF(AND(H73=1,I73=1),"BAJO",IF(AND(H73=1,I73=2),"BAJO",IF(AND(H73=1,I73=3),"MODERADO",IF(AND(H73=1,I73=4),"FAVORABLE",IF(AND(H73=1,I73=5),"FAVORABLE",IF(AND(H73=2,I73=1),"BAJO",IF(AND(H73=2,I73=2),"BAJO",IF(AND(H73=2,I73=3),"MODERADO",IF(AND(H73=2,I73=4),"FAVORABLE",IF(AND(H73=2,I73=5),"ALTO",IF(AND(H73=3,I73=1),"BAJO",IF(AND(H73=3,I73=2),"MODERADO",IF(AND(H73=3,I73=3),"FAVORABLE",IF(AND(H73=3,I73=4),"ALTO",IF(AND(H73=3,I73=5),"ALTO",IF(AND(H73=4,I73=1),"MODERADO",IF(AND(H73=4,I73=2),"FAVORABLE",IF(AND(H73=4,I73=3),"FAVORABLE",IF(AND(H73=4,I73=4),"ALTO",IF(AND(H73=4,I73=5),"ALTO",IF(AND(H73=5,I73=1),"FAVORABLE",IF(AND(H73=5,I73=2),"FAVORABLE",IF(AND(H73=5,I73=3),"ALTO",IF(AND(H73=5,I73=4),"ALTO",IF(AND(H73=5,I73=5),"ALTO",""))))))))))))))))))))))))))</f>
        <v/>
      </c>
      <c r="L73" s="3" t="n"/>
      <c r="M73" s="3" t="n"/>
      <c r="N73" s="3" t="n"/>
      <c r="O73" s="3" t="n"/>
      <c r="P73" s="3" t="n"/>
      <c r="Q73" s="3" t="n"/>
      <c r="R73" s="3" t="n"/>
      <c r="S73" s="3" t="n"/>
      <c r="T73" s="13">
        <f>IFERROR(SUM(O73:S73),"")</f>
        <v/>
      </c>
      <c r="U73" s="13" t="n"/>
      <c r="V73" s="3" t="n"/>
      <c r="W73" s="13" t="n"/>
      <c r="X73" s="3" t="n"/>
      <c r="Y73" s="12">
        <f>IF(J73="","",IF(OR(N73="",N73="IMPACTO"),H73,IF(T73&lt;=50,H73,IF(AND(T73&lt;=75,H73&lt;5),H73+1,IF(AND(T73&lt;=75,H73=5),H73,IF(AND(T73&lt;=100,H73&lt;4),H73+2,IF(AND(T73&lt;=100,H73=4),H73+1,IF(AND(T73&lt;=100,H73=5),H73,""))))))))</f>
        <v/>
      </c>
      <c r="Z73" s="12">
        <f>IF(J73="","",IF(OR(N73="",N73="PROBABILIDAD"),I73,IF(T73&lt;=50,I73,IF(AND(T73&lt;=75,I73&lt;5),I73+1,IF(AND(T73&lt;=75,I73=5),I73,IF(AND(T73&lt;=100,I73&lt;4),I73+2,IF(AND(T73&lt;=100,I73=4),I73+1,IF(AND(T73&lt;=100,I73=5),I73,""))))))))</f>
        <v/>
      </c>
      <c r="AA73" s="12">
        <f>IF(OR(Y73="",Z73=""),"",Y73*Z73)</f>
        <v/>
      </c>
      <c r="AB73" s="14">
        <f>IF(AA73="","",IF(AND(Y73=1,Z73=1),"BAJO",IF(AND(Y73=1,Z73=2),"MODERADO",IF(AND(Y73=1,Z73=3),"MODERADO",IF(AND(Y73=1,Z73=4),"MODERADO",IF(AND(Y73=1,Z73=5),"MODERADO",IF(AND(Y73=2,Z73=1),"BAJO",IF(AND(Y73=2,Z73=2),"MODERADO",IF(AND(Y73=2,Z73=3),"MODERADO",IF(AND(Y73=2,Z73=4),"FAVORABLE",IF(AND(Y73=2,Z73=5),"FAVORABLE",IF(AND(Y73=3,Z73=1),"BAJO",IF(AND(Y73=3,Z73=2),"MODERADO",IF(AND(Y73=3,Z73=3),"FAVORABLE",IF(AND(Y73=3,Z73=4),"FAVORABLE",IF(AND(Y73=3,Z73=5),"FAVORABLE",IF(AND(Y73=4,Z73=1),"BAJO",IF(AND(Y73=4,Z73=2),"MODERADO",IF(AND(Y73=4,Z73=3),"FAVORABLE",IF(AND(Y73=4,Z73=4),"FAVORABLE",IF(AND(Y73=4,Z73=5),"ALTO",IF(AND(Y73=5,Z73=1),"BAJO",IF(AND(Y73=5,Z73=2),"MODERADO",IF(AND(Y73=5,Z73=3),"FAVORABLE",IF(AND(Y73=5,Z73=4),"ALTO",IF(AND(Y73=5,Z73=5),"ALTO",""))))))))))))))))))))))))))</f>
        <v/>
      </c>
      <c r="AC73" s="18" t="n"/>
      <c r="AD73" s="20" t="n"/>
      <c r="AE73" s="18" t="n"/>
      <c r="AF73" s="20" t="n"/>
      <c r="AG73" s="18" t="n"/>
      <c r="AH73" s="20" t="n"/>
      <c r="AI73" s="18" t="n"/>
      <c r="AJ73" s="20" t="n"/>
      <c r="AK73" s="18" t="n"/>
      <c r="AL73" s="20" t="n"/>
      <c r="AM73" s="18" t="n"/>
      <c r="AN73" s="20" t="n"/>
    </row>
    <row r="74" customFormat="1" s="30">
      <c r="A74" s="28">
        <f>IF(AND(Y74=1,Z74=1),1,IF(AND(Y74=1,Z74=2),2,IF(AND(Y74=1,Z74=3),3,IF(AND(Y74=1,Z74=4),4,IF(AND(Y74=1,Z74=5),5,IF(AND(Y74=2,Z74=1),6,IF(AND(Y74=2,Z74=2),7,IF(AND(Y74=2,Z74=3),8,IF(AND(Y74=2,Z74=4),9,IF(AND(Y74=2,Z74=5),10,IF(AND(Y74=3,Z74=1),11,IF(AND(Y74=3,Z74=2),12,IF(AND(Y74=3,Z74=3),13,IF(AND(Y74=3,Z74=4),14,IF(AND(Y74=3,Z74=5),15,IF(AND(Y74=4,Z74=1),16,IF(AND(Y74=4,Z74=2),17,IF(AND(Y74=4,Z74=3),18,IF(AND(Y74=4,Z74=4),19,IF(AND(Y74=4,Z74=5),20,IF(AND(Y74=5,Z74=1),21,IF(AND(Y74=5,Z74=2),22,IF(AND(Y74=5,Z74=3),23,IF(AND(Y74=5,Z74=4),24,IF(AND(Y74=5,Z74=5),25,"")))))))))))))))))))))))))</f>
        <v/>
      </c>
      <c r="B74" s="28">
        <f>IF(A74="","",(COUNTIF($A$6:A74,A74))/100)</f>
        <v/>
      </c>
      <c r="C74" s="28">
        <f>IFERROR(A74+B74,"")</f>
        <v/>
      </c>
      <c r="D74" s="38" t="n">
        <v>69</v>
      </c>
      <c r="E74" s="3" t="n"/>
      <c r="F74" s="3" t="n"/>
      <c r="G74" s="3" t="n"/>
      <c r="H74" s="4" t="n"/>
      <c r="I74" s="4" t="n"/>
      <c r="J74" s="12">
        <f>IF(OR(H74="",I74=""),"",H74*I74)</f>
        <v/>
      </c>
      <c r="K74" s="14">
        <f>IF(J74="","",IF(AND(H74=1,I74=1),"BAJO",IF(AND(H74=1,I74=2),"BAJO",IF(AND(H74=1,I74=3),"MODERADO",IF(AND(H74=1,I74=4),"FAVORABLE",IF(AND(H74=1,I74=5),"FAVORABLE",IF(AND(H74=2,I74=1),"BAJO",IF(AND(H74=2,I74=2),"BAJO",IF(AND(H74=2,I74=3),"MODERADO",IF(AND(H74=2,I74=4),"FAVORABLE",IF(AND(H74=2,I74=5),"ALTO",IF(AND(H74=3,I74=1),"BAJO",IF(AND(H74=3,I74=2),"MODERADO",IF(AND(H74=3,I74=3),"FAVORABLE",IF(AND(H74=3,I74=4),"ALTO",IF(AND(H74=3,I74=5),"ALTO",IF(AND(H74=4,I74=1),"MODERADO",IF(AND(H74=4,I74=2),"FAVORABLE",IF(AND(H74=4,I74=3),"FAVORABLE",IF(AND(H74=4,I74=4),"ALTO",IF(AND(H74=4,I74=5),"ALTO",IF(AND(H74=5,I74=1),"FAVORABLE",IF(AND(H74=5,I74=2),"FAVORABLE",IF(AND(H74=5,I74=3),"ALTO",IF(AND(H74=5,I74=4),"ALTO",IF(AND(H74=5,I74=5),"ALTO",""))))))))))))))))))))))))))</f>
        <v/>
      </c>
      <c r="L74" s="3" t="n"/>
      <c r="M74" s="3" t="n"/>
      <c r="N74" s="3" t="n"/>
      <c r="O74" s="3" t="n"/>
      <c r="P74" s="3" t="n"/>
      <c r="Q74" s="3" t="n"/>
      <c r="R74" s="3" t="n"/>
      <c r="S74" s="3" t="n"/>
      <c r="T74" s="13">
        <f>IFERROR(SUM(O74:S74),"")</f>
        <v/>
      </c>
      <c r="U74" s="13" t="n"/>
      <c r="V74" s="3" t="n"/>
      <c r="W74" s="13" t="n"/>
      <c r="X74" s="3" t="n"/>
      <c r="Y74" s="12">
        <f>IF(J74="","",IF(OR(N74="",N74="IMPACTO"),H74,IF(T74&lt;=50,H74,IF(AND(T74&lt;=75,H74&lt;5),H74+1,IF(AND(T74&lt;=75,H74=5),H74,IF(AND(T74&lt;=100,H74&lt;4),H74+2,IF(AND(T74&lt;=100,H74=4),H74+1,IF(AND(T74&lt;=100,H74=5),H74,""))))))))</f>
        <v/>
      </c>
      <c r="Z74" s="12">
        <f>IF(J74="","",IF(OR(N74="",N74="PROBABILIDAD"),I74,IF(T74&lt;=50,I74,IF(AND(T74&lt;=75,I74&lt;5),I74+1,IF(AND(T74&lt;=75,I74=5),I74,IF(AND(T74&lt;=100,I74&lt;4),I74+2,IF(AND(T74&lt;=100,I74=4),I74+1,IF(AND(T74&lt;=100,I74=5),I74,""))))))))</f>
        <v/>
      </c>
      <c r="AA74" s="12">
        <f>IF(OR(Y74="",Z74=""),"",Y74*Z74)</f>
        <v/>
      </c>
      <c r="AB74" s="14">
        <f>IF(AA74="","",IF(AND(Y74=1,Z74=1),"BAJO",IF(AND(Y74=1,Z74=2),"MODERADO",IF(AND(Y74=1,Z74=3),"MODERADO",IF(AND(Y74=1,Z74=4),"MODERADO",IF(AND(Y74=1,Z74=5),"MODERADO",IF(AND(Y74=2,Z74=1),"BAJO",IF(AND(Y74=2,Z74=2),"MODERADO",IF(AND(Y74=2,Z74=3),"MODERADO",IF(AND(Y74=2,Z74=4),"FAVORABLE",IF(AND(Y74=2,Z74=5),"FAVORABLE",IF(AND(Y74=3,Z74=1),"BAJO",IF(AND(Y74=3,Z74=2),"MODERADO",IF(AND(Y74=3,Z74=3),"FAVORABLE",IF(AND(Y74=3,Z74=4),"FAVORABLE",IF(AND(Y74=3,Z74=5),"FAVORABLE",IF(AND(Y74=4,Z74=1),"BAJO",IF(AND(Y74=4,Z74=2),"MODERADO",IF(AND(Y74=4,Z74=3),"FAVORABLE",IF(AND(Y74=4,Z74=4),"FAVORABLE",IF(AND(Y74=4,Z74=5),"ALTO",IF(AND(Y74=5,Z74=1),"BAJO",IF(AND(Y74=5,Z74=2),"MODERADO",IF(AND(Y74=5,Z74=3),"FAVORABLE",IF(AND(Y74=5,Z74=4),"ALTO",IF(AND(Y74=5,Z74=5),"ALTO",""))))))))))))))))))))))))))</f>
        <v/>
      </c>
      <c r="AC74" s="18" t="n"/>
      <c r="AD74" s="20" t="n"/>
      <c r="AE74" s="18" t="n"/>
      <c r="AF74" s="20" t="n"/>
      <c r="AG74" s="18" t="n"/>
      <c r="AH74" s="20" t="n"/>
      <c r="AI74" s="18" t="n"/>
      <c r="AJ74" s="20" t="n"/>
      <c r="AK74" s="18" t="n"/>
      <c r="AL74" s="20" t="n"/>
      <c r="AM74" s="18" t="n"/>
      <c r="AN74" s="20" t="n"/>
    </row>
    <row r="75" customFormat="1" s="30">
      <c r="A75" s="28">
        <f>IF(AND(Y75=1,Z75=1),1,IF(AND(Y75=1,Z75=2),2,IF(AND(Y75=1,Z75=3),3,IF(AND(Y75=1,Z75=4),4,IF(AND(Y75=1,Z75=5),5,IF(AND(Y75=2,Z75=1),6,IF(AND(Y75=2,Z75=2),7,IF(AND(Y75=2,Z75=3),8,IF(AND(Y75=2,Z75=4),9,IF(AND(Y75=2,Z75=5),10,IF(AND(Y75=3,Z75=1),11,IF(AND(Y75=3,Z75=2),12,IF(AND(Y75=3,Z75=3),13,IF(AND(Y75=3,Z75=4),14,IF(AND(Y75=3,Z75=5),15,IF(AND(Y75=4,Z75=1),16,IF(AND(Y75=4,Z75=2),17,IF(AND(Y75=4,Z75=3),18,IF(AND(Y75=4,Z75=4),19,IF(AND(Y75=4,Z75=5),20,IF(AND(Y75=5,Z75=1),21,IF(AND(Y75=5,Z75=2),22,IF(AND(Y75=5,Z75=3),23,IF(AND(Y75=5,Z75=4),24,IF(AND(Y75=5,Z75=5),25,"")))))))))))))))))))))))))</f>
        <v/>
      </c>
      <c r="B75" s="28">
        <f>IF(A75="","",(COUNTIF($A$6:A75,A75))/100)</f>
        <v/>
      </c>
      <c r="C75" s="28">
        <f>IFERROR(A75+B75,"")</f>
        <v/>
      </c>
      <c r="D75" s="38" t="n">
        <v>70</v>
      </c>
      <c r="E75" s="3" t="n"/>
      <c r="F75" s="3" t="n"/>
      <c r="G75" s="3" t="n"/>
      <c r="H75" s="4" t="n"/>
      <c r="I75" s="4" t="n"/>
      <c r="J75" s="12">
        <f>IF(OR(H75="",I75=""),"",H75*I75)</f>
        <v/>
      </c>
      <c r="K75" s="14">
        <f>IF(J75="","",IF(AND(H75=1,I75=1),"BAJO",IF(AND(H75=1,I75=2),"BAJO",IF(AND(H75=1,I75=3),"MODERADO",IF(AND(H75=1,I75=4),"FAVORABLE",IF(AND(H75=1,I75=5),"FAVORABLE",IF(AND(H75=2,I75=1),"BAJO",IF(AND(H75=2,I75=2),"BAJO",IF(AND(H75=2,I75=3),"MODERADO",IF(AND(H75=2,I75=4),"FAVORABLE",IF(AND(H75=2,I75=5),"ALTO",IF(AND(H75=3,I75=1),"BAJO",IF(AND(H75=3,I75=2),"MODERADO",IF(AND(H75=3,I75=3),"FAVORABLE",IF(AND(H75=3,I75=4),"ALTO",IF(AND(H75=3,I75=5),"ALTO",IF(AND(H75=4,I75=1),"MODERADO",IF(AND(H75=4,I75=2),"FAVORABLE",IF(AND(H75=4,I75=3),"FAVORABLE",IF(AND(H75=4,I75=4),"ALTO",IF(AND(H75=4,I75=5),"ALTO",IF(AND(H75=5,I75=1),"FAVORABLE",IF(AND(H75=5,I75=2),"FAVORABLE",IF(AND(H75=5,I75=3),"ALTO",IF(AND(H75=5,I75=4),"ALTO",IF(AND(H75=5,I75=5),"ALTO",""))))))))))))))))))))))))))</f>
        <v/>
      </c>
      <c r="L75" s="3" t="n"/>
      <c r="M75" s="3" t="n"/>
      <c r="N75" s="3" t="n"/>
      <c r="O75" s="3" t="n"/>
      <c r="P75" s="3" t="n"/>
      <c r="Q75" s="3" t="n"/>
      <c r="R75" s="3" t="n"/>
      <c r="S75" s="3" t="n"/>
      <c r="T75" s="13">
        <f>IFERROR(SUM(O75:S75),"")</f>
        <v/>
      </c>
      <c r="U75" s="13" t="n"/>
      <c r="V75" s="3" t="n"/>
      <c r="W75" s="13" t="n"/>
      <c r="X75" s="3" t="n"/>
      <c r="Y75" s="12">
        <f>IF(J75="","",IF(OR(N75="",N75="IMPACTO"),H75,IF(T75&lt;=50,H75,IF(AND(T75&lt;=75,H75&lt;5),H75+1,IF(AND(T75&lt;=75,H75=5),H75,IF(AND(T75&lt;=100,H75&lt;4),H75+2,IF(AND(T75&lt;=100,H75=4),H75+1,IF(AND(T75&lt;=100,H75=5),H75,""))))))))</f>
        <v/>
      </c>
      <c r="Z75" s="12">
        <f>IF(J75="","",IF(OR(N75="",N75="PROBABILIDAD"),I75,IF(T75&lt;=50,I75,IF(AND(T75&lt;=75,I75&lt;5),I75+1,IF(AND(T75&lt;=75,I75=5),I75,IF(AND(T75&lt;=100,I75&lt;4),I75+2,IF(AND(T75&lt;=100,I75=4),I75+1,IF(AND(T75&lt;=100,I75=5),I75,""))))))))</f>
        <v/>
      </c>
      <c r="AA75" s="12">
        <f>IF(OR(Y75="",Z75=""),"",Y75*Z75)</f>
        <v/>
      </c>
      <c r="AB75" s="14">
        <f>IF(AA75="","",IF(AND(Y75=1,Z75=1),"BAJO",IF(AND(Y75=1,Z75=2),"MODERADO",IF(AND(Y75=1,Z75=3),"MODERADO",IF(AND(Y75=1,Z75=4),"MODERADO",IF(AND(Y75=1,Z75=5),"MODERADO",IF(AND(Y75=2,Z75=1),"BAJO",IF(AND(Y75=2,Z75=2),"MODERADO",IF(AND(Y75=2,Z75=3),"MODERADO",IF(AND(Y75=2,Z75=4),"FAVORABLE",IF(AND(Y75=2,Z75=5),"FAVORABLE",IF(AND(Y75=3,Z75=1),"BAJO",IF(AND(Y75=3,Z75=2),"MODERADO",IF(AND(Y75=3,Z75=3),"FAVORABLE",IF(AND(Y75=3,Z75=4),"FAVORABLE",IF(AND(Y75=3,Z75=5),"FAVORABLE",IF(AND(Y75=4,Z75=1),"BAJO",IF(AND(Y75=4,Z75=2),"MODERADO",IF(AND(Y75=4,Z75=3),"FAVORABLE",IF(AND(Y75=4,Z75=4),"FAVORABLE",IF(AND(Y75=4,Z75=5),"ALTO",IF(AND(Y75=5,Z75=1),"BAJO",IF(AND(Y75=5,Z75=2),"MODERADO",IF(AND(Y75=5,Z75=3),"FAVORABLE",IF(AND(Y75=5,Z75=4),"ALTO",IF(AND(Y75=5,Z75=5),"ALTO",""))))))))))))))))))))))))))</f>
        <v/>
      </c>
      <c r="AC75" s="18" t="n"/>
      <c r="AD75" s="20" t="n"/>
      <c r="AE75" s="18" t="n"/>
      <c r="AF75" s="20" t="n"/>
      <c r="AG75" s="18" t="n"/>
      <c r="AH75" s="20" t="n"/>
      <c r="AI75" s="18" t="n"/>
      <c r="AJ75" s="20" t="n"/>
      <c r="AK75" s="18" t="n"/>
      <c r="AL75" s="20" t="n"/>
      <c r="AM75" s="18" t="n"/>
      <c r="AN75" s="20" t="n"/>
    </row>
    <row r="76" customFormat="1" s="30">
      <c r="A76" s="28">
        <f>IF(AND(Y76=1,Z76=1),1,IF(AND(Y76=1,Z76=2),2,IF(AND(Y76=1,Z76=3),3,IF(AND(Y76=1,Z76=4),4,IF(AND(Y76=1,Z76=5),5,IF(AND(Y76=2,Z76=1),6,IF(AND(Y76=2,Z76=2),7,IF(AND(Y76=2,Z76=3),8,IF(AND(Y76=2,Z76=4),9,IF(AND(Y76=2,Z76=5),10,IF(AND(Y76=3,Z76=1),11,IF(AND(Y76=3,Z76=2),12,IF(AND(Y76=3,Z76=3),13,IF(AND(Y76=3,Z76=4),14,IF(AND(Y76=3,Z76=5),15,IF(AND(Y76=4,Z76=1),16,IF(AND(Y76=4,Z76=2),17,IF(AND(Y76=4,Z76=3),18,IF(AND(Y76=4,Z76=4),19,IF(AND(Y76=4,Z76=5),20,IF(AND(Y76=5,Z76=1),21,IF(AND(Y76=5,Z76=2),22,IF(AND(Y76=5,Z76=3),23,IF(AND(Y76=5,Z76=4),24,IF(AND(Y76=5,Z76=5),25,"")))))))))))))))))))))))))</f>
        <v/>
      </c>
      <c r="B76" s="28">
        <f>IF(A76="","",(COUNTIF($A$6:A76,A76))/100)</f>
        <v/>
      </c>
      <c r="C76" s="28">
        <f>IFERROR(A76+B76,"")</f>
        <v/>
      </c>
      <c r="D76" s="38" t="n">
        <v>71</v>
      </c>
      <c r="E76" s="3" t="n"/>
      <c r="F76" s="3" t="n"/>
      <c r="G76" s="3" t="n"/>
      <c r="H76" s="4" t="n"/>
      <c r="I76" s="4" t="n"/>
      <c r="J76" s="12">
        <f>IF(OR(H76="",I76=""),"",H76*I76)</f>
        <v/>
      </c>
      <c r="K76" s="14">
        <f>IF(J76="","",IF(AND(H76=1,I76=1),"BAJO",IF(AND(H76=1,I76=2),"BAJO",IF(AND(H76=1,I76=3),"MODERADO",IF(AND(H76=1,I76=4),"FAVORABLE",IF(AND(H76=1,I76=5),"FAVORABLE",IF(AND(H76=2,I76=1),"BAJO",IF(AND(H76=2,I76=2),"BAJO",IF(AND(H76=2,I76=3),"MODERADO",IF(AND(H76=2,I76=4),"FAVORABLE",IF(AND(H76=2,I76=5),"ALTO",IF(AND(H76=3,I76=1),"BAJO",IF(AND(H76=3,I76=2),"MODERADO",IF(AND(H76=3,I76=3),"FAVORABLE",IF(AND(H76=3,I76=4),"ALTO",IF(AND(H76=3,I76=5),"ALTO",IF(AND(H76=4,I76=1),"MODERADO",IF(AND(H76=4,I76=2),"FAVORABLE",IF(AND(H76=4,I76=3),"FAVORABLE",IF(AND(H76=4,I76=4),"ALTO",IF(AND(H76=4,I76=5),"ALTO",IF(AND(H76=5,I76=1),"FAVORABLE",IF(AND(H76=5,I76=2),"FAVORABLE",IF(AND(H76=5,I76=3),"ALTO",IF(AND(H76=5,I76=4),"ALTO",IF(AND(H76=5,I76=5),"ALTO",""))))))))))))))))))))))))))</f>
        <v/>
      </c>
      <c r="L76" s="3" t="n"/>
      <c r="M76" s="3" t="n"/>
      <c r="N76" s="3" t="n"/>
      <c r="O76" s="3" t="n"/>
      <c r="P76" s="3" t="n"/>
      <c r="Q76" s="3" t="n"/>
      <c r="R76" s="3" t="n"/>
      <c r="S76" s="3" t="n"/>
      <c r="T76" s="13">
        <f>IFERROR(SUM(O76:S76),"")</f>
        <v/>
      </c>
      <c r="U76" s="13" t="n"/>
      <c r="V76" s="3" t="n"/>
      <c r="W76" s="13" t="n"/>
      <c r="X76" s="3" t="n"/>
      <c r="Y76" s="12">
        <f>IF(J76="","",IF(OR(N76="",N76="IMPACTO"),H76,IF(T76&lt;=50,H76,IF(AND(T76&lt;=75,H76&lt;5),H76+1,IF(AND(T76&lt;=75,H76=5),H76,IF(AND(T76&lt;=100,H76&lt;4),H76+2,IF(AND(T76&lt;=100,H76=4),H76+1,IF(AND(T76&lt;=100,H76=5),H76,""))))))))</f>
        <v/>
      </c>
      <c r="Z76" s="12">
        <f>IF(J76="","",IF(OR(N76="",N76="PROBABILIDAD"),I76,IF(T76&lt;=50,I76,IF(AND(T76&lt;=75,I76&lt;5),I76+1,IF(AND(T76&lt;=75,I76=5),I76,IF(AND(T76&lt;=100,I76&lt;4),I76+2,IF(AND(T76&lt;=100,I76=4),I76+1,IF(AND(T76&lt;=100,I76=5),I76,""))))))))</f>
        <v/>
      </c>
      <c r="AA76" s="12">
        <f>IF(OR(Y76="",Z76=""),"",Y76*Z76)</f>
        <v/>
      </c>
      <c r="AB76" s="14">
        <f>IF(AA76="","",IF(AND(Y76=1,Z76=1),"BAJO",IF(AND(Y76=1,Z76=2),"MODERADO",IF(AND(Y76=1,Z76=3),"MODERADO",IF(AND(Y76=1,Z76=4),"MODERADO",IF(AND(Y76=1,Z76=5),"MODERADO",IF(AND(Y76=2,Z76=1),"BAJO",IF(AND(Y76=2,Z76=2),"MODERADO",IF(AND(Y76=2,Z76=3),"MODERADO",IF(AND(Y76=2,Z76=4),"FAVORABLE",IF(AND(Y76=2,Z76=5),"FAVORABLE",IF(AND(Y76=3,Z76=1),"BAJO",IF(AND(Y76=3,Z76=2),"MODERADO",IF(AND(Y76=3,Z76=3),"FAVORABLE",IF(AND(Y76=3,Z76=4),"FAVORABLE",IF(AND(Y76=3,Z76=5),"FAVORABLE",IF(AND(Y76=4,Z76=1),"BAJO",IF(AND(Y76=4,Z76=2),"MODERADO",IF(AND(Y76=4,Z76=3),"FAVORABLE",IF(AND(Y76=4,Z76=4),"FAVORABLE",IF(AND(Y76=4,Z76=5),"ALTO",IF(AND(Y76=5,Z76=1),"BAJO",IF(AND(Y76=5,Z76=2),"MODERADO",IF(AND(Y76=5,Z76=3),"FAVORABLE",IF(AND(Y76=5,Z76=4),"ALTO",IF(AND(Y76=5,Z76=5),"ALTO",""))))))))))))))))))))))))))</f>
        <v/>
      </c>
      <c r="AC76" s="18" t="n"/>
      <c r="AD76" s="20" t="n"/>
      <c r="AE76" s="18" t="n"/>
      <c r="AF76" s="20" t="n"/>
      <c r="AG76" s="18" t="n"/>
      <c r="AH76" s="20" t="n"/>
      <c r="AI76" s="18" t="n"/>
      <c r="AJ76" s="20" t="n"/>
      <c r="AK76" s="18" t="n"/>
      <c r="AL76" s="20" t="n"/>
      <c r="AM76" s="18" t="n"/>
      <c r="AN76" s="20" t="n"/>
    </row>
    <row r="77" customFormat="1" s="30">
      <c r="A77" s="28">
        <f>IF(AND(Y77=1,Z77=1),1,IF(AND(Y77=1,Z77=2),2,IF(AND(Y77=1,Z77=3),3,IF(AND(Y77=1,Z77=4),4,IF(AND(Y77=1,Z77=5),5,IF(AND(Y77=2,Z77=1),6,IF(AND(Y77=2,Z77=2),7,IF(AND(Y77=2,Z77=3),8,IF(AND(Y77=2,Z77=4),9,IF(AND(Y77=2,Z77=5),10,IF(AND(Y77=3,Z77=1),11,IF(AND(Y77=3,Z77=2),12,IF(AND(Y77=3,Z77=3),13,IF(AND(Y77=3,Z77=4),14,IF(AND(Y77=3,Z77=5),15,IF(AND(Y77=4,Z77=1),16,IF(AND(Y77=4,Z77=2),17,IF(AND(Y77=4,Z77=3),18,IF(AND(Y77=4,Z77=4),19,IF(AND(Y77=4,Z77=5),20,IF(AND(Y77=5,Z77=1),21,IF(AND(Y77=5,Z77=2),22,IF(AND(Y77=5,Z77=3),23,IF(AND(Y77=5,Z77=4),24,IF(AND(Y77=5,Z77=5),25,"")))))))))))))))))))))))))</f>
        <v/>
      </c>
      <c r="B77" s="28">
        <f>IF(A77="","",(COUNTIF($A$6:A77,A77))/100)</f>
        <v/>
      </c>
      <c r="C77" s="28">
        <f>IFERROR(A77+B77,"")</f>
        <v/>
      </c>
      <c r="D77" s="38" t="n">
        <v>72</v>
      </c>
      <c r="E77" s="3" t="n"/>
      <c r="F77" s="3" t="n"/>
      <c r="G77" s="3" t="n"/>
      <c r="H77" s="4" t="n"/>
      <c r="I77" s="4" t="n"/>
      <c r="J77" s="12">
        <f>IF(OR(H77="",I77=""),"",H77*I77)</f>
        <v/>
      </c>
      <c r="K77" s="14">
        <f>IF(J77="","",IF(AND(H77=1,I77=1),"BAJO",IF(AND(H77=1,I77=2),"BAJO",IF(AND(H77=1,I77=3),"MODERADO",IF(AND(H77=1,I77=4),"FAVORABLE",IF(AND(H77=1,I77=5),"FAVORABLE",IF(AND(H77=2,I77=1),"BAJO",IF(AND(H77=2,I77=2),"BAJO",IF(AND(H77=2,I77=3),"MODERADO",IF(AND(H77=2,I77=4),"FAVORABLE",IF(AND(H77=2,I77=5),"ALTO",IF(AND(H77=3,I77=1),"BAJO",IF(AND(H77=3,I77=2),"MODERADO",IF(AND(H77=3,I77=3),"FAVORABLE",IF(AND(H77=3,I77=4),"ALTO",IF(AND(H77=3,I77=5),"ALTO",IF(AND(H77=4,I77=1),"MODERADO",IF(AND(H77=4,I77=2),"FAVORABLE",IF(AND(H77=4,I77=3),"FAVORABLE",IF(AND(H77=4,I77=4),"ALTO",IF(AND(H77=4,I77=5),"ALTO",IF(AND(H77=5,I77=1),"FAVORABLE",IF(AND(H77=5,I77=2),"FAVORABLE",IF(AND(H77=5,I77=3),"ALTO",IF(AND(H77=5,I77=4),"ALTO",IF(AND(H77=5,I77=5),"ALTO",""))))))))))))))))))))))))))</f>
        <v/>
      </c>
      <c r="L77" s="3" t="n"/>
      <c r="M77" s="3" t="n"/>
      <c r="N77" s="3" t="n"/>
      <c r="O77" s="3" t="n"/>
      <c r="P77" s="3" t="n"/>
      <c r="Q77" s="3" t="n"/>
      <c r="R77" s="3" t="n"/>
      <c r="S77" s="3" t="n"/>
      <c r="T77" s="13">
        <f>IFERROR(SUM(O77:S77),"")</f>
        <v/>
      </c>
      <c r="U77" s="13" t="n"/>
      <c r="V77" s="3" t="n"/>
      <c r="W77" s="13" t="n"/>
      <c r="X77" s="3" t="n"/>
      <c r="Y77" s="12">
        <f>IF(J77="","",IF(OR(N77="",N77="IMPACTO"),H77,IF(T77&lt;=50,H77,IF(AND(T77&lt;=75,H77&lt;5),H77+1,IF(AND(T77&lt;=75,H77=5),H77,IF(AND(T77&lt;=100,H77&lt;4),H77+2,IF(AND(T77&lt;=100,H77=4),H77+1,IF(AND(T77&lt;=100,H77=5),H77,""))))))))</f>
        <v/>
      </c>
      <c r="Z77" s="12">
        <f>IF(J77="","",IF(OR(N77="",N77="PROBABILIDAD"),I77,IF(T77&lt;=50,I77,IF(AND(T77&lt;=75,I77&lt;5),I77+1,IF(AND(T77&lt;=75,I77=5),I77,IF(AND(T77&lt;=100,I77&lt;4),I77+2,IF(AND(T77&lt;=100,I77=4),I77+1,IF(AND(T77&lt;=100,I77=5),I77,""))))))))</f>
        <v/>
      </c>
      <c r="AA77" s="12">
        <f>IF(OR(Y77="",Z77=""),"",Y77*Z77)</f>
        <v/>
      </c>
      <c r="AB77" s="14">
        <f>IF(AA77="","",IF(AND(Y77=1,Z77=1),"BAJO",IF(AND(Y77=1,Z77=2),"MODERADO",IF(AND(Y77=1,Z77=3),"MODERADO",IF(AND(Y77=1,Z77=4),"MODERADO",IF(AND(Y77=1,Z77=5),"MODERADO",IF(AND(Y77=2,Z77=1),"BAJO",IF(AND(Y77=2,Z77=2),"MODERADO",IF(AND(Y77=2,Z77=3),"MODERADO",IF(AND(Y77=2,Z77=4),"FAVORABLE",IF(AND(Y77=2,Z77=5),"FAVORABLE",IF(AND(Y77=3,Z77=1),"BAJO",IF(AND(Y77=3,Z77=2),"MODERADO",IF(AND(Y77=3,Z77=3),"FAVORABLE",IF(AND(Y77=3,Z77=4),"FAVORABLE",IF(AND(Y77=3,Z77=5),"FAVORABLE",IF(AND(Y77=4,Z77=1),"BAJO",IF(AND(Y77=4,Z77=2),"MODERADO",IF(AND(Y77=4,Z77=3),"FAVORABLE",IF(AND(Y77=4,Z77=4),"FAVORABLE",IF(AND(Y77=4,Z77=5),"ALTO",IF(AND(Y77=5,Z77=1),"BAJO",IF(AND(Y77=5,Z77=2),"MODERADO",IF(AND(Y77=5,Z77=3),"FAVORABLE",IF(AND(Y77=5,Z77=4),"ALTO",IF(AND(Y77=5,Z77=5),"ALTO",""))))))))))))))))))))))))))</f>
        <v/>
      </c>
      <c r="AC77" s="18" t="n"/>
      <c r="AD77" s="20" t="n"/>
      <c r="AE77" s="18" t="n"/>
      <c r="AF77" s="20" t="n"/>
      <c r="AG77" s="18" t="n"/>
      <c r="AH77" s="20" t="n"/>
      <c r="AI77" s="18" t="n"/>
      <c r="AJ77" s="20" t="n"/>
      <c r="AK77" s="18" t="n"/>
      <c r="AL77" s="20" t="n"/>
      <c r="AM77" s="18" t="n"/>
      <c r="AN77" s="20" t="n"/>
    </row>
    <row r="78" customFormat="1" s="30">
      <c r="A78" s="28">
        <f>IF(AND(Y78=1,Z78=1),1,IF(AND(Y78=1,Z78=2),2,IF(AND(Y78=1,Z78=3),3,IF(AND(Y78=1,Z78=4),4,IF(AND(Y78=1,Z78=5),5,IF(AND(Y78=2,Z78=1),6,IF(AND(Y78=2,Z78=2),7,IF(AND(Y78=2,Z78=3),8,IF(AND(Y78=2,Z78=4),9,IF(AND(Y78=2,Z78=5),10,IF(AND(Y78=3,Z78=1),11,IF(AND(Y78=3,Z78=2),12,IF(AND(Y78=3,Z78=3),13,IF(AND(Y78=3,Z78=4),14,IF(AND(Y78=3,Z78=5),15,IF(AND(Y78=4,Z78=1),16,IF(AND(Y78=4,Z78=2),17,IF(AND(Y78=4,Z78=3),18,IF(AND(Y78=4,Z78=4),19,IF(AND(Y78=4,Z78=5),20,IF(AND(Y78=5,Z78=1),21,IF(AND(Y78=5,Z78=2),22,IF(AND(Y78=5,Z78=3),23,IF(AND(Y78=5,Z78=4),24,IF(AND(Y78=5,Z78=5),25,"")))))))))))))))))))))))))</f>
        <v/>
      </c>
      <c r="B78" s="28">
        <f>IF(A78="","",(COUNTIF($A$6:A78,A78))/100)</f>
        <v/>
      </c>
      <c r="C78" s="28">
        <f>IFERROR(A78+B78,"")</f>
        <v/>
      </c>
      <c r="D78" s="38" t="n">
        <v>73</v>
      </c>
      <c r="E78" s="3" t="n"/>
      <c r="F78" s="3" t="n"/>
      <c r="G78" s="3" t="n"/>
      <c r="H78" s="4" t="n"/>
      <c r="I78" s="4" t="n"/>
      <c r="J78" s="12">
        <f>IF(OR(H78="",I78=""),"",H78*I78)</f>
        <v/>
      </c>
      <c r="K78" s="14">
        <f>IF(J78="","",IF(AND(H78=1,I78=1),"BAJO",IF(AND(H78=1,I78=2),"BAJO",IF(AND(H78=1,I78=3),"MODERADO",IF(AND(H78=1,I78=4),"FAVORABLE",IF(AND(H78=1,I78=5),"FAVORABLE",IF(AND(H78=2,I78=1),"BAJO",IF(AND(H78=2,I78=2),"BAJO",IF(AND(H78=2,I78=3),"MODERADO",IF(AND(H78=2,I78=4),"FAVORABLE",IF(AND(H78=2,I78=5),"ALTO",IF(AND(H78=3,I78=1),"BAJO",IF(AND(H78=3,I78=2),"MODERADO",IF(AND(H78=3,I78=3),"FAVORABLE",IF(AND(H78=3,I78=4),"ALTO",IF(AND(H78=3,I78=5),"ALTO",IF(AND(H78=4,I78=1),"MODERADO",IF(AND(H78=4,I78=2),"FAVORABLE",IF(AND(H78=4,I78=3),"FAVORABLE",IF(AND(H78=4,I78=4),"ALTO",IF(AND(H78=4,I78=5),"ALTO",IF(AND(H78=5,I78=1),"FAVORABLE",IF(AND(H78=5,I78=2),"FAVORABLE",IF(AND(H78=5,I78=3),"ALTO",IF(AND(H78=5,I78=4),"ALTO",IF(AND(H78=5,I78=5),"ALTO",""))))))))))))))))))))))))))</f>
        <v/>
      </c>
      <c r="L78" s="3" t="n"/>
      <c r="M78" s="3" t="n"/>
      <c r="N78" s="3" t="n"/>
      <c r="O78" s="3" t="n"/>
      <c r="P78" s="3" t="n"/>
      <c r="Q78" s="3" t="n"/>
      <c r="R78" s="3" t="n"/>
      <c r="S78" s="3" t="n"/>
      <c r="T78" s="13">
        <f>IFERROR(SUM(O78:S78),"")</f>
        <v/>
      </c>
      <c r="U78" s="13" t="n"/>
      <c r="V78" s="3" t="n"/>
      <c r="W78" s="13" t="n"/>
      <c r="X78" s="3" t="n"/>
      <c r="Y78" s="12">
        <f>IF(J78="","",IF(OR(N78="",N78="IMPACTO"),H78,IF(T78&lt;=50,H78,IF(AND(T78&lt;=75,H78&lt;5),H78+1,IF(AND(T78&lt;=75,H78=5),H78,IF(AND(T78&lt;=100,H78&lt;4),H78+2,IF(AND(T78&lt;=100,H78=4),H78+1,IF(AND(T78&lt;=100,H78=5),H78,""))))))))</f>
        <v/>
      </c>
      <c r="Z78" s="12">
        <f>IF(J78="","",IF(OR(N78="",N78="PROBABILIDAD"),I78,IF(T78&lt;=50,I78,IF(AND(T78&lt;=75,I78&lt;5),I78+1,IF(AND(T78&lt;=75,I78=5),I78,IF(AND(T78&lt;=100,I78&lt;4),I78+2,IF(AND(T78&lt;=100,I78=4),I78+1,IF(AND(T78&lt;=100,I78=5),I78,""))))))))</f>
        <v/>
      </c>
      <c r="AA78" s="12">
        <f>IF(OR(Y78="",Z78=""),"",Y78*Z78)</f>
        <v/>
      </c>
      <c r="AB78" s="14">
        <f>IF(AA78="","",IF(AND(Y78=1,Z78=1),"BAJO",IF(AND(Y78=1,Z78=2),"MODERADO",IF(AND(Y78=1,Z78=3),"MODERADO",IF(AND(Y78=1,Z78=4),"MODERADO",IF(AND(Y78=1,Z78=5),"MODERADO",IF(AND(Y78=2,Z78=1),"BAJO",IF(AND(Y78=2,Z78=2),"MODERADO",IF(AND(Y78=2,Z78=3),"MODERADO",IF(AND(Y78=2,Z78=4),"FAVORABLE",IF(AND(Y78=2,Z78=5),"FAVORABLE",IF(AND(Y78=3,Z78=1),"BAJO",IF(AND(Y78=3,Z78=2),"MODERADO",IF(AND(Y78=3,Z78=3),"FAVORABLE",IF(AND(Y78=3,Z78=4),"FAVORABLE",IF(AND(Y78=3,Z78=5),"FAVORABLE",IF(AND(Y78=4,Z78=1),"BAJO",IF(AND(Y78=4,Z78=2),"MODERADO",IF(AND(Y78=4,Z78=3),"FAVORABLE",IF(AND(Y78=4,Z78=4),"FAVORABLE",IF(AND(Y78=4,Z78=5),"ALTO",IF(AND(Y78=5,Z78=1),"BAJO",IF(AND(Y78=5,Z78=2),"MODERADO",IF(AND(Y78=5,Z78=3),"FAVORABLE",IF(AND(Y78=5,Z78=4),"ALTO",IF(AND(Y78=5,Z78=5),"ALTO",""))))))))))))))))))))))))))</f>
        <v/>
      </c>
      <c r="AC78" s="18" t="n"/>
      <c r="AD78" s="20" t="n"/>
      <c r="AE78" s="18" t="n"/>
      <c r="AF78" s="20" t="n"/>
      <c r="AG78" s="18" t="n"/>
      <c r="AH78" s="20" t="n"/>
      <c r="AI78" s="18" t="n"/>
      <c r="AJ78" s="20" t="n"/>
      <c r="AK78" s="18" t="n"/>
      <c r="AL78" s="20" t="n"/>
      <c r="AM78" s="18" t="n"/>
      <c r="AN78" s="20" t="n"/>
    </row>
    <row r="79" customFormat="1" s="30">
      <c r="A79" s="28">
        <f>IF(AND(Y79=1,Z79=1),1,IF(AND(Y79=1,Z79=2),2,IF(AND(Y79=1,Z79=3),3,IF(AND(Y79=1,Z79=4),4,IF(AND(Y79=1,Z79=5),5,IF(AND(Y79=2,Z79=1),6,IF(AND(Y79=2,Z79=2),7,IF(AND(Y79=2,Z79=3),8,IF(AND(Y79=2,Z79=4),9,IF(AND(Y79=2,Z79=5),10,IF(AND(Y79=3,Z79=1),11,IF(AND(Y79=3,Z79=2),12,IF(AND(Y79=3,Z79=3),13,IF(AND(Y79=3,Z79=4),14,IF(AND(Y79=3,Z79=5),15,IF(AND(Y79=4,Z79=1),16,IF(AND(Y79=4,Z79=2),17,IF(AND(Y79=4,Z79=3),18,IF(AND(Y79=4,Z79=4),19,IF(AND(Y79=4,Z79=5),20,IF(AND(Y79=5,Z79=1),21,IF(AND(Y79=5,Z79=2),22,IF(AND(Y79=5,Z79=3),23,IF(AND(Y79=5,Z79=4),24,IF(AND(Y79=5,Z79=5),25,"")))))))))))))))))))))))))</f>
        <v/>
      </c>
      <c r="B79" s="28">
        <f>IF(A79="","",(COUNTIF($A$6:A79,A79))/100)</f>
        <v/>
      </c>
      <c r="C79" s="28">
        <f>IFERROR(A79+B79,"")</f>
        <v/>
      </c>
      <c r="D79" s="38" t="n">
        <v>74</v>
      </c>
      <c r="E79" s="3" t="n"/>
      <c r="F79" s="3" t="n"/>
      <c r="G79" s="3" t="n"/>
      <c r="H79" s="4" t="n"/>
      <c r="I79" s="4" t="n"/>
      <c r="J79" s="12">
        <f>IF(OR(H79="",I79=""),"",H79*I79)</f>
        <v/>
      </c>
      <c r="K79" s="14">
        <f>IF(J79="","",IF(AND(H79=1,I79=1),"BAJO",IF(AND(H79=1,I79=2),"BAJO",IF(AND(H79=1,I79=3),"MODERADO",IF(AND(H79=1,I79=4),"FAVORABLE",IF(AND(H79=1,I79=5),"FAVORABLE",IF(AND(H79=2,I79=1),"BAJO",IF(AND(H79=2,I79=2),"BAJO",IF(AND(H79=2,I79=3),"MODERADO",IF(AND(H79=2,I79=4),"FAVORABLE",IF(AND(H79=2,I79=5),"ALTO",IF(AND(H79=3,I79=1),"BAJO",IF(AND(H79=3,I79=2),"MODERADO",IF(AND(H79=3,I79=3),"FAVORABLE",IF(AND(H79=3,I79=4),"ALTO",IF(AND(H79=3,I79=5),"ALTO",IF(AND(H79=4,I79=1),"MODERADO",IF(AND(H79=4,I79=2),"FAVORABLE",IF(AND(H79=4,I79=3),"FAVORABLE",IF(AND(H79=4,I79=4),"ALTO",IF(AND(H79=4,I79=5),"ALTO",IF(AND(H79=5,I79=1),"FAVORABLE",IF(AND(H79=5,I79=2),"FAVORABLE",IF(AND(H79=5,I79=3),"ALTO",IF(AND(H79=5,I79=4),"ALTO",IF(AND(H79=5,I79=5),"ALTO",""))))))))))))))))))))))))))</f>
        <v/>
      </c>
      <c r="L79" s="3" t="n"/>
      <c r="M79" s="3" t="n"/>
      <c r="N79" s="3" t="n"/>
      <c r="O79" s="3" t="n"/>
      <c r="P79" s="3" t="n"/>
      <c r="Q79" s="3" t="n"/>
      <c r="R79" s="3" t="n"/>
      <c r="S79" s="3" t="n"/>
      <c r="T79" s="13">
        <f>IFERROR(SUM(O79:S79),"")</f>
        <v/>
      </c>
      <c r="U79" s="13" t="n"/>
      <c r="V79" s="3" t="n"/>
      <c r="W79" s="13" t="n"/>
      <c r="X79" s="3" t="n"/>
      <c r="Y79" s="12">
        <f>IF(J79="","",IF(OR(N79="",N79="IMPACTO"),H79,IF(T79&lt;=50,H79,IF(AND(T79&lt;=75,H79&lt;5),H79+1,IF(AND(T79&lt;=75,H79=5),H79,IF(AND(T79&lt;=100,H79&lt;4),H79+2,IF(AND(T79&lt;=100,H79=4),H79+1,IF(AND(T79&lt;=100,H79=5),H79,""))))))))</f>
        <v/>
      </c>
      <c r="Z79" s="12">
        <f>IF(J79="","",IF(OR(N79="",N79="PROBABILIDAD"),I79,IF(T79&lt;=50,I79,IF(AND(T79&lt;=75,I79&lt;5),I79+1,IF(AND(T79&lt;=75,I79=5),I79,IF(AND(T79&lt;=100,I79&lt;4),I79+2,IF(AND(T79&lt;=100,I79=4),I79+1,IF(AND(T79&lt;=100,I79=5),I79,""))))))))</f>
        <v/>
      </c>
      <c r="AA79" s="12">
        <f>IF(OR(Y79="",Z79=""),"",Y79*Z79)</f>
        <v/>
      </c>
      <c r="AB79" s="14">
        <f>IF(AA79="","",IF(AND(Y79=1,Z79=1),"BAJO",IF(AND(Y79=1,Z79=2),"MODERADO",IF(AND(Y79=1,Z79=3),"MODERADO",IF(AND(Y79=1,Z79=4),"MODERADO",IF(AND(Y79=1,Z79=5),"MODERADO",IF(AND(Y79=2,Z79=1),"BAJO",IF(AND(Y79=2,Z79=2),"MODERADO",IF(AND(Y79=2,Z79=3),"MODERADO",IF(AND(Y79=2,Z79=4),"FAVORABLE",IF(AND(Y79=2,Z79=5),"FAVORABLE",IF(AND(Y79=3,Z79=1),"BAJO",IF(AND(Y79=3,Z79=2),"MODERADO",IF(AND(Y79=3,Z79=3),"FAVORABLE",IF(AND(Y79=3,Z79=4),"FAVORABLE",IF(AND(Y79=3,Z79=5),"FAVORABLE",IF(AND(Y79=4,Z79=1),"BAJO",IF(AND(Y79=4,Z79=2),"MODERADO",IF(AND(Y79=4,Z79=3),"FAVORABLE",IF(AND(Y79=4,Z79=4),"FAVORABLE",IF(AND(Y79=4,Z79=5),"ALTO",IF(AND(Y79=5,Z79=1),"BAJO",IF(AND(Y79=5,Z79=2),"MODERADO",IF(AND(Y79=5,Z79=3),"FAVORABLE",IF(AND(Y79=5,Z79=4),"ALTO",IF(AND(Y79=5,Z79=5),"ALTO",""))))))))))))))))))))))))))</f>
        <v/>
      </c>
      <c r="AC79" s="18" t="n"/>
      <c r="AD79" s="20" t="n"/>
      <c r="AE79" s="18" t="n"/>
      <c r="AF79" s="20" t="n"/>
      <c r="AG79" s="18" t="n"/>
      <c r="AH79" s="20" t="n"/>
      <c r="AI79" s="18" t="n"/>
      <c r="AJ79" s="20" t="n"/>
      <c r="AK79" s="18" t="n"/>
      <c r="AL79" s="20" t="n"/>
      <c r="AM79" s="18" t="n"/>
      <c r="AN79" s="20" t="n"/>
    </row>
    <row r="80" customFormat="1" s="30">
      <c r="A80" s="28">
        <f>IF(AND(Y80=1,Z80=1),1,IF(AND(Y80=1,Z80=2),2,IF(AND(Y80=1,Z80=3),3,IF(AND(Y80=1,Z80=4),4,IF(AND(Y80=1,Z80=5),5,IF(AND(Y80=2,Z80=1),6,IF(AND(Y80=2,Z80=2),7,IF(AND(Y80=2,Z80=3),8,IF(AND(Y80=2,Z80=4),9,IF(AND(Y80=2,Z80=5),10,IF(AND(Y80=3,Z80=1),11,IF(AND(Y80=3,Z80=2),12,IF(AND(Y80=3,Z80=3),13,IF(AND(Y80=3,Z80=4),14,IF(AND(Y80=3,Z80=5),15,IF(AND(Y80=4,Z80=1),16,IF(AND(Y80=4,Z80=2),17,IF(AND(Y80=4,Z80=3),18,IF(AND(Y80=4,Z80=4),19,IF(AND(Y80=4,Z80=5),20,IF(AND(Y80=5,Z80=1),21,IF(AND(Y80=5,Z80=2),22,IF(AND(Y80=5,Z80=3),23,IF(AND(Y80=5,Z80=4),24,IF(AND(Y80=5,Z80=5),25,"")))))))))))))))))))))))))</f>
        <v/>
      </c>
      <c r="B80" s="28">
        <f>IF(A80="","",(COUNTIF($A$6:A80,A80))/100)</f>
        <v/>
      </c>
      <c r="C80" s="28">
        <f>IFERROR(A80+B80,"")</f>
        <v/>
      </c>
      <c r="D80" s="38" t="n">
        <v>75</v>
      </c>
      <c r="E80" s="3" t="n"/>
      <c r="F80" s="3" t="n"/>
      <c r="G80" s="3" t="n"/>
      <c r="H80" s="4" t="n"/>
      <c r="I80" s="4" t="n"/>
      <c r="J80" s="12">
        <f>IF(OR(H80="",I80=""),"",H80*I80)</f>
        <v/>
      </c>
      <c r="K80" s="14">
        <f>IF(J80="","",IF(AND(H80=1,I80=1),"BAJO",IF(AND(H80=1,I80=2),"BAJO",IF(AND(H80=1,I80=3),"MODERADO",IF(AND(H80=1,I80=4),"FAVORABLE",IF(AND(H80=1,I80=5),"FAVORABLE",IF(AND(H80=2,I80=1),"BAJO",IF(AND(H80=2,I80=2),"BAJO",IF(AND(H80=2,I80=3),"MODERADO",IF(AND(H80=2,I80=4),"FAVORABLE",IF(AND(H80=2,I80=5),"ALTO",IF(AND(H80=3,I80=1),"BAJO",IF(AND(H80=3,I80=2),"MODERADO",IF(AND(H80=3,I80=3),"FAVORABLE",IF(AND(H80=3,I80=4),"ALTO",IF(AND(H80=3,I80=5),"ALTO",IF(AND(H80=4,I80=1),"MODERADO",IF(AND(H80=4,I80=2),"FAVORABLE",IF(AND(H80=4,I80=3),"FAVORABLE",IF(AND(H80=4,I80=4),"ALTO",IF(AND(H80=4,I80=5),"ALTO",IF(AND(H80=5,I80=1),"FAVORABLE",IF(AND(H80=5,I80=2),"FAVORABLE",IF(AND(H80=5,I80=3),"ALTO",IF(AND(H80=5,I80=4),"ALTO",IF(AND(H80=5,I80=5),"ALTO",""))))))))))))))))))))))))))</f>
        <v/>
      </c>
      <c r="L80" s="3" t="n"/>
      <c r="M80" s="3" t="n"/>
      <c r="N80" s="3" t="n"/>
      <c r="O80" s="3" t="n"/>
      <c r="P80" s="3" t="n"/>
      <c r="Q80" s="3" t="n"/>
      <c r="R80" s="3" t="n"/>
      <c r="S80" s="3" t="n"/>
      <c r="T80" s="13">
        <f>IFERROR(SUM(O80:S80),"")</f>
        <v/>
      </c>
      <c r="U80" s="13" t="n"/>
      <c r="V80" s="3" t="n"/>
      <c r="W80" s="13" t="n"/>
      <c r="X80" s="3" t="n"/>
      <c r="Y80" s="12">
        <f>IF(J80="","",IF(OR(N80="",N80="IMPACTO"),H80,IF(T80&lt;=50,H80,IF(AND(T80&lt;=75,H80&lt;5),H80+1,IF(AND(T80&lt;=75,H80=5),H80,IF(AND(T80&lt;=100,H80&lt;4),H80+2,IF(AND(T80&lt;=100,H80=4),H80+1,IF(AND(T80&lt;=100,H80=5),H80,""))))))))</f>
        <v/>
      </c>
      <c r="Z80" s="12">
        <f>IF(J80="","",IF(OR(N80="",N80="PROBABILIDAD"),I80,IF(T80&lt;=50,I80,IF(AND(T80&lt;=75,I80&lt;5),I80+1,IF(AND(T80&lt;=75,I80=5),I80,IF(AND(T80&lt;=100,I80&lt;4),I80+2,IF(AND(T80&lt;=100,I80=4),I80+1,IF(AND(T80&lt;=100,I80=5),I80,""))))))))</f>
        <v/>
      </c>
      <c r="AA80" s="12">
        <f>IF(OR(Y80="",Z80=""),"",Y80*Z80)</f>
        <v/>
      </c>
      <c r="AB80" s="14">
        <f>IF(AA80="","",IF(AND(Y80=1,Z80=1),"BAJO",IF(AND(Y80=1,Z80=2),"MODERADO",IF(AND(Y80=1,Z80=3),"MODERADO",IF(AND(Y80=1,Z80=4),"MODERADO",IF(AND(Y80=1,Z80=5),"MODERADO",IF(AND(Y80=2,Z80=1),"BAJO",IF(AND(Y80=2,Z80=2),"MODERADO",IF(AND(Y80=2,Z80=3),"MODERADO",IF(AND(Y80=2,Z80=4),"FAVORABLE",IF(AND(Y80=2,Z80=5),"FAVORABLE",IF(AND(Y80=3,Z80=1),"BAJO",IF(AND(Y80=3,Z80=2),"MODERADO",IF(AND(Y80=3,Z80=3),"FAVORABLE",IF(AND(Y80=3,Z80=4),"FAVORABLE",IF(AND(Y80=3,Z80=5),"FAVORABLE",IF(AND(Y80=4,Z80=1),"BAJO",IF(AND(Y80=4,Z80=2),"MODERADO",IF(AND(Y80=4,Z80=3),"FAVORABLE",IF(AND(Y80=4,Z80=4),"FAVORABLE",IF(AND(Y80=4,Z80=5),"ALTO",IF(AND(Y80=5,Z80=1),"BAJO",IF(AND(Y80=5,Z80=2),"MODERADO",IF(AND(Y80=5,Z80=3),"FAVORABLE",IF(AND(Y80=5,Z80=4),"ALTO",IF(AND(Y80=5,Z80=5),"ALTO",""))))))))))))))))))))))))))</f>
        <v/>
      </c>
      <c r="AC80" s="18" t="n"/>
      <c r="AD80" s="20" t="n"/>
      <c r="AE80" s="18" t="n"/>
      <c r="AF80" s="20" t="n"/>
      <c r="AG80" s="18" t="n"/>
      <c r="AH80" s="20" t="n"/>
      <c r="AI80" s="18" t="n"/>
      <c r="AJ80" s="20" t="n"/>
      <c r="AK80" s="18" t="n"/>
      <c r="AL80" s="20" t="n"/>
      <c r="AM80" s="18" t="n"/>
      <c r="AN80" s="20" t="n"/>
    </row>
    <row r="81" customFormat="1" s="30">
      <c r="A81" s="28">
        <f>IF(AND(Y81=1,Z81=1),1,IF(AND(Y81=1,Z81=2),2,IF(AND(Y81=1,Z81=3),3,IF(AND(Y81=1,Z81=4),4,IF(AND(Y81=1,Z81=5),5,IF(AND(Y81=2,Z81=1),6,IF(AND(Y81=2,Z81=2),7,IF(AND(Y81=2,Z81=3),8,IF(AND(Y81=2,Z81=4),9,IF(AND(Y81=2,Z81=5),10,IF(AND(Y81=3,Z81=1),11,IF(AND(Y81=3,Z81=2),12,IF(AND(Y81=3,Z81=3),13,IF(AND(Y81=3,Z81=4),14,IF(AND(Y81=3,Z81=5),15,IF(AND(Y81=4,Z81=1),16,IF(AND(Y81=4,Z81=2),17,IF(AND(Y81=4,Z81=3),18,IF(AND(Y81=4,Z81=4),19,IF(AND(Y81=4,Z81=5),20,IF(AND(Y81=5,Z81=1),21,IF(AND(Y81=5,Z81=2),22,IF(AND(Y81=5,Z81=3),23,IF(AND(Y81=5,Z81=4),24,IF(AND(Y81=5,Z81=5),25,"")))))))))))))))))))))))))</f>
        <v/>
      </c>
      <c r="B81" s="28">
        <f>IF(A81="","",(COUNTIF($A$6:A81,A81))/100)</f>
        <v/>
      </c>
      <c r="C81" s="28">
        <f>IFERROR(A81+B81,"")</f>
        <v/>
      </c>
      <c r="D81" s="38" t="n">
        <v>76</v>
      </c>
      <c r="E81" s="3" t="n"/>
      <c r="F81" s="3" t="n"/>
      <c r="G81" s="3" t="n"/>
      <c r="H81" s="4" t="n"/>
      <c r="I81" s="4" t="n"/>
      <c r="J81" s="12">
        <f>IF(OR(H81="",I81=""),"",H81*I81)</f>
        <v/>
      </c>
      <c r="K81" s="14">
        <f>IF(J81="","",IF(AND(H81=1,I81=1),"BAJO",IF(AND(H81=1,I81=2),"BAJO",IF(AND(H81=1,I81=3),"MODERADO",IF(AND(H81=1,I81=4),"FAVORABLE",IF(AND(H81=1,I81=5),"FAVORABLE",IF(AND(H81=2,I81=1),"BAJO",IF(AND(H81=2,I81=2),"BAJO",IF(AND(H81=2,I81=3),"MODERADO",IF(AND(H81=2,I81=4),"FAVORABLE",IF(AND(H81=2,I81=5),"ALTO",IF(AND(H81=3,I81=1),"BAJO",IF(AND(H81=3,I81=2),"MODERADO",IF(AND(H81=3,I81=3),"FAVORABLE",IF(AND(H81=3,I81=4),"ALTO",IF(AND(H81=3,I81=5),"ALTO",IF(AND(H81=4,I81=1),"MODERADO",IF(AND(H81=4,I81=2),"FAVORABLE",IF(AND(H81=4,I81=3),"FAVORABLE",IF(AND(H81=4,I81=4),"ALTO",IF(AND(H81=4,I81=5),"ALTO",IF(AND(H81=5,I81=1),"FAVORABLE",IF(AND(H81=5,I81=2),"FAVORABLE",IF(AND(H81=5,I81=3),"ALTO",IF(AND(H81=5,I81=4),"ALTO",IF(AND(H81=5,I81=5),"ALTO",""))))))))))))))))))))))))))</f>
        <v/>
      </c>
      <c r="L81" s="3" t="n"/>
      <c r="M81" s="3" t="n"/>
      <c r="N81" s="3" t="n"/>
      <c r="O81" s="3" t="n"/>
      <c r="P81" s="3" t="n"/>
      <c r="Q81" s="3" t="n"/>
      <c r="R81" s="3" t="n"/>
      <c r="S81" s="3" t="n"/>
      <c r="T81" s="13">
        <f>IFERROR(SUM(O81:S81),"")</f>
        <v/>
      </c>
      <c r="U81" s="13" t="n"/>
      <c r="V81" s="3" t="n"/>
      <c r="W81" s="13" t="n"/>
      <c r="X81" s="3" t="n"/>
      <c r="Y81" s="12">
        <f>IF(J81="","",IF(OR(N81="",N81="IMPACTO"),H81,IF(T81&lt;=50,H81,IF(AND(T81&lt;=75,H81&lt;5),H81+1,IF(AND(T81&lt;=75,H81=5),H81,IF(AND(T81&lt;=100,H81&lt;4),H81+2,IF(AND(T81&lt;=100,H81=4),H81+1,IF(AND(T81&lt;=100,H81=5),H81,""))))))))</f>
        <v/>
      </c>
      <c r="Z81" s="12">
        <f>IF(J81="","",IF(OR(N81="",N81="PROBABILIDAD"),I81,IF(T81&lt;=50,I81,IF(AND(T81&lt;=75,I81&lt;5),I81+1,IF(AND(T81&lt;=75,I81=5),I81,IF(AND(T81&lt;=100,I81&lt;4),I81+2,IF(AND(T81&lt;=100,I81=4),I81+1,IF(AND(T81&lt;=100,I81=5),I81,""))))))))</f>
        <v/>
      </c>
      <c r="AA81" s="12">
        <f>IF(OR(Y81="",Z81=""),"",Y81*Z81)</f>
        <v/>
      </c>
      <c r="AB81" s="14">
        <f>IF(AA81="","",IF(AND(Y81=1,Z81=1),"BAJO",IF(AND(Y81=1,Z81=2),"MODERADO",IF(AND(Y81=1,Z81=3),"MODERADO",IF(AND(Y81=1,Z81=4),"MODERADO",IF(AND(Y81=1,Z81=5),"MODERADO",IF(AND(Y81=2,Z81=1),"BAJO",IF(AND(Y81=2,Z81=2),"MODERADO",IF(AND(Y81=2,Z81=3),"MODERADO",IF(AND(Y81=2,Z81=4),"FAVORABLE",IF(AND(Y81=2,Z81=5),"FAVORABLE",IF(AND(Y81=3,Z81=1),"BAJO",IF(AND(Y81=3,Z81=2),"MODERADO",IF(AND(Y81=3,Z81=3),"FAVORABLE",IF(AND(Y81=3,Z81=4),"FAVORABLE",IF(AND(Y81=3,Z81=5),"FAVORABLE",IF(AND(Y81=4,Z81=1),"BAJO",IF(AND(Y81=4,Z81=2),"MODERADO",IF(AND(Y81=4,Z81=3),"FAVORABLE",IF(AND(Y81=4,Z81=4),"FAVORABLE",IF(AND(Y81=4,Z81=5),"ALTO",IF(AND(Y81=5,Z81=1),"BAJO",IF(AND(Y81=5,Z81=2),"MODERADO",IF(AND(Y81=5,Z81=3),"FAVORABLE",IF(AND(Y81=5,Z81=4),"ALTO",IF(AND(Y81=5,Z81=5),"ALTO",""))))))))))))))))))))))))))</f>
        <v/>
      </c>
      <c r="AC81" s="18" t="n"/>
      <c r="AD81" s="20" t="n"/>
      <c r="AE81" s="18" t="n"/>
      <c r="AF81" s="20" t="n"/>
      <c r="AG81" s="18" t="n"/>
      <c r="AH81" s="20" t="n"/>
      <c r="AI81" s="18" t="n"/>
      <c r="AJ81" s="20" t="n"/>
      <c r="AK81" s="18" t="n"/>
      <c r="AL81" s="20" t="n"/>
      <c r="AM81" s="18" t="n"/>
      <c r="AN81" s="20" t="n"/>
    </row>
    <row r="82" customFormat="1" s="30">
      <c r="A82" s="28">
        <f>IF(AND(Y82=1,Z82=1),1,IF(AND(Y82=1,Z82=2),2,IF(AND(Y82=1,Z82=3),3,IF(AND(Y82=1,Z82=4),4,IF(AND(Y82=1,Z82=5),5,IF(AND(Y82=2,Z82=1),6,IF(AND(Y82=2,Z82=2),7,IF(AND(Y82=2,Z82=3),8,IF(AND(Y82=2,Z82=4),9,IF(AND(Y82=2,Z82=5),10,IF(AND(Y82=3,Z82=1),11,IF(AND(Y82=3,Z82=2),12,IF(AND(Y82=3,Z82=3),13,IF(AND(Y82=3,Z82=4),14,IF(AND(Y82=3,Z82=5),15,IF(AND(Y82=4,Z82=1),16,IF(AND(Y82=4,Z82=2),17,IF(AND(Y82=4,Z82=3),18,IF(AND(Y82=4,Z82=4),19,IF(AND(Y82=4,Z82=5),20,IF(AND(Y82=5,Z82=1),21,IF(AND(Y82=5,Z82=2),22,IF(AND(Y82=5,Z82=3),23,IF(AND(Y82=5,Z82=4),24,IF(AND(Y82=5,Z82=5),25,"")))))))))))))))))))))))))</f>
        <v/>
      </c>
      <c r="B82" s="28">
        <f>IF(A82="","",(COUNTIF($A$6:A82,A82))/100)</f>
        <v/>
      </c>
      <c r="C82" s="28">
        <f>IFERROR(A82+B82,"")</f>
        <v/>
      </c>
      <c r="D82" s="38" t="n">
        <v>77</v>
      </c>
      <c r="E82" s="3" t="n"/>
      <c r="F82" s="3" t="n"/>
      <c r="G82" s="3" t="n"/>
      <c r="H82" s="4" t="n"/>
      <c r="I82" s="4" t="n"/>
      <c r="J82" s="12">
        <f>IF(OR(H82="",I82=""),"",H82*I82)</f>
        <v/>
      </c>
      <c r="K82" s="14">
        <f>IF(J82="","",IF(AND(H82=1,I82=1),"BAJO",IF(AND(H82=1,I82=2),"BAJO",IF(AND(H82=1,I82=3),"MODERADO",IF(AND(H82=1,I82=4),"FAVORABLE",IF(AND(H82=1,I82=5),"FAVORABLE",IF(AND(H82=2,I82=1),"BAJO",IF(AND(H82=2,I82=2),"BAJO",IF(AND(H82=2,I82=3),"MODERADO",IF(AND(H82=2,I82=4),"FAVORABLE",IF(AND(H82=2,I82=5),"ALTO",IF(AND(H82=3,I82=1),"BAJO",IF(AND(H82=3,I82=2),"MODERADO",IF(AND(H82=3,I82=3),"FAVORABLE",IF(AND(H82=3,I82=4),"ALTO",IF(AND(H82=3,I82=5),"ALTO",IF(AND(H82=4,I82=1),"MODERADO",IF(AND(H82=4,I82=2),"FAVORABLE",IF(AND(H82=4,I82=3),"FAVORABLE",IF(AND(H82=4,I82=4),"ALTO",IF(AND(H82=4,I82=5),"ALTO",IF(AND(H82=5,I82=1),"FAVORABLE",IF(AND(H82=5,I82=2),"FAVORABLE",IF(AND(H82=5,I82=3),"ALTO",IF(AND(H82=5,I82=4),"ALTO",IF(AND(H82=5,I82=5),"ALTO",""))))))))))))))))))))))))))</f>
        <v/>
      </c>
      <c r="L82" s="3" t="n"/>
      <c r="M82" s="3" t="n"/>
      <c r="N82" s="3" t="n"/>
      <c r="O82" s="3" t="n"/>
      <c r="P82" s="3" t="n"/>
      <c r="Q82" s="3" t="n"/>
      <c r="R82" s="3" t="n"/>
      <c r="S82" s="3" t="n"/>
      <c r="T82" s="13">
        <f>IFERROR(SUM(O82:S82),"")</f>
        <v/>
      </c>
      <c r="U82" s="13" t="n"/>
      <c r="V82" s="3" t="n"/>
      <c r="W82" s="13" t="n"/>
      <c r="X82" s="3" t="n"/>
      <c r="Y82" s="12">
        <f>IF(J82="","",IF(OR(N82="",N82="IMPACTO"),H82,IF(T82&lt;=50,H82,IF(AND(T82&lt;=75,H82&lt;5),H82+1,IF(AND(T82&lt;=75,H82=5),H82,IF(AND(T82&lt;=100,H82&lt;4),H82+2,IF(AND(T82&lt;=100,H82=4),H82+1,IF(AND(T82&lt;=100,H82=5),H82,""))))))))</f>
        <v/>
      </c>
      <c r="Z82" s="12">
        <f>IF(J82="","",IF(OR(N82="",N82="PROBABILIDAD"),I82,IF(T82&lt;=50,I82,IF(AND(T82&lt;=75,I82&lt;5),I82+1,IF(AND(T82&lt;=75,I82=5),I82,IF(AND(T82&lt;=100,I82&lt;4),I82+2,IF(AND(T82&lt;=100,I82=4),I82+1,IF(AND(T82&lt;=100,I82=5),I82,""))))))))</f>
        <v/>
      </c>
      <c r="AA82" s="12">
        <f>IF(OR(Y82="",Z82=""),"",Y82*Z82)</f>
        <v/>
      </c>
      <c r="AB82" s="14">
        <f>IF(AA82="","",IF(AND(Y82=1,Z82=1),"BAJO",IF(AND(Y82=1,Z82=2),"MODERADO",IF(AND(Y82=1,Z82=3),"MODERADO",IF(AND(Y82=1,Z82=4),"MODERADO",IF(AND(Y82=1,Z82=5),"MODERADO",IF(AND(Y82=2,Z82=1),"BAJO",IF(AND(Y82=2,Z82=2),"MODERADO",IF(AND(Y82=2,Z82=3),"MODERADO",IF(AND(Y82=2,Z82=4),"FAVORABLE",IF(AND(Y82=2,Z82=5),"FAVORABLE",IF(AND(Y82=3,Z82=1),"BAJO",IF(AND(Y82=3,Z82=2),"MODERADO",IF(AND(Y82=3,Z82=3),"FAVORABLE",IF(AND(Y82=3,Z82=4),"FAVORABLE",IF(AND(Y82=3,Z82=5),"FAVORABLE",IF(AND(Y82=4,Z82=1),"BAJO",IF(AND(Y82=4,Z82=2),"MODERADO",IF(AND(Y82=4,Z82=3),"FAVORABLE",IF(AND(Y82=4,Z82=4),"FAVORABLE",IF(AND(Y82=4,Z82=5),"ALTO",IF(AND(Y82=5,Z82=1),"BAJO",IF(AND(Y82=5,Z82=2),"MODERADO",IF(AND(Y82=5,Z82=3),"FAVORABLE",IF(AND(Y82=5,Z82=4),"ALTO",IF(AND(Y82=5,Z82=5),"ALTO",""))))))))))))))))))))))))))</f>
        <v/>
      </c>
      <c r="AC82" s="18" t="n"/>
      <c r="AD82" s="20" t="n"/>
      <c r="AE82" s="18" t="n"/>
      <c r="AF82" s="20" t="n"/>
      <c r="AG82" s="18" t="n"/>
      <c r="AH82" s="20" t="n"/>
      <c r="AI82" s="18" t="n"/>
      <c r="AJ82" s="20" t="n"/>
      <c r="AK82" s="18" t="n"/>
      <c r="AL82" s="20" t="n"/>
      <c r="AM82" s="18" t="n"/>
      <c r="AN82" s="20" t="n"/>
    </row>
    <row r="83" customFormat="1" s="30">
      <c r="A83" s="28">
        <f>IF(AND(Y83=1,Z83=1),1,IF(AND(Y83=1,Z83=2),2,IF(AND(Y83=1,Z83=3),3,IF(AND(Y83=1,Z83=4),4,IF(AND(Y83=1,Z83=5),5,IF(AND(Y83=2,Z83=1),6,IF(AND(Y83=2,Z83=2),7,IF(AND(Y83=2,Z83=3),8,IF(AND(Y83=2,Z83=4),9,IF(AND(Y83=2,Z83=5),10,IF(AND(Y83=3,Z83=1),11,IF(AND(Y83=3,Z83=2),12,IF(AND(Y83=3,Z83=3),13,IF(AND(Y83=3,Z83=4),14,IF(AND(Y83=3,Z83=5),15,IF(AND(Y83=4,Z83=1),16,IF(AND(Y83=4,Z83=2),17,IF(AND(Y83=4,Z83=3),18,IF(AND(Y83=4,Z83=4),19,IF(AND(Y83=4,Z83=5),20,IF(AND(Y83=5,Z83=1),21,IF(AND(Y83=5,Z83=2),22,IF(AND(Y83=5,Z83=3),23,IF(AND(Y83=5,Z83=4),24,IF(AND(Y83=5,Z83=5),25,"")))))))))))))))))))))))))</f>
        <v/>
      </c>
      <c r="B83" s="28">
        <f>IF(A83="","",(COUNTIF($A$6:A83,A83))/100)</f>
        <v/>
      </c>
      <c r="C83" s="28">
        <f>IFERROR(A83+B83,"")</f>
        <v/>
      </c>
      <c r="D83" s="38" t="n">
        <v>78</v>
      </c>
      <c r="E83" s="3" t="n"/>
      <c r="F83" s="3" t="n"/>
      <c r="G83" s="3" t="n"/>
      <c r="H83" s="4" t="n"/>
      <c r="I83" s="4" t="n"/>
      <c r="J83" s="12">
        <f>IF(OR(H83="",I83=""),"",H83*I83)</f>
        <v/>
      </c>
      <c r="K83" s="14">
        <f>IF(J83="","",IF(AND(H83=1,I83=1),"BAJO",IF(AND(H83=1,I83=2),"BAJO",IF(AND(H83=1,I83=3),"MODERADO",IF(AND(H83=1,I83=4),"FAVORABLE",IF(AND(H83=1,I83=5),"FAVORABLE",IF(AND(H83=2,I83=1),"BAJO",IF(AND(H83=2,I83=2),"BAJO",IF(AND(H83=2,I83=3),"MODERADO",IF(AND(H83=2,I83=4),"FAVORABLE",IF(AND(H83=2,I83=5),"ALTO",IF(AND(H83=3,I83=1),"BAJO",IF(AND(H83=3,I83=2),"MODERADO",IF(AND(H83=3,I83=3),"FAVORABLE",IF(AND(H83=3,I83=4),"ALTO",IF(AND(H83=3,I83=5),"ALTO",IF(AND(H83=4,I83=1),"MODERADO",IF(AND(H83=4,I83=2),"FAVORABLE",IF(AND(H83=4,I83=3),"FAVORABLE",IF(AND(H83=4,I83=4),"ALTO",IF(AND(H83=4,I83=5),"ALTO",IF(AND(H83=5,I83=1),"FAVORABLE",IF(AND(H83=5,I83=2),"FAVORABLE",IF(AND(H83=5,I83=3),"ALTO",IF(AND(H83=5,I83=4),"ALTO",IF(AND(H83=5,I83=5),"ALTO",""))))))))))))))))))))))))))</f>
        <v/>
      </c>
      <c r="L83" s="3" t="n"/>
      <c r="M83" s="3" t="n"/>
      <c r="N83" s="3" t="n"/>
      <c r="O83" s="3" t="n"/>
      <c r="P83" s="3" t="n"/>
      <c r="Q83" s="3" t="n"/>
      <c r="R83" s="3" t="n"/>
      <c r="S83" s="3" t="n"/>
      <c r="T83" s="13">
        <f>IFERROR(SUM(O83:S83),"")</f>
        <v/>
      </c>
      <c r="U83" s="13" t="n"/>
      <c r="V83" s="3" t="n"/>
      <c r="W83" s="13" t="n"/>
      <c r="X83" s="3" t="n"/>
      <c r="Y83" s="12">
        <f>IF(J83="","",IF(OR(N83="",N83="IMPACTO"),H83,IF(T83&lt;=50,H83,IF(AND(T83&lt;=75,H83&lt;5),H83+1,IF(AND(T83&lt;=75,H83=5),H83,IF(AND(T83&lt;=100,H83&lt;4),H83+2,IF(AND(T83&lt;=100,H83=4),H83+1,IF(AND(T83&lt;=100,H83=5),H83,""))))))))</f>
        <v/>
      </c>
      <c r="Z83" s="12">
        <f>IF(J83="","",IF(OR(N83="",N83="PROBABILIDAD"),I83,IF(T83&lt;=50,I83,IF(AND(T83&lt;=75,I83&lt;5),I83+1,IF(AND(T83&lt;=75,I83=5),I83,IF(AND(T83&lt;=100,I83&lt;4),I83+2,IF(AND(T83&lt;=100,I83=4),I83+1,IF(AND(T83&lt;=100,I83=5),I83,""))))))))</f>
        <v/>
      </c>
      <c r="AA83" s="12">
        <f>IF(OR(Y83="",Z83=""),"",Y83*Z83)</f>
        <v/>
      </c>
      <c r="AB83" s="14">
        <f>IF(AA83="","",IF(AND(Y83=1,Z83=1),"BAJO",IF(AND(Y83=1,Z83=2),"MODERADO",IF(AND(Y83=1,Z83=3),"MODERADO",IF(AND(Y83=1,Z83=4),"MODERADO",IF(AND(Y83=1,Z83=5),"MODERADO",IF(AND(Y83=2,Z83=1),"BAJO",IF(AND(Y83=2,Z83=2),"MODERADO",IF(AND(Y83=2,Z83=3),"MODERADO",IF(AND(Y83=2,Z83=4),"FAVORABLE",IF(AND(Y83=2,Z83=5),"FAVORABLE",IF(AND(Y83=3,Z83=1),"BAJO",IF(AND(Y83=3,Z83=2),"MODERADO",IF(AND(Y83=3,Z83=3),"FAVORABLE",IF(AND(Y83=3,Z83=4),"FAVORABLE",IF(AND(Y83=3,Z83=5),"FAVORABLE",IF(AND(Y83=4,Z83=1),"BAJO",IF(AND(Y83=4,Z83=2),"MODERADO",IF(AND(Y83=4,Z83=3),"FAVORABLE",IF(AND(Y83=4,Z83=4),"FAVORABLE",IF(AND(Y83=4,Z83=5),"ALTO",IF(AND(Y83=5,Z83=1),"BAJO",IF(AND(Y83=5,Z83=2),"MODERADO",IF(AND(Y83=5,Z83=3),"FAVORABLE",IF(AND(Y83=5,Z83=4),"ALTO",IF(AND(Y83=5,Z83=5),"ALTO",""))))))))))))))))))))))))))</f>
        <v/>
      </c>
      <c r="AC83" s="18" t="n"/>
      <c r="AD83" s="20" t="n"/>
      <c r="AE83" s="18" t="n"/>
      <c r="AF83" s="20" t="n"/>
      <c r="AG83" s="18" t="n"/>
      <c r="AH83" s="20" t="n"/>
      <c r="AI83" s="18" t="n"/>
      <c r="AJ83" s="20" t="n"/>
      <c r="AK83" s="18" t="n"/>
      <c r="AL83" s="20" t="n"/>
      <c r="AM83" s="18" t="n"/>
      <c r="AN83" s="20" t="n"/>
    </row>
    <row r="84" customFormat="1" s="30">
      <c r="A84" s="28">
        <f>IF(AND(Y84=1,Z84=1),1,IF(AND(Y84=1,Z84=2),2,IF(AND(Y84=1,Z84=3),3,IF(AND(Y84=1,Z84=4),4,IF(AND(Y84=1,Z84=5),5,IF(AND(Y84=2,Z84=1),6,IF(AND(Y84=2,Z84=2),7,IF(AND(Y84=2,Z84=3),8,IF(AND(Y84=2,Z84=4),9,IF(AND(Y84=2,Z84=5),10,IF(AND(Y84=3,Z84=1),11,IF(AND(Y84=3,Z84=2),12,IF(AND(Y84=3,Z84=3),13,IF(AND(Y84=3,Z84=4),14,IF(AND(Y84=3,Z84=5),15,IF(AND(Y84=4,Z84=1),16,IF(AND(Y84=4,Z84=2),17,IF(AND(Y84=4,Z84=3),18,IF(AND(Y84=4,Z84=4),19,IF(AND(Y84=4,Z84=5),20,IF(AND(Y84=5,Z84=1),21,IF(AND(Y84=5,Z84=2),22,IF(AND(Y84=5,Z84=3),23,IF(AND(Y84=5,Z84=4),24,IF(AND(Y84=5,Z84=5),25,"")))))))))))))))))))))))))</f>
        <v/>
      </c>
      <c r="B84" s="28">
        <f>IF(A84="","",(COUNTIF($A$6:A84,A84))/100)</f>
        <v/>
      </c>
      <c r="C84" s="28">
        <f>IFERROR(A84+B84,"")</f>
        <v/>
      </c>
      <c r="D84" s="38" t="n">
        <v>79</v>
      </c>
      <c r="E84" s="3" t="n"/>
      <c r="F84" s="3" t="n"/>
      <c r="G84" s="3" t="n"/>
      <c r="H84" s="4" t="n"/>
      <c r="I84" s="4" t="n"/>
      <c r="J84" s="12">
        <f>IF(OR(H84="",I84=""),"",H84*I84)</f>
        <v/>
      </c>
      <c r="K84" s="14">
        <f>IF(J84="","",IF(AND(H84=1,I84=1),"BAJO",IF(AND(H84=1,I84=2),"BAJO",IF(AND(H84=1,I84=3),"MODERADO",IF(AND(H84=1,I84=4),"FAVORABLE",IF(AND(H84=1,I84=5),"FAVORABLE",IF(AND(H84=2,I84=1),"BAJO",IF(AND(H84=2,I84=2),"BAJO",IF(AND(H84=2,I84=3),"MODERADO",IF(AND(H84=2,I84=4),"FAVORABLE",IF(AND(H84=2,I84=5),"ALTO",IF(AND(H84=3,I84=1),"BAJO",IF(AND(H84=3,I84=2),"MODERADO",IF(AND(H84=3,I84=3),"FAVORABLE",IF(AND(H84=3,I84=4),"ALTO",IF(AND(H84=3,I84=5),"ALTO",IF(AND(H84=4,I84=1),"MODERADO",IF(AND(H84=4,I84=2),"FAVORABLE",IF(AND(H84=4,I84=3),"FAVORABLE",IF(AND(H84=4,I84=4),"ALTO",IF(AND(H84=4,I84=5),"ALTO",IF(AND(H84=5,I84=1),"FAVORABLE",IF(AND(H84=5,I84=2),"FAVORABLE",IF(AND(H84=5,I84=3),"ALTO",IF(AND(H84=5,I84=4),"ALTO",IF(AND(H84=5,I84=5),"ALTO",""))))))))))))))))))))))))))</f>
        <v/>
      </c>
      <c r="L84" s="3" t="n"/>
      <c r="M84" s="3" t="n"/>
      <c r="N84" s="3" t="n"/>
      <c r="O84" s="3" t="n"/>
      <c r="P84" s="3" t="n"/>
      <c r="Q84" s="3" t="n"/>
      <c r="R84" s="3" t="n"/>
      <c r="S84" s="3" t="n"/>
      <c r="T84" s="13">
        <f>IFERROR(SUM(O84:S84),"")</f>
        <v/>
      </c>
      <c r="U84" s="13" t="n"/>
      <c r="V84" s="3" t="n"/>
      <c r="W84" s="13" t="n"/>
      <c r="X84" s="3" t="n"/>
      <c r="Y84" s="12">
        <f>IF(J84="","",IF(OR(N84="",N84="IMPACTO"),H84,IF(T84&lt;=50,H84,IF(AND(T84&lt;=75,H84&lt;5),H84+1,IF(AND(T84&lt;=75,H84=5),H84,IF(AND(T84&lt;=100,H84&lt;4),H84+2,IF(AND(T84&lt;=100,H84=4),H84+1,IF(AND(T84&lt;=100,H84=5),H84,""))))))))</f>
        <v/>
      </c>
      <c r="Z84" s="12">
        <f>IF(J84="","",IF(OR(N84="",N84="PROBABILIDAD"),I84,IF(T84&lt;=50,I84,IF(AND(T84&lt;=75,I84&lt;5),I84+1,IF(AND(T84&lt;=75,I84=5),I84,IF(AND(T84&lt;=100,I84&lt;4),I84+2,IF(AND(T84&lt;=100,I84=4),I84+1,IF(AND(T84&lt;=100,I84=5),I84,""))))))))</f>
        <v/>
      </c>
      <c r="AA84" s="12">
        <f>IF(OR(Y84="",Z84=""),"",Y84*Z84)</f>
        <v/>
      </c>
      <c r="AB84" s="14">
        <f>IF(AA84="","",IF(AND(Y84=1,Z84=1),"BAJO",IF(AND(Y84=1,Z84=2),"MODERADO",IF(AND(Y84=1,Z84=3),"MODERADO",IF(AND(Y84=1,Z84=4),"MODERADO",IF(AND(Y84=1,Z84=5),"MODERADO",IF(AND(Y84=2,Z84=1),"BAJO",IF(AND(Y84=2,Z84=2),"MODERADO",IF(AND(Y84=2,Z84=3),"MODERADO",IF(AND(Y84=2,Z84=4),"FAVORABLE",IF(AND(Y84=2,Z84=5),"FAVORABLE",IF(AND(Y84=3,Z84=1),"BAJO",IF(AND(Y84=3,Z84=2),"MODERADO",IF(AND(Y84=3,Z84=3),"FAVORABLE",IF(AND(Y84=3,Z84=4),"FAVORABLE",IF(AND(Y84=3,Z84=5),"FAVORABLE",IF(AND(Y84=4,Z84=1),"BAJO",IF(AND(Y84=4,Z84=2),"MODERADO",IF(AND(Y84=4,Z84=3),"FAVORABLE",IF(AND(Y84=4,Z84=4),"FAVORABLE",IF(AND(Y84=4,Z84=5),"ALTO",IF(AND(Y84=5,Z84=1),"BAJO",IF(AND(Y84=5,Z84=2),"MODERADO",IF(AND(Y84=5,Z84=3),"FAVORABLE",IF(AND(Y84=5,Z84=4),"ALTO",IF(AND(Y84=5,Z84=5),"ALTO",""))))))))))))))))))))))))))</f>
        <v/>
      </c>
      <c r="AC84" s="18" t="n"/>
      <c r="AD84" s="20" t="n"/>
      <c r="AE84" s="18" t="n"/>
      <c r="AF84" s="20" t="n"/>
      <c r="AG84" s="18" t="n"/>
      <c r="AH84" s="20" t="n"/>
      <c r="AI84" s="18" t="n"/>
      <c r="AJ84" s="20" t="n"/>
      <c r="AK84" s="18" t="n"/>
      <c r="AL84" s="20" t="n"/>
      <c r="AM84" s="18" t="n"/>
      <c r="AN84" s="20" t="n"/>
    </row>
    <row r="85" customFormat="1" s="30">
      <c r="A85" s="28">
        <f>IF(AND(Y85=1,Z85=1),1,IF(AND(Y85=1,Z85=2),2,IF(AND(Y85=1,Z85=3),3,IF(AND(Y85=1,Z85=4),4,IF(AND(Y85=1,Z85=5),5,IF(AND(Y85=2,Z85=1),6,IF(AND(Y85=2,Z85=2),7,IF(AND(Y85=2,Z85=3),8,IF(AND(Y85=2,Z85=4),9,IF(AND(Y85=2,Z85=5),10,IF(AND(Y85=3,Z85=1),11,IF(AND(Y85=3,Z85=2),12,IF(AND(Y85=3,Z85=3),13,IF(AND(Y85=3,Z85=4),14,IF(AND(Y85=3,Z85=5),15,IF(AND(Y85=4,Z85=1),16,IF(AND(Y85=4,Z85=2),17,IF(AND(Y85=4,Z85=3),18,IF(AND(Y85=4,Z85=4),19,IF(AND(Y85=4,Z85=5),20,IF(AND(Y85=5,Z85=1),21,IF(AND(Y85=5,Z85=2),22,IF(AND(Y85=5,Z85=3),23,IF(AND(Y85=5,Z85=4),24,IF(AND(Y85=5,Z85=5),25,"")))))))))))))))))))))))))</f>
        <v/>
      </c>
      <c r="B85" s="28">
        <f>IF(A85="","",(COUNTIF($A$6:A85,A85))/100)</f>
        <v/>
      </c>
      <c r="C85" s="28">
        <f>IFERROR(A85+B85,"")</f>
        <v/>
      </c>
      <c r="D85" s="38" t="n">
        <v>80</v>
      </c>
      <c r="E85" s="3" t="n"/>
      <c r="F85" s="3" t="n"/>
      <c r="G85" s="3" t="n"/>
      <c r="H85" s="4" t="n"/>
      <c r="I85" s="4" t="n"/>
      <c r="J85" s="12">
        <f>IF(OR(H85="",I85=""),"",H85*I85)</f>
        <v/>
      </c>
      <c r="K85" s="14">
        <f>IF(J85="","",IF(AND(H85=1,I85=1),"BAJO",IF(AND(H85=1,I85=2),"BAJO",IF(AND(H85=1,I85=3),"MODERADO",IF(AND(H85=1,I85=4),"FAVORABLE",IF(AND(H85=1,I85=5),"FAVORABLE",IF(AND(H85=2,I85=1),"BAJO",IF(AND(H85=2,I85=2),"BAJO",IF(AND(H85=2,I85=3),"MODERADO",IF(AND(H85=2,I85=4),"FAVORABLE",IF(AND(H85=2,I85=5),"ALTO",IF(AND(H85=3,I85=1),"BAJO",IF(AND(H85=3,I85=2),"MODERADO",IF(AND(H85=3,I85=3),"FAVORABLE",IF(AND(H85=3,I85=4),"ALTO",IF(AND(H85=3,I85=5),"ALTO",IF(AND(H85=4,I85=1),"MODERADO",IF(AND(H85=4,I85=2),"FAVORABLE",IF(AND(H85=4,I85=3),"FAVORABLE",IF(AND(H85=4,I85=4),"ALTO",IF(AND(H85=4,I85=5),"ALTO",IF(AND(H85=5,I85=1),"FAVORABLE",IF(AND(H85=5,I85=2),"FAVORABLE",IF(AND(H85=5,I85=3),"ALTO",IF(AND(H85=5,I85=4),"ALTO",IF(AND(H85=5,I85=5),"ALTO",""))))))))))))))))))))))))))</f>
        <v/>
      </c>
      <c r="L85" s="3" t="n"/>
      <c r="M85" s="3" t="n"/>
      <c r="N85" s="3" t="n"/>
      <c r="O85" s="3" t="n"/>
      <c r="P85" s="3" t="n"/>
      <c r="Q85" s="3" t="n"/>
      <c r="R85" s="3" t="n"/>
      <c r="S85" s="3" t="n"/>
      <c r="T85" s="13">
        <f>IFERROR(SUM(O85:S85),"")</f>
        <v/>
      </c>
      <c r="U85" s="13" t="n"/>
      <c r="V85" s="3" t="n"/>
      <c r="W85" s="13" t="n"/>
      <c r="X85" s="3" t="n"/>
      <c r="Y85" s="12">
        <f>IF(J85="","",IF(OR(N85="",N85="IMPACTO"),H85,IF(T85&lt;=50,H85,IF(AND(T85&lt;=75,H85&lt;5),H85+1,IF(AND(T85&lt;=75,H85=5),H85,IF(AND(T85&lt;=100,H85&lt;4),H85+2,IF(AND(T85&lt;=100,H85=4),H85+1,IF(AND(T85&lt;=100,H85=5),H85,""))))))))</f>
        <v/>
      </c>
      <c r="Z85" s="12">
        <f>IF(J85="","",IF(OR(N85="",N85="PROBABILIDAD"),I85,IF(T85&lt;=50,I85,IF(AND(T85&lt;=75,I85&lt;5),I85+1,IF(AND(T85&lt;=75,I85=5),I85,IF(AND(T85&lt;=100,I85&lt;4),I85+2,IF(AND(T85&lt;=100,I85=4),I85+1,IF(AND(T85&lt;=100,I85=5),I85,""))))))))</f>
        <v/>
      </c>
      <c r="AA85" s="12">
        <f>IF(OR(Y85="",Z85=""),"",Y85*Z85)</f>
        <v/>
      </c>
      <c r="AB85" s="14">
        <f>IF(AA85="","",IF(AND(Y85=1,Z85=1),"BAJO",IF(AND(Y85=1,Z85=2),"MODERADO",IF(AND(Y85=1,Z85=3),"MODERADO",IF(AND(Y85=1,Z85=4),"MODERADO",IF(AND(Y85=1,Z85=5),"MODERADO",IF(AND(Y85=2,Z85=1),"BAJO",IF(AND(Y85=2,Z85=2),"MODERADO",IF(AND(Y85=2,Z85=3),"MODERADO",IF(AND(Y85=2,Z85=4),"FAVORABLE",IF(AND(Y85=2,Z85=5),"FAVORABLE",IF(AND(Y85=3,Z85=1),"BAJO",IF(AND(Y85=3,Z85=2),"MODERADO",IF(AND(Y85=3,Z85=3),"FAVORABLE",IF(AND(Y85=3,Z85=4),"FAVORABLE",IF(AND(Y85=3,Z85=5),"FAVORABLE",IF(AND(Y85=4,Z85=1),"BAJO",IF(AND(Y85=4,Z85=2),"MODERADO",IF(AND(Y85=4,Z85=3),"FAVORABLE",IF(AND(Y85=4,Z85=4),"FAVORABLE",IF(AND(Y85=4,Z85=5),"ALTO",IF(AND(Y85=5,Z85=1),"BAJO",IF(AND(Y85=5,Z85=2),"MODERADO",IF(AND(Y85=5,Z85=3),"FAVORABLE",IF(AND(Y85=5,Z85=4),"ALTO",IF(AND(Y85=5,Z85=5),"ALTO",""))))))))))))))))))))))))))</f>
        <v/>
      </c>
      <c r="AC85" s="18" t="n"/>
      <c r="AD85" s="20" t="n"/>
      <c r="AE85" s="18" t="n"/>
      <c r="AF85" s="20" t="n"/>
      <c r="AG85" s="18" t="n"/>
      <c r="AH85" s="20" t="n"/>
      <c r="AI85" s="18" t="n"/>
      <c r="AJ85" s="20" t="n"/>
      <c r="AK85" s="18" t="n"/>
      <c r="AL85" s="20" t="n"/>
      <c r="AM85" s="18" t="n"/>
      <c r="AN85" s="20" t="n"/>
    </row>
    <row r="86" customFormat="1" s="30">
      <c r="A86" s="28">
        <f>IF(AND(Y86=1,Z86=1),1,IF(AND(Y86=1,Z86=2),2,IF(AND(Y86=1,Z86=3),3,IF(AND(Y86=1,Z86=4),4,IF(AND(Y86=1,Z86=5),5,IF(AND(Y86=2,Z86=1),6,IF(AND(Y86=2,Z86=2),7,IF(AND(Y86=2,Z86=3),8,IF(AND(Y86=2,Z86=4),9,IF(AND(Y86=2,Z86=5),10,IF(AND(Y86=3,Z86=1),11,IF(AND(Y86=3,Z86=2),12,IF(AND(Y86=3,Z86=3),13,IF(AND(Y86=3,Z86=4),14,IF(AND(Y86=3,Z86=5),15,IF(AND(Y86=4,Z86=1),16,IF(AND(Y86=4,Z86=2),17,IF(AND(Y86=4,Z86=3),18,IF(AND(Y86=4,Z86=4),19,IF(AND(Y86=4,Z86=5),20,IF(AND(Y86=5,Z86=1),21,IF(AND(Y86=5,Z86=2),22,IF(AND(Y86=5,Z86=3),23,IF(AND(Y86=5,Z86=4),24,IF(AND(Y86=5,Z86=5),25,"")))))))))))))))))))))))))</f>
        <v/>
      </c>
      <c r="B86" s="28">
        <f>IF(A86="","",(COUNTIF($A$6:A86,A86))/100)</f>
        <v/>
      </c>
      <c r="C86" s="28">
        <f>IFERROR(A86+B86,"")</f>
        <v/>
      </c>
      <c r="D86" s="38" t="n">
        <v>81</v>
      </c>
      <c r="E86" s="3" t="n"/>
      <c r="F86" s="3" t="n"/>
      <c r="G86" s="3" t="n"/>
      <c r="H86" s="4" t="n"/>
      <c r="I86" s="4" t="n"/>
      <c r="J86" s="12">
        <f>IF(OR(H86="",I86=""),"",H86*I86)</f>
        <v/>
      </c>
      <c r="K86" s="14">
        <f>IF(J86="","",IF(AND(H86=1,I86=1),"BAJO",IF(AND(H86=1,I86=2),"BAJO",IF(AND(H86=1,I86=3),"MODERADO",IF(AND(H86=1,I86=4),"FAVORABLE",IF(AND(H86=1,I86=5),"FAVORABLE",IF(AND(H86=2,I86=1),"BAJO",IF(AND(H86=2,I86=2),"BAJO",IF(AND(H86=2,I86=3),"MODERADO",IF(AND(H86=2,I86=4),"FAVORABLE",IF(AND(H86=2,I86=5),"ALTO",IF(AND(H86=3,I86=1),"BAJO",IF(AND(H86=3,I86=2),"MODERADO",IF(AND(H86=3,I86=3),"FAVORABLE",IF(AND(H86=3,I86=4),"ALTO",IF(AND(H86=3,I86=5),"ALTO",IF(AND(H86=4,I86=1),"MODERADO",IF(AND(H86=4,I86=2),"FAVORABLE",IF(AND(H86=4,I86=3),"FAVORABLE",IF(AND(H86=4,I86=4),"ALTO",IF(AND(H86=4,I86=5),"ALTO",IF(AND(H86=5,I86=1),"FAVORABLE",IF(AND(H86=5,I86=2),"FAVORABLE",IF(AND(H86=5,I86=3),"ALTO",IF(AND(H86=5,I86=4),"ALTO",IF(AND(H86=5,I86=5),"ALTO",""))))))))))))))))))))))))))</f>
        <v/>
      </c>
      <c r="L86" s="3" t="n"/>
      <c r="M86" s="3" t="n"/>
      <c r="N86" s="3" t="n"/>
      <c r="O86" s="3" t="n"/>
      <c r="P86" s="3" t="n"/>
      <c r="Q86" s="3" t="n"/>
      <c r="R86" s="3" t="n"/>
      <c r="S86" s="3" t="n"/>
      <c r="T86" s="13">
        <f>IFERROR(SUM(O86:S86),"")</f>
        <v/>
      </c>
      <c r="U86" s="13" t="n"/>
      <c r="V86" s="3" t="n"/>
      <c r="W86" s="13" t="n"/>
      <c r="X86" s="3" t="n"/>
      <c r="Y86" s="12">
        <f>IF(J86="","",IF(OR(N86="",N86="IMPACTO"),H86,IF(T86&lt;=50,H86,IF(AND(T86&lt;=75,H86&lt;5),H86+1,IF(AND(T86&lt;=75,H86=5),H86,IF(AND(T86&lt;=100,H86&lt;4),H86+2,IF(AND(T86&lt;=100,H86=4),H86+1,IF(AND(T86&lt;=100,H86=5),H86,""))))))))</f>
        <v/>
      </c>
      <c r="Z86" s="12">
        <f>IF(J86="","",IF(OR(N86="",N86="PROBABILIDAD"),I86,IF(T86&lt;=50,I86,IF(AND(T86&lt;=75,I86&lt;5),I86+1,IF(AND(T86&lt;=75,I86=5),I86,IF(AND(T86&lt;=100,I86&lt;4),I86+2,IF(AND(T86&lt;=100,I86=4),I86+1,IF(AND(T86&lt;=100,I86=5),I86,""))))))))</f>
        <v/>
      </c>
      <c r="AA86" s="12">
        <f>IF(OR(Y86="",Z86=""),"",Y86*Z86)</f>
        <v/>
      </c>
      <c r="AB86" s="14">
        <f>IF(AA86="","",IF(AND(Y86=1,Z86=1),"BAJO",IF(AND(Y86=1,Z86=2),"MODERADO",IF(AND(Y86=1,Z86=3),"MODERADO",IF(AND(Y86=1,Z86=4),"MODERADO",IF(AND(Y86=1,Z86=5),"MODERADO",IF(AND(Y86=2,Z86=1),"BAJO",IF(AND(Y86=2,Z86=2),"MODERADO",IF(AND(Y86=2,Z86=3),"MODERADO",IF(AND(Y86=2,Z86=4),"FAVORABLE",IF(AND(Y86=2,Z86=5),"FAVORABLE",IF(AND(Y86=3,Z86=1),"BAJO",IF(AND(Y86=3,Z86=2),"MODERADO",IF(AND(Y86=3,Z86=3),"FAVORABLE",IF(AND(Y86=3,Z86=4),"FAVORABLE",IF(AND(Y86=3,Z86=5),"FAVORABLE",IF(AND(Y86=4,Z86=1),"BAJO",IF(AND(Y86=4,Z86=2),"MODERADO",IF(AND(Y86=4,Z86=3),"FAVORABLE",IF(AND(Y86=4,Z86=4),"FAVORABLE",IF(AND(Y86=4,Z86=5),"ALTO",IF(AND(Y86=5,Z86=1),"BAJO",IF(AND(Y86=5,Z86=2),"MODERADO",IF(AND(Y86=5,Z86=3),"FAVORABLE",IF(AND(Y86=5,Z86=4),"ALTO",IF(AND(Y86=5,Z86=5),"ALTO",""))))))))))))))))))))))))))</f>
        <v/>
      </c>
      <c r="AC86" s="18" t="n"/>
      <c r="AD86" s="20" t="n"/>
      <c r="AE86" s="18" t="n"/>
      <c r="AF86" s="20" t="n"/>
      <c r="AG86" s="18" t="n"/>
      <c r="AH86" s="20" t="n"/>
      <c r="AI86" s="18" t="n"/>
      <c r="AJ86" s="20" t="n"/>
      <c r="AK86" s="18" t="n"/>
      <c r="AL86" s="20" t="n"/>
      <c r="AM86" s="18" t="n"/>
      <c r="AN86" s="20" t="n"/>
    </row>
    <row r="87" customFormat="1" s="30">
      <c r="A87" s="28">
        <f>IF(AND(Y87=1,Z87=1),1,IF(AND(Y87=1,Z87=2),2,IF(AND(Y87=1,Z87=3),3,IF(AND(Y87=1,Z87=4),4,IF(AND(Y87=1,Z87=5),5,IF(AND(Y87=2,Z87=1),6,IF(AND(Y87=2,Z87=2),7,IF(AND(Y87=2,Z87=3),8,IF(AND(Y87=2,Z87=4),9,IF(AND(Y87=2,Z87=5),10,IF(AND(Y87=3,Z87=1),11,IF(AND(Y87=3,Z87=2),12,IF(AND(Y87=3,Z87=3),13,IF(AND(Y87=3,Z87=4),14,IF(AND(Y87=3,Z87=5),15,IF(AND(Y87=4,Z87=1),16,IF(AND(Y87=4,Z87=2),17,IF(AND(Y87=4,Z87=3),18,IF(AND(Y87=4,Z87=4),19,IF(AND(Y87=4,Z87=5),20,IF(AND(Y87=5,Z87=1),21,IF(AND(Y87=5,Z87=2),22,IF(AND(Y87=5,Z87=3),23,IF(AND(Y87=5,Z87=4),24,IF(AND(Y87=5,Z87=5),25,"")))))))))))))))))))))))))</f>
        <v/>
      </c>
      <c r="B87" s="28">
        <f>IF(A87="","",(COUNTIF($A$6:A87,A87))/100)</f>
        <v/>
      </c>
      <c r="C87" s="28">
        <f>IFERROR(A87+B87,"")</f>
        <v/>
      </c>
      <c r="D87" s="38" t="n">
        <v>82</v>
      </c>
      <c r="E87" s="3" t="n"/>
      <c r="F87" s="3" t="n"/>
      <c r="G87" s="3" t="n"/>
      <c r="H87" s="4" t="n"/>
      <c r="I87" s="4" t="n"/>
      <c r="J87" s="12">
        <f>IF(OR(H87="",I87=""),"",H87*I87)</f>
        <v/>
      </c>
      <c r="K87" s="14">
        <f>IF(J87="","",IF(AND(H87=1,I87=1),"BAJO",IF(AND(H87=1,I87=2),"BAJO",IF(AND(H87=1,I87=3),"MODERADO",IF(AND(H87=1,I87=4),"FAVORABLE",IF(AND(H87=1,I87=5),"FAVORABLE",IF(AND(H87=2,I87=1),"BAJO",IF(AND(H87=2,I87=2),"BAJO",IF(AND(H87=2,I87=3),"MODERADO",IF(AND(H87=2,I87=4),"FAVORABLE",IF(AND(H87=2,I87=5),"ALTO",IF(AND(H87=3,I87=1),"BAJO",IF(AND(H87=3,I87=2),"MODERADO",IF(AND(H87=3,I87=3),"FAVORABLE",IF(AND(H87=3,I87=4),"ALTO",IF(AND(H87=3,I87=5),"ALTO",IF(AND(H87=4,I87=1),"MODERADO",IF(AND(H87=4,I87=2),"FAVORABLE",IF(AND(H87=4,I87=3),"FAVORABLE",IF(AND(H87=4,I87=4),"ALTO",IF(AND(H87=4,I87=5),"ALTO",IF(AND(H87=5,I87=1),"FAVORABLE",IF(AND(H87=5,I87=2),"FAVORABLE",IF(AND(H87=5,I87=3),"ALTO",IF(AND(H87=5,I87=4),"ALTO",IF(AND(H87=5,I87=5),"ALTO",""))))))))))))))))))))))))))</f>
        <v/>
      </c>
      <c r="L87" s="3" t="n"/>
      <c r="M87" s="3" t="n"/>
      <c r="N87" s="3" t="n"/>
      <c r="O87" s="3" t="n"/>
      <c r="P87" s="3" t="n"/>
      <c r="Q87" s="3" t="n"/>
      <c r="R87" s="3" t="n"/>
      <c r="S87" s="3" t="n"/>
      <c r="T87" s="13">
        <f>IFERROR(SUM(O87:S87),"")</f>
        <v/>
      </c>
      <c r="U87" s="13" t="n"/>
      <c r="V87" s="3" t="n"/>
      <c r="W87" s="13" t="n"/>
      <c r="X87" s="3" t="n"/>
      <c r="Y87" s="12">
        <f>IF(J87="","",IF(OR(N87="",N87="IMPACTO"),H87,IF(T87&lt;=50,H87,IF(AND(T87&lt;=75,H87&lt;5),H87+1,IF(AND(T87&lt;=75,H87=5),H87,IF(AND(T87&lt;=100,H87&lt;4),H87+2,IF(AND(T87&lt;=100,H87=4),H87+1,IF(AND(T87&lt;=100,H87=5),H87,""))))))))</f>
        <v/>
      </c>
      <c r="Z87" s="12">
        <f>IF(J87="","",IF(OR(N87="",N87="PROBABILIDAD"),I87,IF(T87&lt;=50,I87,IF(AND(T87&lt;=75,I87&lt;5),I87+1,IF(AND(T87&lt;=75,I87=5),I87,IF(AND(T87&lt;=100,I87&lt;4),I87+2,IF(AND(T87&lt;=100,I87=4),I87+1,IF(AND(T87&lt;=100,I87=5),I87,""))))))))</f>
        <v/>
      </c>
      <c r="AA87" s="12">
        <f>IF(OR(Y87="",Z87=""),"",Y87*Z87)</f>
        <v/>
      </c>
      <c r="AB87" s="14">
        <f>IF(AA87="","",IF(AND(Y87=1,Z87=1),"BAJO",IF(AND(Y87=1,Z87=2),"MODERADO",IF(AND(Y87=1,Z87=3),"MODERADO",IF(AND(Y87=1,Z87=4),"MODERADO",IF(AND(Y87=1,Z87=5),"MODERADO",IF(AND(Y87=2,Z87=1),"BAJO",IF(AND(Y87=2,Z87=2),"MODERADO",IF(AND(Y87=2,Z87=3),"MODERADO",IF(AND(Y87=2,Z87=4),"FAVORABLE",IF(AND(Y87=2,Z87=5),"FAVORABLE",IF(AND(Y87=3,Z87=1),"BAJO",IF(AND(Y87=3,Z87=2),"MODERADO",IF(AND(Y87=3,Z87=3),"FAVORABLE",IF(AND(Y87=3,Z87=4),"FAVORABLE",IF(AND(Y87=3,Z87=5),"FAVORABLE",IF(AND(Y87=4,Z87=1),"BAJO",IF(AND(Y87=4,Z87=2),"MODERADO",IF(AND(Y87=4,Z87=3),"FAVORABLE",IF(AND(Y87=4,Z87=4),"FAVORABLE",IF(AND(Y87=4,Z87=5),"ALTO",IF(AND(Y87=5,Z87=1),"BAJO",IF(AND(Y87=5,Z87=2),"MODERADO",IF(AND(Y87=5,Z87=3),"FAVORABLE",IF(AND(Y87=5,Z87=4),"ALTO",IF(AND(Y87=5,Z87=5),"ALTO",""))))))))))))))))))))))))))</f>
        <v/>
      </c>
      <c r="AC87" s="18" t="n"/>
      <c r="AD87" s="20" t="n"/>
      <c r="AE87" s="18" t="n"/>
      <c r="AF87" s="20" t="n"/>
      <c r="AG87" s="18" t="n"/>
      <c r="AH87" s="20" t="n"/>
      <c r="AI87" s="18" t="n"/>
      <c r="AJ87" s="20" t="n"/>
      <c r="AK87" s="18" t="n"/>
      <c r="AL87" s="20" t="n"/>
      <c r="AM87" s="18" t="n"/>
      <c r="AN87" s="20" t="n"/>
    </row>
    <row r="88" customFormat="1" s="30">
      <c r="A88" s="28">
        <f>IF(AND(Y88=1,Z88=1),1,IF(AND(Y88=1,Z88=2),2,IF(AND(Y88=1,Z88=3),3,IF(AND(Y88=1,Z88=4),4,IF(AND(Y88=1,Z88=5),5,IF(AND(Y88=2,Z88=1),6,IF(AND(Y88=2,Z88=2),7,IF(AND(Y88=2,Z88=3),8,IF(AND(Y88=2,Z88=4),9,IF(AND(Y88=2,Z88=5),10,IF(AND(Y88=3,Z88=1),11,IF(AND(Y88=3,Z88=2),12,IF(AND(Y88=3,Z88=3),13,IF(AND(Y88=3,Z88=4),14,IF(AND(Y88=3,Z88=5),15,IF(AND(Y88=4,Z88=1),16,IF(AND(Y88=4,Z88=2),17,IF(AND(Y88=4,Z88=3),18,IF(AND(Y88=4,Z88=4),19,IF(AND(Y88=4,Z88=5),20,IF(AND(Y88=5,Z88=1),21,IF(AND(Y88=5,Z88=2),22,IF(AND(Y88=5,Z88=3),23,IF(AND(Y88=5,Z88=4),24,IF(AND(Y88=5,Z88=5),25,"")))))))))))))))))))))))))</f>
        <v/>
      </c>
      <c r="B88" s="28">
        <f>IF(A88="","",(COUNTIF($A$6:A88,A88))/100)</f>
        <v/>
      </c>
      <c r="C88" s="28">
        <f>IFERROR(A88+B88,"")</f>
        <v/>
      </c>
      <c r="D88" s="38" t="n">
        <v>83</v>
      </c>
      <c r="E88" s="3" t="n"/>
      <c r="F88" s="3" t="n"/>
      <c r="G88" s="3" t="n"/>
      <c r="H88" s="4" t="n"/>
      <c r="I88" s="4" t="n"/>
      <c r="J88" s="12">
        <f>IF(OR(H88="",I88=""),"",H88*I88)</f>
        <v/>
      </c>
      <c r="K88" s="14">
        <f>IF(J88="","",IF(AND(H88=1,I88=1),"BAJO",IF(AND(H88=1,I88=2),"BAJO",IF(AND(H88=1,I88=3),"MODERADO",IF(AND(H88=1,I88=4),"FAVORABLE",IF(AND(H88=1,I88=5),"FAVORABLE",IF(AND(H88=2,I88=1),"BAJO",IF(AND(H88=2,I88=2),"BAJO",IF(AND(H88=2,I88=3),"MODERADO",IF(AND(H88=2,I88=4),"FAVORABLE",IF(AND(H88=2,I88=5),"ALTO",IF(AND(H88=3,I88=1),"BAJO",IF(AND(H88=3,I88=2),"MODERADO",IF(AND(H88=3,I88=3),"FAVORABLE",IF(AND(H88=3,I88=4),"ALTO",IF(AND(H88=3,I88=5),"ALTO",IF(AND(H88=4,I88=1),"MODERADO",IF(AND(H88=4,I88=2),"FAVORABLE",IF(AND(H88=4,I88=3),"FAVORABLE",IF(AND(H88=4,I88=4),"ALTO",IF(AND(H88=4,I88=5),"ALTO",IF(AND(H88=5,I88=1),"FAVORABLE",IF(AND(H88=5,I88=2),"FAVORABLE",IF(AND(H88=5,I88=3),"ALTO",IF(AND(H88=5,I88=4),"ALTO",IF(AND(H88=5,I88=5),"ALTO",""))))))))))))))))))))))))))</f>
        <v/>
      </c>
      <c r="L88" s="3" t="n"/>
      <c r="M88" s="3" t="n"/>
      <c r="N88" s="3" t="n"/>
      <c r="O88" s="3" t="n"/>
      <c r="P88" s="3" t="n"/>
      <c r="Q88" s="3" t="n"/>
      <c r="R88" s="3" t="n"/>
      <c r="S88" s="3" t="n"/>
      <c r="T88" s="13">
        <f>IFERROR(SUM(O88:S88),"")</f>
        <v/>
      </c>
      <c r="U88" s="13" t="n"/>
      <c r="V88" s="3" t="n"/>
      <c r="W88" s="13" t="n"/>
      <c r="X88" s="3" t="n"/>
      <c r="Y88" s="12">
        <f>IF(J88="","",IF(OR(N88="",N88="IMPACTO"),H88,IF(T88&lt;=50,H88,IF(AND(T88&lt;=75,H88&lt;5),H88+1,IF(AND(T88&lt;=75,H88=5),H88,IF(AND(T88&lt;=100,H88&lt;4),H88+2,IF(AND(T88&lt;=100,H88=4),H88+1,IF(AND(T88&lt;=100,H88=5),H88,""))))))))</f>
        <v/>
      </c>
      <c r="Z88" s="12">
        <f>IF(J88="","",IF(OR(N88="",N88="PROBABILIDAD"),I88,IF(T88&lt;=50,I88,IF(AND(T88&lt;=75,I88&lt;5),I88+1,IF(AND(T88&lt;=75,I88=5),I88,IF(AND(T88&lt;=100,I88&lt;4),I88+2,IF(AND(T88&lt;=100,I88=4),I88+1,IF(AND(T88&lt;=100,I88=5),I88,""))))))))</f>
        <v/>
      </c>
      <c r="AA88" s="12">
        <f>IF(OR(Y88="",Z88=""),"",Y88*Z88)</f>
        <v/>
      </c>
      <c r="AB88" s="14">
        <f>IF(AA88="","",IF(AND(Y88=1,Z88=1),"BAJO",IF(AND(Y88=1,Z88=2),"MODERADO",IF(AND(Y88=1,Z88=3),"MODERADO",IF(AND(Y88=1,Z88=4),"MODERADO",IF(AND(Y88=1,Z88=5),"MODERADO",IF(AND(Y88=2,Z88=1),"BAJO",IF(AND(Y88=2,Z88=2),"MODERADO",IF(AND(Y88=2,Z88=3),"MODERADO",IF(AND(Y88=2,Z88=4),"FAVORABLE",IF(AND(Y88=2,Z88=5),"FAVORABLE",IF(AND(Y88=3,Z88=1),"BAJO",IF(AND(Y88=3,Z88=2),"MODERADO",IF(AND(Y88=3,Z88=3),"FAVORABLE",IF(AND(Y88=3,Z88=4),"FAVORABLE",IF(AND(Y88=3,Z88=5),"FAVORABLE",IF(AND(Y88=4,Z88=1),"BAJO",IF(AND(Y88=4,Z88=2),"MODERADO",IF(AND(Y88=4,Z88=3),"FAVORABLE",IF(AND(Y88=4,Z88=4),"FAVORABLE",IF(AND(Y88=4,Z88=5),"ALTO",IF(AND(Y88=5,Z88=1),"BAJO",IF(AND(Y88=5,Z88=2),"MODERADO",IF(AND(Y88=5,Z88=3),"FAVORABLE",IF(AND(Y88=5,Z88=4),"ALTO",IF(AND(Y88=5,Z88=5),"ALTO",""))))))))))))))))))))))))))</f>
        <v/>
      </c>
      <c r="AC88" s="18" t="n"/>
      <c r="AD88" s="20" t="n"/>
      <c r="AE88" s="18" t="n"/>
      <c r="AF88" s="20" t="n"/>
      <c r="AG88" s="18" t="n"/>
      <c r="AH88" s="20" t="n"/>
      <c r="AI88" s="18" t="n"/>
      <c r="AJ88" s="20" t="n"/>
      <c r="AK88" s="18" t="n"/>
      <c r="AL88" s="20" t="n"/>
      <c r="AM88" s="18" t="n"/>
      <c r="AN88" s="20" t="n"/>
    </row>
    <row r="89" customFormat="1" s="30">
      <c r="A89" s="28">
        <f>IF(AND(Y89=1,Z89=1),1,IF(AND(Y89=1,Z89=2),2,IF(AND(Y89=1,Z89=3),3,IF(AND(Y89=1,Z89=4),4,IF(AND(Y89=1,Z89=5),5,IF(AND(Y89=2,Z89=1),6,IF(AND(Y89=2,Z89=2),7,IF(AND(Y89=2,Z89=3),8,IF(AND(Y89=2,Z89=4),9,IF(AND(Y89=2,Z89=5),10,IF(AND(Y89=3,Z89=1),11,IF(AND(Y89=3,Z89=2),12,IF(AND(Y89=3,Z89=3),13,IF(AND(Y89=3,Z89=4),14,IF(AND(Y89=3,Z89=5),15,IF(AND(Y89=4,Z89=1),16,IF(AND(Y89=4,Z89=2),17,IF(AND(Y89=4,Z89=3),18,IF(AND(Y89=4,Z89=4),19,IF(AND(Y89=4,Z89=5),20,IF(AND(Y89=5,Z89=1),21,IF(AND(Y89=5,Z89=2),22,IF(AND(Y89=5,Z89=3),23,IF(AND(Y89=5,Z89=4),24,IF(AND(Y89=5,Z89=5),25,"")))))))))))))))))))))))))</f>
        <v/>
      </c>
      <c r="B89" s="28">
        <f>IF(A89="","",(COUNTIF($A$6:A89,A89))/100)</f>
        <v/>
      </c>
      <c r="C89" s="28">
        <f>IFERROR(A89+B89,"")</f>
        <v/>
      </c>
      <c r="D89" s="38" t="n">
        <v>84</v>
      </c>
      <c r="E89" s="3" t="n"/>
      <c r="F89" s="3" t="n"/>
      <c r="G89" s="3" t="n"/>
      <c r="H89" s="4" t="n"/>
      <c r="I89" s="4" t="n"/>
      <c r="J89" s="12">
        <f>IF(OR(H89="",I89=""),"",H89*I89)</f>
        <v/>
      </c>
      <c r="K89" s="14">
        <f>IF(J89="","",IF(AND(H89=1,I89=1),"BAJO",IF(AND(H89=1,I89=2),"BAJO",IF(AND(H89=1,I89=3),"MODERADO",IF(AND(H89=1,I89=4),"FAVORABLE",IF(AND(H89=1,I89=5),"FAVORABLE",IF(AND(H89=2,I89=1),"BAJO",IF(AND(H89=2,I89=2),"BAJO",IF(AND(H89=2,I89=3),"MODERADO",IF(AND(H89=2,I89=4),"FAVORABLE",IF(AND(H89=2,I89=5),"ALTO",IF(AND(H89=3,I89=1),"BAJO",IF(AND(H89=3,I89=2),"MODERADO",IF(AND(H89=3,I89=3),"FAVORABLE",IF(AND(H89=3,I89=4),"ALTO",IF(AND(H89=3,I89=5),"ALTO",IF(AND(H89=4,I89=1),"MODERADO",IF(AND(H89=4,I89=2),"FAVORABLE",IF(AND(H89=4,I89=3),"FAVORABLE",IF(AND(H89=4,I89=4),"ALTO",IF(AND(H89=4,I89=5),"ALTO",IF(AND(H89=5,I89=1),"FAVORABLE",IF(AND(H89=5,I89=2),"FAVORABLE",IF(AND(H89=5,I89=3),"ALTO",IF(AND(H89=5,I89=4),"ALTO",IF(AND(H89=5,I89=5),"ALTO",""))))))))))))))))))))))))))</f>
        <v/>
      </c>
      <c r="L89" s="3" t="n"/>
      <c r="M89" s="3" t="n"/>
      <c r="N89" s="3" t="n"/>
      <c r="O89" s="3" t="n"/>
      <c r="P89" s="3" t="n"/>
      <c r="Q89" s="3" t="n"/>
      <c r="R89" s="3" t="n"/>
      <c r="S89" s="3" t="n"/>
      <c r="T89" s="13">
        <f>IFERROR(SUM(O89:S89),"")</f>
        <v/>
      </c>
      <c r="U89" s="13" t="n"/>
      <c r="V89" s="3" t="n"/>
      <c r="W89" s="13" t="n"/>
      <c r="X89" s="3" t="n"/>
      <c r="Y89" s="12">
        <f>IF(J89="","",IF(OR(N89="",N89="IMPACTO"),H89,IF(T89&lt;=50,H89,IF(AND(T89&lt;=75,H89&lt;5),H89+1,IF(AND(T89&lt;=75,H89=5),H89,IF(AND(T89&lt;=100,H89&lt;4),H89+2,IF(AND(T89&lt;=100,H89=4),H89+1,IF(AND(T89&lt;=100,H89=5),H89,""))))))))</f>
        <v/>
      </c>
      <c r="Z89" s="12">
        <f>IF(J89="","",IF(OR(N89="",N89="PROBABILIDAD"),I89,IF(T89&lt;=50,I89,IF(AND(T89&lt;=75,I89&lt;5),I89+1,IF(AND(T89&lt;=75,I89=5),I89,IF(AND(T89&lt;=100,I89&lt;4),I89+2,IF(AND(T89&lt;=100,I89=4),I89+1,IF(AND(T89&lt;=100,I89=5),I89,""))))))))</f>
        <v/>
      </c>
      <c r="AA89" s="12">
        <f>IF(OR(Y89="",Z89=""),"",Y89*Z89)</f>
        <v/>
      </c>
      <c r="AB89" s="14">
        <f>IF(AA89="","",IF(AND(Y89=1,Z89=1),"BAJO",IF(AND(Y89=1,Z89=2),"MODERADO",IF(AND(Y89=1,Z89=3),"MODERADO",IF(AND(Y89=1,Z89=4),"MODERADO",IF(AND(Y89=1,Z89=5),"MODERADO",IF(AND(Y89=2,Z89=1),"BAJO",IF(AND(Y89=2,Z89=2),"MODERADO",IF(AND(Y89=2,Z89=3),"MODERADO",IF(AND(Y89=2,Z89=4),"FAVORABLE",IF(AND(Y89=2,Z89=5),"FAVORABLE",IF(AND(Y89=3,Z89=1),"BAJO",IF(AND(Y89=3,Z89=2),"MODERADO",IF(AND(Y89=3,Z89=3),"FAVORABLE",IF(AND(Y89=3,Z89=4),"FAVORABLE",IF(AND(Y89=3,Z89=5),"FAVORABLE",IF(AND(Y89=4,Z89=1),"BAJO",IF(AND(Y89=4,Z89=2),"MODERADO",IF(AND(Y89=4,Z89=3),"FAVORABLE",IF(AND(Y89=4,Z89=4),"FAVORABLE",IF(AND(Y89=4,Z89=5),"ALTO",IF(AND(Y89=5,Z89=1),"BAJO",IF(AND(Y89=5,Z89=2),"MODERADO",IF(AND(Y89=5,Z89=3),"FAVORABLE",IF(AND(Y89=5,Z89=4),"ALTO",IF(AND(Y89=5,Z89=5),"ALTO",""))))))))))))))))))))))))))</f>
        <v/>
      </c>
      <c r="AC89" s="18" t="n"/>
      <c r="AD89" s="20" t="n"/>
      <c r="AE89" s="18" t="n"/>
      <c r="AF89" s="20" t="n"/>
      <c r="AG89" s="18" t="n"/>
      <c r="AH89" s="20" t="n"/>
      <c r="AI89" s="18" t="n"/>
      <c r="AJ89" s="20" t="n"/>
      <c r="AK89" s="18" t="n"/>
      <c r="AL89" s="20" t="n"/>
      <c r="AM89" s="18" t="n"/>
      <c r="AN89" s="20" t="n"/>
    </row>
    <row r="90" customFormat="1" s="30">
      <c r="A90" s="28">
        <f>IF(AND(Y90=1,Z90=1),1,IF(AND(Y90=1,Z90=2),2,IF(AND(Y90=1,Z90=3),3,IF(AND(Y90=1,Z90=4),4,IF(AND(Y90=1,Z90=5),5,IF(AND(Y90=2,Z90=1),6,IF(AND(Y90=2,Z90=2),7,IF(AND(Y90=2,Z90=3),8,IF(AND(Y90=2,Z90=4),9,IF(AND(Y90=2,Z90=5),10,IF(AND(Y90=3,Z90=1),11,IF(AND(Y90=3,Z90=2),12,IF(AND(Y90=3,Z90=3),13,IF(AND(Y90=3,Z90=4),14,IF(AND(Y90=3,Z90=5),15,IF(AND(Y90=4,Z90=1),16,IF(AND(Y90=4,Z90=2),17,IF(AND(Y90=4,Z90=3),18,IF(AND(Y90=4,Z90=4),19,IF(AND(Y90=4,Z90=5),20,IF(AND(Y90=5,Z90=1),21,IF(AND(Y90=5,Z90=2),22,IF(AND(Y90=5,Z90=3),23,IF(AND(Y90=5,Z90=4),24,IF(AND(Y90=5,Z90=5),25,"")))))))))))))))))))))))))</f>
        <v/>
      </c>
      <c r="B90" s="28">
        <f>IF(A90="","",(COUNTIF($A$6:A90,A90))/100)</f>
        <v/>
      </c>
      <c r="C90" s="28">
        <f>IFERROR(A90+B90,"")</f>
        <v/>
      </c>
      <c r="D90" s="38" t="n">
        <v>85</v>
      </c>
      <c r="E90" s="3" t="n"/>
      <c r="F90" s="3" t="n"/>
      <c r="G90" s="3" t="n"/>
      <c r="H90" s="4" t="n"/>
      <c r="I90" s="4" t="n"/>
      <c r="J90" s="12">
        <f>IF(OR(H90="",I90=""),"",H90*I90)</f>
        <v/>
      </c>
      <c r="K90" s="14">
        <f>IF(J90="","",IF(AND(H90=1,I90=1),"BAJO",IF(AND(H90=1,I90=2),"BAJO",IF(AND(H90=1,I90=3),"MODERADO",IF(AND(H90=1,I90=4),"FAVORABLE",IF(AND(H90=1,I90=5),"FAVORABLE",IF(AND(H90=2,I90=1),"BAJO",IF(AND(H90=2,I90=2),"BAJO",IF(AND(H90=2,I90=3),"MODERADO",IF(AND(H90=2,I90=4),"FAVORABLE",IF(AND(H90=2,I90=5),"ALTO",IF(AND(H90=3,I90=1),"BAJO",IF(AND(H90=3,I90=2),"MODERADO",IF(AND(H90=3,I90=3),"FAVORABLE",IF(AND(H90=3,I90=4),"ALTO",IF(AND(H90=3,I90=5),"ALTO",IF(AND(H90=4,I90=1),"MODERADO",IF(AND(H90=4,I90=2),"FAVORABLE",IF(AND(H90=4,I90=3),"FAVORABLE",IF(AND(H90=4,I90=4),"ALTO",IF(AND(H90=4,I90=5),"ALTO",IF(AND(H90=5,I90=1),"FAVORABLE",IF(AND(H90=5,I90=2),"FAVORABLE",IF(AND(H90=5,I90=3),"ALTO",IF(AND(H90=5,I90=4),"ALTO",IF(AND(H90=5,I90=5),"ALTO",""))))))))))))))))))))))))))</f>
        <v/>
      </c>
      <c r="L90" s="3" t="n"/>
      <c r="M90" s="3" t="n"/>
      <c r="N90" s="3" t="n"/>
      <c r="O90" s="3" t="n"/>
      <c r="P90" s="3" t="n"/>
      <c r="Q90" s="3" t="n"/>
      <c r="R90" s="3" t="n"/>
      <c r="S90" s="3" t="n"/>
      <c r="T90" s="13">
        <f>IFERROR(SUM(O90:S90),"")</f>
        <v/>
      </c>
      <c r="U90" s="13" t="n"/>
      <c r="V90" s="3" t="n"/>
      <c r="W90" s="13" t="n"/>
      <c r="X90" s="3" t="n"/>
      <c r="Y90" s="12">
        <f>IF(J90="","",IF(OR(N90="",N90="IMPACTO"),H90,IF(T90&lt;=50,H90,IF(AND(T90&lt;=75,H90&lt;5),H90+1,IF(AND(T90&lt;=75,H90=5),H90,IF(AND(T90&lt;=100,H90&lt;4),H90+2,IF(AND(T90&lt;=100,H90=4),H90+1,IF(AND(T90&lt;=100,H90=5),H90,""))))))))</f>
        <v/>
      </c>
      <c r="Z90" s="12">
        <f>IF(J90="","",IF(OR(N90="",N90="PROBABILIDAD"),I90,IF(T90&lt;=50,I90,IF(AND(T90&lt;=75,I90&lt;5),I90+1,IF(AND(T90&lt;=75,I90=5),I90,IF(AND(T90&lt;=100,I90&lt;4),I90+2,IF(AND(T90&lt;=100,I90=4),I90+1,IF(AND(T90&lt;=100,I90=5),I90,""))))))))</f>
        <v/>
      </c>
      <c r="AA90" s="12">
        <f>IF(OR(Y90="",Z90=""),"",Y90*Z90)</f>
        <v/>
      </c>
      <c r="AB90" s="14">
        <f>IF(AA90="","",IF(AND(Y90=1,Z90=1),"BAJO",IF(AND(Y90=1,Z90=2),"MODERADO",IF(AND(Y90=1,Z90=3),"MODERADO",IF(AND(Y90=1,Z90=4),"MODERADO",IF(AND(Y90=1,Z90=5),"MODERADO",IF(AND(Y90=2,Z90=1),"BAJO",IF(AND(Y90=2,Z90=2),"MODERADO",IF(AND(Y90=2,Z90=3),"MODERADO",IF(AND(Y90=2,Z90=4),"FAVORABLE",IF(AND(Y90=2,Z90=5),"FAVORABLE",IF(AND(Y90=3,Z90=1),"BAJO",IF(AND(Y90=3,Z90=2),"MODERADO",IF(AND(Y90=3,Z90=3),"FAVORABLE",IF(AND(Y90=3,Z90=4),"FAVORABLE",IF(AND(Y90=3,Z90=5),"FAVORABLE",IF(AND(Y90=4,Z90=1),"BAJO",IF(AND(Y90=4,Z90=2),"MODERADO",IF(AND(Y90=4,Z90=3),"FAVORABLE",IF(AND(Y90=4,Z90=4),"FAVORABLE",IF(AND(Y90=4,Z90=5),"ALTO",IF(AND(Y90=5,Z90=1),"BAJO",IF(AND(Y90=5,Z90=2),"MODERADO",IF(AND(Y90=5,Z90=3),"FAVORABLE",IF(AND(Y90=5,Z90=4),"ALTO",IF(AND(Y90=5,Z90=5),"ALTO",""))))))))))))))))))))))))))</f>
        <v/>
      </c>
      <c r="AC90" s="18" t="n"/>
      <c r="AD90" s="20" t="n"/>
      <c r="AE90" s="18" t="n"/>
      <c r="AF90" s="20" t="n"/>
      <c r="AG90" s="18" t="n"/>
      <c r="AH90" s="20" t="n"/>
      <c r="AI90" s="18" t="n"/>
      <c r="AJ90" s="20" t="n"/>
      <c r="AK90" s="18" t="n"/>
      <c r="AL90" s="20" t="n"/>
      <c r="AM90" s="18" t="n"/>
      <c r="AN90" s="20" t="n"/>
    </row>
    <row r="91" customFormat="1" s="30">
      <c r="A91" s="28">
        <f>IF(AND(Y91=1,Z91=1),1,IF(AND(Y91=1,Z91=2),2,IF(AND(Y91=1,Z91=3),3,IF(AND(Y91=1,Z91=4),4,IF(AND(Y91=1,Z91=5),5,IF(AND(Y91=2,Z91=1),6,IF(AND(Y91=2,Z91=2),7,IF(AND(Y91=2,Z91=3),8,IF(AND(Y91=2,Z91=4),9,IF(AND(Y91=2,Z91=5),10,IF(AND(Y91=3,Z91=1),11,IF(AND(Y91=3,Z91=2),12,IF(AND(Y91=3,Z91=3),13,IF(AND(Y91=3,Z91=4),14,IF(AND(Y91=3,Z91=5),15,IF(AND(Y91=4,Z91=1),16,IF(AND(Y91=4,Z91=2),17,IF(AND(Y91=4,Z91=3),18,IF(AND(Y91=4,Z91=4),19,IF(AND(Y91=4,Z91=5),20,IF(AND(Y91=5,Z91=1),21,IF(AND(Y91=5,Z91=2),22,IF(AND(Y91=5,Z91=3),23,IF(AND(Y91=5,Z91=4),24,IF(AND(Y91=5,Z91=5),25,"")))))))))))))))))))))))))</f>
        <v/>
      </c>
      <c r="B91" s="28">
        <f>IF(A91="","",(COUNTIF($A$6:A91,A91))/100)</f>
        <v/>
      </c>
      <c r="C91" s="28">
        <f>IFERROR(A91+B91,"")</f>
        <v/>
      </c>
      <c r="D91" s="38" t="n">
        <v>86</v>
      </c>
      <c r="E91" s="3" t="n"/>
      <c r="F91" s="3" t="n"/>
      <c r="G91" s="3" t="n"/>
      <c r="H91" s="4" t="n"/>
      <c r="I91" s="4" t="n"/>
      <c r="J91" s="12">
        <f>IF(OR(H91="",I91=""),"",H91*I91)</f>
        <v/>
      </c>
      <c r="K91" s="14">
        <f>IF(J91="","",IF(AND(H91=1,I91=1),"BAJO",IF(AND(H91=1,I91=2),"BAJO",IF(AND(H91=1,I91=3),"MODERADO",IF(AND(H91=1,I91=4),"FAVORABLE",IF(AND(H91=1,I91=5),"FAVORABLE",IF(AND(H91=2,I91=1),"BAJO",IF(AND(H91=2,I91=2),"BAJO",IF(AND(H91=2,I91=3),"MODERADO",IF(AND(H91=2,I91=4),"FAVORABLE",IF(AND(H91=2,I91=5),"ALTO",IF(AND(H91=3,I91=1),"BAJO",IF(AND(H91=3,I91=2),"MODERADO",IF(AND(H91=3,I91=3),"FAVORABLE",IF(AND(H91=3,I91=4),"ALTO",IF(AND(H91=3,I91=5),"ALTO",IF(AND(H91=4,I91=1),"MODERADO",IF(AND(H91=4,I91=2),"FAVORABLE",IF(AND(H91=4,I91=3),"FAVORABLE",IF(AND(H91=4,I91=4),"ALTO",IF(AND(H91=4,I91=5),"ALTO",IF(AND(H91=5,I91=1),"FAVORABLE",IF(AND(H91=5,I91=2),"FAVORABLE",IF(AND(H91=5,I91=3),"ALTO",IF(AND(H91=5,I91=4),"ALTO",IF(AND(H91=5,I91=5),"ALTO",""))))))))))))))))))))))))))</f>
        <v/>
      </c>
      <c r="L91" s="3" t="n"/>
      <c r="M91" s="3" t="n"/>
      <c r="N91" s="3" t="n"/>
      <c r="O91" s="3" t="n"/>
      <c r="P91" s="3" t="n"/>
      <c r="Q91" s="3" t="n"/>
      <c r="R91" s="3" t="n"/>
      <c r="S91" s="3" t="n"/>
      <c r="T91" s="13">
        <f>IFERROR(SUM(O91:S91),"")</f>
        <v/>
      </c>
      <c r="U91" s="13" t="n"/>
      <c r="V91" s="3" t="n"/>
      <c r="W91" s="13" t="n"/>
      <c r="X91" s="3" t="n"/>
      <c r="Y91" s="12">
        <f>IF(J91="","",IF(OR(N91="",N91="IMPACTO"),H91,IF(T91&lt;=50,H91,IF(AND(T91&lt;=75,H91&lt;5),H91+1,IF(AND(T91&lt;=75,H91=5),H91,IF(AND(T91&lt;=100,H91&lt;4),H91+2,IF(AND(T91&lt;=100,H91=4),H91+1,IF(AND(T91&lt;=100,H91=5),H91,""))))))))</f>
        <v/>
      </c>
      <c r="Z91" s="12">
        <f>IF(J91="","",IF(OR(N91="",N91="PROBABILIDAD"),I91,IF(T91&lt;=50,I91,IF(AND(T91&lt;=75,I91&lt;5),I91+1,IF(AND(T91&lt;=75,I91=5),I91,IF(AND(T91&lt;=100,I91&lt;4),I91+2,IF(AND(T91&lt;=100,I91=4),I91+1,IF(AND(T91&lt;=100,I91=5),I91,""))))))))</f>
        <v/>
      </c>
      <c r="AA91" s="12">
        <f>IF(OR(Y91="",Z91=""),"",Y91*Z91)</f>
        <v/>
      </c>
      <c r="AB91" s="14">
        <f>IF(AA91="","",IF(AND(Y91=1,Z91=1),"BAJO",IF(AND(Y91=1,Z91=2),"MODERADO",IF(AND(Y91=1,Z91=3),"MODERADO",IF(AND(Y91=1,Z91=4),"MODERADO",IF(AND(Y91=1,Z91=5),"MODERADO",IF(AND(Y91=2,Z91=1),"BAJO",IF(AND(Y91=2,Z91=2),"MODERADO",IF(AND(Y91=2,Z91=3),"MODERADO",IF(AND(Y91=2,Z91=4),"FAVORABLE",IF(AND(Y91=2,Z91=5),"FAVORABLE",IF(AND(Y91=3,Z91=1),"BAJO",IF(AND(Y91=3,Z91=2),"MODERADO",IF(AND(Y91=3,Z91=3),"FAVORABLE",IF(AND(Y91=3,Z91=4),"FAVORABLE",IF(AND(Y91=3,Z91=5),"FAVORABLE",IF(AND(Y91=4,Z91=1),"BAJO",IF(AND(Y91=4,Z91=2),"MODERADO",IF(AND(Y91=4,Z91=3),"FAVORABLE",IF(AND(Y91=4,Z91=4),"FAVORABLE",IF(AND(Y91=4,Z91=5),"ALTO",IF(AND(Y91=5,Z91=1),"BAJO",IF(AND(Y91=5,Z91=2),"MODERADO",IF(AND(Y91=5,Z91=3),"FAVORABLE",IF(AND(Y91=5,Z91=4),"ALTO",IF(AND(Y91=5,Z91=5),"ALTO",""))))))))))))))))))))))))))</f>
        <v/>
      </c>
      <c r="AC91" s="18" t="n"/>
      <c r="AD91" s="20" t="n"/>
      <c r="AE91" s="18" t="n"/>
      <c r="AF91" s="20" t="n"/>
      <c r="AG91" s="18" t="n"/>
      <c r="AH91" s="20" t="n"/>
      <c r="AI91" s="18" t="n"/>
      <c r="AJ91" s="20" t="n"/>
      <c r="AK91" s="18" t="n"/>
      <c r="AL91" s="20" t="n"/>
      <c r="AM91" s="18" t="n"/>
      <c r="AN91" s="20" t="n"/>
    </row>
    <row r="92" customFormat="1" s="30">
      <c r="A92" s="28">
        <f>IF(AND(Y92=1,Z92=1),1,IF(AND(Y92=1,Z92=2),2,IF(AND(Y92=1,Z92=3),3,IF(AND(Y92=1,Z92=4),4,IF(AND(Y92=1,Z92=5),5,IF(AND(Y92=2,Z92=1),6,IF(AND(Y92=2,Z92=2),7,IF(AND(Y92=2,Z92=3),8,IF(AND(Y92=2,Z92=4),9,IF(AND(Y92=2,Z92=5),10,IF(AND(Y92=3,Z92=1),11,IF(AND(Y92=3,Z92=2),12,IF(AND(Y92=3,Z92=3),13,IF(AND(Y92=3,Z92=4),14,IF(AND(Y92=3,Z92=5),15,IF(AND(Y92=4,Z92=1),16,IF(AND(Y92=4,Z92=2),17,IF(AND(Y92=4,Z92=3),18,IF(AND(Y92=4,Z92=4),19,IF(AND(Y92=4,Z92=5),20,IF(AND(Y92=5,Z92=1),21,IF(AND(Y92=5,Z92=2),22,IF(AND(Y92=5,Z92=3),23,IF(AND(Y92=5,Z92=4),24,IF(AND(Y92=5,Z92=5),25,"")))))))))))))))))))))))))</f>
        <v/>
      </c>
      <c r="B92" s="28">
        <f>IF(A92="","",(COUNTIF($A$6:A92,A92))/100)</f>
        <v/>
      </c>
      <c r="C92" s="28">
        <f>IFERROR(A92+B92,"")</f>
        <v/>
      </c>
      <c r="D92" s="38" t="n">
        <v>87</v>
      </c>
      <c r="E92" s="3" t="n"/>
      <c r="F92" s="3" t="n"/>
      <c r="G92" s="3" t="n"/>
      <c r="H92" s="4" t="n"/>
      <c r="I92" s="4" t="n"/>
      <c r="J92" s="12">
        <f>IF(OR(H92="",I92=""),"",H92*I92)</f>
        <v/>
      </c>
      <c r="K92" s="14">
        <f>IF(J92="","",IF(AND(H92=1,I92=1),"BAJO",IF(AND(H92=1,I92=2),"BAJO",IF(AND(H92=1,I92=3),"MODERADO",IF(AND(H92=1,I92=4),"FAVORABLE",IF(AND(H92=1,I92=5),"FAVORABLE",IF(AND(H92=2,I92=1),"BAJO",IF(AND(H92=2,I92=2),"BAJO",IF(AND(H92=2,I92=3),"MODERADO",IF(AND(H92=2,I92=4),"FAVORABLE",IF(AND(H92=2,I92=5),"ALTO",IF(AND(H92=3,I92=1),"BAJO",IF(AND(H92=3,I92=2),"MODERADO",IF(AND(H92=3,I92=3),"FAVORABLE",IF(AND(H92=3,I92=4),"ALTO",IF(AND(H92=3,I92=5),"ALTO",IF(AND(H92=4,I92=1),"MODERADO",IF(AND(H92=4,I92=2),"FAVORABLE",IF(AND(H92=4,I92=3),"FAVORABLE",IF(AND(H92=4,I92=4),"ALTO",IF(AND(H92=4,I92=5),"ALTO",IF(AND(H92=5,I92=1),"FAVORABLE",IF(AND(H92=5,I92=2),"FAVORABLE",IF(AND(H92=5,I92=3),"ALTO",IF(AND(H92=5,I92=4),"ALTO",IF(AND(H92=5,I92=5),"ALTO",""))))))))))))))))))))))))))</f>
        <v/>
      </c>
      <c r="L92" s="3" t="n"/>
      <c r="M92" s="3" t="n"/>
      <c r="N92" s="3" t="n"/>
      <c r="O92" s="3" t="n"/>
      <c r="P92" s="3" t="n"/>
      <c r="Q92" s="3" t="n"/>
      <c r="R92" s="3" t="n"/>
      <c r="S92" s="3" t="n"/>
      <c r="T92" s="13">
        <f>IFERROR(SUM(O92:S92),"")</f>
        <v/>
      </c>
      <c r="U92" s="13" t="n"/>
      <c r="V92" s="3" t="n"/>
      <c r="W92" s="13" t="n"/>
      <c r="X92" s="3" t="n"/>
      <c r="Y92" s="12">
        <f>IF(J92="","",IF(OR(N92="",N92="IMPACTO"),H92,IF(T92&lt;=50,H92,IF(AND(T92&lt;=75,H92&lt;5),H92+1,IF(AND(T92&lt;=75,H92=5),H92,IF(AND(T92&lt;=100,H92&lt;4),H92+2,IF(AND(T92&lt;=100,H92=4),H92+1,IF(AND(T92&lt;=100,H92=5),H92,""))))))))</f>
        <v/>
      </c>
      <c r="Z92" s="12">
        <f>IF(J92="","",IF(OR(N92="",N92="PROBABILIDAD"),I92,IF(T92&lt;=50,I92,IF(AND(T92&lt;=75,I92&lt;5),I92+1,IF(AND(T92&lt;=75,I92=5),I92,IF(AND(T92&lt;=100,I92&lt;4),I92+2,IF(AND(T92&lt;=100,I92=4),I92+1,IF(AND(T92&lt;=100,I92=5),I92,""))))))))</f>
        <v/>
      </c>
      <c r="AA92" s="12">
        <f>IF(OR(Y92="",Z92=""),"",Y92*Z92)</f>
        <v/>
      </c>
      <c r="AB92" s="14">
        <f>IF(AA92="","",IF(AND(Y92=1,Z92=1),"BAJO",IF(AND(Y92=1,Z92=2),"MODERADO",IF(AND(Y92=1,Z92=3),"MODERADO",IF(AND(Y92=1,Z92=4),"MODERADO",IF(AND(Y92=1,Z92=5),"MODERADO",IF(AND(Y92=2,Z92=1),"BAJO",IF(AND(Y92=2,Z92=2),"MODERADO",IF(AND(Y92=2,Z92=3),"MODERADO",IF(AND(Y92=2,Z92=4),"FAVORABLE",IF(AND(Y92=2,Z92=5),"FAVORABLE",IF(AND(Y92=3,Z92=1),"BAJO",IF(AND(Y92=3,Z92=2),"MODERADO",IF(AND(Y92=3,Z92=3),"FAVORABLE",IF(AND(Y92=3,Z92=4),"FAVORABLE",IF(AND(Y92=3,Z92=5),"FAVORABLE",IF(AND(Y92=4,Z92=1),"BAJO",IF(AND(Y92=4,Z92=2),"MODERADO",IF(AND(Y92=4,Z92=3),"FAVORABLE",IF(AND(Y92=4,Z92=4),"FAVORABLE",IF(AND(Y92=4,Z92=5),"ALTO",IF(AND(Y92=5,Z92=1),"BAJO",IF(AND(Y92=5,Z92=2),"MODERADO",IF(AND(Y92=5,Z92=3),"FAVORABLE",IF(AND(Y92=5,Z92=4),"ALTO",IF(AND(Y92=5,Z92=5),"ALTO",""))))))))))))))))))))))))))</f>
        <v/>
      </c>
      <c r="AC92" s="18" t="n"/>
      <c r="AD92" s="20" t="n"/>
      <c r="AE92" s="18" t="n"/>
      <c r="AF92" s="20" t="n"/>
      <c r="AG92" s="18" t="n"/>
      <c r="AH92" s="20" t="n"/>
      <c r="AI92" s="18" t="n"/>
      <c r="AJ92" s="20" t="n"/>
      <c r="AK92" s="18" t="n"/>
      <c r="AL92" s="20" t="n"/>
      <c r="AM92" s="18" t="n"/>
      <c r="AN92" s="20" t="n"/>
    </row>
    <row r="93" customFormat="1" s="30">
      <c r="A93" s="28">
        <f>IF(AND(Y93=1,Z93=1),1,IF(AND(Y93=1,Z93=2),2,IF(AND(Y93=1,Z93=3),3,IF(AND(Y93=1,Z93=4),4,IF(AND(Y93=1,Z93=5),5,IF(AND(Y93=2,Z93=1),6,IF(AND(Y93=2,Z93=2),7,IF(AND(Y93=2,Z93=3),8,IF(AND(Y93=2,Z93=4),9,IF(AND(Y93=2,Z93=5),10,IF(AND(Y93=3,Z93=1),11,IF(AND(Y93=3,Z93=2),12,IF(AND(Y93=3,Z93=3),13,IF(AND(Y93=3,Z93=4),14,IF(AND(Y93=3,Z93=5),15,IF(AND(Y93=4,Z93=1),16,IF(AND(Y93=4,Z93=2),17,IF(AND(Y93=4,Z93=3),18,IF(AND(Y93=4,Z93=4),19,IF(AND(Y93=4,Z93=5),20,IF(AND(Y93=5,Z93=1),21,IF(AND(Y93=5,Z93=2),22,IF(AND(Y93=5,Z93=3),23,IF(AND(Y93=5,Z93=4),24,IF(AND(Y93=5,Z93=5),25,"")))))))))))))))))))))))))</f>
        <v/>
      </c>
      <c r="B93" s="28">
        <f>IF(A93="","",(COUNTIF($A$6:A93,A93))/100)</f>
        <v/>
      </c>
      <c r="C93" s="28">
        <f>IFERROR(A93+B93,"")</f>
        <v/>
      </c>
      <c r="D93" s="38" t="n">
        <v>88</v>
      </c>
      <c r="E93" s="3" t="n"/>
      <c r="F93" s="3" t="n"/>
      <c r="G93" s="3" t="n"/>
      <c r="H93" s="4" t="n"/>
      <c r="I93" s="4" t="n"/>
      <c r="J93" s="12">
        <f>IF(OR(H93="",I93=""),"",H93*I93)</f>
        <v/>
      </c>
      <c r="K93" s="14">
        <f>IF(J93="","",IF(AND(H93=1,I93=1),"BAJO",IF(AND(H93=1,I93=2),"BAJO",IF(AND(H93=1,I93=3),"MODERADO",IF(AND(H93=1,I93=4),"FAVORABLE",IF(AND(H93=1,I93=5),"FAVORABLE",IF(AND(H93=2,I93=1),"BAJO",IF(AND(H93=2,I93=2),"BAJO",IF(AND(H93=2,I93=3),"MODERADO",IF(AND(H93=2,I93=4),"FAVORABLE",IF(AND(H93=2,I93=5),"ALTO",IF(AND(H93=3,I93=1),"BAJO",IF(AND(H93=3,I93=2),"MODERADO",IF(AND(H93=3,I93=3),"FAVORABLE",IF(AND(H93=3,I93=4),"ALTO",IF(AND(H93=3,I93=5),"ALTO",IF(AND(H93=4,I93=1),"MODERADO",IF(AND(H93=4,I93=2),"FAVORABLE",IF(AND(H93=4,I93=3),"FAVORABLE",IF(AND(H93=4,I93=4),"ALTO",IF(AND(H93=4,I93=5),"ALTO",IF(AND(H93=5,I93=1),"FAVORABLE",IF(AND(H93=5,I93=2),"FAVORABLE",IF(AND(H93=5,I93=3),"ALTO",IF(AND(H93=5,I93=4),"ALTO",IF(AND(H93=5,I93=5),"ALTO",""))))))))))))))))))))))))))</f>
        <v/>
      </c>
      <c r="L93" s="3" t="n"/>
      <c r="M93" s="3" t="n"/>
      <c r="N93" s="3" t="n"/>
      <c r="O93" s="3" t="n"/>
      <c r="P93" s="3" t="n"/>
      <c r="Q93" s="3" t="n"/>
      <c r="R93" s="3" t="n"/>
      <c r="S93" s="3" t="n"/>
      <c r="T93" s="13">
        <f>IFERROR(SUM(O93:S93),"")</f>
        <v/>
      </c>
      <c r="U93" s="13" t="n"/>
      <c r="V93" s="3" t="n"/>
      <c r="W93" s="13" t="n"/>
      <c r="X93" s="3" t="n"/>
      <c r="Y93" s="12">
        <f>IF(J93="","",IF(OR(N93="",N93="IMPACTO"),H93,IF(T93&lt;=50,H93,IF(AND(T93&lt;=75,H93&lt;5),H93+1,IF(AND(T93&lt;=75,H93=5),H93,IF(AND(T93&lt;=100,H93&lt;4),H93+2,IF(AND(T93&lt;=100,H93=4),H93+1,IF(AND(T93&lt;=100,H93=5),H93,""))))))))</f>
        <v/>
      </c>
      <c r="Z93" s="12">
        <f>IF(J93="","",IF(OR(N93="",N93="PROBABILIDAD"),I93,IF(T93&lt;=50,I93,IF(AND(T93&lt;=75,I93&lt;5),I93+1,IF(AND(T93&lt;=75,I93=5),I93,IF(AND(T93&lt;=100,I93&lt;4),I93+2,IF(AND(T93&lt;=100,I93=4),I93+1,IF(AND(T93&lt;=100,I93=5),I93,""))))))))</f>
        <v/>
      </c>
      <c r="AA93" s="12">
        <f>IF(OR(Y93="",Z93=""),"",Y93*Z93)</f>
        <v/>
      </c>
      <c r="AB93" s="14">
        <f>IF(AA93="","",IF(AND(Y93=1,Z93=1),"BAJO",IF(AND(Y93=1,Z93=2),"MODERADO",IF(AND(Y93=1,Z93=3),"MODERADO",IF(AND(Y93=1,Z93=4),"MODERADO",IF(AND(Y93=1,Z93=5),"MODERADO",IF(AND(Y93=2,Z93=1),"BAJO",IF(AND(Y93=2,Z93=2),"MODERADO",IF(AND(Y93=2,Z93=3),"MODERADO",IF(AND(Y93=2,Z93=4),"FAVORABLE",IF(AND(Y93=2,Z93=5),"FAVORABLE",IF(AND(Y93=3,Z93=1),"BAJO",IF(AND(Y93=3,Z93=2),"MODERADO",IF(AND(Y93=3,Z93=3),"FAVORABLE",IF(AND(Y93=3,Z93=4),"FAVORABLE",IF(AND(Y93=3,Z93=5),"FAVORABLE",IF(AND(Y93=4,Z93=1),"BAJO",IF(AND(Y93=4,Z93=2),"MODERADO",IF(AND(Y93=4,Z93=3),"FAVORABLE",IF(AND(Y93=4,Z93=4),"FAVORABLE",IF(AND(Y93=4,Z93=5),"ALTO",IF(AND(Y93=5,Z93=1),"BAJO",IF(AND(Y93=5,Z93=2),"MODERADO",IF(AND(Y93=5,Z93=3),"FAVORABLE",IF(AND(Y93=5,Z93=4),"ALTO",IF(AND(Y93=5,Z93=5),"ALTO",""))))))))))))))))))))))))))</f>
        <v/>
      </c>
      <c r="AC93" s="18" t="n"/>
      <c r="AD93" s="20" t="n"/>
      <c r="AE93" s="18" t="n"/>
      <c r="AF93" s="20" t="n"/>
      <c r="AG93" s="18" t="n"/>
      <c r="AH93" s="20" t="n"/>
      <c r="AI93" s="18" t="n"/>
      <c r="AJ93" s="20" t="n"/>
      <c r="AK93" s="18" t="n"/>
      <c r="AL93" s="20" t="n"/>
      <c r="AM93" s="18" t="n"/>
      <c r="AN93" s="20" t="n"/>
    </row>
    <row r="94" customFormat="1" s="30">
      <c r="A94" s="28">
        <f>IF(AND(Y94=1,Z94=1),1,IF(AND(Y94=1,Z94=2),2,IF(AND(Y94=1,Z94=3),3,IF(AND(Y94=1,Z94=4),4,IF(AND(Y94=1,Z94=5),5,IF(AND(Y94=2,Z94=1),6,IF(AND(Y94=2,Z94=2),7,IF(AND(Y94=2,Z94=3),8,IF(AND(Y94=2,Z94=4),9,IF(AND(Y94=2,Z94=5),10,IF(AND(Y94=3,Z94=1),11,IF(AND(Y94=3,Z94=2),12,IF(AND(Y94=3,Z94=3),13,IF(AND(Y94=3,Z94=4),14,IF(AND(Y94=3,Z94=5),15,IF(AND(Y94=4,Z94=1),16,IF(AND(Y94=4,Z94=2),17,IF(AND(Y94=4,Z94=3),18,IF(AND(Y94=4,Z94=4),19,IF(AND(Y94=4,Z94=5),20,IF(AND(Y94=5,Z94=1),21,IF(AND(Y94=5,Z94=2),22,IF(AND(Y94=5,Z94=3),23,IF(AND(Y94=5,Z94=4),24,IF(AND(Y94=5,Z94=5),25,"")))))))))))))))))))))))))</f>
        <v/>
      </c>
      <c r="B94" s="28">
        <f>IF(A94="","",(COUNTIF($A$6:A94,A94))/100)</f>
        <v/>
      </c>
      <c r="C94" s="28">
        <f>IFERROR(A94+B94,"")</f>
        <v/>
      </c>
      <c r="D94" s="38" t="n">
        <v>89</v>
      </c>
      <c r="E94" s="3" t="n"/>
      <c r="F94" s="3" t="n"/>
      <c r="G94" s="3" t="n"/>
      <c r="H94" s="4" t="n"/>
      <c r="I94" s="4" t="n"/>
      <c r="J94" s="12">
        <f>IF(OR(H94="",I94=""),"",H94*I94)</f>
        <v/>
      </c>
      <c r="K94" s="14">
        <f>IF(J94="","",IF(AND(H94=1,I94=1),"BAJO",IF(AND(H94=1,I94=2),"BAJO",IF(AND(H94=1,I94=3),"MODERADO",IF(AND(H94=1,I94=4),"FAVORABLE",IF(AND(H94=1,I94=5),"FAVORABLE",IF(AND(H94=2,I94=1),"BAJO",IF(AND(H94=2,I94=2),"BAJO",IF(AND(H94=2,I94=3),"MODERADO",IF(AND(H94=2,I94=4),"FAVORABLE",IF(AND(H94=2,I94=5),"ALTO",IF(AND(H94=3,I94=1),"BAJO",IF(AND(H94=3,I94=2),"MODERADO",IF(AND(H94=3,I94=3),"FAVORABLE",IF(AND(H94=3,I94=4),"ALTO",IF(AND(H94=3,I94=5),"ALTO",IF(AND(H94=4,I94=1),"MODERADO",IF(AND(H94=4,I94=2),"FAVORABLE",IF(AND(H94=4,I94=3),"FAVORABLE",IF(AND(H94=4,I94=4),"ALTO",IF(AND(H94=4,I94=5),"ALTO",IF(AND(H94=5,I94=1),"FAVORABLE",IF(AND(H94=5,I94=2),"FAVORABLE",IF(AND(H94=5,I94=3),"ALTO",IF(AND(H94=5,I94=4),"ALTO",IF(AND(H94=5,I94=5),"ALTO",""))))))))))))))))))))))))))</f>
        <v/>
      </c>
      <c r="L94" s="3" t="n"/>
      <c r="M94" s="3" t="n"/>
      <c r="N94" s="3" t="n"/>
      <c r="O94" s="3" t="n"/>
      <c r="P94" s="3" t="n"/>
      <c r="Q94" s="3" t="n"/>
      <c r="R94" s="3" t="n"/>
      <c r="S94" s="3" t="n"/>
      <c r="T94" s="13">
        <f>IFERROR(SUM(O94:S94),"")</f>
        <v/>
      </c>
      <c r="U94" s="13" t="n"/>
      <c r="V94" s="3" t="n"/>
      <c r="W94" s="13" t="n"/>
      <c r="X94" s="3" t="n"/>
      <c r="Y94" s="12">
        <f>IF(J94="","",IF(OR(N94="",N94="IMPACTO"),H94,IF(T94&lt;=50,H94,IF(AND(T94&lt;=75,H94&lt;5),H94+1,IF(AND(T94&lt;=75,H94=5),H94,IF(AND(T94&lt;=100,H94&lt;4),H94+2,IF(AND(T94&lt;=100,H94=4),H94+1,IF(AND(T94&lt;=100,H94=5),H94,""))))))))</f>
        <v/>
      </c>
      <c r="Z94" s="12">
        <f>IF(J94="","",IF(OR(N94="",N94="PROBABILIDAD"),I94,IF(T94&lt;=50,I94,IF(AND(T94&lt;=75,I94&lt;5),I94+1,IF(AND(T94&lt;=75,I94=5),I94,IF(AND(T94&lt;=100,I94&lt;4),I94+2,IF(AND(T94&lt;=100,I94=4),I94+1,IF(AND(T94&lt;=100,I94=5),I94,""))))))))</f>
        <v/>
      </c>
      <c r="AA94" s="12">
        <f>IF(OR(Y94="",Z94=""),"",Y94*Z94)</f>
        <v/>
      </c>
      <c r="AB94" s="14">
        <f>IF(AA94="","",IF(AND(Y94=1,Z94=1),"BAJO",IF(AND(Y94=1,Z94=2),"MODERADO",IF(AND(Y94=1,Z94=3),"MODERADO",IF(AND(Y94=1,Z94=4),"MODERADO",IF(AND(Y94=1,Z94=5),"MODERADO",IF(AND(Y94=2,Z94=1),"BAJO",IF(AND(Y94=2,Z94=2),"MODERADO",IF(AND(Y94=2,Z94=3),"MODERADO",IF(AND(Y94=2,Z94=4),"FAVORABLE",IF(AND(Y94=2,Z94=5),"FAVORABLE",IF(AND(Y94=3,Z94=1),"BAJO",IF(AND(Y94=3,Z94=2),"MODERADO",IF(AND(Y94=3,Z94=3),"FAVORABLE",IF(AND(Y94=3,Z94=4),"FAVORABLE",IF(AND(Y94=3,Z94=5),"FAVORABLE",IF(AND(Y94=4,Z94=1),"BAJO",IF(AND(Y94=4,Z94=2),"MODERADO",IF(AND(Y94=4,Z94=3),"FAVORABLE",IF(AND(Y94=4,Z94=4),"FAVORABLE",IF(AND(Y94=4,Z94=5),"ALTO",IF(AND(Y94=5,Z94=1),"BAJO",IF(AND(Y94=5,Z94=2),"MODERADO",IF(AND(Y94=5,Z94=3),"FAVORABLE",IF(AND(Y94=5,Z94=4),"ALTO",IF(AND(Y94=5,Z94=5),"ALTO",""))))))))))))))))))))))))))</f>
        <v/>
      </c>
      <c r="AC94" s="18" t="n"/>
      <c r="AD94" s="20" t="n"/>
      <c r="AE94" s="18" t="n"/>
      <c r="AF94" s="20" t="n"/>
      <c r="AG94" s="18" t="n"/>
      <c r="AH94" s="20" t="n"/>
      <c r="AI94" s="18" t="n"/>
      <c r="AJ94" s="20" t="n"/>
      <c r="AK94" s="18" t="n"/>
      <c r="AL94" s="20" t="n"/>
      <c r="AM94" s="18" t="n"/>
      <c r="AN94" s="20" t="n"/>
    </row>
    <row r="95" customFormat="1" s="30">
      <c r="A95" s="28">
        <f>IF(AND(Y95=1,Z95=1),1,IF(AND(Y95=1,Z95=2),2,IF(AND(Y95=1,Z95=3),3,IF(AND(Y95=1,Z95=4),4,IF(AND(Y95=1,Z95=5),5,IF(AND(Y95=2,Z95=1),6,IF(AND(Y95=2,Z95=2),7,IF(AND(Y95=2,Z95=3),8,IF(AND(Y95=2,Z95=4),9,IF(AND(Y95=2,Z95=5),10,IF(AND(Y95=3,Z95=1),11,IF(AND(Y95=3,Z95=2),12,IF(AND(Y95=3,Z95=3),13,IF(AND(Y95=3,Z95=4),14,IF(AND(Y95=3,Z95=5),15,IF(AND(Y95=4,Z95=1),16,IF(AND(Y95=4,Z95=2),17,IF(AND(Y95=4,Z95=3),18,IF(AND(Y95=4,Z95=4),19,IF(AND(Y95=4,Z95=5),20,IF(AND(Y95=5,Z95=1),21,IF(AND(Y95=5,Z95=2),22,IF(AND(Y95=5,Z95=3),23,IF(AND(Y95=5,Z95=4),24,IF(AND(Y95=5,Z95=5),25,"")))))))))))))))))))))))))</f>
        <v/>
      </c>
      <c r="B95" s="28">
        <f>IF(A95="","",(COUNTIF($A$6:A95,A95))/100)</f>
        <v/>
      </c>
      <c r="C95" s="28">
        <f>IFERROR(A95+B95,"")</f>
        <v/>
      </c>
      <c r="D95" s="38" t="n">
        <v>90</v>
      </c>
      <c r="E95" s="3" t="n"/>
      <c r="F95" s="3" t="n"/>
      <c r="G95" s="3" t="n"/>
      <c r="H95" s="4" t="n"/>
      <c r="I95" s="4" t="n"/>
      <c r="J95" s="12">
        <f>IF(OR(H95="",I95=""),"",H95*I95)</f>
        <v/>
      </c>
      <c r="K95" s="14">
        <f>IF(J95="","",IF(AND(H95=1,I95=1),"BAJO",IF(AND(H95=1,I95=2),"BAJO",IF(AND(H95=1,I95=3),"MODERADO",IF(AND(H95=1,I95=4),"FAVORABLE",IF(AND(H95=1,I95=5),"FAVORABLE",IF(AND(H95=2,I95=1),"BAJO",IF(AND(H95=2,I95=2),"BAJO",IF(AND(H95=2,I95=3),"MODERADO",IF(AND(H95=2,I95=4),"FAVORABLE",IF(AND(H95=2,I95=5),"ALTO",IF(AND(H95=3,I95=1),"BAJO",IF(AND(H95=3,I95=2),"MODERADO",IF(AND(H95=3,I95=3),"FAVORABLE",IF(AND(H95=3,I95=4),"ALTO",IF(AND(H95=3,I95=5),"ALTO",IF(AND(H95=4,I95=1),"MODERADO",IF(AND(H95=4,I95=2),"FAVORABLE",IF(AND(H95=4,I95=3),"FAVORABLE",IF(AND(H95=4,I95=4),"ALTO",IF(AND(H95=4,I95=5),"ALTO",IF(AND(H95=5,I95=1),"FAVORABLE",IF(AND(H95=5,I95=2),"FAVORABLE",IF(AND(H95=5,I95=3),"ALTO",IF(AND(H95=5,I95=4),"ALTO",IF(AND(H95=5,I95=5),"ALTO",""))))))))))))))))))))))))))</f>
        <v/>
      </c>
      <c r="L95" s="3" t="n"/>
      <c r="M95" s="3" t="n"/>
      <c r="N95" s="3" t="n"/>
      <c r="O95" s="3" t="n"/>
      <c r="P95" s="3" t="n"/>
      <c r="Q95" s="3" t="n"/>
      <c r="R95" s="3" t="n"/>
      <c r="S95" s="3" t="n"/>
      <c r="T95" s="13">
        <f>IFERROR(SUM(O95:S95),"")</f>
        <v/>
      </c>
      <c r="U95" s="13" t="n"/>
      <c r="V95" s="3" t="n"/>
      <c r="W95" s="13" t="n"/>
      <c r="X95" s="3" t="n"/>
      <c r="Y95" s="12">
        <f>IF(J95="","",IF(OR(N95="",N95="IMPACTO"),H95,IF(T95&lt;=50,H95,IF(AND(T95&lt;=75,H95&lt;5),H95+1,IF(AND(T95&lt;=75,H95=5),H95,IF(AND(T95&lt;=100,H95&lt;4),H95+2,IF(AND(T95&lt;=100,H95=4),H95+1,IF(AND(T95&lt;=100,H95=5),H95,""))))))))</f>
        <v/>
      </c>
      <c r="Z95" s="12">
        <f>IF(J95="","",IF(OR(N95="",N95="PROBABILIDAD"),I95,IF(T95&lt;=50,I95,IF(AND(T95&lt;=75,I95&lt;5),I95+1,IF(AND(T95&lt;=75,I95=5),I95,IF(AND(T95&lt;=100,I95&lt;4),I95+2,IF(AND(T95&lt;=100,I95=4),I95+1,IF(AND(T95&lt;=100,I95=5),I95,""))))))))</f>
        <v/>
      </c>
      <c r="AA95" s="12">
        <f>IF(OR(Y95="",Z95=""),"",Y95*Z95)</f>
        <v/>
      </c>
      <c r="AB95" s="14">
        <f>IF(AA95="","",IF(AND(Y95=1,Z95=1),"BAJO",IF(AND(Y95=1,Z95=2),"MODERADO",IF(AND(Y95=1,Z95=3),"MODERADO",IF(AND(Y95=1,Z95=4),"MODERADO",IF(AND(Y95=1,Z95=5),"MODERADO",IF(AND(Y95=2,Z95=1),"BAJO",IF(AND(Y95=2,Z95=2),"MODERADO",IF(AND(Y95=2,Z95=3),"MODERADO",IF(AND(Y95=2,Z95=4),"FAVORABLE",IF(AND(Y95=2,Z95=5),"FAVORABLE",IF(AND(Y95=3,Z95=1),"BAJO",IF(AND(Y95=3,Z95=2),"MODERADO",IF(AND(Y95=3,Z95=3),"FAVORABLE",IF(AND(Y95=3,Z95=4),"FAVORABLE",IF(AND(Y95=3,Z95=5),"FAVORABLE",IF(AND(Y95=4,Z95=1),"BAJO",IF(AND(Y95=4,Z95=2),"MODERADO",IF(AND(Y95=4,Z95=3),"FAVORABLE",IF(AND(Y95=4,Z95=4),"FAVORABLE",IF(AND(Y95=4,Z95=5),"ALTO",IF(AND(Y95=5,Z95=1),"BAJO",IF(AND(Y95=5,Z95=2),"MODERADO",IF(AND(Y95=5,Z95=3),"FAVORABLE",IF(AND(Y95=5,Z95=4),"ALTO",IF(AND(Y95=5,Z95=5),"ALTO",""))))))))))))))))))))))))))</f>
        <v/>
      </c>
      <c r="AC95" s="18" t="n"/>
      <c r="AD95" s="20" t="n"/>
      <c r="AE95" s="18" t="n"/>
      <c r="AF95" s="20" t="n"/>
      <c r="AG95" s="18" t="n"/>
      <c r="AH95" s="20" t="n"/>
      <c r="AI95" s="18" t="n"/>
      <c r="AJ95" s="20" t="n"/>
      <c r="AK95" s="18" t="n"/>
      <c r="AL95" s="20" t="n"/>
      <c r="AM95" s="18" t="n"/>
      <c r="AN95" s="20" t="n"/>
    </row>
    <row r="96" customFormat="1" s="30">
      <c r="A96" s="28">
        <f>IF(AND(Y96=1,Z96=1),1,IF(AND(Y96=1,Z96=2),2,IF(AND(Y96=1,Z96=3),3,IF(AND(Y96=1,Z96=4),4,IF(AND(Y96=1,Z96=5),5,IF(AND(Y96=2,Z96=1),6,IF(AND(Y96=2,Z96=2),7,IF(AND(Y96=2,Z96=3),8,IF(AND(Y96=2,Z96=4),9,IF(AND(Y96=2,Z96=5),10,IF(AND(Y96=3,Z96=1),11,IF(AND(Y96=3,Z96=2),12,IF(AND(Y96=3,Z96=3),13,IF(AND(Y96=3,Z96=4),14,IF(AND(Y96=3,Z96=5),15,IF(AND(Y96=4,Z96=1),16,IF(AND(Y96=4,Z96=2),17,IF(AND(Y96=4,Z96=3),18,IF(AND(Y96=4,Z96=4),19,IF(AND(Y96=4,Z96=5),20,IF(AND(Y96=5,Z96=1),21,IF(AND(Y96=5,Z96=2),22,IF(AND(Y96=5,Z96=3),23,IF(AND(Y96=5,Z96=4),24,IF(AND(Y96=5,Z96=5),25,"")))))))))))))))))))))))))</f>
        <v/>
      </c>
      <c r="B96" s="28">
        <f>IF(A96="","",(COUNTIF($A$6:A96,A96))/100)</f>
        <v/>
      </c>
      <c r="C96" s="28">
        <f>IFERROR(A96+B96,"")</f>
        <v/>
      </c>
      <c r="D96" s="38" t="n">
        <v>91</v>
      </c>
      <c r="E96" s="3" t="n"/>
      <c r="F96" s="3" t="n"/>
      <c r="G96" s="3" t="n"/>
      <c r="H96" s="4" t="n"/>
      <c r="I96" s="4" t="n"/>
      <c r="J96" s="12">
        <f>IF(OR(H96="",I96=""),"",H96*I96)</f>
        <v/>
      </c>
      <c r="K96" s="14">
        <f>IF(J96="","",IF(AND(H96=1,I96=1),"BAJO",IF(AND(H96=1,I96=2),"BAJO",IF(AND(H96=1,I96=3),"MODERADO",IF(AND(H96=1,I96=4),"FAVORABLE",IF(AND(H96=1,I96=5),"FAVORABLE",IF(AND(H96=2,I96=1),"BAJO",IF(AND(H96=2,I96=2),"BAJO",IF(AND(H96=2,I96=3),"MODERADO",IF(AND(H96=2,I96=4),"FAVORABLE",IF(AND(H96=2,I96=5),"ALTO",IF(AND(H96=3,I96=1),"BAJO",IF(AND(H96=3,I96=2),"MODERADO",IF(AND(H96=3,I96=3),"FAVORABLE",IF(AND(H96=3,I96=4),"ALTO",IF(AND(H96=3,I96=5),"ALTO",IF(AND(H96=4,I96=1),"MODERADO",IF(AND(H96=4,I96=2),"FAVORABLE",IF(AND(H96=4,I96=3),"FAVORABLE",IF(AND(H96=4,I96=4),"ALTO",IF(AND(H96=4,I96=5),"ALTO",IF(AND(H96=5,I96=1),"FAVORABLE",IF(AND(H96=5,I96=2),"FAVORABLE",IF(AND(H96=5,I96=3),"ALTO",IF(AND(H96=5,I96=4),"ALTO",IF(AND(H96=5,I96=5),"ALTO",""))))))))))))))))))))))))))</f>
        <v/>
      </c>
      <c r="L96" s="3" t="n"/>
      <c r="M96" s="3" t="n"/>
      <c r="N96" s="3" t="n"/>
      <c r="O96" s="3" t="n"/>
      <c r="P96" s="3" t="n"/>
      <c r="Q96" s="3" t="n"/>
      <c r="R96" s="3" t="n"/>
      <c r="S96" s="3" t="n"/>
      <c r="T96" s="13">
        <f>IFERROR(SUM(O96:S96),"")</f>
        <v/>
      </c>
      <c r="U96" s="13" t="n"/>
      <c r="V96" s="3" t="n"/>
      <c r="W96" s="13" t="n"/>
      <c r="X96" s="3" t="n"/>
      <c r="Y96" s="12">
        <f>IF(J96="","",IF(OR(N96="",N96="IMPACTO"),H96,IF(T96&lt;=50,H96,IF(AND(T96&lt;=75,H96&lt;5),H96+1,IF(AND(T96&lt;=75,H96=5),H96,IF(AND(T96&lt;=100,H96&lt;4),H96+2,IF(AND(T96&lt;=100,H96=4),H96+1,IF(AND(T96&lt;=100,H96=5),H96,""))))))))</f>
        <v/>
      </c>
      <c r="Z96" s="12">
        <f>IF(J96="","",IF(OR(N96="",N96="PROBABILIDAD"),I96,IF(T96&lt;=50,I96,IF(AND(T96&lt;=75,I96&lt;5),I96+1,IF(AND(T96&lt;=75,I96=5),I96,IF(AND(T96&lt;=100,I96&lt;4),I96+2,IF(AND(T96&lt;=100,I96=4),I96+1,IF(AND(T96&lt;=100,I96=5),I96,""))))))))</f>
        <v/>
      </c>
      <c r="AA96" s="12">
        <f>IF(OR(Y96="",Z96=""),"",Y96*Z96)</f>
        <v/>
      </c>
      <c r="AB96" s="14">
        <f>IF(AA96="","",IF(AND(Y96=1,Z96=1),"BAJO",IF(AND(Y96=1,Z96=2),"MODERADO",IF(AND(Y96=1,Z96=3),"MODERADO",IF(AND(Y96=1,Z96=4),"MODERADO",IF(AND(Y96=1,Z96=5),"MODERADO",IF(AND(Y96=2,Z96=1),"BAJO",IF(AND(Y96=2,Z96=2),"MODERADO",IF(AND(Y96=2,Z96=3),"MODERADO",IF(AND(Y96=2,Z96=4),"FAVORABLE",IF(AND(Y96=2,Z96=5),"FAVORABLE",IF(AND(Y96=3,Z96=1),"BAJO",IF(AND(Y96=3,Z96=2),"MODERADO",IF(AND(Y96=3,Z96=3),"FAVORABLE",IF(AND(Y96=3,Z96=4),"FAVORABLE",IF(AND(Y96=3,Z96=5),"FAVORABLE",IF(AND(Y96=4,Z96=1),"BAJO",IF(AND(Y96=4,Z96=2),"MODERADO",IF(AND(Y96=4,Z96=3),"FAVORABLE",IF(AND(Y96=4,Z96=4),"FAVORABLE",IF(AND(Y96=4,Z96=5),"ALTO",IF(AND(Y96=5,Z96=1),"BAJO",IF(AND(Y96=5,Z96=2),"MODERADO",IF(AND(Y96=5,Z96=3),"FAVORABLE",IF(AND(Y96=5,Z96=4),"ALTO",IF(AND(Y96=5,Z96=5),"ALTO",""))))))))))))))))))))))))))</f>
        <v/>
      </c>
      <c r="AC96" s="18" t="n"/>
      <c r="AD96" s="20" t="n"/>
      <c r="AE96" s="18" t="n"/>
      <c r="AF96" s="20" t="n"/>
      <c r="AG96" s="18" t="n"/>
      <c r="AH96" s="20" t="n"/>
      <c r="AI96" s="18" t="n"/>
      <c r="AJ96" s="20" t="n"/>
      <c r="AK96" s="18" t="n"/>
      <c r="AL96" s="20" t="n"/>
      <c r="AM96" s="18" t="n"/>
      <c r="AN96" s="20" t="n"/>
    </row>
    <row r="97" customFormat="1" s="30">
      <c r="A97" s="28">
        <f>IF(AND(Y97=1,Z97=1),1,IF(AND(Y97=1,Z97=2),2,IF(AND(Y97=1,Z97=3),3,IF(AND(Y97=1,Z97=4),4,IF(AND(Y97=1,Z97=5),5,IF(AND(Y97=2,Z97=1),6,IF(AND(Y97=2,Z97=2),7,IF(AND(Y97=2,Z97=3),8,IF(AND(Y97=2,Z97=4),9,IF(AND(Y97=2,Z97=5),10,IF(AND(Y97=3,Z97=1),11,IF(AND(Y97=3,Z97=2),12,IF(AND(Y97=3,Z97=3),13,IF(AND(Y97=3,Z97=4),14,IF(AND(Y97=3,Z97=5),15,IF(AND(Y97=4,Z97=1),16,IF(AND(Y97=4,Z97=2),17,IF(AND(Y97=4,Z97=3),18,IF(AND(Y97=4,Z97=4),19,IF(AND(Y97=4,Z97=5),20,IF(AND(Y97=5,Z97=1),21,IF(AND(Y97=5,Z97=2),22,IF(AND(Y97=5,Z97=3),23,IF(AND(Y97=5,Z97=4),24,IF(AND(Y97=5,Z97=5),25,"")))))))))))))))))))))))))</f>
        <v/>
      </c>
      <c r="B97" s="28">
        <f>IF(A97="","",(COUNTIF($A$6:A97,A97))/100)</f>
        <v/>
      </c>
      <c r="C97" s="28">
        <f>IFERROR(A97+B97,"")</f>
        <v/>
      </c>
      <c r="D97" s="38" t="n">
        <v>92</v>
      </c>
      <c r="E97" s="3" t="n"/>
      <c r="F97" s="3" t="n"/>
      <c r="G97" s="3" t="n"/>
      <c r="H97" s="4" t="n"/>
      <c r="I97" s="4" t="n"/>
      <c r="J97" s="12">
        <f>IF(OR(H97="",I97=""),"",H97*I97)</f>
        <v/>
      </c>
      <c r="K97" s="14">
        <f>IF(J97="","",IF(AND(H97=1,I97=1),"BAJO",IF(AND(H97=1,I97=2),"BAJO",IF(AND(H97=1,I97=3),"MODERADO",IF(AND(H97=1,I97=4),"FAVORABLE",IF(AND(H97=1,I97=5),"FAVORABLE",IF(AND(H97=2,I97=1),"BAJO",IF(AND(H97=2,I97=2),"BAJO",IF(AND(H97=2,I97=3),"MODERADO",IF(AND(H97=2,I97=4),"FAVORABLE",IF(AND(H97=2,I97=5),"ALTO",IF(AND(H97=3,I97=1),"BAJO",IF(AND(H97=3,I97=2),"MODERADO",IF(AND(H97=3,I97=3),"FAVORABLE",IF(AND(H97=3,I97=4),"ALTO",IF(AND(H97=3,I97=5),"ALTO",IF(AND(H97=4,I97=1),"MODERADO",IF(AND(H97=4,I97=2),"FAVORABLE",IF(AND(H97=4,I97=3),"FAVORABLE",IF(AND(H97=4,I97=4),"ALTO",IF(AND(H97=4,I97=5),"ALTO",IF(AND(H97=5,I97=1),"FAVORABLE",IF(AND(H97=5,I97=2),"FAVORABLE",IF(AND(H97=5,I97=3),"ALTO",IF(AND(H97=5,I97=4),"ALTO",IF(AND(H97=5,I97=5),"ALTO",""))))))))))))))))))))))))))</f>
        <v/>
      </c>
      <c r="L97" s="3" t="n"/>
      <c r="M97" s="3" t="n"/>
      <c r="N97" s="3" t="n"/>
      <c r="O97" s="3" t="n"/>
      <c r="P97" s="3" t="n"/>
      <c r="Q97" s="3" t="n"/>
      <c r="R97" s="3" t="n"/>
      <c r="S97" s="3" t="n"/>
      <c r="T97" s="13">
        <f>IFERROR(SUM(O97:S97),"")</f>
        <v/>
      </c>
      <c r="U97" s="13" t="n"/>
      <c r="V97" s="3" t="n"/>
      <c r="W97" s="13" t="n"/>
      <c r="X97" s="3" t="n"/>
      <c r="Y97" s="12">
        <f>IF(J97="","",IF(OR(N97="",N97="IMPACTO"),H97,IF(T97&lt;=50,H97,IF(AND(T97&lt;=75,H97&lt;5),H97+1,IF(AND(T97&lt;=75,H97=5),H97,IF(AND(T97&lt;=100,H97&lt;4),H97+2,IF(AND(T97&lt;=100,H97=4),H97+1,IF(AND(T97&lt;=100,H97=5),H97,""))))))))</f>
        <v/>
      </c>
      <c r="Z97" s="12">
        <f>IF(J97="","",IF(OR(N97="",N97="PROBABILIDAD"),I97,IF(T97&lt;=50,I97,IF(AND(T97&lt;=75,I97&lt;5),I97+1,IF(AND(T97&lt;=75,I97=5),I97,IF(AND(T97&lt;=100,I97&lt;4),I97+2,IF(AND(T97&lt;=100,I97=4),I97+1,IF(AND(T97&lt;=100,I97=5),I97,""))))))))</f>
        <v/>
      </c>
      <c r="AA97" s="12">
        <f>IF(OR(Y97="",Z97=""),"",Y97*Z97)</f>
        <v/>
      </c>
      <c r="AB97" s="14">
        <f>IF(AA97="","",IF(AND(Y97=1,Z97=1),"BAJO",IF(AND(Y97=1,Z97=2),"MODERADO",IF(AND(Y97=1,Z97=3),"MODERADO",IF(AND(Y97=1,Z97=4),"MODERADO",IF(AND(Y97=1,Z97=5),"MODERADO",IF(AND(Y97=2,Z97=1),"BAJO",IF(AND(Y97=2,Z97=2),"MODERADO",IF(AND(Y97=2,Z97=3),"MODERADO",IF(AND(Y97=2,Z97=4),"FAVORABLE",IF(AND(Y97=2,Z97=5),"FAVORABLE",IF(AND(Y97=3,Z97=1),"BAJO",IF(AND(Y97=3,Z97=2),"MODERADO",IF(AND(Y97=3,Z97=3),"FAVORABLE",IF(AND(Y97=3,Z97=4),"FAVORABLE",IF(AND(Y97=3,Z97=5),"FAVORABLE",IF(AND(Y97=4,Z97=1),"BAJO",IF(AND(Y97=4,Z97=2),"MODERADO",IF(AND(Y97=4,Z97=3),"FAVORABLE",IF(AND(Y97=4,Z97=4),"FAVORABLE",IF(AND(Y97=4,Z97=5),"ALTO",IF(AND(Y97=5,Z97=1),"BAJO",IF(AND(Y97=5,Z97=2),"MODERADO",IF(AND(Y97=5,Z97=3),"FAVORABLE",IF(AND(Y97=5,Z97=4),"ALTO",IF(AND(Y97=5,Z97=5),"ALTO",""))))))))))))))))))))))))))</f>
        <v/>
      </c>
      <c r="AC97" s="18" t="n"/>
      <c r="AD97" s="20" t="n"/>
      <c r="AE97" s="18" t="n"/>
      <c r="AF97" s="20" t="n"/>
      <c r="AG97" s="18" t="n"/>
      <c r="AH97" s="20" t="n"/>
      <c r="AI97" s="18" t="n"/>
      <c r="AJ97" s="20" t="n"/>
      <c r="AK97" s="18" t="n"/>
      <c r="AL97" s="20" t="n"/>
      <c r="AM97" s="18" t="n"/>
      <c r="AN97" s="20" t="n"/>
    </row>
    <row r="98" customFormat="1" s="30">
      <c r="A98" s="28">
        <f>IF(AND(Y98=1,Z98=1),1,IF(AND(Y98=1,Z98=2),2,IF(AND(Y98=1,Z98=3),3,IF(AND(Y98=1,Z98=4),4,IF(AND(Y98=1,Z98=5),5,IF(AND(Y98=2,Z98=1),6,IF(AND(Y98=2,Z98=2),7,IF(AND(Y98=2,Z98=3),8,IF(AND(Y98=2,Z98=4),9,IF(AND(Y98=2,Z98=5),10,IF(AND(Y98=3,Z98=1),11,IF(AND(Y98=3,Z98=2),12,IF(AND(Y98=3,Z98=3),13,IF(AND(Y98=3,Z98=4),14,IF(AND(Y98=3,Z98=5),15,IF(AND(Y98=4,Z98=1),16,IF(AND(Y98=4,Z98=2),17,IF(AND(Y98=4,Z98=3),18,IF(AND(Y98=4,Z98=4),19,IF(AND(Y98=4,Z98=5),20,IF(AND(Y98=5,Z98=1),21,IF(AND(Y98=5,Z98=2),22,IF(AND(Y98=5,Z98=3),23,IF(AND(Y98=5,Z98=4),24,IF(AND(Y98=5,Z98=5),25,"")))))))))))))))))))))))))</f>
        <v/>
      </c>
      <c r="B98" s="28">
        <f>IF(A98="","",(COUNTIF($A$6:A98,A98))/100)</f>
        <v/>
      </c>
      <c r="C98" s="28">
        <f>IFERROR(A98+B98,"")</f>
        <v/>
      </c>
      <c r="D98" s="38" t="n">
        <v>93</v>
      </c>
      <c r="E98" s="3" t="n"/>
      <c r="F98" s="3" t="n"/>
      <c r="G98" s="3" t="n"/>
      <c r="H98" s="4" t="n"/>
      <c r="I98" s="4" t="n"/>
      <c r="J98" s="12">
        <f>IF(OR(H98="",I98=""),"",H98*I98)</f>
        <v/>
      </c>
      <c r="K98" s="14">
        <f>IF(J98="","",IF(AND(H98=1,I98=1),"BAJO",IF(AND(H98=1,I98=2),"BAJO",IF(AND(H98=1,I98=3),"MODERADO",IF(AND(H98=1,I98=4),"FAVORABLE",IF(AND(H98=1,I98=5),"FAVORABLE",IF(AND(H98=2,I98=1),"BAJO",IF(AND(H98=2,I98=2),"BAJO",IF(AND(H98=2,I98=3),"MODERADO",IF(AND(H98=2,I98=4),"FAVORABLE",IF(AND(H98=2,I98=5),"ALTO",IF(AND(H98=3,I98=1),"BAJO",IF(AND(H98=3,I98=2),"MODERADO",IF(AND(H98=3,I98=3),"FAVORABLE",IF(AND(H98=3,I98=4),"ALTO",IF(AND(H98=3,I98=5),"ALTO",IF(AND(H98=4,I98=1),"MODERADO",IF(AND(H98=4,I98=2),"FAVORABLE",IF(AND(H98=4,I98=3),"FAVORABLE",IF(AND(H98=4,I98=4),"ALTO",IF(AND(H98=4,I98=5),"ALTO",IF(AND(H98=5,I98=1),"FAVORABLE",IF(AND(H98=5,I98=2),"FAVORABLE",IF(AND(H98=5,I98=3),"ALTO",IF(AND(H98=5,I98=4),"ALTO",IF(AND(H98=5,I98=5),"ALTO",""))))))))))))))))))))))))))</f>
        <v/>
      </c>
      <c r="L98" s="3" t="n"/>
      <c r="M98" s="3" t="n"/>
      <c r="N98" s="3" t="n"/>
      <c r="O98" s="3" t="n"/>
      <c r="P98" s="3" t="n"/>
      <c r="Q98" s="3" t="n"/>
      <c r="R98" s="3" t="n"/>
      <c r="S98" s="3" t="n"/>
      <c r="T98" s="13">
        <f>IFERROR(SUM(O98:S98),"")</f>
        <v/>
      </c>
      <c r="U98" s="13" t="n"/>
      <c r="V98" s="3" t="n"/>
      <c r="W98" s="13" t="n"/>
      <c r="X98" s="3" t="n"/>
      <c r="Y98" s="12">
        <f>IF(J98="","",IF(OR(N98="",N98="IMPACTO"),H98,IF(T98&lt;=50,H98,IF(AND(T98&lt;=75,H98&lt;5),H98+1,IF(AND(T98&lt;=75,H98=5),H98,IF(AND(T98&lt;=100,H98&lt;4),H98+2,IF(AND(T98&lt;=100,H98=4),H98+1,IF(AND(T98&lt;=100,H98=5),H98,""))))))))</f>
        <v/>
      </c>
      <c r="Z98" s="12">
        <f>IF(J98="","",IF(OR(N98="",N98="PROBABILIDAD"),I98,IF(T98&lt;=50,I98,IF(AND(T98&lt;=75,I98&lt;5),I98+1,IF(AND(T98&lt;=75,I98=5),I98,IF(AND(T98&lt;=100,I98&lt;4),I98+2,IF(AND(T98&lt;=100,I98=4),I98+1,IF(AND(T98&lt;=100,I98=5),I98,""))))))))</f>
        <v/>
      </c>
      <c r="AA98" s="12">
        <f>IF(OR(Y98="",Z98=""),"",Y98*Z98)</f>
        <v/>
      </c>
      <c r="AB98" s="14">
        <f>IF(AA98="","",IF(AND(Y98=1,Z98=1),"BAJO",IF(AND(Y98=1,Z98=2),"MODERADO",IF(AND(Y98=1,Z98=3),"MODERADO",IF(AND(Y98=1,Z98=4),"MODERADO",IF(AND(Y98=1,Z98=5),"MODERADO",IF(AND(Y98=2,Z98=1),"BAJO",IF(AND(Y98=2,Z98=2),"MODERADO",IF(AND(Y98=2,Z98=3),"MODERADO",IF(AND(Y98=2,Z98=4),"FAVORABLE",IF(AND(Y98=2,Z98=5),"FAVORABLE",IF(AND(Y98=3,Z98=1),"BAJO",IF(AND(Y98=3,Z98=2),"MODERADO",IF(AND(Y98=3,Z98=3),"FAVORABLE",IF(AND(Y98=3,Z98=4),"FAVORABLE",IF(AND(Y98=3,Z98=5),"FAVORABLE",IF(AND(Y98=4,Z98=1),"BAJO",IF(AND(Y98=4,Z98=2),"MODERADO",IF(AND(Y98=4,Z98=3),"FAVORABLE",IF(AND(Y98=4,Z98=4),"FAVORABLE",IF(AND(Y98=4,Z98=5),"ALTO",IF(AND(Y98=5,Z98=1),"BAJO",IF(AND(Y98=5,Z98=2),"MODERADO",IF(AND(Y98=5,Z98=3),"FAVORABLE",IF(AND(Y98=5,Z98=4),"ALTO",IF(AND(Y98=5,Z98=5),"ALTO",""))))))))))))))))))))))))))</f>
        <v/>
      </c>
      <c r="AC98" s="18" t="n"/>
      <c r="AD98" s="20" t="n"/>
      <c r="AE98" s="18" t="n"/>
      <c r="AF98" s="20" t="n"/>
      <c r="AG98" s="18" t="n"/>
      <c r="AH98" s="20" t="n"/>
      <c r="AI98" s="18" t="n"/>
      <c r="AJ98" s="20" t="n"/>
      <c r="AK98" s="18" t="n"/>
      <c r="AL98" s="20" t="n"/>
      <c r="AM98" s="18" t="n"/>
      <c r="AN98" s="20" t="n"/>
    </row>
    <row r="99" customFormat="1" s="30">
      <c r="A99" s="28">
        <f>IF(AND(Y99=1,Z99=1),1,IF(AND(Y99=1,Z99=2),2,IF(AND(Y99=1,Z99=3),3,IF(AND(Y99=1,Z99=4),4,IF(AND(Y99=1,Z99=5),5,IF(AND(Y99=2,Z99=1),6,IF(AND(Y99=2,Z99=2),7,IF(AND(Y99=2,Z99=3),8,IF(AND(Y99=2,Z99=4),9,IF(AND(Y99=2,Z99=5),10,IF(AND(Y99=3,Z99=1),11,IF(AND(Y99=3,Z99=2),12,IF(AND(Y99=3,Z99=3),13,IF(AND(Y99=3,Z99=4),14,IF(AND(Y99=3,Z99=5),15,IF(AND(Y99=4,Z99=1),16,IF(AND(Y99=4,Z99=2),17,IF(AND(Y99=4,Z99=3),18,IF(AND(Y99=4,Z99=4),19,IF(AND(Y99=4,Z99=5),20,IF(AND(Y99=5,Z99=1),21,IF(AND(Y99=5,Z99=2),22,IF(AND(Y99=5,Z99=3),23,IF(AND(Y99=5,Z99=4),24,IF(AND(Y99=5,Z99=5),25,"")))))))))))))))))))))))))</f>
        <v/>
      </c>
      <c r="B99" s="28">
        <f>IF(A99="","",(COUNTIF($A$6:A99,A99))/100)</f>
        <v/>
      </c>
      <c r="C99" s="28">
        <f>IFERROR(A99+B99,"")</f>
        <v/>
      </c>
      <c r="D99" s="38" t="n">
        <v>94</v>
      </c>
      <c r="E99" s="3" t="n"/>
      <c r="F99" s="3" t="n"/>
      <c r="G99" s="3" t="n"/>
      <c r="H99" s="4" t="n"/>
      <c r="I99" s="4" t="n"/>
      <c r="J99" s="12">
        <f>IF(OR(H99="",I99=""),"",H99*I99)</f>
        <v/>
      </c>
      <c r="K99" s="14">
        <f>IF(J99="","",IF(AND(H99=1,I99=1),"BAJO",IF(AND(H99=1,I99=2),"BAJO",IF(AND(H99=1,I99=3),"MODERADO",IF(AND(H99=1,I99=4),"FAVORABLE",IF(AND(H99=1,I99=5),"FAVORABLE",IF(AND(H99=2,I99=1),"BAJO",IF(AND(H99=2,I99=2),"BAJO",IF(AND(H99=2,I99=3),"MODERADO",IF(AND(H99=2,I99=4),"FAVORABLE",IF(AND(H99=2,I99=5),"ALTO",IF(AND(H99=3,I99=1),"BAJO",IF(AND(H99=3,I99=2),"MODERADO",IF(AND(H99=3,I99=3),"FAVORABLE",IF(AND(H99=3,I99=4),"ALTO",IF(AND(H99=3,I99=5),"ALTO",IF(AND(H99=4,I99=1),"MODERADO",IF(AND(H99=4,I99=2),"FAVORABLE",IF(AND(H99=4,I99=3),"FAVORABLE",IF(AND(H99=4,I99=4),"ALTO",IF(AND(H99=4,I99=5),"ALTO",IF(AND(H99=5,I99=1),"FAVORABLE",IF(AND(H99=5,I99=2),"FAVORABLE",IF(AND(H99=5,I99=3),"ALTO",IF(AND(H99=5,I99=4),"ALTO",IF(AND(H99=5,I99=5),"ALTO",""))))))))))))))))))))))))))</f>
        <v/>
      </c>
      <c r="L99" s="3" t="n"/>
      <c r="M99" s="3" t="n"/>
      <c r="N99" s="3" t="n"/>
      <c r="O99" s="3" t="n"/>
      <c r="P99" s="3" t="n"/>
      <c r="Q99" s="3" t="n"/>
      <c r="R99" s="3" t="n"/>
      <c r="S99" s="3" t="n"/>
      <c r="T99" s="13">
        <f>IFERROR(SUM(O99:S99),"")</f>
        <v/>
      </c>
      <c r="U99" s="13" t="n"/>
      <c r="V99" s="3" t="n"/>
      <c r="W99" s="13" t="n"/>
      <c r="X99" s="3" t="n"/>
      <c r="Y99" s="12">
        <f>IF(J99="","",IF(OR(N99="",N99="IMPACTO"),H99,IF(T99&lt;=50,H99,IF(AND(T99&lt;=75,H99&lt;5),H99+1,IF(AND(T99&lt;=75,H99=5),H99,IF(AND(T99&lt;=100,H99&lt;4),H99+2,IF(AND(T99&lt;=100,H99=4),H99+1,IF(AND(T99&lt;=100,H99=5),H99,""))))))))</f>
        <v/>
      </c>
      <c r="Z99" s="12">
        <f>IF(J99="","",IF(OR(N99="",N99="PROBABILIDAD"),I99,IF(T99&lt;=50,I99,IF(AND(T99&lt;=75,I99&lt;5),I99+1,IF(AND(T99&lt;=75,I99=5),I99,IF(AND(T99&lt;=100,I99&lt;4),I99+2,IF(AND(T99&lt;=100,I99=4),I99+1,IF(AND(T99&lt;=100,I99=5),I99,""))))))))</f>
        <v/>
      </c>
      <c r="AA99" s="12">
        <f>IF(OR(Y99="",Z99=""),"",Y99*Z99)</f>
        <v/>
      </c>
      <c r="AB99" s="14">
        <f>IF(AA99="","",IF(AND(Y99=1,Z99=1),"BAJO",IF(AND(Y99=1,Z99=2),"MODERADO",IF(AND(Y99=1,Z99=3),"MODERADO",IF(AND(Y99=1,Z99=4),"MODERADO",IF(AND(Y99=1,Z99=5),"MODERADO",IF(AND(Y99=2,Z99=1),"BAJO",IF(AND(Y99=2,Z99=2),"MODERADO",IF(AND(Y99=2,Z99=3),"MODERADO",IF(AND(Y99=2,Z99=4),"FAVORABLE",IF(AND(Y99=2,Z99=5),"FAVORABLE",IF(AND(Y99=3,Z99=1),"BAJO",IF(AND(Y99=3,Z99=2),"MODERADO",IF(AND(Y99=3,Z99=3),"FAVORABLE",IF(AND(Y99=3,Z99=4),"FAVORABLE",IF(AND(Y99=3,Z99=5),"FAVORABLE",IF(AND(Y99=4,Z99=1),"BAJO",IF(AND(Y99=4,Z99=2),"MODERADO",IF(AND(Y99=4,Z99=3),"FAVORABLE",IF(AND(Y99=4,Z99=4),"FAVORABLE",IF(AND(Y99=4,Z99=5),"ALTO",IF(AND(Y99=5,Z99=1),"BAJO",IF(AND(Y99=5,Z99=2),"MODERADO",IF(AND(Y99=5,Z99=3),"FAVORABLE",IF(AND(Y99=5,Z99=4),"ALTO",IF(AND(Y99=5,Z99=5),"ALTO",""))))))))))))))))))))))))))</f>
        <v/>
      </c>
      <c r="AC99" s="18" t="n"/>
      <c r="AD99" s="20" t="n"/>
      <c r="AE99" s="18" t="n"/>
      <c r="AF99" s="20" t="n"/>
      <c r="AG99" s="18" t="n"/>
      <c r="AH99" s="20" t="n"/>
      <c r="AI99" s="18" t="n"/>
      <c r="AJ99" s="20" t="n"/>
      <c r="AK99" s="18" t="n"/>
      <c r="AL99" s="20" t="n"/>
      <c r="AM99" s="18" t="n"/>
      <c r="AN99" s="20" t="n"/>
    </row>
    <row r="100" customFormat="1" s="30">
      <c r="A100" s="28">
        <f>IF(AND(Y100=1,Z100=1),1,IF(AND(Y100=1,Z100=2),2,IF(AND(Y100=1,Z100=3),3,IF(AND(Y100=1,Z100=4),4,IF(AND(Y100=1,Z100=5),5,IF(AND(Y100=2,Z100=1),6,IF(AND(Y100=2,Z100=2),7,IF(AND(Y100=2,Z100=3),8,IF(AND(Y100=2,Z100=4),9,IF(AND(Y100=2,Z100=5),10,IF(AND(Y100=3,Z100=1),11,IF(AND(Y100=3,Z100=2),12,IF(AND(Y100=3,Z100=3),13,IF(AND(Y100=3,Z100=4),14,IF(AND(Y100=3,Z100=5),15,IF(AND(Y100=4,Z100=1),16,IF(AND(Y100=4,Z100=2),17,IF(AND(Y100=4,Z100=3),18,IF(AND(Y100=4,Z100=4),19,IF(AND(Y100=4,Z100=5),20,IF(AND(Y100=5,Z100=1),21,IF(AND(Y100=5,Z100=2),22,IF(AND(Y100=5,Z100=3),23,IF(AND(Y100=5,Z100=4),24,IF(AND(Y100=5,Z100=5),25,"")))))))))))))))))))))))))</f>
        <v/>
      </c>
      <c r="B100" s="28">
        <f>IF(A100="","",(COUNTIF($A$6:A100,A100))/100)</f>
        <v/>
      </c>
      <c r="C100" s="28">
        <f>IFERROR(A100+B100,"")</f>
        <v/>
      </c>
      <c r="D100" s="38" t="n">
        <v>95</v>
      </c>
      <c r="E100" s="3" t="n"/>
      <c r="F100" s="3" t="n"/>
      <c r="G100" s="3" t="n"/>
      <c r="H100" s="4" t="n"/>
      <c r="I100" s="4" t="n"/>
      <c r="J100" s="12">
        <f>IF(OR(H100="",I100=""),"",H100*I100)</f>
        <v/>
      </c>
      <c r="K100" s="14">
        <f>IF(J100="","",IF(AND(H100=1,I100=1),"BAJO",IF(AND(H100=1,I100=2),"BAJO",IF(AND(H100=1,I100=3),"MODERADO",IF(AND(H100=1,I100=4),"FAVORABLE",IF(AND(H100=1,I100=5),"FAVORABLE",IF(AND(H100=2,I100=1),"BAJO",IF(AND(H100=2,I100=2),"BAJO",IF(AND(H100=2,I100=3),"MODERADO",IF(AND(H100=2,I100=4),"FAVORABLE",IF(AND(H100=2,I100=5),"ALTO",IF(AND(H100=3,I100=1),"BAJO",IF(AND(H100=3,I100=2),"MODERADO",IF(AND(H100=3,I100=3),"FAVORABLE",IF(AND(H100=3,I100=4),"ALTO",IF(AND(H100=3,I100=5),"ALTO",IF(AND(H100=4,I100=1),"MODERADO",IF(AND(H100=4,I100=2),"FAVORABLE",IF(AND(H100=4,I100=3),"FAVORABLE",IF(AND(H100=4,I100=4),"ALTO",IF(AND(H100=4,I100=5),"ALTO",IF(AND(H100=5,I100=1),"FAVORABLE",IF(AND(H100=5,I100=2),"FAVORABLE",IF(AND(H100=5,I100=3),"ALTO",IF(AND(H100=5,I100=4),"ALTO",IF(AND(H100=5,I100=5),"ALTO",""))))))))))))))))))))))))))</f>
        <v/>
      </c>
      <c r="L100" s="3" t="n"/>
      <c r="M100" s="3" t="n"/>
      <c r="N100" s="3" t="n"/>
      <c r="O100" s="3" t="n"/>
      <c r="P100" s="3" t="n"/>
      <c r="Q100" s="3" t="n"/>
      <c r="R100" s="3" t="n"/>
      <c r="S100" s="3" t="n"/>
      <c r="T100" s="13">
        <f>IFERROR(SUM(O100:S100),"")</f>
        <v/>
      </c>
      <c r="U100" s="13" t="n"/>
      <c r="V100" s="3" t="n"/>
      <c r="W100" s="13" t="n"/>
      <c r="X100" s="3" t="n"/>
      <c r="Y100" s="12">
        <f>IF(J100="","",IF(OR(N100="",N100="IMPACTO"),H100,IF(T100&lt;=50,H100,IF(AND(T100&lt;=75,H100&lt;5),H100+1,IF(AND(T100&lt;=75,H100=5),H100,IF(AND(T100&lt;=100,H100&lt;4),H100+2,IF(AND(T100&lt;=100,H100=4),H100+1,IF(AND(T100&lt;=100,H100=5),H100,""))))))))</f>
        <v/>
      </c>
      <c r="Z100" s="12">
        <f>IF(J100="","",IF(OR(N100="",N100="PROBABILIDAD"),I100,IF(T100&lt;=50,I100,IF(AND(T100&lt;=75,I100&lt;5),I100+1,IF(AND(T100&lt;=75,I100=5),I100,IF(AND(T100&lt;=100,I100&lt;4),I100+2,IF(AND(T100&lt;=100,I100=4),I100+1,IF(AND(T100&lt;=100,I100=5),I100,""))))))))</f>
        <v/>
      </c>
      <c r="AA100" s="12">
        <f>IF(OR(Y100="",Z100=""),"",Y100*Z100)</f>
        <v/>
      </c>
      <c r="AB100" s="14">
        <f>IF(AA100="","",IF(AND(Y100=1,Z100=1),"BAJO",IF(AND(Y100=1,Z100=2),"MODERADO",IF(AND(Y100=1,Z100=3),"MODERADO",IF(AND(Y100=1,Z100=4),"MODERADO",IF(AND(Y100=1,Z100=5),"MODERADO",IF(AND(Y100=2,Z100=1),"BAJO",IF(AND(Y100=2,Z100=2),"MODERADO",IF(AND(Y100=2,Z100=3),"MODERADO",IF(AND(Y100=2,Z100=4),"FAVORABLE",IF(AND(Y100=2,Z100=5),"FAVORABLE",IF(AND(Y100=3,Z100=1),"BAJO",IF(AND(Y100=3,Z100=2),"MODERADO",IF(AND(Y100=3,Z100=3),"FAVORABLE",IF(AND(Y100=3,Z100=4),"FAVORABLE",IF(AND(Y100=3,Z100=5),"FAVORABLE",IF(AND(Y100=4,Z100=1),"BAJO",IF(AND(Y100=4,Z100=2),"MODERADO",IF(AND(Y100=4,Z100=3),"FAVORABLE",IF(AND(Y100=4,Z100=4),"FAVORABLE",IF(AND(Y100=4,Z100=5),"ALTO",IF(AND(Y100=5,Z100=1),"BAJO",IF(AND(Y100=5,Z100=2),"MODERADO",IF(AND(Y100=5,Z100=3),"FAVORABLE",IF(AND(Y100=5,Z100=4),"ALTO",IF(AND(Y100=5,Z100=5),"ALTO",""))))))))))))))))))))))))))</f>
        <v/>
      </c>
      <c r="AC100" s="18" t="n"/>
      <c r="AD100" s="20" t="n"/>
      <c r="AE100" s="18" t="n"/>
      <c r="AF100" s="20" t="n"/>
      <c r="AG100" s="18" t="n"/>
      <c r="AH100" s="20" t="n"/>
      <c r="AI100" s="18" t="n"/>
      <c r="AJ100" s="20" t="n"/>
      <c r="AK100" s="18" t="n"/>
      <c r="AL100" s="20" t="n"/>
      <c r="AM100" s="18" t="n"/>
      <c r="AN100" s="20" t="n"/>
    </row>
    <row r="101" customFormat="1" s="30">
      <c r="A101" s="28">
        <f>IF(AND(Y101=1,Z101=1),1,IF(AND(Y101=1,Z101=2),2,IF(AND(Y101=1,Z101=3),3,IF(AND(Y101=1,Z101=4),4,IF(AND(Y101=1,Z101=5),5,IF(AND(Y101=2,Z101=1),6,IF(AND(Y101=2,Z101=2),7,IF(AND(Y101=2,Z101=3),8,IF(AND(Y101=2,Z101=4),9,IF(AND(Y101=2,Z101=5),10,IF(AND(Y101=3,Z101=1),11,IF(AND(Y101=3,Z101=2),12,IF(AND(Y101=3,Z101=3),13,IF(AND(Y101=3,Z101=4),14,IF(AND(Y101=3,Z101=5),15,IF(AND(Y101=4,Z101=1),16,IF(AND(Y101=4,Z101=2),17,IF(AND(Y101=4,Z101=3),18,IF(AND(Y101=4,Z101=4),19,IF(AND(Y101=4,Z101=5),20,IF(AND(Y101=5,Z101=1),21,IF(AND(Y101=5,Z101=2),22,IF(AND(Y101=5,Z101=3),23,IF(AND(Y101=5,Z101=4),24,IF(AND(Y101=5,Z101=5),25,"")))))))))))))))))))))))))</f>
        <v/>
      </c>
      <c r="B101" s="28">
        <f>IF(A101="","",(COUNTIF($A$6:A101,A101))/100)</f>
        <v/>
      </c>
      <c r="C101" s="28">
        <f>IFERROR(A101+B101,"")</f>
        <v/>
      </c>
      <c r="D101" s="38" t="n">
        <v>96</v>
      </c>
      <c r="E101" s="3" t="n"/>
      <c r="F101" s="3" t="n"/>
      <c r="G101" s="3" t="n"/>
      <c r="H101" s="4" t="n"/>
      <c r="I101" s="4" t="n"/>
      <c r="J101" s="12">
        <f>IF(OR(H101="",I101=""),"",H101*I101)</f>
        <v/>
      </c>
      <c r="K101" s="14">
        <f>IF(J101="","",IF(AND(H101=1,I101=1),"BAJO",IF(AND(H101=1,I101=2),"BAJO",IF(AND(H101=1,I101=3),"MODERADO",IF(AND(H101=1,I101=4),"FAVORABLE",IF(AND(H101=1,I101=5),"FAVORABLE",IF(AND(H101=2,I101=1),"BAJO",IF(AND(H101=2,I101=2),"BAJO",IF(AND(H101=2,I101=3),"MODERADO",IF(AND(H101=2,I101=4),"FAVORABLE",IF(AND(H101=2,I101=5),"ALTO",IF(AND(H101=3,I101=1),"BAJO",IF(AND(H101=3,I101=2),"MODERADO",IF(AND(H101=3,I101=3),"FAVORABLE",IF(AND(H101=3,I101=4),"ALTO",IF(AND(H101=3,I101=5),"ALTO",IF(AND(H101=4,I101=1),"MODERADO",IF(AND(H101=4,I101=2),"FAVORABLE",IF(AND(H101=4,I101=3),"FAVORABLE",IF(AND(H101=4,I101=4),"ALTO",IF(AND(H101=4,I101=5),"ALTO",IF(AND(H101=5,I101=1),"FAVORABLE",IF(AND(H101=5,I101=2),"FAVORABLE",IF(AND(H101=5,I101=3),"ALTO",IF(AND(H101=5,I101=4),"ALTO",IF(AND(H101=5,I101=5),"ALTO",""))))))))))))))))))))))))))</f>
        <v/>
      </c>
      <c r="L101" s="3" t="n"/>
      <c r="M101" s="3" t="n"/>
      <c r="N101" s="3" t="n"/>
      <c r="O101" s="3" t="n"/>
      <c r="P101" s="3" t="n"/>
      <c r="Q101" s="3" t="n"/>
      <c r="R101" s="3" t="n"/>
      <c r="S101" s="3" t="n"/>
      <c r="T101" s="13">
        <f>IFERROR(SUM(O101:S101),"")</f>
        <v/>
      </c>
      <c r="U101" s="13" t="n"/>
      <c r="V101" s="3" t="n"/>
      <c r="W101" s="13" t="n"/>
      <c r="X101" s="3" t="n"/>
      <c r="Y101" s="12">
        <f>IF(J101="","",IF(OR(N101="",N101="IMPACTO"),H101,IF(T101&lt;=50,H101,IF(AND(T101&lt;=75,H101&lt;5),H101+1,IF(AND(T101&lt;=75,H101=5),H101,IF(AND(T101&lt;=100,H101&lt;4),H101+2,IF(AND(T101&lt;=100,H101=4),H101+1,IF(AND(T101&lt;=100,H101=5),H101,""))))))))</f>
        <v/>
      </c>
      <c r="Z101" s="12">
        <f>IF(J101="","",IF(OR(N101="",N101="PROBABILIDAD"),I101,IF(T101&lt;=50,I101,IF(AND(T101&lt;=75,I101&lt;5),I101+1,IF(AND(T101&lt;=75,I101=5),I101,IF(AND(T101&lt;=100,I101&lt;4),I101+2,IF(AND(T101&lt;=100,I101=4),I101+1,IF(AND(T101&lt;=100,I101=5),I101,""))))))))</f>
        <v/>
      </c>
      <c r="AA101" s="12">
        <f>IF(OR(Y101="",Z101=""),"",Y101*Z101)</f>
        <v/>
      </c>
      <c r="AB101" s="14">
        <f>IF(AA101="","",IF(AND(Y101=1,Z101=1),"BAJO",IF(AND(Y101=1,Z101=2),"MODERADO",IF(AND(Y101=1,Z101=3),"MODERADO",IF(AND(Y101=1,Z101=4),"MODERADO",IF(AND(Y101=1,Z101=5),"MODERADO",IF(AND(Y101=2,Z101=1),"BAJO",IF(AND(Y101=2,Z101=2),"MODERADO",IF(AND(Y101=2,Z101=3),"MODERADO",IF(AND(Y101=2,Z101=4),"FAVORABLE",IF(AND(Y101=2,Z101=5),"FAVORABLE",IF(AND(Y101=3,Z101=1),"BAJO",IF(AND(Y101=3,Z101=2),"MODERADO",IF(AND(Y101=3,Z101=3),"FAVORABLE",IF(AND(Y101=3,Z101=4),"FAVORABLE",IF(AND(Y101=3,Z101=5),"FAVORABLE",IF(AND(Y101=4,Z101=1),"BAJO",IF(AND(Y101=4,Z101=2),"MODERADO",IF(AND(Y101=4,Z101=3),"FAVORABLE",IF(AND(Y101=4,Z101=4),"FAVORABLE",IF(AND(Y101=4,Z101=5),"ALTO",IF(AND(Y101=5,Z101=1),"BAJO",IF(AND(Y101=5,Z101=2),"MODERADO",IF(AND(Y101=5,Z101=3),"FAVORABLE",IF(AND(Y101=5,Z101=4),"ALTO",IF(AND(Y101=5,Z101=5),"ALTO",""))))))))))))))))))))))))))</f>
        <v/>
      </c>
      <c r="AC101" s="18" t="n"/>
      <c r="AD101" s="20" t="n"/>
      <c r="AE101" s="18" t="n"/>
      <c r="AF101" s="20" t="n"/>
      <c r="AG101" s="18" t="n"/>
      <c r="AH101" s="20" t="n"/>
      <c r="AI101" s="18" t="n"/>
      <c r="AJ101" s="20" t="n"/>
      <c r="AK101" s="18" t="n"/>
      <c r="AL101" s="20" t="n"/>
      <c r="AM101" s="18" t="n"/>
      <c r="AN101" s="20" t="n"/>
    </row>
    <row r="102" customFormat="1" s="30">
      <c r="A102" s="28">
        <f>IF(AND(Y102=1,Z102=1),1,IF(AND(Y102=1,Z102=2),2,IF(AND(Y102=1,Z102=3),3,IF(AND(Y102=1,Z102=4),4,IF(AND(Y102=1,Z102=5),5,IF(AND(Y102=2,Z102=1),6,IF(AND(Y102=2,Z102=2),7,IF(AND(Y102=2,Z102=3),8,IF(AND(Y102=2,Z102=4),9,IF(AND(Y102=2,Z102=5),10,IF(AND(Y102=3,Z102=1),11,IF(AND(Y102=3,Z102=2),12,IF(AND(Y102=3,Z102=3),13,IF(AND(Y102=3,Z102=4),14,IF(AND(Y102=3,Z102=5),15,IF(AND(Y102=4,Z102=1),16,IF(AND(Y102=4,Z102=2),17,IF(AND(Y102=4,Z102=3),18,IF(AND(Y102=4,Z102=4),19,IF(AND(Y102=4,Z102=5),20,IF(AND(Y102=5,Z102=1),21,IF(AND(Y102=5,Z102=2),22,IF(AND(Y102=5,Z102=3),23,IF(AND(Y102=5,Z102=4),24,IF(AND(Y102=5,Z102=5),25,"")))))))))))))))))))))))))</f>
        <v/>
      </c>
      <c r="B102" s="28">
        <f>IF(A102="","",(COUNTIF($A$6:A102,A102))/100)</f>
        <v/>
      </c>
      <c r="C102" s="28">
        <f>IFERROR(A102+B102,"")</f>
        <v/>
      </c>
      <c r="D102" s="38" t="n">
        <v>97</v>
      </c>
      <c r="E102" s="3" t="n"/>
      <c r="F102" s="3" t="n"/>
      <c r="G102" s="3" t="n"/>
      <c r="H102" s="4" t="n"/>
      <c r="I102" s="4" t="n"/>
      <c r="J102" s="12">
        <f>IF(OR(H102="",I102=""),"",H102*I102)</f>
        <v/>
      </c>
      <c r="K102" s="14">
        <f>IF(J102="","",IF(AND(H102=1,I102=1),"BAJO",IF(AND(H102=1,I102=2),"BAJO",IF(AND(H102=1,I102=3),"MODERADO",IF(AND(H102=1,I102=4),"FAVORABLE",IF(AND(H102=1,I102=5),"FAVORABLE",IF(AND(H102=2,I102=1),"BAJO",IF(AND(H102=2,I102=2),"BAJO",IF(AND(H102=2,I102=3),"MODERADO",IF(AND(H102=2,I102=4),"FAVORABLE",IF(AND(H102=2,I102=5),"ALTO",IF(AND(H102=3,I102=1),"BAJO",IF(AND(H102=3,I102=2),"MODERADO",IF(AND(H102=3,I102=3),"FAVORABLE",IF(AND(H102=3,I102=4),"ALTO",IF(AND(H102=3,I102=5),"ALTO",IF(AND(H102=4,I102=1),"MODERADO",IF(AND(H102=4,I102=2),"FAVORABLE",IF(AND(H102=4,I102=3),"FAVORABLE",IF(AND(H102=4,I102=4),"ALTO",IF(AND(H102=4,I102=5),"ALTO",IF(AND(H102=5,I102=1),"FAVORABLE",IF(AND(H102=5,I102=2),"FAVORABLE",IF(AND(H102=5,I102=3),"ALTO",IF(AND(H102=5,I102=4),"ALTO",IF(AND(H102=5,I102=5),"ALTO",""))))))))))))))))))))))))))</f>
        <v/>
      </c>
      <c r="L102" s="3" t="n"/>
      <c r="M102" s="3" t="n"/>
      <c r="N102" s="3" t="n"/>
      <c r="O102" s="3" t="n"/>
      <c r="P102" s="3" t="n"/>
      <c r="Q102" s="3" t="n"/>
      <c r="R102" s="3" t="n"/>
      <c r="S102" s="3" t="n"/>
      <c r="T102" s="13">
        <f>IFERROR(SUM(O102:S102),"")</f>
        <v/>
      </c>
      <c r="U102" s="13" t="n"/>
      <c r="V102" s="3" t="n"/>
      <c r="W102" s="13" t="n"/>
      <c r="X102" s="3" t="n"/>
      <c r="Y102" s="12">
        <f>IF(J102="","",IF(OR(N102="",N102="IMPACTO"),H102,IF(T102&lt;=50,H102,IF(AND(T102&lt;=75,H102&lt;5),H102+1,IF(AND(T102&lt;=75,H102=5),H102,IF(AND(T102&lt;=100,H102&lt;4),H102+2,IF(AND(T102&lt;=100,H102=4),H102+1,IF(AND(T102&lt;=100,H102=5),H102,""))))))))</f>
        <v/>
      </c>
      <c r="Z102" s="12">
        <f>IF(J102="","",IF(OR(N102="",N102="PROBABILIDAD"),I102,IF(T102&lt;=50,I102,IF(AND(T102&lt;=75,I102&lt;5),I102+1,IF(AND(T102&lt;=75,I102=5),I102,IF(AND(T102&lt;=100,I102&lt;4),I102+2,IF(AND(T102&lt;=100,I102=4),I102+1,IF(AND(T102&lt;=100,I102=5),I102,""))))))))</f>
        <v/>
      </c>
      <c r="AA102" s="12">
        <f>IF(OR(Y102="",Z102=""),"",Y102*Z102)</f>
        <v/>
      </c>
      <c r="AB102" s="14">
        <f>IF(AA102="","",IF(AND(Y102=1,Z102=1),"BAJO",IF(AND(Y102=1,Z102=2),"MODERADO",IF(AND(Y102=1,Z102=3),"MODERADO",IF(AND(Y102=1,Z102=4),"MODERADO",IF(AND(Y102=1,Z102=5),"MODERADO",IF(AND(Y102=2,Z102=1),"BAJO",IF(AND(Y102=2,Z102=2),"MODERADO",IF(AND(Y102=2,Z102=3),"MODERADO",IF(AND(Y102=2,Z102=4),"FAVORABLE",IF(AND(Y102=2,Z102=5),"FAVORABLE",IF(AND(Y102=3,Z102=1),"BAJO",IF(AND(Y102=3,Z102=2),"MODERADO",IF(AND(Y102=3,Z102=3),"FAVORABLE",IF(AND(Y102=3,Z102=4),"FAVORABLE",IF(AND(Y102=3,Z102=5),"FAVORABLE",IF(AND(Y102=4,Z102=1),"BAJO",IF(AND(Y102=4,Z102=2),"MODERADO",IF(AND(Y102=4,Z102=3),"FAVORABLE",IF(AND(Y102=4,Z102=4),"FAVORABLE",IF(AND(Y102=4,Z102=5),"ALTO",IF(AND(Y102=5,Z102=1),"BAJO",IF(AND(Y102=5,Z102=2),"MODERADO",IF(AND(Y102=5,Z102=3),"FAVORABLE",IF(AND(Y102=5,Z102=4),"ALTO",IF(AND(Y102=5,Z102=5),"ALTO",""))))))))))))))))))))))))))</f>
        <v/>
      </c>
      <c r="AC102" s="18" t="n"/>
      <c r="AD102" s="20" t="n"/>
      <c r="AE102" s="18" t="n"/>
      <c r="AF102" s="20" t="n"/>
      <c r="AG102" s="18" t="n"/>
      <c r="AH102" s="20" t="n"/>
      <c r="AI102" s="18" t="n"/>
      <c r="AJ102" s="20" t="n"/>
      <c r="AK102" s="18" t="n"/>
      <c r="AL102" s="20" t="n"/>
      <c r="AM102" s="18" t="n"/>
      <c r="AN102" s="20" t="n"/>
    </row>
    <row r="103" customFormat="1" s="30">
      <c r="A103" s="28">
        <f>IF(AND(Y103=1,Z103=1),1,IF(AND(Y103=1,Z103=2),2,IF(AND(Y103=1,Z103=3),3,IF(AND(Y103=1,Z103=4),4,IF(AND(Y103=1,Z103=5),5,IF(AND(Y103=2,Z103=1),6,IF(AND(Y103=2,Z103=2),7,IF(AND(Y103=2,Z103=3),8,IF(AND(Y103=2,Z103=4),9,IF(AND(Y103=2,Z103=5),10,IF(AND(Y103=3,Z103=1),11,IF(AND(Y103=3,Z103=2),12,IF(AND(Y103=3,Z103=3),13,IF(AND(Y103=3,Z103=4),14,IF(AND(Y103=3,Z103=5),15,IF(AND(Y103=4,Z103=1),16,IF(AND(Y103=4,Z103=2),17,IF(AND(Y103=4,Z103=3),18,IF(AND(Y103=4,Z103=4),19,IF(AND(Y103=4,Z103=5),20,IF(AND(Y103=5,Z103=1),21,IF(AND(Y103=5,Z103=2),22,IF(AND(Y103=5,Z103=3),23,IF(AND(Y103=5,Z103=4),24,IF(AND(Y103=5,Z103=5),25,"")))))))))))))))))))))))))</f>
        <v/>
      </c>
      <c r="B103" s="28">
        <f>IF(A103="","",(COUNTIF($A$6:A103,A103))/100)</f>
        <v/>
      </c>
      <c r="C103" s="28">
        <f>IFERROR(A103+B103,"")</f>
        <v/>
      </c>
      <c r="D103" s="38" t="n">
        <v>98</v>
      </c>
      <c r="E103" s="3" t="n"/>
      <c r="F103" s="3" t="n"/>
      <c r="G103" s="3" t="n"/>
      <c r="H103" s="4" t="n"/>
      <c r="I103" s="4" t="n"/>
      <c r="J103" s="12">
        <f>IF(OR(H103="",I103=""),"",H103*I103)</f>
        <v/>
      </c>
      <c r="K103" s="14">
        <f>IF(J103="","",IF(AND(H103=1,I103=1),"BAJO",IF(AND(H103=1,I103=2),"BAJO",IF(AND(H103=1,I103=3),"MODERADO",IF(AND(H103=1,I103=4),"FAVORABLE",IF(AND(H103=1,I103=5),"FAVORABLE",IF(AND(H103=2,I103=1),"BAJO",IF(AND(H103=2,I103=2),"BAJO",IF(AND(H103=2,I103=3),"MODERADO",IF(AND(H103=2,I103=4),"FAVORABLE",IF(AND(H103=2,I103=5),"ALTO",IF(AND(H103=3,I103=1),"BAJO",IF(AND(H103=3,I103=2),"MODERADO",IF(AND(H103=3,I103=3),"FAVORABLE",IF(AND(H103=3,I103=4),"ALTO",IF(AND(H103=3,I103=5),"ALTO",IF(AND(H103=4,I103=1),"MODERADO",IF(AND(H103=4,I103=2),"FAVORABLE",IF(AND(H103=4,I103=3),"FAVORABLE",IF(AND(H103=4,I103=4),"ALTO",IF(AND(H103=4,I103=5),"ALTO",IF(AND(H103=5,I103=1),"FAVORABLE",IF(AND(H103=5,I103=2),"FAVORABLE",IF(AND(H103=5,I103=3),"ALTO",IF(AND(H103=5,I103=4),"ALTO",IF(AND(H103=5,I103=5),"ALTO",""))))))))))))))))))))))))))</f>
        <v/>
      </c>
      <c r="L103" s="3" t="n"/>
      <c r="M103" s="3" t="n"/>
      <c r="N103" s="3" t="n"/>
      <c r="O103" s="3" t="n"/>
      <c r="P103" s="3" t="n"/>
      <c r="Q103" s="3" t="n"/>
      <c r="R103" s="3" t="n"/>
      <c r="S103" s="3" t="n"/>
      <c r="T103" s="13">
        <f>IFERROR(SUM(O103:S103),"")</f>
        <v/>
      </c>
      <c r="U103" s="13" t="n"/>
      <c r="V103" s="3" t="n"/>
      <c r="W103" s="13" t="n"/>
      <c r="X103" s="3" t="n"/>
      <c r="Y103" s="12">
        <f>IF(J103="","",IF(OR(N103="",N103="IMPACTO"),H103,IF(T103&lt;=50,H103,IF(AND(T103&lt;=75,H103&lt;5),H103+1,IF(AND(T103&lt;=75,H103=5),H103,IF(AND(T103&lt;=100,H103&lt;4),H103+2,IF(AND(T103&lt;=100,H103=4),H103+1,IF(AND(T103&lt;=100,H103=5),H103,""))))))))</f>
        <v/>
      </c>
      <c r="Z103" s="12">
        <f>IF(J103="","",IF(OR(N103="",N103="PROBABILIDAD"),I103,IF(T103&lt;=50,I103,IF(AND(T103&lt;=75,I103&lt;5),I103+1,IF(AND(T103&lt;=75,I103=5),I103,IF(AND(T103&lt;=100,I103&lt;4),I103+2,IF(AND(T103&lt;=100,I103=4),I103+1,IF(AND(T103&lt;=100,I103=5),I103,""))))))))</f>
        <v/>
      </c>
      <c r="AA103" s="12">
        <f>IF(OR(Y103="",Z103=""),"",Y103*Z103)</f>
        <v/>
      </c>
      <c r="AB103" s="14">
        <f>IF(AA103="","",IF(AND(Y103=1,Z103=1),"BAJO",IF(AND(Y103=1,Z103=2),"MODERADO",IF(AND(Y103=1,Z103=3),"MODERADO",IF(AND(Y103=1,Z103=4),"MODERADO",IF(AND(Y103=1,Z103=5),"MODERADO",IF(AND(Y103=2,Z103=1),"BAJO",IF(AND(Y103=2,Z103=2),"MODERADO",IF(AND(Y103=2,Z103=3),"MODERADO",IF(AND(Y103=2,Z103=4),"FAVORABLE",IF(AND(Y103=2,Z103=5),"FAVORABLE",IF(AND(Y103=3,Z103=1),"BAJO",IF(AND(Y103=3,Z103=2),"MODERADO",IF(AND(Y103=3,Z103=3),"FAVORABLE",IF(AND(Y103=3,Z103=4),"FAVORABLE",IF(AND(Y103=3,Z103=5),"FAVORABLE",IF(AND(Y103=4,Z103=1),"BAJO",IF(AND(Y103=4,Z103=2),"MODERADO",IF(AND(Y103=4,Z103=3),"FAVORABLE",IF(AND(Y103=4,Z103=4),"FAVORABLE",IF(AND(Y103=4,Z103=5),"ALTO",IF(AND(Y103=5,Z103=1),"BAJO",IF(AND(Y103=5,Z103=2),"MODERADO",IF(AND(Y103=5,Z103=3),"FAVORABLE",IF(AND(Y103=5,Z103=4),"ALTO",IF(AND(Y103=5,Z103=5),"ALTO",""))))))))))))))))))))))))))</f>
        <v/>
      </c>
      <c r="AC103" s="18" t="n"/>
      <c r="AD103" s="20" t="n"/>
      <c r="AE103" s="18" t="n"/>
      <c r="AF103" s="20" t="n"/>
      <c r="AG103" s="18" t="n"/>
      <c r="AH103" s="20" t="n"/>
      <c r="AI103" s="18" t="n"/>
      <c r="AJ103" s="20" t="n"/>
      <c r="AK103" s="18" t="n"/>
      <c r="AL103" s="20" t="n"/>
      <c r="AM103" s="18" t="n"/>
      <c r="AN103" s="20" t="n"/>
    </row>
    <row r="104" customFormat="1" s="30">
      <c r="A104" s="28">
        <f>IF(AND(Y104=1,Z104=1),1,IF(AND(Y104=1,Z104=2),2,IF(AND(Y104=1,Z104=3),3,IF(AND(Y104=1,Z104=4),4,IF(AND(Y104=1,Z104=5),5,IF(AND(Y104=2,Z104=1),6,IF(AND(Y104=2,Z104=2),7,IF(AND(Y104=2,Z104=3),8,IF(AND(Y104=2,Z104=4),9,IF(AND(Y104=2,Z104=5),10,IF(AND(Y104=3,Z104=1),11,IF(AND(Y104=3,Z104=2),12,IF(AND(Y104=3,Z104=3),13,IF(AND(Y104=3,Z104=4),14,IF(AND(Y104=3,Z104=5),15,IF(AND(Y104=4,Z104=1),16,IF(AND(Y104=4,Z104=2),17,IF(AND(Y104=4,Z104=3),18,IF(AND(Y104=4,Z104=4),19,IF(AND(Y104=4,Z104=5),20,IF(AND(Y104=5,Z104=1),21,IF(AND(Y104=5,Z104=2),22,IF(AND(Y104=5,Z104=3),23,IF(AND(Y104=5,Z104=4),24,IF(AND(Y104=5,Z104=5),25,"")))))))))))))))))))))))))</f>
        <v/>
      </c>
      <c r="B104" s="28">
        <f>IF(A104="","",(COUNTIF($A$6:A104,A104))/100)</f>
        <v/>
      </c>
      <c r="C104" s="28">
        <f>IFERROR(A104+B104,"")</f>
        <v/>
      </c>
      <c r="D104" s="38" t="n">
        <v>99</v>
      </c>
      <c r="E104" s="3" t="n"/>
      <c r="F104" s="3" t="n"/>
      <c r="G104" s="3" t="n"/>
      <c r="H104" s="4" t="n"/>
      <c r="I104" s="4" t="n"/>
      <c r="J104" s="12">
        <f>IF(OR(H104="",I104=""),"",H104*I104)</f>
        <v/>
      </c>
      <c r="K104" s="14">
        <f>IF(J104="","",IF(AND(H104=1,I104=1),"BAJO",IF(AND(H104=1,I104=2),"BAJO",IF(AND(H104=1,I104=3),"MODERADO",IF(AND(H104=1,I104=4),"FAVORABLE",IF(AND(H104=1,I104=5),"FAVORABLE",IF(AND(H104=2,I104=1),"BAJO",IF(AND(H104=2,I104=2),"BAJO",IF(AND(H104=2,I104=3),"MODERADO",IF(AND(H104=2,I104=4),"FAVORABLE",IF(AND(H104=2,I104=5),"ALTO",IF(AND(H104=3,I104=1),"BAJO",IF(AND(H104=3,I104=2),"MODERADO",IF(AND(H104=3,I104=3),"FAVORABLE",IF(AND(H104=3,I104=4),"ALTO",IF(AND(H104=3,I104=5),"ALTO",IF(AND(H104=4,I104=1),"MODERADO",IF(AND(H104=4,I104=2),"FAVORABLE",IF(AND(H104=4,I104=3),"FAVORABLE",IF(AND(H104=4,I104=4),"ALTO",IF(AND(H104=4,I104=5),"ALTO",IF(AND(H104=5,I104=1),"FAVORABLE",IF(AND(H104=5,I104=2),"FAVORABLE",IF(AND(H104=5,I104=3),"ALTO",IF(AND(H104=5,I104=4),"ALTO",IF(AND(H104=5,I104=5),"ALTO",""))))))))))))))))))))))))))</f>
        <v/>
      </c>
      <c r="L104" s="3" t="n"/>
      <c r="M104" s="3" t="n"/>
      <c r="N104" s="3" t="n"/>
      <c r="O104" s="3" t="n"/>
      <c r="P104" s="3" t="n"/>
      <c r="Q104" s="3" t="n"/>
      <c r="R104" s="3" t="n"/>
      <c r="S104" s="3" t="n"/>
      <c r="T104" s="13">
        <f>IFERROR(SUM(O104:S104),"")</f>
        <v/>
      </c>
      <c r="U104" s="13" t="n"/>
      <c r="V104" s="3" t="n"/>
      <c r="W104" s="13" t="n"/>
      <c r="X104" s="3" t="n"/>
      <c r="Y104" s="12">
        <f>IF(J104="","",IF(OR(N104="",N104="IMPACTO"),H104,IF(T104&lt;=50,H104,IF(AND(T104&lt;=75,H104&lt;5),H104+1,IF(AND(T104&lt;=75,H104=5),H104,IF(AND(T104&lt;=100,H104&lt;4),H104+2,IF(AND(T104&lt;=100,H104=4),H104+1,IF(AND(T104&lt;=100,H104=5),H104,""))))))))</f>
        <v/>
      </c>
      <c r="Z104" s="12">
        <f>IF(J104="","",IF(OR(N104="",N104="PROBABILIDAD"),I104,IF(T104&lt;=50,I104,IF(AND(T104&lt;=75,I104&lt;5),I104+1,IF(AND(T104&lt;=75,I104=5),I104,IF(AND(T104&lt;=100,I104&lt;4),I104+2,IF(AND(T104&lt;=100,I104=4),I104+1,IF(AND(T104&lt;=100,I104=5),I104,""))))))))</f>
        <v/>
      </c>
      <c r="AA104" s="12">
        <f>IF(OR(Y104="",Z104=""),"",Y104*Z104)</f>
        <v/>
      </c>
      <c r="AB104" s="14">
        <f>IF(AA104="","",IF(AND(Y104=1,Z104=1),"BAJO",IF(AND(Y104=1,Z104=2),"MODERADO",IF(AND(Y104=1,Z104=3),"MODERADO",IF(AND(Y104=1,Z104=4),"MODERADO",IF(AND(Y104=1,Z104=5),"MODERADO",IF(AND(Y104=2,Z104=1),"BAJO",IF(AND(Y104=2,Z104=2),"MODERADO",IF(AND(Y104=2,Z104=3),"MODERADO",IF(AND(Y104=2,Z104=4),"FAVORABLE",IF(AND(Y104=2,Z104=5),"FAVORABLE",IF(AND(Y104=3,Z104=1),"BAJO",IF(AND(Y104=3,Z104=2),"MODERADO",IF(AND(Y104=3,Z104=3),"FAVORABLE",IF(AND(Y104=3,Z104=4),"FAVORABLE",IF(AND(Y104=3,Z104=5),"FAVORABLE",IF(AND(Y104=4,Z104=1),"BAJO",IF(AND(Y104=4,Z104=2),"MODERADO",IF(AND(Y104=4,Z104=3),"FAVORABLE",IF(AND(Y104=4,Z104=4),"FAVORABLE",IF(AND(Y104=4,Z104=5),"ALTO",IF(AND(Y104=5,Z104=1),"BAJO",IF(AND(Y104=5,Z104=2),"MODERADO",IF(AND(Y104=5,Z104=3),"FAVORABLE",IF(AND(Y104=5,Z104=4),"ALTO",IF(AND(Y104=5,Z104=5),"ALTO",""))))))))))))))))))))))))))</f>
        <v/>
      </c>
      <c r="AC104" s="18" t="n"/>
      <c r="AD104" s="20" t="n"/>
      <c r="AE104" s="18" t="n"/>
      <c r="AF104" s="20" t="n"/>
      <c r="AG104" s="18" t="n"/>
      <c r="AH104" s="20" t="n"/>
      <c r="AI104" s="18" t="n"/>
      <c r="AJ104" s="20" t="n"/>
      <c r="AK104" s="18" t="n"/>
      <c r="AL104" s="20" t="n"/>
      <c r="AM104" s="18" t="n"/>
      <c r="AN104" s="20" t="n"/>
    </row>
    <row r="105" customFormat="1" s="30">
      <c r="A105" s="28">
        <f>IF(AND(Y105=1,Z105=1),1,IF(AND(Y105=1,Z105=2),2,IF(AND(Y105=1,Z105=3),3,IF(AND(Y105=1,Z105=4),4,IF(AND(Y105=1,Z105=5),5,IF(AND(Y105=2,Z105=1),6,IF(AND(Y105=2,Z105=2),7,IF(AND(Y105=2,Z105=3),8,IF(AND(Y105=2,Z105=4),9,IF(AND(Y105=2,Z105=5),10,IF(AND(Y105=3,Z105=1),11,IF(AND(Y105=3,Z105=2),12,IF(AND(Y105=3,Z105=3),13,IF(AND(Y105=3,Z105=4),14,IF(AND(Y105=3,Z105=5),15,IF(AND(Y105=4,Z105=1),16,IF(AND(Y105=4,Z105=2),17,IF(AND(Y105=4,Z105=3),18,IF(AND(Y105=4,Z105=4),19,IF(AND(Y105=4,Z105=5),20,IF(AND(Y105=5,Z105=1),21,IF(AND(Y105=5,Z105=2),22,IF(AND(Y105=5,Z105=3),23,IF(AND(Y105=5,Z105=4),24,IF(AND(Y105=5,Z105=5),25,"")))))))))))))))))))))))))</f>
        <v/>
      </c>
      <c r="B105" s="28">
        <f>IF(A105="","",(COUNTIF($A$6:A105,A105))/100)</f>
        <v/>
      </c>
      <c r="C105" s="28">
        <f>IFERROR(A105+B105,"")</f>
        <v/>
      </c>
      <c r="D105" s="38" t="n">
        <v>100</v>
      </c>
      <c r="E105" s="3" t="n"/>
      <c r="F105" s="3" t="n"/>
      <c r="G105" s="3" t="n"/>
      <c r="H105" s="4" t="n"/>
      <c r="I105" s="4" t="n"/>
      <c r="J105" s="12">
        <f>IF(OR(H105="",I105=""),"",H105*I105)</f>
        <v/>
      </c>
      <c r="K105" s="14">
        <f>IF(J105="","",IF(AND(H105=1,I105=1),"BAJO",IF(AND(H105=1,I105=2),"BAJO",IF(AND(H105=1,I105=3),"MODERADO",IF(AND(H105=1,I105=4),"FAVORABLE",IF(AND(H105=1,I105=5),"FAVORABLE",IF(AND(H105=2,I105=1),"BAJO",IF(AND(H105=2,I105=2),"BAJO",IF(AND(H105=2,I105=3),"MODERADO",IF(AND(H105=2,I105=4),"FAVORABLE",IF(AND(H105=2,I105=5),"ALTO",IF(AND(H105=3,I105=1),"BAJO",IF(AND(H105=3,I105=2),"MODERADO",IF(AND(H105=3,I105=3),"FAVORABLE",IF(AND(H105=3,I105=4),"ALTO",IF(AND(H105=3,I105=5),"ALTO",IF(AND(H105=4,I105=1),"MODERADO",IF(AND(H105=4,I105=2),"FAVORABLE",IF(AND(H105=4,I105=3),"FAVORABLE",IF(AND(H105=4,I105=4),"ALTO",IF(AND(H105=4,I105=5),"ALTO",IF(AND(H105=5,I105=1),"FAVORABLE",IF(AND(H105=5,I105=2),"FAVORABLE",IF(AND(H105=5,I105=3),"ALTO",IF(AND(H105=5,I105=4),"ALTO",IF(AND(H105=5,I105=5),"ALTO",""))))))))))))))))))))))))))</f>
        <v/>
      </c>
      <c r="L105" s="3" t="n"/>
      <c r="M105" s="3" t="n"/>
      <c r="N105" s="3" t="n"/>
      <c r="O105" s="3" t="n"/>
      <c r="P105" s="3" t="n"/>
      <c r="Q105" s="3" t="n"/>
      <c r="R105" s="3" t="n"/>
      <c r="S105" s="3" t="n"/>
      <c r="T105" s="13">
        <f>IFERROR(SUM(O105:S105),"")</f>
        <v/>
      </c>
      <c r="U105" s="13" t="n"/>
      <c r="V105" s="3" t="n"/>
      <c r="W105" s="13" t="n"/>
      <c r="X105" s="3" t="n"/>
      <c r="Y105" s="12">
        <f>IF(J105="","",IF(OR(N105="",N105="IMPACTO"),H105,IF(T105&lt;=50,H105,IF(AND(T105&lt;=75,H105&lt;5),H105+1,IF(AND(T105&lt;=75,H105=5),H105,IF(AND(T105&lt;=100,H105&lt;4),H105+2,IF(AND(T105&lt;=100,H105=4),H105+1,IF(AND(T105&lt;=100,H105=5),H105,""))))))))</f>
        <v/>
      </c>
      <c r="Z105" s="12">
        <f>IF(J105="","",IF(OR(N105="",N105="PROBABILIDAD"),I105,IF(T105&lt;=50,I105,IF(AND(T105&lt;=75,I105&lt;5),I105+1,IF(AND(T105&lt;=75,I105=5),I105,IF(AND(T105&lt;=100,I105&lt;4),I105+2,IF(AND(T105&lt;=100,I105=4),I105+1,IF(AND(T105&lt;=100,I105=5),I105,""))))))))</f>
        <v/>
      </c>
      <c r="AA105" s="12">
        <f>IF(OR(Y105="",Z105=""),"",Y105*Z105)</f>
        <v/>
      </c>
      <c r="AB105" s="14">
        <f>IF(AA105="","",IF(AND(Y105=1,Z105=1),"BAJO",IF(AND(Y105=1,Z105=2),"MODERADO",IF(AND(Y105=1,Z105=3),"MODERADO",IF(AND(Y105=1,Z105=4),"MODERADO",IF(AND(Y105=1,Z105=5),"MODERADO",IF(AND(Y105=2,Z105=1),"BAJO",IF(AND(Y105=2,Z105=2),"MODERADO",IF(AND(Y105=2,Z105=3),"MODERADO",IF(AND(Y105=2,Z105=4),"FAVORABLE",IF(AND(Y105=2,Z105=5),"FAVORABLE",IF(AND(Y105=3,Z105=1),"BAJO",IF(AND(Y105=3,Z105=2),"MODERADO",IF(AND(Y105=3,Z105=3),"FAVORABLE",IF(AND(Y105=3,Z105=4),"FAVORABLE",IF(AND(Y105=3,Z105=5),"FAVORABLE",IF(AND(Y105=4,Z105=1),"BAJO",IF(AND(Y105=4,Z105=2),"MODERADO",IF(AND(Y105=4,Z105=3),"FAVORABLE",IF(AND(Y105=4,Z105=4),"FAVORABLE",IF(AND(Y105=4,Z105=5),"ALTO",IF(AND(Y105=5,Z105=1),"BAJO",IF(AND(Y105=5,Z105=2),"MODERADO",IF(AND(Y105=5,Z105=3),"FAVORABLE",IF(AND(Y105=5,Z105=4),"ALTO",IF(AND(Y105=5,Z105=5),"ALTO",""))))))))))))))))))))))))))</f>
        <v/>
      </c>
      <c r="AC105" s="18" t="n"/>
      <c r="AD105" s="20" t="n"/>
      <c r="AE105" s="18" t="n"/>
      <c r="AF105" s="20" t="n"/>
      <c r="AG105" s="18" t="n"/>
      <c r="AH105" s="20" t="n"/>
      <c r="AI105" s="18" t="n"/>
      <c r="AJ105" s="20" t="n"/>
      <c r="AK105" s="18" t="n"/>
      <c r="AL105" s="20" t="n"/>
      <c r="AM105" s="18" t="n"/>
      <c r="AN105" s="20" t="n"/>
    </row>
  </sheetData>
  <mergeCells count="5">
    <mergeCell ref="N4:X4"/>
    <mergeCell ref="H4:M4"/>
    <mergeCell ref="Y4:AB4"/>
    <mergeCell ref="AC4:AN4"/>
    <mergeCell ref="D4:G4"/>
  </mergeCells>
  <conditionalFormatting sqref="L9:L12">
    <cfRule type="cellIs" priority="40" operator="equal" dxfId="2">
      <formula>"BAJO"</formula>
    </cfRule>
    <cfRule type="cellIs" priority="41" operator="equal" dxfId="3">
      <formula>"MODERADO"</formula>
    </cfRule>
    <cfRule type="cellIs" priority="42" operator="equal" dxfId="1">
      <formula>"ALTO"</formula>
    </cfRule>
    <cfRule type="cellIs" priority="43" operator="equal" dxfId="0">
      <formula>"EXTREMO"</formula>
    </cfRule>
  </conditionalFormatting>
  <conditionalFormatting sqref="AB6:AB105">
    <cfRule type="cellIs" priority="32" operator="equal" dxfId="2">
      <formula>"BAJO"</formula>
    </cfRule>
    <cfRule type="cellIs" priority="33" operator="equal" dxfId="3">
      <formula>"MODERADO"</formula>
    </cfRule>
    <cfRule type="cellIs" priority="34" operator="equal" dxfId="1">
      <formula>"FAVORABLE"</formula>
    </cfRule>
    <cfRule type="cellIs" priority="35" operator="equal" dxfId="0" stopIfTrue="1">
      <formula>"ALTO"</formula>
    </cfRule>
  </conditionalFormatting>
  <conditionalFormatting sqref="K6:K105">
    <cfRule type="cellIs" priority="24" operator="equal" dxfId="2">
      <formula>"BAJO"</formula>
    </cfRule>
    <cfRule type="cellIs" priority="25" operator="equal" dxfId="3">
      <formula>"MODERADO"</formula>
    </cfRule>
    <cfRule type="cellIs" priority="26" operator="equal" dxfId="1">
      <formula>"FAVORABLE"</formula>
    </cfRule>
    <cfRule type="cellIs" priority="27" operator="equal" dxfId="0" stopIfTrue="1">
      <formula>"ALTO"</formula>
    </cfRule>
  </conditionalFormatting>
  <conditionalFormatting sqref="L8">
    <cfRule type="cellIs" priority="12" operator="equal" dxfId="2">
      <formula>"BAJO"</formula>
    </cfRule>
    <cfRule type="cellIs" priority="13" operator="equal" dxfId="3">
      <formula>"MODERADO"</formula>
    </cfRule>
    <cfRule type="cellIs" priority="14" operator="equal" dxfId="1">
      <formula>"ALTO"</formula>
    </cfRule>
    <cfRule type="cellIs" priority="15" operator="equal" dxfId="0">
      <formula>"EXTREMO"</formula>
    </cfRule>
  </conditionalFormatting>
  <conditionalFormatting sqref="G11:G105">
    <cfRule type="cellIs" priority="16" operator="equal" dxfId="2">
      <formula>"BAJO"</formula>
    </cfRule>
    <cfRule type="cellIs" priority="17" operator="equal" dxfId="3">
      <formula>"MODERADO"</formula>
    </cfRule>
    <cfRule type="cellIs" priority="18" operator="equal" dxfId="1">
      <formula>"ALTO"</formula>
    </cfRule>
    <cfRule type="cellIs" priority="19" operator="equal" dxfId="0">
      <formula>"EXTREMO"</formula>
    </cfRule>
  </conditionalFormatting>
  <conditionalFormatting sqref="T6:T105 W6:X105">
    <cfRule type="cellIs" priority="11" operator="equal" dxfId="8">
      <formula>0</formula>
    </cfRule>
  </conditionalFormatting>
  <conditionalFormatting sqref="Y9:Z9">
    <cfRule type="cellIs" priority="2" operator="equal" dxfId="8">
      <formula>0</formula>
    </cfRule>
  </conditionalFormatting>
  <conditionalFormatting sqref="U6:V105">
    <cfRule type="cellIs" priority="1" operator="equal" dxfId="8">
      <formula>0</formula>
    </cfRule>
  </conditionalFormatting>
  <dataValidations count="3">
    <dataValidation sqref="J6:K105 L8:L12 Z6:AB105"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106:O1048576" showDropDown="0" showInputMessage="0" showErrorMessage="0" allowBlank="1"/>
    <dataValidation sqref="Y6:Y105" showDropDown="0" showInputMessage="0" showErrorMessage="0" allowBlank="1" errorStyle="warning"/>
  </dataValidations>
  <hyperlinks>
    <hyperlink ref="E1" location="'IDENTIFICACIÓN DOFA'!A1" display="REGRESAR"/>
  </hyperlinks>
  <pageMargins left="0.7" right="0.7" top="0.75" bottom="0.75" header="0.3" footer="0.3"/>
  <pageSetup orientation="portrait"/>
  <legacyDrawing xmlns:r="http://schemas.openxmlformats.org/officeDocument/2006/relationships" r:id="anysvml"/>
</worksheet>
</file>

<file path=xl/worksheets/sheet14.xml><?xml version="1.0" encoding="utf-8"?>
<worksheet xmlns="http://schemas.openxmlformats.org/spreadsheetml/2006/main">
  <sheetPr codeName="Hoja6">
    <tabColor rgb="FFEDE395"/>
    <outlinePr summaryBelow="1" summaryRight="1"/>
    <pageSetUpPr/>
  </sheetPr>
  <dimension ref="A2:BJ201"/>
  <sheetViews>
    <sheetView showGridLines="0" showRowColHeaders="0" zoomScaleNormal="100" workbookViewId="0">
      <selection activeCell="G13" sqref="G13:G15"/>
    </sheetView>
  </sheetViews>
  <sheetFormatPr baseColWidth="10" defaultColWidth="11.42578125" defaultRowHeight="15"/>
  <cols>
    <col width="11.42578125" customWidth="1" style="9" min="1" max="1"/>
    <col width="8.42578125" customWidth="1" style="9" min="2" max="2"/>
    <col width="25.140625" customWidth="1" style="9" min="3" max="3"/>
    <col width="27.140625" customWidth="1" style="9" min="4" max="6"/>
    <col width="13.42578125" customWidth="1" style="9" min="7" max="10"/>
    <col width="11.85546875" bestFit="1" customWidth="1" style="10" min="11" max="11"/>
    <col width="11.42578125" customWidth="1" style="10" min="12" max="12"/>
    <col width="11.42578125" customWidth="1" style="11" min="13" max="13"/>
    <col hidden="1" width="11.85546875" customWidth="1" style="11" min="14" max="14"/>
    <col hidden="1" style="11" min="15" max="62"/>
    <col width="11.42578125" customWidth="1" style="10" min="63" max="68"/>
    <col width="11.42578125" customWidth="1" style="9" min="69" max="16384"/>
  </cols>
  <sheetData>
    <row r="2" ht="15" customHeight="1">
      <c r="A2" s="89" t="inlineStr">
        <is>
          <t>REGRESAR</t>
        </is>
      </c>
      <c r="B2" s="492" t="inlineStr">
        <is>
          <t>MAPA DE OPORTUNIDADES DE LA UNIVERSIDAD DE CUNDINAMARCA</t>
        </is>
      </c>
      <c r="C2" s="616" t="n"/>
      <c r="D2" s="616" t="n"/>
      <c r="E2" s="616" t="n"/>
      <c r="F2" s="616" t="n"/>
      <c r="G2" s="616" t="n"/>
      <c r="H2" s="616" t="n"/>
      <c r="I2" s="616" t="n"/>
      <c r="J2" s="617" t="n"/>
    </row>
    <row r="3" ht="15.75" customHeight="1">
      <c r="B3" s="618" t="n"/>
      <c r="C3" s="619" t="n"/>
      <c r="D3" s="619" t="n"/>
      <c r="E3" s="619" t="n"/>
      <c r="F3" s="619" t="n"/>
      <c r="G3" s="619" t="n"/>
      <c r="H3" s="619" t="n"/>
      <c r="I3" s="619" t="n"/>
      <c r="J3" s="620" t="n"/>
    </row>
    <row r="4" ht="18" customHeight="1">
      <c r="B4" s="493" t="inlineStr">
        <is>
          <t>IMPACTO</t>
        </is>
      </c>
      <c r="C4" s="617" t="n"/>
      <c r="D4" s="621" t="inlineStr">
        <is>
          <t>Insignificante 20% (1)</t>
        </is>
      </c>
      <c r="E4" s="621" t="inlineStr">
        <is>
          <t>Menor 40% (2)</t>
        </is>
      </c>
      <c r="F4" s="621" t="inlineStr">
        <is>
          <t>Moderado 60% (3)</t>
        </is>
      </c>
      <c r="G4" s="621" t="inlineStr">
        <is>
          <t>Mayor 80% (4)</t>
        </is>
      </c>
      <c r="H4" s="617" t="n"/>
      <c r="I4" s="621" t="inlineStr">
        <is>
          <t>Excelente 100% (5)</t>
        </is>
      </c>
      <c r="J4" s="617" t="n"/>
      <c r="N4" s="11">
        <f>IF(N5&lt;&gt;""," -O","")</f>
        <v/>
      </c>
      <c r="P4" s="11">
        <f>IF(P5&lt;&gt;""," -O","")</f>
        <v/>
      </c>
      <c r="R4" s="11">
        <f>IF(R5&lt;&gt;""," -O","")</f>
        <v/>
      </c>
      <c r="T4" s="11">
        <f>IF(T5&lt;&gt;""," -O","")</f>
        <v/>
      </c>
      <c r="V4" s="11">
        <f>IF(V5&lt;&gt;""," -O","")</f>
        <v/>
      </c>
      <c r="X4" s="11">
        <f>IF(X5&lt;&gt;""," -O","")</f>
        <v/>
      </c>
      <c r="Z4" s="11">
        <f>IF(Z5&lt;&gt;""," -O","")</f>
        <v/>
      </c>
      <c r="AB4" s="11">
        <f>IF(AB5&lt;&gt;""," -O","")</f>
        <v/>
      </c>
      <c r="AD4" s="11">
        <f>IF(AD5&lt;&gt;""," -O","")</f>
        <v/>
      </c>
      <c r="AF4" s="11">
        <f>IF(AF5&lt;&gt;""," -O","")</f>
        <v/>
      </c>
      <c r="AH4" s="11">
        <f>IF(AH5&lt;&gt;""," -O","")</f>
        <v/>
      </c>
      <c r="AJ4" s="11">
        <f>IF(AJ5&lt;&gt;""," -O","")</f>
        <v/>
      </c>
      <c r="AL4" s="11">
        <f>IF(AL5&lt;&gt;""," -O","")</f>
        <v/>
      </c>
      <c r="AN4" s="11">
        <f>IF(AN5&lt;&gt;""," -O","")</f>
        <v/>
      </c>
      <c r="AP4" s="11">
        <f>IF(AP5&lt;&gt;""," -O","")</f>
        <v/>
      </c>
      <c r="AR4" s="11">
        <f>IF(AR5&lt;&gt;""," -O","")</f>
        <v/>
      </c>
      <c r="AT4" s="11">
        <f>IF(AT5&lt;&gt;""," -O","")</f>
        <v/>
      </c>
      <c r="AV4" s="11">
        <f>IF(AV5&lt;&gt;""," -O","")</f>
        <v/>
      </c>
      <c r="AX4" s="11">
        <f>IF(AX5&lt;&gt;""," -O","")</f>
        <v/>
      </c>
      <c r="AZ4" s="11">
        <f>IF(AZ5&lt;&gt;""," -O","")</f>
        <v/>
      </c>
      <c r="BB4" s="11">
        <f>IF(BB5&lt;&gt;""," -O","")</f>
        <v/>
      </c>
      <c r="BD4" s="11">
        <f>IF(BD5&lt;&gt;""," -O","")</f>
        <v/>
      </c>
      <c r="BF4" s="11">
        <f>IF(BF5&lt;&gt;""," -O","")</f>
        <v/>
      </c>
      <c r="BH4" s="11">
        <f>IF(BH5&lt;&gt;""," -O","")</f>
        <v/>
      </c>
      <c r="BJ4" s="11">
        <f>IF(BJ5&lt;&gt;""," -O","")</f>
        <v/>
      </c>
    </row>
    <row r="5" ht="24.75" customHeight="1">
      <c r="B5" s="496" t="inlineStr">
        <is>
          <t>PROBABILIDAD</t>
        </is>
      </c>
      <c r="C5" s="620" t="n"/>
      <c r="D5" s="622" t="n"/>
      <c r="E5" s="622" t="n"/>
      <c r="F5" s="622" t="n"/>
      <c r="G5" s="618" t="n"/>
      <c r="H5" s="620" t="n"/>
      <c r="I5" s="618" t="n"/>
      <c r="J5" s="620" t="n"/>
      <c r="M5" s="11" t="n">
        <v>1.01</v>
      </c>
      <c r="N5" s="11">
        <f>IFERROR(VLOOKUP(M5,'CRUCE OPORTUNIDADES'!$C$6:$D$105,2,FALSE),"")</f>
        <v/>
      </c>
      <c r="O5" s="11" t="n">
        <v>2.01</v>
      </c>
      <c r="P5" s="11">
        <f>IFERROR(VLOOKUP(O5,'CRUCE OPORTUNIDADES'!$C$6:$D$105,2,FALSE),"")</f>
        <v/>
      </c>
      <c r="Q5" s="11" t="n">
        <v>3.01</v>
      </c>
      <c r="R5" s="11">
        <f>IFERROR(VLOOKUP(Q5,'CRUCE OPORTUNIDADES'!$C$6:$D$105,2,FALSE),"")</f>
        <v/>
      </c>
      <c r="S5" s="11" t="n">
        <v>4.01</v>
      </c>
      <c r="T5" s="11">
        <f>IFERROR(VLOOKUP(S5,'CRUCE OPORTUNIDADES'!$C$6:$D$105,2,FALSE),"")</f>
        <v/>
      </c>
      <c r="U5" s="11" t="n">
        <v>5.01</v>
      </c>
      <c r="V5" s="11">
        <f>IFERROR(VLOOKUP(U5,'CRUCE OPORTUNIDADES'!$C$6:$D$105,2,FALSE),"")</f>
        <v/>
      </c>
      <c r="W5" s="11" t="n">
        <v>6.01</v>
      </c>
      <c r="X5" s="11">
        <f>IFERROR(VLOOKUP(W5,'CRUCE OPORTUNIDADES'!$C$6:$D$105,2,FALSE),"")</f>
        <v/>
      </c>
      <c r="Y5" s="11" t="n">
        <v>7.01</v>
      </c>
      <c r="Z5" s="11">
        <f>IFERROR(VLOOKUP(Y5,'CRUCE OPORTUNIDADES'!$C$6:$D$105,2,FALSE),"")</f>
        <v/>
      </c>
      <c r="AA5" s="11" t="n">
        <v>8.01</v>
      </c>
      <c r="AB5" s="11">
        <f>IFERROR(VLOOKUP(AA5,'CRUCE OPORTUNIDADES'!$C$6:$D$105,2,FALSE),"")</f>
        <v/>
      </c>
      <c r="AC5" s="11" t="n">
        <v>9.01</v>
      </c>
      <c r="AD5" s="11">
        <f>IFERROR(VLOOKUP(AC5,'CRUCE OPORTUNIDADES'!$C$6:$D$105,2,FALSE),"")</f>
        <v/>
      </c>
      <c r="AE5" s="11" t="n">
        <v>10.01</v>
      </c>
      <c r="AF5" s="11">
        <f>IFERROR(VLOOKUP(AE5,'CRUCE OPORTUNIDADES'!$C$6:$D$105,2,FALSE),"")</f>
        <v/>
      </c>
      <c r="AG5" s="11" t="n">
        <v>11.01</v>
      </c>
      <c r="AH5" s="11">
        <f>IFERROR(VLOOKUP(AG5,'CRUCE OPORTUNIDADES'!$C$6:$D$105,2,FALSE),"")</f>
        <v/>
      </c>
      <c r="AI5" s="11" t="n">
        <v>12.01</v>
      </c>
      <c r="AJ5" s="11">
        <f>IFERROR(VLOOKUP(AI5,'CRUCE OPORTUNIDADES'!$C$6:$D$105,2,FALSE),"")</f>
        <v/>
      </c>
      <c r="AK5" s="11" t="n">
        <v>13.01</v>
      </c>
      <c r="AL5" s="11">
        <f>IFERROR(VLOOKUP(AK5,'CRUCE OPORTUNIDADES'!$C$6:$D$105,2,FALSE),"")</f>
        <v/>
      </c>
      <c r="AM5" s="11" t="n">
        <v>14.01</v>
      </c>
      <c r="AN5" s="11">
        <f>IFERROR(VLOOKUP(AM5,'CRUCE OPORTUNIDADES'!$C$6:$D$105,2,FALSE),"")</f>
        <v/>
      </c>
      <c r="AO5" s="11" t="n">
        <v>15.01</v>
      </c>
      <c r="AP5" s="11">
        <f>IFERROR(VLOOKUP(AO5,'CRUCE OPORTUNIDADES'!$C$6:$D$105,2,FALSE),"")</f>
        <v/>
      </c>
      <c r="AQ5" s="11" t="n">
        <v>16.01</v>
      </c>
      <c r="AR5" s="11">
        <f>IFERROR(VLOOKUP(AQ5,'CRUCE OPORTUNIDADES'!$C$6:$D$105,2,FALSE),"")</f>
        <v/>
      </c>
      <c r="AS5" s="11" t="n">
        <v>17.01</v>
      </c>
      <c r="AT5" s="11">
        <f>IFERROR(VLOOKUP(AS5,'CRUCE OPORTUNIDADES'!$C$6:$D$105,2,FALSE),"")</f>
        <v/>
      </c>
      <c r="AU5" s="11" t="n">
        <v>18.01</v>
      </c>
      <c r="AV5" s="11">
        <f>IFERROR(VLOOKUP(AU5,'CRUCE OPORTUNIDADES'!$C$6:$D$105,2,FALSE),"")</f>
        <v/>
      </c>
      <c r="AW5" s="11" t="n">
        <v>19.01</v>
      </c>
      <c r="AX5" s="11">
        <f>IFERROR(VLOOKUP(AW5,'CRUCE OPORTUNIDADES'!$C$6:$D$105,2,FALSE),"")</f>
        <v/>
      </c>
      <c r="AY5" s="11" t="n">
        <v>20.01</v>
      </c>
      <c r="AZ5" s="11">
        <f>IFERROR(VLOOKUP(AY5,'CRUCE OPORTUNIDADES'!$C$6:$D$105,2,FALSE),"")</f>
        <v/>
      </c>
      <c r="BA5" s="11" t="n">
        <v>21.01</v>
      </c>
      <c r="BB5" s="11">
        <f>IFERROR(VLOOKUP(BA5,'CRUCE OPORTUNIDADES'!$C$6:$D$105,2,FALSE),"")</f>
        <v/>
      </c>
      <c r="BC5" s="11" t="n">
        <v>22.01</v>
      </c>
      <c r="BD5" s="11">
        <f>IFERROR(VLOOKUP(BC5,'CRUCE OPORTUNIDADES'!$C$6:$D$105,2,FALSE),"")</f>
        <v/>
      </c>
      <c r="BE5" s="11" t="n">
        <v>23.01</v>
      </c>
      <c r="BF5" s="11">
        <f>IFERROR(VLOOKUP(BE5,'CRUCE OPORTUNIDADES'!$C$6:$D$105,2,FALSE),"")</f>
        <v/>
      </c>
      <c r="BG5" s="11" t="n">
        <v>24.01</v>
      </c>
      <c r="BH5" s="11">
        <f>IFERROR(VLOOKUP(BG5,'CRUCE OPORTUNIDADES'!$C$6:$D$105,2,FALSE),"")</f>
        <v/>
      </c>
      <c r="BI5" s="11" t="n">
        <v>25.01</v>
      </c>
      <c r="BJ5" s="11">
        <f>IFERROR(VLOOKUP(BI5,'CRUCE OPORTUNIDADES'!$C$6:$D$105,2,FALSE),"")</f>
        <v/>
      </c>
    </row>
    <row r="6" ht="50.25" customHeight="1">
      <c r="B6" s="491" t="inlineStr">
        <is>
          <t>Raro 20% (1)</t>
        </is>
      </c>
      <c r="C6" s="623" t="n"/>
      <c r="D6" s="15">
        <f>CONCATENATE(N4,N5,N6,N7,N8,N9,N10,N12,N13,N15,N16,N17,N18,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f>
        <v/>
      </c>
      <c r="E6" s="502">
        <f>CONCATENATE(P4,P5,P6,P7,P8,P9,P10,P12,P13,P15,P16,P17,P18,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f>
        <v/>
      </c>
      <c r="F6" s="502">
        <f>CONCATENATE(R4,R5,R6,R7,R8,R9,R10,R12,R13,R15,R16,R17,R18,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f>
        <v/>
      </c>
      <c r="G6" s="502">
        <f>CONCATENATE(T4,T5,T6,T7,T8,T9,T10,T12,T13,T15,T16,T17,T18,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f>
        <v/>
      </c>
      <c r="H6" s="623" t="n"/>
      <c r="I6" s="502">
        <f>CONCATENATE(V4,V5,V6,V7,V8,V9,V10,V12,V13,V15,V16,V17,V18,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f>
        <v/>
      </c>
      <c r="J6" s="623" t="n"/>
      <c r="N6" s="11">
        <f>IF(N7&lt;&gt;""," -O","")</f>
        <v/>
      </c>
      <c r="P6" s="11">
        <f>IF(P7&lt;&gt;""," -O","")</f>
        <v/>
      </c>
      <c r="R6" s="11">
        <f>IF(R7&lt;&gt;""," -O","")</f>
        <v/>
      </c>
      <c r="T6" s="11">
        <f>IF(T7&lt;&gt;""," -O","")</f>
        <v/>
      </c>
      <c r="V6" s="11">
        <f>IF(V7&lt;&gt;""," -O","")</f>
        <v/>
      </c>
      <c r="X6" s="11">
        <f>IF(X7&lt;&gt;""," -O","")</f>
        <v/>
      </c>
      <c r="Z6" s="11">
        <f>IF(Z7&lt;&gt;""," -O","")</f>
        <v/>
      </c>
      <c r="AB6" s="11">
        <f>IF(AB7&lt;&gt;""," -O","")</f>
        <v/>
      </c>
      <c r="AD6" s="11">
        <f>IF(AD7&lt;&gt;""," -O","")</f>
        <v/>
      </c>
      <c r="AF6" s="11">
        <f>IF(AF7&lt;&gt;""," -O","")</f>
        <v/>
      </c>
      <c r="AH6" s="11">
        <f>IF(AH7&lt;&gt;""," -O","")</f>
        <v/>
      </c>
      <c r="AJ6" s="11">
        <f>IF(AJ7&lt;&gt;""," -O","")</f>
        <v/>
      </c>
      <c r="AL6" s="11">
        <f>IF(AL7&lt;&gt;""," -O","")</f>
        <v/>
      </c>
      <c r="AN6" s="11">
        <f>IF(AN7&lt;&gt;""," -O","")</f>
        <v/>
      </c>
      <c r="AP6" s="11">
        <f>IF(AP7&lt;&gt;""," -O","")</f>
        <v/>
      </c>
      <c r="AR6" s="11">
        <f>IF(AR7&lt;&gt;""," -O","")</f>
        <v/>
      </c>
      <c r="AT6" s="11">
        <f>IF(AT7&lt;&gt;""," -O","")</f>
        <v/>
      </c>
      <c r="AV6" s="11">
        <f>IF(AV7&lt;&gt;""," -O","")</f>
        <v/>
      </c>
      <c r="AX6" s="11">
        <f>IF(AX7&lt;&gt;""," -O","")</f>
        <v/>
      </c>
      <c r="AZ6" s="11">
        <f>IF(AZ7&lt;&gt;""," -O","")</f>
        <v/>
      </c>
      <c r="BB6" s="11">
        <f>IF(BB7&lt;&gt;""," -O","")</f>
        <v/>
      </c>
      <c r="BD6" s="11">
        <f>IF(BD7&lt;&gt;""," -O","")</f>
        <v/>
      </c>
      <c r="BF6" s="11">
        <f>IF(BF7&lt;&gt;""," -O","")</f>
        <v/>
      </c>
      <c r="BH6" s="11">
        <f>IF(BH7&lt;&gt;""," -O","")</f>
        <v/>
      </c>
      <c r="BJ6" s="11">
        <f>IF(BJ7&lt;&gt;""," -O","")</f>
        <v/>
      </c>
    </row>
    <row r="7" ht="50.25" customHeight="1">
      <c r="B7" s="491" t="inlineStr">
        <is>
          <t>Improbable 40% (2)</t>
        </is>
      </c>
      <c r="C7" s="623" t="n"/>
      <c r="D7" s="15">
        <f>CONCATENATE(X4,X5,X6,X7,X8,X9,X10,X12,X13,X15,X16,X17,X18,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f>
        <v/>
      </c>
      <c r="E7" s="502">
        <f>CONCATENATE(Z4,Z5,Z6,Z7,Z8,Z9,Z10,Z12,Z13,Z15,Z16,Z17,Z18,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f>
        <v/>
      </c>
      <c r="F7" s="502">
        <f>CONCATENATE(AB4,AB5,AB6,AB7,AB8,AB9,AB10,AB12,AB13,AB15,AB16,AB17,AB18,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f>
        <v/>
      </c>
      <c r="G7" s="503">
        <f>CONCATENATE(AD4,AD5,AD6,AD7,AD8,AD9,AD10,AD12,AD13,AD15,AD16,AD17,AD18,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f>
        <v/>
      </c>
      <c r="H7" s="623" t="n"/>
      <c r="I7" s="503">
        <f>CONCATENATE(AF4,AF5,AF6,AF7,AF8,AF9,AF10,AF12,AF13,AF15,AF16,AF17,AF18,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f>
        <v/>
      </c>
      <c r="J7" s="623" t="n"/>
      <c r="M7" s="11" t="n">
        <v>1.02</v>
      </c>
      <c r="N7" s="11">
        <f>IFERROR(VLOOKUP(M7,'CRUCE OPORTUNIDADES'!$C$6:$D$105,2,FALSE),"")</f>
        <v/>
      </c>
      <c r="O7" s="11" t="n">
        <v>2.02</v>
      </c>
      <c r="P7" s="11">
        <f>IFERROR(VLOOKUP(O7,'CRUCE OPORTUNIDADES'!$C$6:$D$105,2,FALSE),"")</f>
        <v/>
      </c>
      <c r="Q7" s="11" t="n">
        <v>3.02</v>
      </c>
      <c r="R7" s="11">
        <f>IFERROR(VLOOKUP(Q7,'CRUCE OPORTUNIDADES'!$C$6:$D$105,2,FALSE),"")</f>
        <v/>
      </c>
      <c r="S7" s="11" t="n">
        <v>4.02</v>
      </c>
      <c r="T7" s="11">
        <f>IFERROR(VLOOKUP(S7,'CRUCE OPORTUNIDADES'!$C$6:$D$105,2,FALSE),"")</f>
        <v/>
      </c>
      <c r="U7" s="11" t="n">
        <v>5.02</v>
      </c>
      <c r="V7" s="11">
        <f>IFERROR(VLOOKUP(U7,'CRUCE OPORTUNIDADES'!$C$6:$D$105,2,FALSE),"")</f>
        <v/>
      </c>
      <c r="W7" s="11" t="n">
        <v>6.02</v>
      </c>
      <c r="X7" s="11">
        <f>IFERROR(VLOOKUP(W7,'CRUCE OPORTUNIDADES'!$C$6:$D$105,2,FALSE),"")</f>
        <v/>
      </c>
      <c r="Y7" s="11" t="n">
        <v>7.02</v>
      </c>
      <c r="Z7" s="11">
        <f>IFERROR(VLOOKUP(Y7,'CRUCE OPORTUNIDADES'!$C$6:$D$105,2,FALSE),"")</f>
        <v/>
      </c>
      <c r="AA7" s="11" t="n">
        <v>8.02</v>
      </c>
      <c r="AB7" s="11">
        <f>IFERROR(VLOOKUP(AA7,'CRUCE OPORTUNIDADES'!$C$6:$D$105,2,FALSE),"")</f>
        <v/>
      </c>
      <c r="AC7" s="11" t="n">
        <v>9.02</v>
      </c>
      <c r="AD7" s="11">
        <f>IFERROR(VLOOKUP(AC7,'CRUCE OPORTUNIDADES'!$C$6:$D$105,2,FALSE),"")</f>
        <v/>
      </c>
      <c r="AE7" s="11" t="n">
        <v>10.02</v>
      </c>
      <c r="AF7" s="11">
        <f>IFERROR(VLOOKUP(AE7,'CRUCE OPORTUNIDADES'!$C$6:$D$105,2,FALSE),"")</f>
        <v/>
      </c>
      <c r="AG7" s="11" t="n">
        <v>11.02</v>
      </c>
      <c r="AH7" s="11">
        <f>IFERROR(VLOOKUP(AG7,'CRUCE OPORTUNIDADES'!$C$6:$D$105,2,FALSE),"")</f>
        <v/>
      </c>
      <c r="AI7" s="11" t="n">
        <v>12.02</v>
      </c>
      <c r="AJ7" s="11">
        <f>IFERROR(VLOOKUP(AI7,'CRUCE OPORTUNIDADES'!$C$6:$D$105,2,FALSE),"")</f>
        <v/>
      </c>
      <c r="AK7" s="11" t="n">
        <v>13.02</v>
      </c>
      <c r="AL7" s="11">
        <f>IFERROR(VLOOKUP(AK7,'CRUCE OPORTUNIDADES'!$C$6:$D$105,2,FALSE),"")</f>
        <v/>
      </c>
      <c r="AM7" s="11" t="n">
        <v>14.02</v>
      </c>
      <c r="AN7" s="11">
        <f>IFERROR(VLOOKUP(AM7,'CRUCE OPORTUNIDADES'!$C$6:$D$105,2,FALSE),"")</f>
        <v/>
      </c>
      <c r="AO7" s="11" t="n">
        <v>15.02</v>
      </c>
      <c r="AP7" s="11">
        <f>IFERROR(VLOOKUP(AO7,'CRUCE OPORTUNIDADES'!$C$6:$D$105,2,FALSE),"")</f>
        <v/>
      </c>
      <c r="AQ7" s="11" t="n">
        <v>16.02</v>
      </c>
      <c r="AR7" s="11">
        <f>IFERROR(VLOOKUP(AQ7,'CRUCE OPORTUNIDADES'!$C$6:$D$105,2,FALSE),"")</f>
        <v/>
      </c>
      <c r="AS7" s="11" t="n">
        <v>17.02</v>
      </c>
      <c r="AT7" s="11">
        <f>IFERROR(VLOOKUP(AS7,'CRUCE OPORTUNIDADES'!$C$6:$D$105,2,FALSE),"")</f>
        <v/>
      </c>
      <c r="AU7" s="11" t="n">
        <v>18.02</v>
      </c>
      <c r="AV7" s="11">
        <f>IFERROR(VLOOKUP(AU7,'CRUCE OPORTUNIDADES'!$C$6:$D$105,2,FALSE),"")</f>
        <v/>
      </c>
      <c r="AW7" s="11" t="n">
        <v>19.02</v>
      </c>
      <c r="AX7" s="11">
        <f>IFERROR(VLOOKUP(AW7,'CRUCE OPORTUNIDADES'!$C$6:$D$105,2,FALSE),"")</f>
        <v/>
      </c>
      <c r="AY7" s="11" t="n">
        <v>20.02</v>
      </c>
      <c r="AZ7" s="11">
        <f>IFERROR(VLOOKUP(AY7,'CRUCE OPORTUNIDADES'!$C$6:$D$105,2,FALSE),"")</f>
        <v/>
      </c>
      <c r="BA7" s="11" t="n">
        <v>21.02</v>
      </c>
      <c r="BB7" s="11">
        <f>IFERROR(VLOOKUP(BA7,'CRUCE OPORTUNIDADES'!$C$6:$D$105,2,FALSE),"")</f>
        <v/>
      </c>
      <c r="BC7" s="11" t="n">
        <v>22.02</v>
      </c>
      <c r="BD7" s="11">
        <f>IFERROR(VLOOKUP(BC7,'CRUCE OPORTUNIDADES'!$C$6:$D$105,2,FALSE),"")</f>
        <v/>
      </c>
      <c r="BE7" s="11" t="n">
        <v>23.02</v>
      </c>
      <c r="BF7" s="11">
        <f>IFERROR(VLOOKUP(BE7,'CRUCE OPORTUNIDADES'!$C$6:$D$105,2,FALSE),"")</f>
        <v/>
      </c>
      <c r="BG7" s="11" t="n">
        <v>24.02</v>
      </c>
      <c r="BH7" s="11">
        <f>IFERROR(VLOOKUP(BG7,'CRUCE OPORTUNIDADES'!$C$6:$D$105,2,FALSE),"")</f>
        <v/>
      </c>
      <c r="BI7" s="11" t="n">
        <v>25.02</v>
      </c>
      <c r="BJ7" s="11">
        <f>IFERROR(VLOOKUP(BI7,'CRUCE OPORTUNIDADES'!$C$6:$D$105,2,FALSE),"")</f>
        <v/>
      </c>
    </row>
    <row r="8" ht="50.25" customHeight="1">
      <c r="B8" s="491" t="inlineStr">
        <is>
          <t>Posible 60% (3)</t>
        </is>
      </c>
      <c r="C8" s="623" t="n"/>
      <c r="D8" s="15">
        <f>CONCATENATE(AH4,AH5,AH6,AH7,AH8,AH9,AH10,AH12,AH13,AH15,AH16,AH17,AH18,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f>
        <v/>
      </c>
      <c r="E8" s="147">
        <f>CONCATENATE(AJ4,AJ5,AJ6,AJ7,AJ8,AJ9,AJ10,AJ12,AJ13,AJ15,AJ16,AJ17,AJ18,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f>
        <v/>
      </c>
      <c r="F8" s="503">
        <f>CONCATENATE(AL4,AL5,AL6,AL7,AL8,AL9,AL10,AL12,AL13,AL15,AL16,AL17,AL18,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f>
        <v/>
      </c>
      <c r="G8" s="503">
        <f>CONCATENATE(AN4,AN5,AN6,AN7,AN8,AN9,AN10,AN12,AN13,AN15,AN16,AN17,AN18,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f>
        <v/>
      </c>
      <c r="H8" s="623" t="n"/>
      <c r="I8" s="503">
        <f>CONCATENATE(AP4,AP5,AP6,AP7,AP8,AP9,AP10,AP12,AP13,AP15,AP16,AP17,AP18,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f>
        <v/>
      </c>
      <c r="J8" s="623" t="n"/>
      <c r="N8" s="11">
        <f>IF(N9&lt;&gt;""," -O","")</f>
        <v/>
      </c>
      <c r="P8" s="11">
        <f>IF(P9&lt;&gt;""," -O","")</f>
        <v/>
      </c>
      <c r="R8" s="11">
        <f>IF(R9&lt;&gt;""," -O","")</f>
        <v/>
      </c>
      <c r="T8" s="11">
        <f>IF(T9&lt;&gt;""," -O","")</f>
        <v/>
      </c>
      <c r="V8" s="11">
        <f>IF(V9&lt;&gt;""," -O","")</f>
        <v/>
      </c>
      <c r="X8" s="11">
        <f>IF(X9&lt;&gt;""," -O","")</f>
        <v/>
      </c>
      <c r="Z8" s="11">
        <f>IF(Z9&lt;&gt;""," -O","")</f>
        <v/>
      </c>
      <c r="AB8" s="11">
        <f>IF(AB9&lt;&gt;""," -O","")</f>
        <v/>
      </c>
      <c r="AD8" s="11">
        <f>IF(AD9&lt;&gt;""," -O","")</f>
        <v/>
      </c>
      <c r="AF8" s="11">
        <f>IF(AF9&lt;&gt;""," -O","")</f>
        <v/>
      </c>
      <c r="AH8" s="11">
        <f>IF(AH9&lt;&gt;""," -O","")</f>
        <v/>
      </c>
      <c r="AJ8" s="11">
        <f>IF(AJ9&lt;&gt;""," -O","")</f>
        <v/>
      </c>
      <c r="AL8" s="11">
        <f>IF(AL9&lt;&gt;""," -O","")</f>
        <v/>
      </c>
      <c r="AN8" s="11">
        <f>IF(AN9&lt;&gt;""," -O","")</f>
        <v/>
      </c>
      <c r="AP8" s="11">
        <f>IF(AP9&lt;&gt;""," -O","")</f>
        <v/>
      </c>
      <c r="AR8" s="11">
        <f>IF(AR9&lt;&gt;""," -O","")</f>
        <v/>
      </c>
      <c r="AT8" s="11">
        <f>IF(AT9&lt;&gt;""," -O","")</f>
        <v/>
      </c>
      <c r="AV8" s="11">
        <f>IF(AV9&lt;&gt;""," -O","")</f>
        <v/>
      </c>
      <c r="AX8" s="11">
        <f>IF(AX9&lt;&gt;""," -O","")</f>
        <v/>
      </c>
      <c r="AZ8" s="11">
        <f>IF(AZ9&lt;&gt;""," -O","")</f>
        <v/>
      </c>
      <c r="BB8" s="11">
        <f>IF(BB9&lt;&gt;""," -O","")</f>
        <v/>
      </c>
      <c r="BD8" s="11">
        <f>IF(BD9&lt;&gt;""," -O","")</f>
        <v/>
      </c>
      <c r="BF8" s="11">
        <f>IF(BF9&lt;&gt;""," -O","")</f>
        <v/>
      </c>
      <c r="BH8" s="11">
        <f>IF(BH9&lt;&gt;""," -O","")</f>
        <v/>
      </c>
      <c r="BJ8" s="11">
        <f>IF(BJ9&lt;&gt;""," -O","")</f>
        <v/>
      </c>
    </row>
    <row r="9" ht="50.25" customHeight="1">
      <c r="B9" s="491" t="inlineStr">
        <is>
          <t>Probable 80% (4)</t>
        </is>
      </c>
      <c r="C9" s="623" t="n"/>
      <c r="D9" s="15">
        <f>CONCATENATE(AR4,AR5,AR6,AR7,AR8,AR9,AR10,AR12,AR13,AR15,AR16,AR17,AR18,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f>
        <v/>
      </c>
      <c r="E9" s="502">
        <f>CONCATENATE(AT4,AT5,AT6,AT7,AT8,AT9,AT10,AT12,AT13,AT15,AT16,AT17,AT18,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f>
        <v/>
      </c>
      <c r="F9" s="503">
        <f>CONCATENATE(AV4,AV5,AV6,AV7,AV8,AV9,AV10,AV12,AV13,AV15,AV16,AV17,AV18,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f>
        <v/>
      </c>
      <c r="G9" s="503">
        <f>CONCATENATE(AX4,AX5,AX6,AX7,AX8,AX9,AX10,AX12,AX13,AX15,AX16,AX17,AX18,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f>
        <v/>
      </c>
      <c r="H9" s="623" t="n"/>
      <c r="I9" s="512">
        <f>CONCATENATE(AZ4,AZ5,AZ6,AZ7,AZ8,AZ9,AZ10,AZ12,AZ13,AZ15,AZ16,AZ17,AZ18,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f>
        <v/>
      </c>
      <c r="J9" s="623" t="n"/>
      <c r="M9" s="11" t="n">
        <v>1.03</v>
      </c>
      <c r="N9" s="11">
        <f>IFERROR(VLOOKUP(M9,'CRUCE OPORTUNIDADES'!$C$6:$D$105,2,FALSE),"")</f>
        <v/>
      </c>
      <c r="O9" s="11" t="n">
        <v>2.03</v>
      </c>
      <c r="P9" s="11">
        <f>IFERROR(VLOOKUP(O9,'CRUCE OPORTUNIDADES'!$C$6:$D$105,2,FALSE),"")</f>
        <v/>
      </c>
      <c r="Q9" s="11" t="n">
        <v>3.03</v>
      </c>
      <c r="R9" s="11">
        <f>IFERROR(VLOOKUP(Q9,'CRUCE OPORTUNIDADES'!$C$6:$D$105,2,FALSE),"")</f>
        <v/>
      </c>
      <c r="S9" s="11" t="n">
        <v>4.03</v>
      </c>
      <c r="T9" s="11">
        <f>IFERROR(VLOOKUP(S9,'CRUCE OPORTUNIDADES'!$C$6:$D$105,2,FALSE),"")</f>
        <v/>
      </c>
      <c r="U9" s="11" t="n">
        <v>5.03</v>
      </c>
      <c r="V9" s="11">
        <f>IFERROR(VLOOKUP(U9,'CRUCE OPORTUNIDADES'!$C$6:$D$105,2,FALSE),"")</f>
        <v/>
      </c>
      <c r="W9" s="11" t="n">
        <v>6.03</v>
      </c>
      <c r="X9" s="11">
        <f>IFERROR(VLOOKUP(W9,'CRUCE OPORTUNIDADES'!$C$6:$D$105,2,FALSE),"")</f>
        <v/>
      </c>
      <c r="Y9" s="11" t="n">
        <v>7.03</v>
      </c>
      <c r="Z9" s="11">
        <f>IFERROR(VLOOKUP(Y9,'CRUCE OPORTUNIDADES'!$C$6:$D$105,2,FALSE),"")</f>
        <v/>
      </c>
      <c r="AA9" s="11" t="n">
        <v>8.029999999999999</v>
      </c>
      <c r="AB9" s="11">
        <f>IFERROR(VLOOKUP(AA9,'CRUCE OPORTUNIDADES'!$C$6:$D$105,2,FALSE),"")</f>
        <v/>
      </c>
      <c r="AC9" s="11" t="n">
        <v>9.029999999999999</v>
      </c>
      <c r="AD9" s="11">
        <f>IFERROR(VLOOKUP(AC9,'CRUCE OPORTUNIDADES'!$C$6:$D$105,2,FALSE),"")</f>
        <v/>
      </c>
      <c r="AE9" s="11" t="n">
        <v>10.03</v>
      </c>
      <c r="AF9" s="11">
        <f>IFERROR(VLOOKUP(AE9,'CRUCE OPORTUNIDADES'!$C$6:$D$105,2,FALSE),"")</f>
        <v/>
      </c>
      <c r="AG9" s="11" t="n">
        <v>11.03</v>
      </c>
      <c r="AH9" s="11">
        <f>IFERROR(VLOOKUP(AG9,'CRUCE OPORTUNIDADES'!$C$6:$D$105,2,FALSE),"")</f>
        <v/>
      </c>
      <c r="AI9" s="11" t="n">
        <v>12.03</v>
      </c>
      <c r="AJ9" s="11">
        <f>IFERROR(VLOOKUP(AI9,'CRUCE OPORTUNIDADES'!$C$6:$D$105,2,FALSE),"")</f>
        <v/>
      </c>
      <c r="AK9" s="11" t="n">
        <v>13.03</v>
      </c>
      <c r="AL9" s="11">
        <f>IFERROR(VLOOKUP(AK9,'CRUCE OPORTUNIDADES'!$C$6:$D$105,2,FALSE),"")</f>
        <v/>
      </c>
      <c r="AM9" s="11" t="n">
        <v>14.03</v>
      </c>
      <c r="AN9" s="11">
        <f>IFERROR(VLOOKUP(AM9,'CRUCE OPORTUNIDADES'!$C$6:$D$105,2,FALSE),"")</f>
        <v/>
      </c>
      <c r="AO9" s="11" t="n">
        <v>15.03</v>
      </c>
      <c r="AP9" s="11">
        <f>IFERROR(VLOOKUP(AO9,'CRUCE OPORTUNIDADES'!$C$6:$D$105,2,FALSE),"")</f>
        <v/>
      </c>
      <c r="AQ9" s="11" t="n">
        <v>16.03</v>
      </c>
      <c r="AR9" s="11">
        <f>IFERROR(VLOOKUP(AQ9,'CRUCE OPORTUNIDADES'!$C$6:$D$105,2,FALSE),"")</f>
        <v/>
      </c>
      <c r="AS9" s="11" t="n">
        <v>17.03</v>
      </c>
      <c r="AT9" s="11">
        <f>IFERROR(VLOOKUP(AS9,'CRUCE OPORTUNIDADES'!$C$6:$D$105,2,FALSE),"")</f>
        <v/>
      </c>
      <c r="AU9" s="11" t="n">
        <v>18.03</v>
      </c>
      <c r="AV9" s="11">
        <f>IFERROR(VLOOKUP(AU9,'CRUCE OPORTUNIDADES'!$C$6:$D$105,2,FALSE),"")</f>
        <v/>
      </c>
      <c r="AW9" s="11" t="n">
        <v>19.03</v>
      </c>
      <c r="AX9" s="11">
        <f>IFERROR(VLOOKUP(AW9,'CRUCE OPORTUNIDADES'!$C$6:$D$105,2,FALSE),"")</f>
        <v/>
      </c>
      <c r="AY9" s="11" t="n">
        <v>20.03</v>
      </c>
      <c r="AZ9" s="11">
        <f>IFERROR(VLOOKUP(AY9,'CRUCE OPORTUNIDADES'!$C$6:$D$105,2,FALSE),"")</f>
        <v/>
      </c>
      <c r="BA9" s="11" t="n">
        <v>21.03</v>
      </c>
      <c r="BB9" s="11">
        <f>IFERROR(VLOOKUP(BA9,'CRUCE OPORTUNIDADES'!$C$6:$D$105,2,FALSE),"")</f>
        <v/>
      </c>
      <c r="BC9" s="11" t="n">
        <v>22.03</v>
      </c>
      <c r="BD9" s="11">
        <f>IFERROR(VLOOKUP(BC9,'CRUCE OPORTUNIDADES'!$C$6:$D$105,2,FALSE),"")</f>
        <v/>
      </c>
      <c r="BE9" s="11" t="n">
        <v>23.03</v>
      </c>
      <c r="BF9" s="11">
        <f>IFERROR(VLOOKUP(BE9,'CRUCE OPORTUNIDADES'!$C$6:$D$105,2,FALSE),"")</f>
        <v/>
      </c>
      <c r="BG9" s="11" t="n">
        <v>24.03</v>
      </c>
      <c r="BH9" s="11">
        <f>IFERROR(VLOOKUP(BG9,'CRUCE OPORTUNIDADES'!$C$6:$D$105,2,FALSE),"")</f>
        <v/>
      </c>
      <c r="BI9" s="11" t="n">
        <v>25.03</v>
      </c>
      <c r="BJ9" s="11">
        <f>IFERROR(VLOOKUP(BI9,'CRUCE OPORTUNIDADES'!$C$6:$D$105,2,FALSE),"")</f>
        <v/>
      </c>
    </row>
    <row r="10" ht="50.25" customHeight="1">
      <c r="B10" s="491" t="inlineStr">
        <is>
          <t>Casi seguro 100% (5)</t>
        </is>
      </c>
      <c r="C10" s="623" t="n"/>
      <c r="D10" s="15">
        <f>CONCATENATE(BB4,BB5,BB6,BB7,BB8,BB9,BB10,BB12,BB13,BB15,BB16,BB17,BB18,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f>
        <v/>
      </c>
      <c r="E10" s="502">
        <f>CONCATENATE(BD4,BD5,BD6,BD7,BD8,BD9,BD10,BD12,BD13,BD15,BD16,BD17,BD18,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f>
        <v/>
      </c>
      <c r="F10" s="503">
        <f>CONCATENATE(BF4,BF5,BF6,BF7,BF8,BF9,BF10,BF12,BF13,BF15,BF16,BF17,BF18,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f>
        <v/>
      </c>
      <c r="G10" s="512">
        <f>CONCATENATE(BH4,BH5,BH6,BH7,BH8,BH9,BH10,BH12,BH13,BH15,BH16,BH17,BH18,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f>
        <v/>
      </c>
      <c r="H10" s="623" t="n"/>
      <c r="I10" s="512">
        <f>CONCATENATE(BJ4,BJ5,BJ6,BJ7,BJ8,BJ9,BJ10,BJ12,BJ13,BJ15,BJ16,BJ17,BJ18,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f>
        <v/>
      </c>
      <c r="J10" s="623" t="n"/>
      <c r="N10" s="11">
        <f>IF(N11&lt;&gt;""," -O","")</f>
        <v/>
      </c>
      <c r="P10" s="11">
        <f>IF(P11&lt;&gt;""," -O","")</f>
        <v/>
      </c>
      <c r="R10" s="11">
        <f>IF(R11&lt;&gt;""," -O","")</f>
        <v/>
      </c>
      <c r="T10" s="11">
        <f>IF(T11&lt;&gt;""," -O","")</f>
        <v/>
      </c>
      <c r="V10" s="11">
        <f>IF(V11&lt;&gt;""," -O","")</f>
        <v/>
      </c>
      <c r="X10" s="11">
        <f>IF(X11&lt;&gt;""," -O","")</f>
        <v/>
      </c>
      <c r="Z10" s="11">
        <f>IF(Z11&lt;&gt;""," -O","")</f>
        <v/>
      </c>
      <c r="AB10" s="11">
        <f>IF(AB11&lt;&gt;""," -O","")</f>
        <v/>
      </c>
      <c r="AD10" s="11">
        <f>IF(AD11&lt;&gt;""," -O","")</f>
        <v/>
      </c>
      <c r="AF10" s="11">
        <f>IF(AF11&lt;&gt;""," -O","")</f>
        <v/>
      </c>
      <c r="AH10" s="11">
        <f>IF(AH11&lt;&gt;""," -O","")</f>
        <v/>
      </c>
      <c r="AJ10" s="11">
        <f>IF(AJ11&lt;&gt;""," -O","")</f>
        <v/>
      </c>
      <c r="AL10" s="11">
        <f>IF(AL11&lt;&gt;""," -O","")</f>
        <v/>
      </c>
      <c r="AN10" s="11">
        <f>IF(AN11&lt;&gt;""," -O","")</f>
        <v/>
      </c>
      <c r="AP10" s="11">
        <f>IF(AP11&lt;&gt;""," -O","")</f>
        <v/>
      </c>
      <c r="AR10" s="11">
        <f>IF(AR11&lt;&gt;""," -O","")</f>
        <v/>
      </c>
      <c r="AT10" s="11">
        <f>IF(AT11&lt;&gt;""," -O","")</f>
        <v/>
      </c>
      <c r="AV10" s="11">
        <f>IF(AV11&lt;&gt;""," -O","")</f>
        <v/>
      </c>
      <c r="AX10" s="11">
        <f>IF(AX11&lt;&gt;""," -O","")</f>
        <v/>
      </c>
      <c r="AZ10" s="11">
        <f>IF(AZ11&lt;&gt;""," -O","")</f>
        <v/>
      </c>
      <c r="BB10" s="11">
        <f>IF(BB11&lt;&gt;""," -O","")</f>
        <v/>
      </c>
      <c r="BD10" s="11">
        <f>IF(BD11&lt;&gt;""," -O","")</f>
        <v/>
      </c>
      <c r="BF10" s="11">
        <f>IF(BF11&lt;&gt;""," -O","")</f>
        <v/>
      </c>
      <c r="BH10" s="11">
        <f>IF(BH11&lt;&gt;""," -O","")</f>
        <v/>
      </c>
      <c r="BJ10" s="11">
        <f>IF(BJ11&lt;&gt;""," -O","")</f>
        <v/>
      </c>
    </row>
    <row r="11" ht="22.5" customHeight="1">
      <c r="B11" s="106" t="inlineStr">
        <is>
          <t>COLOR</t>
        </is>
      </c>
      <c r="C11" s="513" t="inlineStr">
        <is>
          <t>INTERPRETACIÓN DE LA ZONA</t>
        </is>
      </c>
      <c r="D11" s="624" t="n"/>
      <c r="E11" s="623" t="n"/>
      <c r="F11" s="104" t="inlineStr">
        <is>
          <t>CANTIDAD DE OPORTUNIDADES POR ZONA</t>
        </is>
      </c>
      <c r="G11" s="513" t="inlineStr">
        <is>
          <t>PROMEDIO DE OPORTUNIDADES DEL PROCESO</t>
        </is>
      </c>
      <c r="H11" s="624" t="n"/>
      <c r="I11" s="624" t="n"/>
      <c r="J11" s="623" t="n"/>
      <c r="M11" s="11" t="n">
        <v>1.04</v>
      </c>
      <c r="N11" s="11">
        <f>IFERROR(VLOOKUP(M11,'CRUCE OPORTUNIDADES'!$C$6:$D$105,2,FALSE),"")</f>
        <v/>
      </c>
      <c r="O11" s="11" t="n">
        <v>2.04</v>
      </c>
      <c r="P11" s="11">
        <f>IFERROR(VLOOKUP(O11,'CRUCE OPORTUNIDADES'!$C$6:$D$105,2,FALSE),"")</f>
        <v/>
      </c>
      <c r="Q11" s="11" t="n">
        <v>3.04</v>
      </c>
      <c r="R11" s="11">
        <f>IFERROR(VLOOKUP(Q11,'CRUCE OPORTUNIDADES'!$C$6:$D$105,2,FALSE),"")</f>
        <v/>
      </c>
      <c r="S11" s="11" t="n">
        <v>4.04</v>
      </c>
      <c r="T11" s="11">
        <f>IFERROR(VLOOKUP(S11,'CRUCE OPORTUNIDADES'!$C$6:$D$105,2,FALSE),"")</f>
        <v/>
      </c>
      <c r="U11" s="11" t="n">
        <v>5.04</v>
      </c>
      <c r="V11" s="11">
        <f>IFERROR(VLOOKUP(U11,'CRUCE OPORTUNIDADES'!$C$6:$D$105,2,FALSE),"")</f>
        <v/>
      </c>
      <c r="W11" s="11" t="n">
        <v>6.04</v>
      </c>
      <c r="X11" s="11">
        <f>IFERROR(VLOOKUP(W11,'CRUCE OPORTUNIDADES'!$C$6:$D$105,2,FALSE),"")</f>
        <v/>
      </c>
      <c r="Y11" s="11" t="n">
        <v>7.04</v>
      </c>
      <c r="Z11" s="11">
        <f>IFERROR(VLOOKUP(Y11,'CRUCE OPORTUNIDADES'!$C$6:$D$105,2,FALSE),"")</f>
        <v/>
      </c>
      <c r="AA11" s="11" t="n">
        <v>8.039999999999999</v>
      </c>
      <c r="AB11" s="11">
        <f>IFERROR(VLOOKUP(AA11,'CRUCE OPORTUNIDADES'!$C$6:$D$105,2,FALSE),"")</f>
        <v/>
      </c>
      <c r="AC11" s="11" t="n">
        <v>9.039999999999999</v>
      </c>
      <c r="AD11" s="11">
        <f>IFERROR(VLOOKUP(AC11,'CRUCE OPORTUNIDADES'!$C$6:$D$105,2,FALSE),"")</f>
        <v/>
      </c>
      <c r="AE11" s="11" t="n">
        <v>10.04</v>
      </c>
      <c r="AF11" s="11">
        <f>IFERROR(VLOOKUP(AE11,'CRUCE OPORTUNIDADES'!$C$6:$D$105,2,FALSE),"")</f>
        <v/>
      </c>
      <c r="AG11" s="11" t="n">
        <v>11.04</v>
      </c>
      <c r="AH11" s="11">
        <f>IFERROR(VLOOKUP(AG11,'CRUCE OPORTUNIDADES'!$C$6:$D$105,2,FALSE),"")</f>
        <v/>
      </c>
      <c r="AI11" s="11" t="n">
        <v>12.04</v>
      </c>
      <c r="AJ11" s="11">
        <f>IFERROR(VLOOKUP(AI11,'CRUCE OPORTUNIDADES'!$C$6:$D$105,2,FALSE),"")</f>
        <v/>
      </c>
      <c r="AK11" s="11" t="n">
        <v>13.04</v>
      </c>
      <c r="AL11" s="11">
        <f>IFERROR(VLOOKUP(AK11,'CRUCE OPORTUNIDADES'!$C$6:$D$105,2,FALSE),"")</f>
        <v/>
      </c>
      <c r="AM11" s="11" t="n">
        <v>14.04</v>
      </c>
      <c r="AN11" s="11">
        <f>IFERROR(VLOOKUP(AM11,'CRUCE OPORTUNIDADES'!$C$6:$D$105,2,FALSE),"")</f>
        <v/>
      </c>
      <c r="AO11" s="11" t="n">
        <v>15.04</v>
      </c>
      <c r="AP11" s="11">
        <f>IFERROR(VLOOKUP(AO11,'CRUCE OPORTUNIDADES'!$C$6:$D$105,2,FALSE),"")</f>
        <v/>
      </c>
      <c r="AQ11" s="11" t="n">
        <v>16.04</v>
      </c>
      <c r="AR11" s="11">
        <f>IFERROR(VLOOKUP(AQ11,'CRUCE OPORTUNIDADES'!$C$6:$D$105,2,FALSE),"")</f>
        <v/>
      </c>
      <c r="AS11" s="11" t="n">
        <v>17.04</v>
      </c>
      <c r="AT11" s="11">
        <f>IFERROR(VLOOKUP(AS11,'CRUCE OPORTUNIDADES'!$C$6:$D$105,2,FALSE),"")</f>
        <v/>
      </c>
      <c r="AU11" s="11" t="n">
        <v>18.04</v>
      </c>
      <c r="AV11" s="11">
        <f>IFERROR(VLOOKUP(AU11,'CRUCE OPORTUNIDADES'!$C$6:$D$105,2,FALSE),"")</f>
        <v/>
      </c>
      <c r="AW11" s="11" t="n">
        <v>19.04</v>
      </c>
      <c r="AX11" s="11">
        <f>IFERROR(VLOOKUP(AW11,'CRUCE OPORTUNIDADES'!$C$6:$D$105,2,FALSE),"")</f>
        <v/>
      </c>
      <c r="AY11" s="11" t="n">
        <v>20.04</v>
      </c>
      <c r="AZ11" s="11">
        <f>IFERROR(VLOOKUP(AY11,'CRUCE OPORTUNIDADES'!$C$6:$D$105,2,FALSE),"")</f>
        <v/>
      </c>
      <c r="BA11" s="11" t="n">
        <v>21.04</v>
      </c>
      <c r="BB11" s="11">
        <f>IFERROR(VLOOKUP(BA11,'CRUCE OPORTUNIDADES'!$C$6:$D$105,2,FALSE),"")</f>
        <v/>
      </c>
      <c r="BC11" s="11" t="n">
        <v>22.04</v>
      </c>
      <c r="BD11" s="11">
        <f>IFERROR(VLOOKUP(BC11,'CRUCE OPORTUNIDADES'!$C$6:$D$105,2,FALSE),"")</f>
        <v/>
      </c>
      <c r="BE11" s="11" t="n">
        <v>23.04</v>
      </c>
      <c r="BF11" s="11">
        <f>IFERROR(VLOOKUP(BE11,'CRUCE OPORTUNIDADES'!$C$6:$D$105,2,FALSE),"")</f>
        <v/>
      </c>
      <c r="BG11" s="11" t="n">
        <v>24.04</v>
      </c>
      <c r="BH11" s="11">
        <f>IFERROR(VLOOKUP(BG11,'CRUCE OPORTUNIDADES'!$C$6:$D$105,2,FALSE),"")</f>
        <v/>
      </c>
      <c r="BI11" s="11" t="n">
        <v>25.04</v>
      </c>
      <c r="BJ11" s="11">
        <f>IFERROR(VLOOKUP(BI11,'CRUCE OPORTUNIDADES'!$C$6:$D$105,2,FALSE),"")</f>
        <v/>
      </c>
    </row>
    <row r="12" ht="15" customHeight="1">
      <c r="B12" s="8" t="n"/>
      <c r="C12" s="514" t="inlineStr">
        <is>
          <t xml:space="preserve"> Zona de oportunidad baja: Monitorear los eventos.</t>
        </is>
      </c>
      <c r="D12" s="624" t="n"/>
      <c r="E12" s="623" t="n"/>
      <c r="F12" s="88">
        <f>COUNTIF('CRUCE OPORTUNIDADES'!$AB$6:$AB$105,"BAJO")</f>
        <v/>
      </c>
      <c r="G12" s="513" t="inlineStr">
        <is>
          <t>PROBABILIDAD</t>
        </is>
      </c>
      <c r="H12" s="513" t="inlineStr">
        <is>
          <t>IMPACTO</t>
        </is>
      </c>
      <c r="I12" s="625" t="inlineStr">
        <is>
          <t>VALORACIÓN</t>
        </is>
      </c>
      <c r="J12" s="623" t="n"/>
      <c r="N12" s="11">
        <f>IF(N13&lt;&gt;""," -O","")</f>
        <v/>
      </c>
      <c r="P12" s="11">
        <f>IF(P13&lt;&gt;""," -O","")</f>
        <v/>
      </c>
      <c r="R12" s="11">
        <f>IF(R13&lt;&gt;""," -O","")</f>
        <v/>
      </c>
      <c r="T12" s="11">
        <f>IF(T13&lt;&gt;""," -O","")</f>
        <v/>
      </c>
      <c r="V12" s="11">
        <f>IF(V13&lt;&gt;""," -O","")</f>
        <v/>
      </c>
      <c r="X12" s="11">
        <f>IF(X13&lt;&gt;""," -O","")</f>
        <v/>
      </c>
      <c r="Z12" s="11">
        <f>IF(Z13&lt;&gt;""," -O","")</f>
        <v/>
      </c>
      <c r="AB12" s="11">
        <f>IF(AB13&lt;&gt;""," -O","")</f>
        <v/>
      </c>
      <c r="AD12" s="11">
        <f>IF(AD13&lt;&gt;""," -O","")</f>
        <v/>
      </c>
      <c r="AF12" s="11">
        <f>IF(AF13&lt;&gt;""," -O","")</f>
        <v/>
      </c>
      <c r="AH12" s="11">
        <f>IF(AH13&lt;&gt;""," -O","")</f>
        <v/>
      </c>
      <c r="AJ12" s="11">
        <f>IF(AJ13&lt;&gt;""," -O","")</f>
        <v/>
      </c>
      <c r="AL12" s="11">
        <f>IF(AL13&lt;&gt;""," -O","")</f>
        <v/>
      </c>
      <c r="AN12" s="11">
        <f>IF(AN13&lt;&gt;""," -O","")</f>
        <v/>
      </c>
      <c r="AP12" s="11">
        <f>IF(AP13&lt;&gt;""," -O","")</f>
        <v/>
      </c>
      <c r="AR12" s="11">
        <f>IF(AR13&lt;&gt;""," -O","")</f>
        <v/>
      </c>
      <c r="AT12" s="11">
        <f>IF(AT13&lt;&gt;""," -O","")</f>
        <v/>
      </c>
      <c r="AV12" s="11">
        <f>IF(AV13&lt;&gt;""," -O","")</f>
        <v/>
      </c>
      <c r="AX12" s="11">
        <f>IF(AX13&lt;&gt;""," -O","")</f>
        <v/>
      </c>
      <c r="AZ12" s="11">
        <f>IF(AZ13&lt;&gt;""," -O","")</f>
        <v/>
      </c>
      <c r="BB12" s="11">
        <f>IF(BB13&lt;&gt;""," -O","")</f>
        <v/>
      </c>
      <c r="BD12" s="11">
        <f>IF(BD13&lt;&gt;""," -O","")</f>
        <v/>
      </c>
      <c r="BF12" s="11">
        <f>IF(BF13&lt;&gt;""," -O","")</f>
        <v/>
      </c>
      <c r="BH12" s="11">
        <f>IF(BH13&lt;&gt;""," -O","")</f>
        <v/>
      </c>
      <c r="BJ12" s="11">
        <f>IF(BJ13&lt;&gt;""," -O","")</f>
        <v/>
      </c>
    </row>
    <row r="13" ht="15" customHeight="1">
      <c r="B13" s="7" t="n"/>
      <c r="C13" s="514" t="inlineStr">
        <is>
          <t xml:space="preserve"> Zona de oportunidad moderada: Monitorear los eventos.</t>
        </is>
      </c>
      <c r="D13" s="624" t="n"/>
      <c r="E13" s="623" t="n"/>
      <c r="F13" s="88">
        <f>COUNTIF('CRUCE OPORTUNIDADES'!$AB$6:$AB$105,"MODERADO")</f>
        <v/>
      </c>
      <c r="G13" s="501">
        <f>AVERAGE('CRUCE OPORTUNIDADES'!Y6:Y105)</f>
        <v/>
      </c>
      <c r="H13" s="501">
        <f>AVERAGE('CRUCE OPORTUNIDADES'!Z6:Z105)</f>
        <v/>
      </c>
      <c r="I13" s="501">
        <f>ROUND(G13,0)*ROUND(H13,0)</f>
        <v/>
      </c>
      <c r="J13" s="617" t="n"/>
      <c r="M13" s="11" t="n">
        <v>1.05</v>
      </c>
      <c r="N13" s="11">
        <f>IFERROR(VLOOKUP(M13,'CRUCE OPORTUNIDADES'!$C$6:$D$105,2,FALSE),"")</f>
        <v/>
      </c>
      <c r="O13" s="11" t="n">
        <v>2.05</v>
      </c>
      <c r="P13" s="11">
        <f>IFERROR(VLOOKUP(O13,'CRUCE OPORTUNIDADES'!$C$6:$D$105,2,FALSE),"")</f>
        <v/>
      </c>
      <c r="Q13" s="11" t="n">
        <v>3.05</v>
      </c>
      <c r="R13" s="11">
        <f>IFERROR(VLOOKUP(Q13,'CRUCE OPORTUNIDADES'!$C$6:$D$105,2,FALSE),"")</f>
        <v/>
      </c>
      <c r="S13" s="11" t="n">
        <v>4.05</v>
      </c>
      <c r="T13" s="11">
        <f>IFERROR(VLOOKUP(S13,'CRUCE OPORTUNIDADES'!$C$6:$D$105,2,FALSE),"")</f>
        <v/>
      </c>
      <c r="U13" s="11" t="n">
        <v>5.05</v>
      </c>
      <c r="V13" s="11">
        <f>IFERROR(VLOOKUP(U13,'CRUCE OPORTUNIDADES'!$C$6:$D$105,2,FALSE),"")</f>
        <v/>
      </c>
      <c r="W13" s="11" t="n">
        <v>6.05</v>
      </c>
      <c r="X13" s="11">
        <f>IFERROR(VLOOKUP(W13,'CRUCE OPORTUNIDADES'!$C$6:$D$105,2,FALSE),"")</f>
        <v/>
      </c>
      <c r="Y13" s="11" t="n">
        <v>7.05</v>
      </c>
      <c r="Z13" s="11">
        <f>IFERROR(VLOOKUP(Y13,'CRUCE OPORTUNIDADES'!$C$6:$D$105,2,FALSE),"")</f>
        <v/>
      </c>
      <c r="AA13" s="11" t="n">
        <v>8.050000000000001</v>
      </c>
      <c r="AB13" s="11">
        <f>IFERROR(VLOOKUP(AA13,'CRUCE OPORTUNIDADES'!$C$6:$D$105,2,FALSE),"")</f>
        <v/>
      </c>
      <c r="AC13" s="11" t="n">
        <v>9.050000000000001</v>
      </c>
      <c r="AD13" s="11">
        <f>IFERROR(VLOOKUP(AC13,'CRUCE OPORTUNIDADES'!$C$6:$D$105,2,FALSE),"")</f>
        <v/>
      </c>
      <c r="AE13" s="11" t="n">
        <v>10.05</v>
      </c>
      <c r="AF13" s="11">
        <f>IFERROR(VLOOKUP(AE13,'CRUCE OPORTUNIDADES'!$C$6:$D$105,2,FALSE),"")</f>
        <v/>
      </c>
      <c r="AG13" s="11" t="n">
        <v>11.05</v>
      </c>
      <c r="AH13" s="11">
        <f>IFERROR(VLOOKUP(AG13,'CRUCE OPORTUNIDADES'!$C$6:$D$105,2,FALSE),"")</f>
        <v/>
      </c>
      <c r="AI13" s="11" t="n">
        <v>12.05</v>
      </c>
      <c r="AJ13" s="11">
        <f>IFERROR(VLOOKUP(AI13,'CRUCE OPORTUNIDADES'!$C$6:$D$105,2,FALSE),"")</f>
        <v/>
      </c>
      <c r="AK13" s="11" t="n">
        <v>13.05</v>
      </c>
      <c r="AL13" s="11">
        <f>IFERROR(VLOOKUP(AK13,'CRUCE OPORTUNIDADES'!$C$6:$D$105,2,FALSE),"")</f>
        <v/>
      </c>
      <c r="AM13" s="11" t="n">
        <v>14.05</v>
      </c>
      <c r="AN13" s="11">
        <f>IFERROR(VLOOKUP(AM13,'CRUCE OPORTUNIDADES'!$C$6:$D$105,2,FALSE),"")</f>
        <v/>
      </c>
      <c r="AO13" s="11" t="n">
        <v>15.05</v>
      </c>
      <c r="AP13" s="11">
        <f>IFERROR(VLOOKUP(AO13,'CRUCE OPORTUNIDADES'!$C$6:$D$105,2,FALSE),"")</f>
        <v/>
      </c>
      <c r="AQ13" s="11" t="n">
        <v>16.05</v>
      </c>
      <c r="AR13" s="11">
        <f>IFERROR(VLOOKUP(AQ13,'CRUCE OPORTUNIDADES'!$C$6:$D$105,2,FALSE),"")</f>
        <v/>
      </c>
      <c r="AS13" s="11" t="n">
        <v>17.05</v>
      </c>
      <c r="AT13" s="11">
        <f>IFERROR(VLOOKUP(AS13,'CRUCE OPORTUNIDADES'!$C$6:$D$105,2,FALSE),"")</f>
        <v/>
      </c>
      <c r="AU13" s="11" t="n">
        <v>18.05</v>
      </c>
      <c r="AV13" s="11">
        <f>IFERROR(VLOOKUP(AU13,'CRUCE OPORTUNIDADES'!$C$6:$D$105,2,FALSE),"")</f>
        <v/>
      </c>
      <c r="AW13" s="11" t="n">
        <v>19.05</v>
      </c>
      <c r="AX13" s="11">
        <f>IFERROR(VLOOKUP(AW13,'CRUCE OPORTUNIDADES'!$C$6:$D$105,2,FALSE),"")</f>
        <v/>
      </c>
      <c r="AY13" s="11" t="n">
        <v>20.05</v>
      </c>
      <c r="AZ13" s="11">
        <f>IFERROR(VLOOKUP(AY13,'CRUCE OPORTUNIDADES'!$C$6:$D$105,2,FALSE),"")</f>
        <v/>
      </c>
      <c r="BA13" s="11" t="n">
        <v>21.05</v>
      </c>
      <c r="BB13" s="11">
        <f>IFERROR(VLOOKUP(BA13,'CRUCE OPORTUNIDADES'!$C$6:$D$105,2,FALSE),"")</f>
        <v/>
      </c>
      <c r="BC13" s="11" t="n">
        <v>22.05</v>
      </c>
      <c r="BD13" s="11">
        <f>IFERROR(VLOOKUP(BC13,'CRUCE OPORTUNIDADES'!$C$6:$D$105,2,FALSE),"")</f>
        <v/>
      </c>
      <c r="BE13" s="11" t="n">
        <v>23.05</v>
      </c>
      <c r="BF13" s="11">
        <f>IFERROR(VLOOKUP(BE13,'CRUCE OPORTUNIDADES'!$C$6:$D$105,2,FALSE),"")</f>
        <v/>
      </c>
      <c r="BG13" s="11" t="n">
        <v>24.05</v>
      </c>
      <c r="BH13" s="11">
        <f>IFERROR(VLOOKUP(BG13,'CRUCE OPORTUNIDADES'!$C$6:$D$105,2,FALSE),"")</f>
        <v/>
      </c>
      <c r="BI13" s="11" t="n">
        <v>25.05</v>
      </c>
      <c r="BJ13" s="11">
        <f>IFERROR(VLOOKUP(BI13,'CRUCE OPORTUNIDADES'!$C$6:$D$105,2,FALSE),"")</f>
        <v/>
      </c>
    </row>
    <row r="14" ht="15.75" customHeight="1">
      <c r="B14" s="6" t="n"/>
      <c r="C14" s="514" t="inlineStr">
        <is>
          <t xml:space="preserve"> Zona de oportunidad favorable: Potencializar la oportunidad.</t>
        </is>
      </c>
      <c r="D14" s="624" t="n"/>
      <c r="E14" s="623" t="n"/>
      <c r="F14" s="88">
        <f>COUNTIF('CRUCE OPORTUNIDADES'!$AB$6:$AB$105,"FAVORABLE")</f>
        <v/>
      </c>
      <c r="G14" s="626" t="n"/>
      <c r="H14" s="626" t="n"/>
      <c r="I14" s="627" t="n"/>
      <c r="J14" s="628" t="n"/>
      <c r="N14" s="11">
        <f>IF(N15&lt;&gt;""," -O","")</f>
        <v/>
      </c>
      <c r="P14" s="11">
        <f>IF(P15&lt;&gt;""," -O","")</f>
        <v/>
      </c>
      <c r="R14" s="11">
        <f>IF(R15&lt;&gt;""," -O","")</f>
        <v/>
      </c>
      <c r="T14" s="11">
        <f>IF(T15&lt;&gt;""," -O","")</f>
        <v/>
      </c>
      <c r="V14" s="11">
        <f>IF(V15&lt;&gt;""," -O","")</f>
        <v/>
      </c>
      <c r="X14" s="11">
        <f>IF(X15&lt;&gt;""," -O","")</f>
        <v/>
      </c>
      <c r="Z14" s="11">
        <f>IF(Z15&lt;&gt;""," -O","")</f>
        <v/>
      </c>
      <c r="AB14" s="11">
        <f>IF(AB15&lt;&gt;""," -O","")</f>
        <v/>
      </c>
      <c r="AD14" s="11">
        <f>IF(AD15&lt;&gt;""," -O","")</f>
        <v/>
      </c>
      <c r="AF14" s="11">
        <f>IF(AF15&lt;&gt;""," -O","")</f>
        <v/>
      </c>
      <c r="AH14" s="11">
        <f>IF(AH15&lt;&gt;""," -O","")</f>
        <v/>
      </c>
      <c r="AJ14" s="11">
        <f>IF(AJ15&lt;&gt;""," -O","")</f>
        <v/>
      </c>
      <c r="AL14" s="11">
        <f>IF(AL15&lt;&gt;""," -O","")</f>
        <v/>
      </c>
      <c r="AN14" s="11">
        <f>IF(AN15&lt;&gt;""," -O","")</f>
        <v/>
      </c>
      <c r="AP14" s="11">
        <f>IF(AP15&lt;&gt;""," -O","")</f>
        <v/>
      </c>
      <c r="AR14" s="11">
        <f>IF(AR15&lt;&gt;""," -O","")</f>
        <v/>
      </c>
      <c r="AT14" s="11">
        <f>IF(AT15&lt;&gt;""," -O","")</f>
        <v/>
      </c>
      <c r="AV14" s="11">
        <f>IF(AV15&lt;&gt;""," -O","")</f>
        <v/>
      </c>
      <c r="AX14" s="11">
        <f>IF(AX15&lt;&gt;""," -O","")</f>
        <v/>
      </c>
      <c r="AZ14" s="11">
        <f>IF(AZ15&lt;&gt;""," -O","")</f>
        <v/>
      </c>
      <c r="BB14" s="11">
        <f>IF(BB15&lt;&gt;""," -O","")</f>
        <v/>
      </c>
      <c r="BD14" s="11">
        <f>IF(BD15&lt;&gt;""," -O","")</f>
        <v/>
      </c>
      <c r="BF14" s="11">
        <f>IF(BF15&lt;&gt;""," -O","")</f>
        <v/>
      </c>
      <c r="BH14" s="11">
        <f>IF(BH15&lt;&gt;""," -O","")</f>
        <v/>
      </c>
      <c r="BJ14" s="11">
        <f>IF(BJ15&lt;&gt;""," -O","")</f>
        <v/>
      </c>
    </row>
    <row r="15" ht="15.75" customHeight="1">
      <c r="B15" s="5" t="n"/>
      <c r="C15" s="514" t="inlineStr">
        <is>
          <t xml:space="preserve"> Zona de oportunidad alta: Potencializar la oportunidad.</t>
        </is>
      </c>
      <c r="D15" s="624" t="n"/>
      <c r="E15" s="623" t="n"/>
      <c r="F15" s="88">
        <f>COUNTIF('CRUCE OPORTUNIDADES'!$AB$6:$AB$105,"ALTO")</f>
        <v/>
      </c>
      <c r="G15" s="622" t="n"/>
      <c r="H15" s="622" t="n"/>
      <c r="I15" s="618" t="n"/>
      <c r="J15" s="620" t="n"/>
      <c r="M15" s="11" t="n">
        <v>1.06</v>
      </c>
      <c r="N15" s="11">
        <f>IFERROR(VLOOKUP(M15,'CRUCE OPORTUNIDADES'!$C$6:$D$105,2,FALSE),"")</f>
        <v/>
      </c>
      <c r="O15" s="11" t="n">
        <v>2.06</v>
      </c>
      <c r="P15" s="11">
        <f>IFERROR(VLOOKUP(O15,'CRUCE OPORTUNIDADES'!$C$6:$D$105,2,FALSE),"")</f>
        <v/>
      </c>
      <c r="Q15" s="11" t="n">
        <v>3.06</v>
      </c>
      <c r="R15" s="11">
        <f>IFERROR(VLOOKUP(Q15,'CRUCE OPORTUNIDADES'!$C$6:$D$105,2,FALSE),"")</f>
        <v/>
      </c>
      <c r="S15" s="11" t="n">
        <v>4.06</v>
      </c>
      <c r="T15" s="11">
        <f>IFERROR(VLOOKUP(S15,'CRUCE OPORTUNIDADES'!$C$6:$D$105,2,FALSE),"")</f>
        <v/>
      </c>
      <c r="U15" s="11" t="n">
        <v>5.06</v>
      </c>
      <c r="V15" s="11">
        <f>IFERROR(VLOOKUP(U15,'CRUCE OPORTUNIDADES'!$C$6:$D$105,2,FALSE),"")</f>
        <v/>
      </c>
      <c r="W15" s="11" t="n">
        <v>6.06</v>
      </c>
      <c r="X15" s="11">
        <f>IFERROR(VLOOKUP(W15,'CRUCE OPORTUNIDADES'!$C$6:$D$105,2,FALSE),"")</f>
        <v/>
      </c>
      <c r="Y15" s="11" t="n">
        <v>7.06</v>
      </c>
      <c r="Z15" s="11">
        <f>IFERROR(VLOOKUP(Y15,'CRUCE OPORTUNIDADES'!$C$6:$D$105,2,FALSE),"")</f>
        <v/>
      </c>
      <c r="AA15" s="11" t="n">
        <v>8.06</v>
      </c>
      <c r="AB15" s="11">
        <f>IFERROR(VLOOKUP(AA15,'CRUCE OPORTUNIDADES'!$C$6:$D$105,2,FALSE),"")</f>
        <v/>
      </c>
      <c r="AC15" s="11" t="n">
        <v>9.06</v>
      </c>
      <c r="AD15" s="11">
        <f>IFERROR(VLOOKUP(AC15,'CRUCE OPORTUNIDADES'!$C$6:$D$105,2,FALSE),"")</f>
        <v/>
      </c>
      <c r="AE15" s="11" t="n">
        <v>10.06</v>
      </c>
      <c r="AF15" s="11">
        <f>IFERROR(VLOOKUP(AE15,'CRUCE OPORTUNIDADES'!$C$6:$D$105,2,FALSE),"")</f>
        <v/>
      </c>
      <c r="AG15" s="11" t="n">
        <v>11.06</v>
      </c>
      <c r="AH15" s="11">
        <f>IFERROR(VLOOKUP(AG15,'CRUCE OPORTUNIDADES'!$C$6:$D$105,2,FALSE),"")</f>
        <v/>
      </c>
      <c r="AI15" s="11" t="n">
        <v>12.06</v>
      </c>
      <c r="AJ15" s="11">
        <f>IFERROR(VLOOKUP(AI15,'CRUCE OPORTUNIDADES'!$C$6:$D$105,2,FALSE),"")</f>
        <v/>
      </c>
      <c r="AK15" s="11" t="n">
        <v>13.06</v>
      </c>
      <c r="AL15" s="11">
        <f>IFERROR(VLOOKUP(AK15,'CRUCE OPORTUNIDADES'!$C$6:$D$105,2,FALSE),"")</f>
        <v/>
      </c>
      <c r="AM15" s="11" t="n">
        <v>14.06</v>
      </c>
      <c r="AN15" s="11">
        <f>IFERROR(VLOOKUP(AM15,'CRUCE OPORTUNIDADES'!$C$6:$D$105,2,FALSE),"")</f>
        <v/>
      </c>
      <c r="AO15" s="11" t="n">
        <v>15.06</v>
      </c>
      <c r="AP15" s="11">
        <f>IFERROR(VLOOKUP(AO15,'CRUCE OPORTUNIDADES'!$C$6:$D$105,2,FALSE),"")</f>
        <v/>
      </c>
      <c r="AQ15" s="11" t="n">
        <v>16.06</v>
      </c>
      <c r="AR15" s="11">
        <f>IFERROR(VLOOKUP(AQ15,'CRUCE OPORTUNIDADES'!$C$6:$D$105,2,FALSE),"")</f>
        <v/>
      </c>
      <c r="AS15" s="11" t="n">
        <v>17.06</v>
      </c>
      <c r="AT15" s="11">
        <f>IFERROR(VLOOKUP(AS15,'CRUCE OPORTUNIDADES'!$C$6:$D$105,2,FALSE),"")</f>
        <v/>
      </c>
      <c r="AU15" s="11" t="n">
        <v>18.06</v>
      </c>
      <c r="AV15" s="11">
        <f>IFERROR(VLOOKUP(AU15,'CRUCE OPORTUNIDADES'!$C$6:$D$105,2,FALSE),"")</f>
        <v/>
      </c>
      <c r="AW15" s="11" t="n">
        <v>19.06</v>
      </c>
      <c r="AX15" s="11">
        <f>IFERROR(VLOOKUP(AW15,'CRUCE OPORTUNIDADES'!$C$6:$D$105,2,FALSE),"")</f>
        <v/>
      </c>
      <c r="AY15" s="11" t="n">
        <v>20.06</v>
      </c>
      <c r="AZ15" s="11">
        <f>IFERROR(VLOOKUP(AY15,'CRUCE OPORTUNIDADES'!$C$6:$D$105,2,FALSE),"")</f>
        <v/>
      </c>
      <c r="BA15" s="11" t="n">
        <v>21.06</v>
      </c>
      <c r="BB15" s="11">
        <f>IFERROR(VLOOKUP(BA15,'CRUCE OPORTUNIDADES'!$C$6:$D$105,2,FALSE),"")</f>
        <v/>
      </c>
      <c r="BC15" s="11" t="n">
        <v>22.06</v>
      </c>
      <c r="BD15" s="11">
        <f>IFERROR(VLOOKUP(BC15,'CRUCE OPORTUNIDADES'!$C$6:$D$105,2,FALSE),"")</f>
        <v/>
      </c>
      <c r="BE15" s="11" t="n">
        <v>23.06</v>
      </c>
      <c r="BF15" s="11">
        <f>IFERROR(VLOOKUP(BE15,'CRUCE OPORTUNIDADES'!$C$6:$D$105,2,FALSE),"")</f>
        <v/>
      </c>
      <c r="BG15" s="11" t="n">
        <v>24.06</v>
      </c>
      <c r="BH15" s="11">
        <f>IFERROR(VLOOKUP(BG15,'CRUCE OPORTUNIDADES'!$C$6:$D$105,2,FALSE),"")</f>
        <v/>
      </c>
      <c r="BI15" s="11" t="n">
        <v>25.06</v>
      </c>
      <c r="BJ15" s="11">
        <f>IFERROR(VLOOKUP(BI15,'CRUCE OPORTUNIDADES'!$C$6:$D$105,2,FALSE),"")</f>
        <v/>
      </c>
    </row>
    <row r="16">
      <c r="N16" s="11">
        <f>IF(N17&lt;&gt;""," -O","")</f>
        <v/>
      </c>
      <c r="P16" s="11">
        <f>IF(P17&lt;&gt;""," -O","")</f>
        <v/>
      </c>
      <c r="R16" s="11">
        <f>IF(R17&lt;&gt;""," -O","")</f>
        <v/>
      </c>
      <c r="T16" s="11">
        <f>IF(T17&lt;&gt;""," -O","")</f>
        <v/>
      </c>
      <c r="V16" s="11">
        <f>IF(V17&lt;&gt;""," -O","")</f>
        <v/>
      </c>
      <c r="X16" s="11">
        <f>IF(X17&lt;&gt;""," -O","")</f>
        <v/>
      </c>
      <c r="Z16" s="11">
        <f>IF(Z17&lt;&gt;""," -O","")</f>
        <v/>
      </c>
      <c r="AB16" s="11">
        <f>IF(AB17&lt;&gt;""," -O","")</f>
        <v/>
      </c>
      <c r="AD16" s="11">
        <f>IF(AD17&lt;&gt;""," -O","")</f>
        <v/>
      </c>
      <c r="AF16" s="11">
        <f>IF(AF17&lt;&gt;""," -O","")</f>
        <v/>
      </c>
      <c r="AH16" s="11">
        <f>IF(AH17&lt;&gt;""," -O","")</f>
        <v/>
      </c>
      <c r="AJ16" s="11">
        <f>IF(AJ17&lt;&gt;""," -O","")</f>
        <v/>
      </c>
      <c r="AL16" s="11">
        <f>IF(AL17&lt;&gt;""," -O","")</f>
        <v/>
      </c>
      <c r="AN16" s="11">
        <f>IF(AN17&lt;&gt;""," -O","")</f>
        <v/>
      </c>
      <c r="AP16" s="11">
        <f>IF(AP17&lt;&gt;""," -O","")</f>
        <v/>
      </c>
      <c r="AR16" s="11">
        <f>IF(AR17&lt;&gt;""," -O","")</f>
        <v/>
      </c>
      <c r="AT16" s="11">
        <f>IF(AT17&lt;&gt;""," -O","")</f>
        <v/>
      </c>
      <c r="AV16" s="11">
        <f>IF(AV17&lt;&gt;""," -O","")</f>
        <v/>
      </c>
      <c r="AX16" s="11">
        <f>IF(AX17&lt;&gt;""," -O","")</f>
        <v/>
      </c>
      <c r="AZ16" s="11">
        <f>IF(AZ17&lt;&gt;""," -O","")</f>
        <v/>
      </c>
      <c r="BB16" s="11">
        <f>IF(BB17&lt;&gt;""," -O","")</f>
        <v/>
      </c>
      <c r="BD16" s="11">
        <f>IF(BD17&lt;&gt;""," -O","")</f>
        <v/>
      </c>
      <c r="BF16" s="11">
        <f>IF(BF17&lt;&gt;""," -O","")</f>
        <v/>
      </c>
      <c r="BH16" s="11">
        <f>IF(BH17&lt;&gt;""," -O","")</f>
        <v/>
      </c>
      <c r="BJ16" s="11">
        <f>IF(BJ17&lt;&gt;""," -O","")</f>
        <v/>
      </c>
    </row>
    <row r="17">
      <c r="D17" s="9">
        <f>CONCATENATE(N15,N16,N17,N18,N19,N20,N21,N23,N24,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N208,N209,N210,N211,N212,N213,N214)</f>
        <v/>
      </c>
      <c r="E17" s="9">
        <f>CONCATENATE(P15,P16,P17,P18,P19,P20,P21,P23,P24,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P208,P209,P210,P211,P212,P213,P214)</f>
        <v/>
      </c>
      <c r="F17" s="9">
        <f>CONCATENATE(R15,R16,R17,R18,R19,R20,R21,R23,R24,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R208,R209,R210,R211,R212,R213,R214)</f>
        <v/>
      </c>
      <c r="G17" s="9">
        <f>CONCATENATE(T15,T16,T17,T18,T19,T20,T21,T23,T24,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T208,T209,T210,T211,T212,T213,T214)</f>
        <v/>
      </c>
      <c r="I17" s="9">
        <f>CONCATENATE(V15,V16,V17,V18,V19,V20,V21,V23,V24,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V208,V209,V210,V211,V212,V213,V214)</f>
        <v/>
      </c>
      <c r="K17" s="9" t="n"/>
      <c r="M17" s="11" t="n">
        <v>1.07</v>
      </c>
      <c r="N17" s="11">
        <f>IFERROR(VLOOKUP(M17,'CRUCE OPORTUNIDADES'!$C$6:$D$105,2,FALSE),"")</f>
        <v/>
      </c>
      <c r="O17" s="11" t="n">
        <v>2.07</v>
      </c>
      <c r="P17" s="11">
        <f>IFERROR(VLOOKUP(O17,'CRUCE OPORTUNIDADES'!$C$6:$D$105,2,FALSE),"")</f>
        <v/>
      </c>
      <c r="Q17" s="11" t="n">
        <v>3.07</v>
      </c>
      <c r="R17" s="11">
        <f>IFERROR(VLOOKUP(Q17,'CRUCE OPORTUNIDADES'!$C$6:$D$105,2,FALSE),"")</f>
        <v/>
      </c>
      <c r="S17" s="11" t="n">
        <v>4.07</v>
      </c>
      <c r="T17" s="11">
        <f>IFERROR(VLOOKUP(S17,'CRUCE OPORTUNIDADES'!$C$6:$D$105,2,FALSE),"")</f>
        <v/>
      </c>
      <c r="U17" s="11" t="n">
        <v>5.07</v>
      </c>
      <c r="V17" s="11">
        <f>IFERROR(VLOOKUP(U17,'CRUCE OPORTUNIDADES'!$C$6:$D$105,2,FALSE),"")</f>
        <v/>
      </c>
      <c r="W17" s="11" t="n">
        <v>6.07</v>
      </c>
      <c r="X17" s="11">
        <f>IFERROR(VLOOKUP(W17,'CRUCE OPORTUNIDADES'!$C$6:$D$105,2,FALSE),"")</f>
        <v/>
      </c>
      <c r="Y17" s="11" t="n">
        <v>7.07</v>
      </c>
      <c r="Z17" s="11">
        <f>IFERROR(VLOOKUP(Y17,'CRUCE OPORTUNIDADES'!$C$6:$D$105,2,FALSE),"")</f>
        <v/>
      </c>
      <c r="AA17" s="11" t="n">
        <v>8.07</v>
      </c>
      <c r="AB17" s="11">
        <f>IFERROR(VLOOKUP(AA17,'CRUCE OPORTUNIDADES'!$C$6:$D$105,2,FALSE),"")</f>
        <v/>
      </c>
      <c r="AC17" s="11" t="n">
        <v>9.07</v>
      </c>
      <c r="AD17" s="11">
        <f>IFERROR(VLOOKUP(AC17,'CRUCE OPORTUNIDADES'!$C$6:$D$105,2,FALSE),"")</f>
        <v/>
      </c>
      <c r="AE17" s="11" t="n">
        <v>10.07</v>
      </c>
      <c r="AF17" s="11">
        <f>IFERROR(VLOOKUP(AE17,'CRUCE OPORTUNIDADES'!$C$6:$D$105,2,FALSE),"")</f>
        <v/>
      </c>
      <c r="AG17" s="11" t="n">
        <v>11.07</v>
      </c>
      <c r="AH17" s="11">
        <f>IFERROR(VLOOKUP(AG17,'CRUCE OPORTUNIDADES'!$C$6:$D$105,2,FALSE),"")</f>
        <v/>
      </c>
      <c r="AI17" s="11" t="n">
        <v>12.07</v>
      </c>
      <c r="AJ17" s="11">
        <f>IFERROR(VLOOKUP(AI17,'CRUCE OPORTUNIDADES'!$C$6:$D$105,2,FALSE),"")</f>
        <v/>
      </c>
      <c r="AK17" s="11" t="n">
        <v>13.07</v>
      </c>
      <c r="AL17" s="11">
        <f>IFERROR(VLOOKUP(AK17,'CRUCE OPORTUNIDADES'!$C$6:$D$105,2,FALSE),"")</f>
        <v/>
      </c>
      <c r="AM17" s="11" t="n">
        <v>14.07</v>
      </c>
      <c r="AN17" s="11">
        <f>IFERROR(VLOOKUP(AM17,'CRUCE OPORTUNIDADES'!$C$6:$D$105,2,FALSE),"")</f>
        <v/>
      </c>
      <c r="AO17" s="11" t="n">
        <v>15.07</v>
      </c>
      <c r="AP17" s="11">
        <f>IFERROR(VLOOKUP(AO17,'CRUCE OPORTUNIDADES'!$C$6:$D$105,2,FALSE),"")</f>
        <v/>
      </c>
      <c r="AQ17" s="11" t="n">
        <v>16.07</v>
      </c>
      <c r="AR17" s="11">
        <f>IFERROR(VLOOKUP(AQ17,'CRUCE OPORTUNIDADES'!$C$6:$D$105,2,FALSE),"")</f>
        <v/>
      </c>
      <c r="AS17" s="11" t="n">
        <v>17.07</v>
      </c>
      <c r="AT17" s="11">
        <f>IFERROR(VLOOKUP(AS17,'CRUCE OPORTUNIDADES'!$C$6:$D$105,2,FALSE),"")</f>
        <v/>
      </c>
      <c r="AU17" s="11" t="n">
        <v>18.07</v>
      </c>
      <c r="AV17" s="11">
        <f>IFERROR(VLOOKUP(AU17,'CRUCE OPORTUNIDADES'!$C$6:$D$105,2,FALSE),"")</f>
        <v/>
      </c>
      <c r="AW17" s="11" t="n">
        <v>19.07</v>
      </c>
      <c r="AX17" s="11">
        <f>IFERROR(VLOOKUP(AW17,'CRUCE OPORTUNIDADES'!$C$6:$D$105,2,FALSE),"")</f>
        <v/>
      </c>
      <c r="AY17" s="11" t="n">
        <v>20.07</v>
      </c>
      <c r="AZ17" s="11">
        <f>IFERROR(VLOOKUP(AY17,'CRUCE OPORTUNIDADES'!$C$6:$D$105,2,FALSE),"")</f>
        <v/>
      </c>
      <c r="BA17" s="11" t="n">
        <v>21.07</v>
      </c>
      <c r="BB17" s="11">
        <f>IFERROR(VLOOKUP(BA17,'CRUCE OPORTUNIDADES'!$C$6:$D$105,2,FALSE),"")</f>
        <v/>
      </c>
      <c r="BC17" s="11" t="n">
        <v>22.07</v>
      </c>
      <c r="BD17" s="11">
        <f>IFERROR(VLOOKUP(BC17,'CRUCE OPORTUNIDADES'!$C$6:$D$105,2,FALSE),"")</f>
        <v/>
      </c>
      <c r="BE17" s="11" t="n">
        <v>23.07</v>
      </c>
      <c r="BF17" s="11">
        <f>IFERROR(VLOOKUP(BE17,'CRUCE OPORTUNIDADES'!$C$6:$D$105,2,FALSE),"")</f>
        <v/>
      </c>
      <c r="BG17" s="11" t="n">
        <v>24.07</v>
      </c>
      <c r="BH17" s="11">
        <f>IFERROR(VLOOKUP(BG17,'CRUCE OPORTUNIDADES'!$C$6:$D$105,2,FALSE),"")</f>
        <v/>
      </c>
      <c r="BI17" s="11" t="n">
        <v>25.07</v>
      </c>
      <c r="BJ17" s="11">
        <f>IFERROR(VLOOKUP(BI17,'CRUCE OPORTUNIDADES'!$C$6:$D$105,2,FALSE),"")</f>
        <v/>
      </c>
    </row>
    <row r="18">
      <c r="D18" s="9">
        <f>CONCATENATE(X15,X16,X17,X18,X19,X20,X21,X23,X24,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X208,X209,X210,X211,X212,X213,X214)</f>
        <v/>
      </c>
      <c r="E18" s="9">
        <f>CONCATENATE(Z15,Z16,Z17,Z18,Z19,Z20,Z21,Z23,Z24,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Z208,Z209,Z210,Z211,Z212,Z213,Z214)</f>
        <v/>
      </c>
      <c r="F18" s="9">
        <f>CONCATENATE(AB15,AB16,AB17,AB18,AB19,AB20,AB21,AB23,AB24,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AB208,AB209,AB210,AB211,AB212,AB213,AB214)</f>
        <v/>
      </c>
      <c r="G18" s="9">
        <f>CONCATENATE(AD15,AD16,AD17,AD18,AD19,AD20,AD21,AD23,AD24,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AD208,AD209,AD210,AD211,AD212,AD213,AD214)</f>
        <v/>
      </c>
      <c r="I18" s="9">
        <f>CONCATENATE(AF15,AF16,AF17,AF18,AF19,AF20,AF21,AF23,AF24,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AF208,AF209,AF210,AF211,AF212,AF213,AF214)</f>
        <v/>
      </c>
      <c r="K18" s="9" t="n"/>
      <c r="N18" s="11">
        <f>IF(N19&lt;&gt;""," -O","")</f>
        <v/>
      </c>
      <c r="P18" s="11">
        <f>IF(P19&lt;&gt;""," -O","")</f>
        <v/>
      </c>
      <c r="R18" s="11">
        <f>IF(R19&lt;&gt;""," -O","")</f>
        <v/>
      </c>
      <c r="T18" s="11">
        <f>IF(T19&lt;&gt;""," -O","")</f>
        <v/>
      </c>
      <c r="V18" s="11">
        <f>IF(V19&lt;&gt;""," -O","")</f>
        <v/>
      </c>
      <c r="X18" s="11">
        <f>IF(X19&lt;&gt;""," -O","")</f>
        <v/>
      </c>
      <c r="Z18" s="11">
        <f>IF(Z19&lt;&gt;""," -O","")</f>
        <v/>
      </c>
      <c r="AB18" s="11">
        <f>IF(AB19&lt;&gt;""," -O","")</f>
        <v/>
      </c>
      <c r="AD18" s="11">
        <f>IF(AD19&lt;&gt;""," -O","")</f>
        <v/>
      </c>
      <c r="AF18" s="11">
        <f>IF(AF19&lt;&gt;""," -O","")</f>
        <v/>
      </c>
      <c r="AH18" s="11">
        <f>IF(AH19&lt;&gt;""," -O","")</f>
        <v/>
      </c>
      <c r="AJ18" s="11">
        <f>IF(AJ19&lt;&gt;""," -O","")</f>
        <v/>
      </c>
      <c r="AL18" s="11">
        <f>IF(AL19&lt;&gt;""," -O","")</f>
        <v/>
      </c>
      <c r="AN18" s="11">
        <f>IF(AN19&lt;&gt;""," -O","")</f>
        <v/>
      </c>
      <c r="AP18" s="11">
        <f>IF(AP19&lt;&gt;""," -O","")</f>
        <v/>
      </c>
      <c r="AR18" s="11">
        <f>IF(AR19&lt;&gt;""," -O","")</f>
        <v/>
      </c>
      <c r="AT18" s="11">
        <f>IF(AT19&lt;&gt;""," -O","")</f>
        <v/>
      </c>
      <c r="AV18" s="11">
        <f>IF(AV19&lt;&gt;""," -O","")</f>
        <v/>
      </c>
      <c r="AX18" s="11">
        <f>IF(AX19&lt;&gt;""," -O","")</f>
        <v/>
      </c>
      <c r="AZ18" s="11">
        <f>IF(AZ19&lt;&gt;""," -O","")</f>
        <v/>
      </c>
      <c r="BB18" s="11">
        <f>IF(BB19&lt;&gt;""," -O","")</f>
        <v/>
      </c>
      <c r="BD18" s="11">
        <f>IF(BD19&lt;&gt;""," -O","")</f>
        <v/>
      </c>
      <c r="BF18" s="11">
        <f>IF(BF19&lt;&gt;""," -O","")</f>
        <v/>
      </c>
      <c r="BH18" s="11">
        <f>IF(BH19&lt;&gt;""," -O","")</f>
        <v/>
      </c>
      <c r="BJ18" s="11">
        <f>IF(BJ19&lt;&gt;""," -O","")</f>
        <v/>
      </c>
    </row>
    <row r="19">
      <c r="D19" s="9">
        <f>CONCATENATE(AH15,AH16,AH17,AH18,AH19,AH20,AH21,AH23,AH24,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AH208,AH209,AH210,AH211,AH212,AH213,AH214)</f>
        <v/>
      </c>
      <c r="E19" s="9">
        <f>CONCATENATE(AJ15,AJ16,AJ17,AJ18,AJ19,AJ20,AJ21,AJ23,AJ24,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AJ208,AJ209,AJ210,AJ211,AJ212,AJ213,AJ214)</f>
        <v/>
      </c>
      <c r="F19" s="9">
        <f>CONCATENATE(AL15,AL16,AL17,AL18,AL19,AL20,AL21,AL23,AL24,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AL208,AL209,AL210,AL211,AL212,AL213,AL214)</f>
        <v/>
      </c>
      <c r="G19" s="9">
        <f>CONCATENATE(AN15,AN16,AN17,AN18,AN19,AN20,AN21,AN23,AN24,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AN208,AN209,AN210,AN211,AN212,AN213,AN214)</f>
        <v/>
      </c>
      <c r="I19" s="9">
        <f>CONCATENATE(AP15,AP16,AP17,AP18,AP19,AP20,AP21,AP23,AP24,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AP208,AP209,AP210,AP211,AP212,AP213,AP214)</f>
        <v/>
      </c>
      <c r="K19" s="9" t="n"/>
      <c r="M19" s="11" t="n">
        <v>1.08</v>
      </c>
      <c r="N19" s="11">
        <f>IFERROR(VLOOKUP(M19,'CRUCE OPORTUNIDADES'!$C$6:$D$105,2,FALSE),"")</f>
        <v/>
      </c>
      <c r="O19" s="11" t="n">
        <v>2.08</v>
      </c>
      <c r="P19" s="11">
        <f>IFERROR(VLOOKUP(O19,'CRUCE OPORTUNIDADES'!$C$6:$D$105,2,FALSE),"")</f>
        <v/>
      </c>
      <c r="Q19" s="11" t="n">
        <v>3.08</v>
      </c>
      <c r="R19" s="11">
        <f>IFERROR(VLOOKUP(Q19,'CRUCE OPORTUNIDADES'!$C$6:$D$105,2,FALSE),"")</f>
        <v/>
      </c>
      <c r="S19" s="11" t="n">
        <v>4.08</v>
      </c>
      <c r="T19" s="11">
        <f>IFERROR(VLOOKUP(S19,'CRUCE OPORTUNIDADES'!$C$6:$D$105,2,FALSE),"")</f>
        <v/>
      </c>
      <c r="U19" s="11" t="n">
        <v>5.08</v>
      </c>
      <c r="V19" s="11">
        <f>IFERROR(VLOOKUP(U19,'CRUCE OPORTUNIDADES'!$C$6:$D$105,2,FALSE),"")</f>
        <v/>
      </c>
      <c r="W19" s="11" t="n">
        <v>6.08</v>
      </c>
      <c r="X19" s="11">
        <f>IFERROR(VLOOKUP(W19,'CRUCE OPORTUNIDADES'!$C$6:$D$105,2,FALSE),"")</f>
        <v/>
      </c>
      <c r="Y19" s="11" t="n">
        <v>7.08</v>
      </c>
      <c r="Z19" s="11">
        <f>IFERROR(VLOOKUP(Y19,'CRUCE OPORTUNIDADES'!$C$6:$D$105,2,FALSE),"")</f>
        <v/>
      </c>
      <c r="AA19" s="11" t="n">
        <v>8.08</v>
      </c>
      <c r="AB19" s="11">
        <f>IFERROR(VLOOKUP(AA19,'CRUCE OPORTUNIDADES'!$C$6:$D$105,2,FALSE),"")</f>
        <v/>
      </c>
      <c r="AC19" s="11" t="n">
        <v>9.08</v>
      </c>
      <c r="AD19" s="11">
        <f>IFERROR(VLOOKUP(AC19,'CRUCE OPORTUNIDADES'!$C$6:$D$105,2,FALSE),"")</f>
        <v/>
      </c>
      <c r="AE19" s="11" t="n">
        <v>10.08</v>
      </c>
      <c r="AF19" s="11">
        <f>IFERROR(VLOOKUP(AE19,'CRUCE OPORTUNIDADES'!$C$6:$D$105,2,FALSE),"")</f>
        <v/>
      </c>
      <c r="AG19" s="11" t="n">
        <v>11.08</v>
      </c>
      <c r="AH19" s="11">
        <f>IFERROR(VLOOKUP(AG19,'CRUCE OPORTUNIDADES'!$C$6:$D$105,2,FALSE),"")</f>
        <v/>
      </c>
      <c r="AI19" s="11" t="n">
        <v>12.08</v>
      </c>
      <c r="AJ19" s="11">
        <f>IFERROR(VLOOKUP(AI19,'CRUCE OPORTUNIDADES'!$C$6:$D$105,2,FALSE),"")</f>
        <v/>
      </c>
      <c r="AK19" s="11" t="n">
        <v>13.08</v>
      </c>
      <c r="AL19" s="11">
        <f>IFERROR(VLOOKUP(AK19,'CRUCE OPORTUNIDADES'!$C$6:$D$105,2,FALSE),"")</f>
        <v/>
      </c>
      <c r="AM19" s="11" t="n">
        <v>14.08</v>
      </c>
      <c r="AN19" s="11">
        <f>IFERROR(VLOOKUP(AM19,'CRUCE OPORTUNIDADES'!$C$6:$D$105,2,FALSE),"")</f>
        <v/>
      </c>
      <c r="AO19" s="11" t="n">
        <v>15.08</v>
      </c>
      <c r="AP19" s="11">
        <f>IFERROR(VLOOKUP(AO19,'CRUCE OPORTUNIDADES'!$C$6:$D$105,2,FALSE),"")</f>
        <v/>
      </c>
      <c r="AQ19" s="11" t="n">
        <v>16.08</v>
      </c>
      <c r="AR19" s="11">
        <f>IFERROR(VLOOKUP(AQ19,'CRUCE OPORTUNIDADES'!$C$6:$D$105,2,FALSE),"")</f>
        <v/>
      </c>
      <c r="AS19" s="11" t="n">
        <v>17.08</v>
      </c>
      <c r="AT19" s="11">
        <f>IFERROR(VLOOKUP(AS19,'CRUCE OPORTUNIDADES'!$C$6:$D$105,2,FALSE),"")</f>
        <v/>
      </c>
      <c r="AU19" s="11" t="n">
        <v>18.08</v>
      </c>
      <c r="AV19" s="11">
        <f>IFERROR(VLOOKUP(AU19,'CRUCE OPORTUNIDADES'!$C$6:$D$105,2,FALSE),"")</f>
        <v/>
      </c>
      <c r="AW19" s="11" t="n">
        <v>19.08</v>
      </c>
      <c r="AX19" s="11">
        <f>IFERROR(VLOOKUP(AW19,'CRUCE OPORTUNIDADES'!$C$6:$D$105,2,FALSE),"")</f>
        <v/>
      </c>
      <c r="AY19" s="11" t="n">
        <v>20.08</v>
      </c>
      <c r="AZ19" s="11">
        <f>IFERROR(VLOOKUP(AY19,'CRUCE OPORTUNIDADES'!$C$6:$D$105,2,FALSE),"")</f>
        <v/>
      </c>
      <c r="BA19" s="11" t="n">
        <v>21.08</v>
      </c>
      <c r="BB19" s="11">
        <f>IFERROR(VLOOKUP(BA19,'CRUCE OPORTUNIDADES'!$C$6:$D$105,2,FALSE),"")</f>
        <v/>
      </c>
      <c r="BC19" s="11" t="n">
        <v>22.08</v>
      </c>
      <c r="BD19" s="11">
        <f>IFERROR(VLOOKUP(BC19,'CRUCE OPORTUNIDADES'!$C$6:$D$105,2,FALSE),"")</f>
        <v/>
      </c>
      <c r="BE19" s="11" t="n">
        <v>23.08</v>
      </c>
      <c r="BF19" s="11">
        <f>IFERROR(VLOOKUP(BE19,'CRUCE OPORTUNIDADES'!$C$6:$D$105,2,FALSE),"")</f>
        <v/>
      </c>
      <c r="BG19" s="11" t="n">
        <v>24.08</v>
      </c>
      <c r="BH19" s="11">
        <f>IFERROR(VLOOKUP(BG19,'CRUCE OPORTUNIDADES'!$C$6:$D$105,2,FALSE),"")</f>
        <v/>
      </c>
      <c r="BI19" s="11" t="n">
        <v>25.08</v>
      </c>
      <c r="BJ19" s="11">
        <f>IFERROR(VLOOKUP(BI19,'CRUCE OPORTUNIDADES'!$C$6:$D$105,2,FALSE),"")</f>
        <v/>
      </c>
    </row>
    <row r="20">
      <c r="D20" s="9">
        <f>CONCATENATE(AR15,AR16,AR17,AR18,AR19,AR20,AR21,AR23,AR24,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AR208,AR209,AR210,AR211,AR212,AR213,AR214)</f>
        <v/>
      </c>
      <c r="E20" s="9">
        <f>CONCATENATE(AT15,AT16,AT17,AT18,AT19,AT20,AT21,AT23,AT24,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AT208,AT209,AT210,AT211,AT212,AT213,AT214)</f>
        <v/>
      </c>
      <c r="F20" s="9">
        <f>CONCATENATE(AV15,AV16,AV17,AV18,AV19,AV20,AV21,AV23,AV24,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AV208,AV209,AV210,AV211,AV212,AV213,AV214)</f>
        <v/>
      </c>
      <c r="G20" s="9">
        <f>CONCATENATE(AX15,AX16,AX17,AX18,AX19,AX20,AX21,AX23,AX24,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AX208,AX209,AX210,AX211,AX212,AX213,AX214)</f>
        <v/>
      </c>
      <c r="I20" s="9">
        <f>CONCATENATE(AZ15,AZ16,AZ17,AZ18,AZ19,AZ20,AZ21,AZ23,AZ24,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AZ208,AZ209,AZ210,AZ211,AZ212,AZ213,AZ214)</f>
        <v/>
      </c>
      <c r="K20" s="9" t="n"/>
      <c r="N20" s="11">
        <f>IF(N21&lt;&gt;""," -O","")</f>
        <v/>
      </c>
      <c r="P20" s="11">
        <f>IF(P21&lt;&gt;""," -O","")</f>
        <v/>
      </c>
      <c r="R20" s="11">
        <f>IF(R21&lt;&gt;""," -O","")</f>
        <v/>
      </c>
      <c r="T20" s="11">
        <f>IF(T21&lt;&gt;""," -O","")</f>
        <v/>
      </c>
      <c r="V20" s="11">
        <f>IF(V21&lt;&gt;""," -O","")</f>
        <v/>
      </c>
      <c r="X20" s="11">
        <f>IF(X21&lt;&gt;""," -O","")</f>
        <v/>
      </c>
      <c r="Z20" s="11">
        <f>IF(Z21&lt;&gt;""," -O","")</f>
        <v/>
      </c>
      <c r="AB20" s="11">
        <f>IF(AB21&lt;&gt;""," -O","")</f>
        <v/>
      </c>
      <c r="AD20" s="11">
        <f>IF(AD21&lt;&gt;""," -O","")</f>
        <v/>
      </c>
      <c r="AF20" s="11">
        <f>IF(AF21&lt;&gt;""," -O","")</f>
        <v/>
      </c>
      <c r="AH20" s="11">
        <f>IF(AH21&lt;&gt;""," -O","")</f>
        <v/>
      </c>
      <c r="AJ20" s="11">
        <f>IF(AJ21&lt;&gt;""," -O","")</f>
        <v/>
      </c>
      <c r="AL20" s="11">
        <f>IF(AL21&lt;&gt;""," -O","")</f>
        <v/>
      </c>
      <c r="AN20" s="11">
        <f>IF(AN21&lt;&gt;""," -O","")</f>
        <v/>
      </c>
      <c r="AP20" s="11">
        <f>IF(AP21&lt;&gt;""," -O","")</f>
        <v/>
      </c>
      <c r="AR20" s="11">
        <f>IF(AR21&lt;&gt;""," -O","")</f>
        <v/>
      </c>
      <c r="AT20" s="11">
        <f>IF(AT21&lt;&gt;""," -O","")</f>
        <v/>
      </c>
      <c r="AV20" s="11">
        <f>IF(AV21&lt;&gt;""," -O","")</f>
        <v/>
      </c>
      <c r="AX20" s="11">
        <f>IF(AX21&lt;&gt;""," -O","")</f>
        <v/>
      </c>
      <c r="AZ20" s="11">
        <f>IF(AZ21&lt;&gt;""," -O","")</f>
        <v/>
      </c>
      <c r="BB20" s="11">
        <f>IF(BB21&lt;&gt;""," -O","")</f>
        <v/>
      </c>
      <c r="BD20" s="11">
        <f>IF(BD21&lt;&gt;""," -O","")</f>
        <v/>
      </c>
      <c r="BF20" s="11">
        <f>IF(BF21&lt;&gt;""," -O","")</f>
        <v/>
      </c>
      <c r="BH20" s="11">
        <f>IF(BH21&lt;&gt;""," -O","")</f>
        <v/>
      </c>
      <c r="BJ20" s="11">
        <f>IF(BJ21&lt;&gt;""," -O","")</f>
        <v/>
      </c>
    </row>
    <row r="21">
      <c r="D21" s="9">
        <f>CONCATENATE(BB15,BB16,BB17,BB18,BB19,BB20,BB21,BB23,BB24,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f>
        <v/>
      </c>
      <c r="E21" s="9">
        <f>CONCATENATE(BD15,BD16,BD17,BD18,BD19,BD20,BD21,BD23,BD24,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f>
        <v/>
      </c>
      <c r="F21" s="9">
        <f>CONCATENATE(BF15,BF16,BF17,BF18,BF19,BF20,BF21,BF23,BF24,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f>
        <v/>
      </c>
      <c r="G21" s="9">
        <f>CONCATENATE(BH15,BH16,BH17,BH18,BH19,BH20,BH21,BH23,BH24,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f>
        <v/>
      </c>
      <c r="I21" s="9">
        <f>CONCATENATE(BJ15,BJ16,BJ17,BJ18,BJ19,BJ20,BJ21,BJ23,BJ24,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f>
        <v/>
      </c>
      <c r="K21" s="9" t="n"/>
      <c r="M21" s="11" t="n">
        <v>1.09</v>
      </c>
      <c r="N21" s="11">
        <f>IFERROR(VLOOKUP(M21,'CRUCE OPORTUNIDADES'!$C$6:$D$105,2,FALSE),"")</f>
        <v/>
      </c>
      <c r="O21" s="11" t="n">
        <v>2.09</v>
      </c>
      <c r="P21" s="11">
        <f>IFERROR(VLOOKUP(O21,'CRUCE OPORTUNIDADES'!$C$6:$D$105,2,FALSE),"")</f>
        <v/>
      </c>
      <c r="Q21" s="11" t="n">
        <v>3.09</v>
      </c>
      <c r="R21" s="11">
        <f>IFERROR(VLOOKUP(Q21,'CRUCE OPORTUNIDADES'!$C$6:$D$105,2,FALSE),"")</f>
        <v/>
      </c>
      <c r="S21" s="11" t="n">
        <v>4.09</v>
      </c>
      <c r="T21" s="11">
        <f>IFERROR(VLOOKUP(S21,'CRUCE OPORTUNIDADES'!$C$6:$D$105,2,FALSE),"")</f>
        <v/>
      </c>
      <c r="U21" s="11" t="n">
        <v>5.09</v>
      </c>
      <c r="V21" s="11">
        <f>IFERROR(VLOOKUP(U21,'CRUCE OPORTUNIDADES'!$C$6:$D$105,2,FALSE),"")</f>
        <v/>
      </c>
      <c r="W21" s="11" t="n">
        <v>6.09</v>
      </c>
      <c r="X21" s="11">
        <f>IFERROR(VLOOKUP(W21,'CRUCE OPORTUNIDADES'!$C$6:$D$105,2,FALSE),"")</f>
        <v/>
      </c>
      <c r="Y21" s="11" t="n">
        <v>7.09</v>
      </c>
      <c r="Z21" s="11">
        <f>IFERROR(VLOOKUP(Y21,'CRUCE OPORTUNIDADES'!$C$6:$D$105,2,FALSE),"")</f>
        <v/>
      </c>
      <c r="AA21" s="11" t="n">
        <v>8.09</v>
      </c>
      <c r="AB21" s="11">
        <f>IFERROR(VLOOKUP(AA21,'CRUCE OPORTUNIDADES'!$C$6:$D$105,2,FALSE),"")</f>
        <v/>
      </c>
      <c r="AC21" s="11" t="n">
        <v>9.09</v>
      </c>
      <c r="AD21" s="11">
        <f>IFERROR(VLOOKUP(AC21,'CRUCE OPORTUNIDADES'!$C$6:$D$105,2,FALSE),"")</f>
        <v/>
      </c>
      <c r="AE21" s="11" t="n">
        <v>10.09</v>
      </c>
      <c r="AF21" s="11">
        <f>IFERROR(VLOOKUP(AE21,'CRUCE OPORTUNIDADES'!$C$6:$D$105,2,FALSE),"")</f>
        <v/>
      </c>
      <c r="AG21" s="11" t="n">
        <v>11.09</v>
      </c>
      <c r="AH21" s="11">
        <f>IFERROR(VLOOKUP(AG21,'CRUCE OPORTUNIDADES'!$C$6:$D$105,2,FALSE),"")</f>
        <v/>
      </c>
      <c r="AI21" s="11" t="n">
        <v>12.09</v>
      </c>
      <c r="AJ21" s="11">
        <f>IFERROR(VLOOKUP(AI21,'CRUCE OPORTUNIDADES'!$C$6:$D$105,2,FALSE),"")</f>
        <v/>
      </c>
      <c r="AK21" s="11" t="n">
        <v>13.09</v>
      </c>
      <c r="AL21" s="11">
        <f>IFERROR(VLOOKUP(AK21,'CRUCE OPORTUNIDADES'!$C$6:$D$105,2,FALSE),"")</f>
        <v/>
      </c>
      <c r="AM21" s="11" t="n">
        <v>14.09</v>
      </c>
      <c r="AN21" s="11">
        <f>IFERROR(VLOOKUP(AM21,'CRUCE OPORTUNIDADES'!$C$6:$D$105,2,FALSE),"")</f>
        <v/>
      </c>
      <c r="AO21" s="11" t="n">
        <v>15.09</v>
      </c>
      <c r="AP21" s="11">
        <f>IFERROR(VLOOKUP(AO21,'CRUCE OPORTUNIDADES'!$C$6:$D$105,2,FALSE),"")</f>
        <v/>
      </c>
      <c r="AQ21" s="11" t="n">
        <v>16.09</v>
      </c>
      <c r="AR21" s="11">
        <f>IFERROR(VLOOKUP(AQ21,'CRUCE OPORTUNIDADES'!$C$6:$D$105,2,FALSE),"")</f>
        <v/>
      </c>
      <c r="AS21" s="11" t="n">
        <v>17.09</v>
      </c>
      <c r="AT21" s="11">
        <f>IFERROR(VLOOKUP(AS21,'CRUCE OPORTUNIDADES'!$C$6:$D$105,2,FALSE),"")</f>
        <v/>
      </c>
      <c r="AU21" s="11" t="n">
        <v>18.09</v>
      </c>
      <c r="AV21" s="11">
        <f>IFERROR(VLOOKUP(AU21,'CRUCE OPORTUNIDADES'!$C$6:$D$105,2,FALSE),"")</f>
        <v/>
      </c>
      <c r="AW21" s="11" t="n">
        <v>19.09</v>
      </c>
      <c r="AX21" s="11">
        <f>IFERROR(VLOOKUP(AW21,'CRUCE OPORTUNIDADES'!$C$6:$D$105,2,FALSE),"")</f>
        <v/>
      </c>
      <c r="AY21" s="11" t="n">
        <v>20.09</v>
      </c>
      <c r="AZ21" s="11">
        <f>IFERROR(VLOOKUP(AY21,'CRUCE OPORTUNIDADES'!$C$6:$D$105,2,FALSE),"")</f>
        <v/>
      </c>
      <c r="BA21" s="11" t="n">
        <v>21.09</v>
      </c>
      <c r="BB21" s="11">
        <f>IFERROR(VLOOKUP(BA21,'CRUCE OPORTUNIDADES'!$C$6:$D$105,2,FALSE),"")</f>
        <v/>
      </c>
      <c r="BC21" s="11" t="n">
        <v>22.09</v>
      </c>
      <c r="BD21" s="11">
        <f>IFERROR(VLOOKUP(BC21,'CRUCE OPORTUNIDADES'!$C$6:$D$105,2,FALSE),"")</f>
        <v/>
      </c>
      <c r="BE21" s="11" t="n">
        <v>23.09</v>
      </c>
      <c r="BF21" s="11">
        <f>IFERROR(VLOOKUP(BE21,'CRUCE OPORTUNIDADES'!$C$6:$D$105,2,FALSE),"")</f>
        <v/>
      </c>
      <c r="BG21" s="11" t="n">
        <v>24.09</v>
      </c>
      <c r="BH21" s="11">
        <f>IFERROR(VLOOKUP(BG21,'CRUCE OPORTUNIDADES'!$C$6:$D$105,2,FALSE),"")</f>
        <v/>
      </c>
      <c r="BI21" s="11" t="n">
        <v>25.09</v>
      </c>
      <c r="BJ21" s="11">
        <f>IFERROR(VLOOKUP(BI21,'CRUCE OPORTUNIDADES'!$C$6:$D$105,2,FALSE),"")</f>
        <v/>
      </c>
    </row>
    <row r="22">
      <c r="K22" s="9" t="n"/>
      <c r="N22" s="11">
        <f>IF(N23&lt;&gt;""," -O","")</f>
        <v/>
      </c>
      <c r="P22" s="11">
        <f>IF(P23&lt;&gt;""," -O","")</f>
        <v/>
      </c>
      <c r="R22" s="11">
        <f>IF(R23&lt;&gt;""," -O","")</f>
        <v/>
      </c>
      <c r="T22" s="11">
        <f>IF(T23&lt;&gt;""," -O","")</f>
        <v/>
      </c>
      <c r="V22" s="11">
        <f>IF(V23&lt;&gt;""," -O","")</f>
        <v/>
      </c>
      <c r="X22" s="11">
        <f>IF(X23&lt;&gt;""," -O","")</f>
        <v/>
      </c>
      <c r="Z22" s="11">
        <f>IF(Z23&lt;&gt;""," -O","")</f>
        <v/>
      </c>
      <c r="AB22" s="11">
        <f>IF(AB23&lt;&gt;""," -O","")</f>
        <v/>
      </c>
      <c r="AD22" s="11">
        <f>IF(AD23&lt;&gt;""," -O","")</f>
        <v/>
      </c>
      <c r="AF22" s="11">
        <f>IF(AF23&lt;&gt;""," -O","")</f>
        <v/>
      </c>
      <c r="AH22" s="11">
        <f>IF(AH23&lt;&gt;""," -O","")</f>
        <v/>
      </c>
      <c r="AJ22" s="11">
        <f>IF(AJ23&lt;&gt;""," -O","")</f>
        <v/>
      </c>
      <c r="AL22" s="11">
        <f>IF(AL23&lt;&gt;""," -O","")</f>
        <v/>
      </c>
      <c r="AN22" s="11">
        <f>IF(AN23&lt;&gt;""," -O","")</f>
        <v/>
      </c>
      <c r="AP22" s="11">
        <f>IF(AP23&lt;&gt;""," -O","")</f>
        <v/>
      </c>
      <c r="AR22" s="11">
        <f>IF(AR23&lt;&gt;""," -O","")</f>
        <v/>
      </c>
      <c r="AT22" s="11">
        <f>IF(AT23&lt;&gt;""," -O","")</f>
        <v/>
      </c>
      <c r="AV22" s="11">
        <f>IF(AV23&lt;&gt;""," -O","")</f>
        <v/>
      </c>
      <c r="AX22" s="11">
        <f>IF(AX23&lt;&gt;""," -O","")</f>
        <v/>
      </c>
      <c r="AZ22" s="11">
        <f>IF(AZ23&lt;&gt;""," -O","")</f>
        <v/>
      </c>
      <c r="BB22" s="11">
        <f>IF(BB23&lt;&gt;""," -O","")</f>
        <v/>
      </c>
      <c r="BD22" s="11">
        <f>IF(BD23&lt;&gt;""," -O","")</f>
        <v/>
      </c>
      <c r="BF22" s="11">
        <f>IF(BF23&lt;&gt;""," -O","")</f>
        <v/>
      </c>
      <c r="BH22" s="11">
        <f>IF(BH23&lt;&gt;""," -O","")</f>
        <v/>
      </c>
      <c r="BJ22" s="11">
        <f>IF(BJ23&lt;&gt;""," -O","")</f>
        <v/>
      </c>
    </row>
    <row r="23">
      <c r="K23" s="9" t="n"/>
      <c r="M23" s="11" t="n">
        <v>1.1</v>
      </c>
      <c r="N23" s="11">
        <f>IFERROR(VLOOKUP(M23,'CRUCE OPORTUNIDADES'!$C$6:$D$105,2,FALSE),"")</f>
        <v/>
      </c>
      <c r="O23" s="11" t="n">
        <v>2.1</v>
      </c>
      <c r="P23" s="11">
        <f>IFERROR(VLOOKUP(O23,'CRUCE OPORTUNIDADES'!$C$6:$D$105,2,FALSE),"")</f>
        <v/>
      </c>
      <c r="Q23" s="11" t="n">
        <v>3.1</v>
      </c>
      <c r="R23" s="11">
        <f>IFERROR(VLOOKUP(Q23,'CRUCE OPORTUNIDADES'!$C$6:$D$105,2,FALSE),"")</f>
        <v/>
      </c>
      <c r="S23" s="11" t="n">
        <v>4.1</v>
      </c>
      <c r="T23" s="11">
        <f>IFERROR(VLOOKUP(S23,'CRUCE OPORTUNIDADES'!$C$6:$D$105,2,FALSE),"")</f>
        <v/>
      </c>
      <c r="U23" s="11" t="n">
        <v>5.1</v>
      </c>
      <c r="V23" s="11">
        <f>IFERROR(VLOOKUP(U23,'CRUCE OPORTUNIDADES'!$C$6:$D$105,2,FALSE),"")</f>
        <v/>
      </c>
      <c r="W23" s="11" t="n">
        <v>6.1</v>
      </c>
      <c r="X23" s="11">
        <f>IFERROR(VLOOKUP(W23,'CRUCE OPORTUNIDADES'!$C$6:$D$105,2,FALSE),"")</f>
        <v/>
      </c>
      <c r="Y23" s="11" t="n">
        <v>7.1</v>
      </c>
      <c r="Z23" s="11">
        <f>IFERROR(VLOOKUP(Y23,'CRUCE OPORTUNIDADES'!$C$6:$D$105,2,FALSE),"")</f>
        <v/>
      </c>
      <c r="AA23" s="11" t="n">
        <v>8.1</v>
      </c>
      <c r="AB23" s="11">
        <f>IFERROR(VLOOKUP(AA23,'CRUCE OPORTUNIDADES'!$C$6:$D$105,2,FALSE),"")</f>
        <v/>
      </c>
      <c r="AC23" s="11" t="n">
        <v>9.1</v>
      </c>
      <c r="AD23" s="11">
        <f>IFERROR(VLOOKUP(AC23,'CRUCE OPORTUNIDADES'!$C$6:$D$105,2,FALSE),"")</f>
        <v/>
      </c>
      <c r="AE23" s="11" t="n">
        <v>10.1</v>
      </c>
      <c r="AF23" s="11">
        <f>IFERROR(VLOOKUP(AE23,'CRUCE OPORTUNIDADES'!$C$6:$D$105,2,FALSE),"")</f>
        <v/>
      </c>
      <c r="AG23" s="11" t="n">
        <v>11.1</v>
      </c>
      <c r="AH23" s="11">
        <f>IFERROR(VLOOKUP(AG23,'CRUCE OPORTUNIDADES'!$C$6:$D$105,2,FALSE),"")</f>
        <v/>
      </c>
      <c r="AI23" s="11" t="n">
        <v>12.1</v>
      </c>
      <c r="AJ23" s="11">
        <f>IFERROR(VLOOKUP(AI23,'CRUCE OPORTUNIDADES'!$C$6:$D$105,2,FALSE),"")</f>
        <v/>
      </c>
      <c r="AK23" s="11" t="n">
        <v>13.1</v>
      </c>
      <c r="AL23" s="11">
        <f>IFERROR(VLOOKUP(AK23,'CRUCE OPORTUNIDADES'!$C$6:$D$105,2,FALSE),"")</f>
        <v/>
      </c>
      <c r="AM23" s="11" t="n">
        <v>14.1</v>
      </c>
      <c r="AN23" s="11">
        <f>IFERROR(VLOOKUP(AM23,'CRUCE OPORTUNIDADES'!$C$6:$D$105,2,FALSE),"")</f>
        <v/>
      </c>
      <c r="AO23" s="11" t="n">
        <v>15.1</v>
      </c>
      <c r="AP23" s="11">
        <f>IFERROR(VLOOKUP(AO23,'CRUCE OPORTUNIDADES'!$C$6:$D$105,2,FALSE),"")</f>
        <v/>
      </c>
      <c r="AQ23" s="11" t="n">
        <v>16.1</v>
      </c>
      <c r="AR23" s="11">
        <f>IFERROR(VLOOKUP(AQ23,'CRUCE OPORTUNIDADES'!$C$6:$D$105,2,FALSE),"")</f>
        <v/>
      </c>
      <c r="AS23" s="11" t="n">
        <v>17.1</v>
      </c>
      <c r="AT23" s="11">
        <f>IFERROR(VLOOKUP(AS23,'CRUCE OPORTUNIDADES'!$C$6:$D$105,2,FALSE),"")</f>
        <v/>
      </c>
      <c r="AU23" s="11" t="n">
        <v>18.1</v>
      </c>
      <c r="AV23" s="11">
        <f>IFERROR(VLOOKUP(AU23,'CRUCE OPORTUNIDADES'!$C$6:$D$105,2,FALSE),"")</f>
        <v/>
      </c>
      <c r="AW23" s="11" t="n">
        <v>19.1</v>
      </c>
      <c r="AX23" s="11">
        <f>IFERROR(VLOOKUP(AW23,'CRUCE OPORTUNIDADES'!$C$6:$D$105,2,FALSE),"")</f>
        <v/>
      </c>
      <c r="AY23" s="11" t="n">
        <v>20.1</v>
      </c>
      <c r="AZ23" s="11">
        <f>IFERROR(VLOOKUP(AY23,'CRUCE OPORTUNIDADES'!$C$6:$D$105,2,FALSE),"")</f>
        <v/>
      </c>
      <c r="BA23" s="11" t="n">
        <v>21.1</v>
      </c>
      <c r="BB23" s="11">
        <f>IFERROR(VLOOKUP(BA23,'CRUCE OPORTUNIDADES'!$C$6:$D$105,2,FALSE),"")</f>
        <v/>
      </c>
      <c r="BC23" s="11" t="n">
        <v>22.1</v>
      </c>
      <c r="BD23" s="11">
        <f>IFERROR(VLOOKUP(BC23,'CRUCE OPORTUNIDADES'!$C$6:$D$105,2,FALSE),"")</f>
        <v/>
      </c>
      <c r="BE23" s="11" t="n">
        <v>23.1</v>
      </c>
      <c r="BF23" s="11">
        <f>IFERROR(VLOOKUP(BE23,'CRUCE OPORTUNIDADES'!$C$6:$D$105,2,FALSE),"")</f>
        <v/>
      </c>
      <c r="BG23" s="11" t="n">
        <v>24.1</v>
      </c>
      <c r="BH23" s="11">
        <f>IFERROR(VLOOKUP(BG23,'CRUCE OPORTUNIDADES'!$C$6:$D$105,2,FALSE),"")</f>
        <v/>
      </c>
      <c r="BI23" s="11" t="n">
        <v>25.1</v>
      </c>
      <c r="BJ23" s="11">
        <f>IFERROR(VLOOKUP(BI23,'CRUCE OPORTUNIDADES'!$C$6:$D$105,2,FALSE),"")</f>
        <v/>
      </c>
    </row>
    <row r="24">
      <c r="N24" s="11">
        <f>IF(N25&lt;&gt;""," -O","")</f>
        <v/>
      </c>
      <c r="P24" s="11">
        <f>IF(P25&lt;&gt;""," -O","")</f>
        <v/>
      </c>
      <c r="R24" s="11">
        <f>IF(R25&lt;&gt;""," -O","")</f>
        <v/>
      </c>
      <c r="T24" s="11">
        <f>IF(T25&lt;&gt;""," -O","")</f>
        <v/>
      </c>
      <c r="V24" s="11">
        <f>IF(V25&lt;&gt;""," -O","")</f>
        <v/>
      </c>
      <c r="X24" s="11">
        <f>IF(X25&lt;&gt;""," -O","")</f>
        <v/>
      </c>
      <c r="Z24" s="11">
        <f>IF(Z25&lt;&gt;""," -O","")</f>
        <v/>
      </c>
      <c r="AB24" s="11">
        <f>IF(AB25&lt;&gt;""," -O","")</f>
        <v/>
      </c>
      <c r="AD24" s="11">
        <f>IF(AD25&lt;&gt;""," -O","")</f>
        <v/>
      </c>
      <c r="AF24" s="11">
        <f>IF(AF25&lt;&gt;""," -O","")</f>
        <v/>
      </c>
      <c r="AH24" s="11">
        <f>IF(AH25&lt;&gt;""," -O","")</f>
        <v/>
      </c>
      <c r="AJ24" s="11">
        <f>IF(AJ25&lt;&gt;""," -O","")</f>
        <v/>
      </c>
      <c r="AL24" s="11">
        <f>IF(AL25&lt;&gt;""," -O","")</f>
        <v/>
      </c>
      <c r="AN24" s="11">
        <f>IF(AN25&lt;&gt;""," -O","")</f>
        <v/>
      </c>
      <c r="AP24" s="11">
        <f>IF(AP25&lt;&gt;""," -O","")</f>
        <v/>
      </c>
      <c r="AR24" s="11">
        <f>IF(AR25&lt;&gt;""," -O","")</f>
        <v/>
      </c>
      <c r="AT24" s="11">
        <f>IF(AT25&lt;&gt;""," -O","")</f>
        <v/>
      </c>
      <c r="AV24" s="11">
        <f>IF(AV25&lt;&gt;""," -O","")</f>
        <v/>
      </c>
      <c r="AX24" s="11">
        <f>IF(AX25&lt;&gt;""," -O","")</f>
        <v/>
      </c>
      <c r="AZ24" s="11">
        <f>IF(AZ25&lt;&gt;""," -O","")</f>
        <v/>
      </c>
      <c r="BB24" s="11">
        <f>IF(BB25&lt;&gt;""," -O","")</f>
        <v/>
      </c>
      <c r="BD24" s="11">
        <f>IF(BD25&lt;&gt;""," -O","")</f>
        <v/>
      </c>
      <c r="BF24" s="11">
        <f>IF(BF25&lt;&gt;""," -O","")</f>
        <v/>
      </c>
      <c r="BH24" s="11">
        <f>IF(BH25&lt;&gt;""," -O","")</f>
        <v/>
      </c>
      <c r="BJ24" s="11">
        <f>IF(BJ25&lt;&gt;""," -O","")</f>
        <v/>
      </c>
    </row>
    <row r="25">
      <c r="M25" s="11" t="n">
        <v>1.11</v>
      </c>
      <c r="N25" s="11">
        <f>IFERROR(VLOOKUP(M25,'CRUCE OPORTUNIDADES'!$C$6:$D$105,2,FALSE),"")</f>
        <v/>
      </c>
      <c r="O25" s="11" t="n">
        <v>2.11</v>
      </c>
      <c r="P25" s="11">
        <f>IFERROR(VLOOKUP(O25,'CRUCE OPORTUNIDADES'!$C$6:$D$105,2,FALSE),"")</f>
        <v/>
      </c>
      <c r="Q25" s="11" t="n">
        <v>3.11</v>
      </c>
      <c r="R25" s="11">
        <f>IFERROR(VLOOKUP(Q25,'CRUCE OPORTUNIDADES'!$C$6:$D$105,2,FALSE),"")</f>
        <v/>
      </c>
      <c r="S25" s="11" t="n">
        <v>4.11</v>
      </c>
      <c r="T25" s="11">
        <f>IFERROR(VLOOKUP(S25,'CRUCE OPORTUNIDADES'!$C$6:$D$105,2,FALSE),"")</f>
        <v/>
      </c>
      <c r="U25" s="11" t="n">
        <v>5.11</v>
      </c>
      <c r="V25" s="11">
        <f>IFERROR(VLOOKUP(U25,'CRUCE OPORTUNIDADES'!$C$6:$D$105,2,FALSE),"")</f>
        <v/>
      </c>
      <c r="W25" s="11" t="n">
        <v>6.11</v>
      </c>
      <c r="X25" s="11">
        <f>IFERROR(VLOOKUP(W25,'CRUCE OPORTUNIDADES'!$C$6:$D$105,2,FALSE),"")</f>
        <v/>
      </c>
      <c r="Y25" s="11" t="n">
        <v>7.11</v>
      </c>
      <c r="Z25" s="11">
        <f>IFERROR(VLOOKUP(Y25,'CRUCE OPORTUNIDADES'!$C$6:$D$105,2,FALSE),"")</f>
        <v/>
      </c>
      <c r="AA25" s="11" t="n">
        <v>8.109999999999999</v>
      </c>
      <c r="AB25" s="11">
        <f>IFERROR(VLOOKUP(AA25,'CRUCE OPORTUNIDADES'!$C$6:$D$105,2,FALSE),"")</f>
        <v/>
      </c>
      <c r="AC25" s="11" t="n">
        <v>9.109999999999999</v>
      </c>
      <c r="AD25" s="11">
        <f>IFERROR(VLOOKUP(AC25,'CRUCE OPORTUNIDADES'!$C$6:$D$105,2,FALSE),"")</f>
        <v/>
      </c>
      <c r="AE25" s="11" t="n">
        <v>10.11</v>
      </c>
      <c r="AF25" s="11">
        <f>IFERROR(VLOOKUP(AE25,'CRUCE OPORTUNIDADES'!$C$6:$D$105,2,FALSE),"")</f>
        <v/>
      </c>
      <c r="AG25" s="11" t="n">
        <v>11.11</v>
      </c>
      <c r="AH25" s="11">
        <f>IFERROR(VLOOKUP(AG25,'CRUCE OPORTUNIDADES'!$C$6:$D$105,2,FALSE),"")</f>
        <v/>
      </c>
      <c r="AI25" s="11" t="n">
        <v>12.11</v>
      </c>
      <c r="AJ25" s="11">
        <f>IFERROR(VLOOKUP(AI25,'CRUCE OPORTUNIDADES'!$C$6:$D$105,2,FALSE),"")</f>
        <v/>
      </c>
      <c r="AK25" s="11" t="n">
        <v>13.11</v>
      </c>
      <c r="AL25" s="11">
        <f>IFERROR(VLOOKUP(AK25,'CRUCE OPORTUNIDADES'!$C$6:$D$105,2,FALSE),"")</f>
        <v/>
      </c>
      <c r="AM25" s="11" t="n">
        <v>14.11</v>
      </c>
      <c r="AN25" s="11">
        <f>IFERROR(VLOOKUP(AM25,'CRUCE OPORTUNIDADES'!$C$6:$D$105,2,FALSE),"")</f>
        <v/>
      </c>
      <c r="AO25" s="11" t="n">
        <v>15.11</v>
      </c>
      <c r="AP25" s="11">
        <f>IFERROR(VLOOKUP(AO25,'CRUCE OPORTUNIDADES'!$C$6:$D$105,2,FALSE),"")</f>
        <v/>
      </c>
      <c r="AQ25" s="11" t="n">
        <v>16.11</v>
      </c>
      <c r="AR25" s="11">
        <f>IFERROR(VLOOKUP(AQ25,'CRUCE OPORTUNIDADES'!$C$6:$D$105,2,FALSE),"")</f>
        <v/>
      </c>
      <c r="AS25" s="11" t="n">
        <v>17.11</v>
      </c>
      <c r="AT25" s="11">
        <f>IFERROR(VLOOKUP(AS25,'CRUCE OPORTUNIDADES'!$C$6:$D$105,2,FALSE),"")</f>
        <v/>
      </c>
      <c r="AU25" s="11" t="n">
        <v>18.11</v>
      </c>
      <c r="AV25" s="11">
        <f>IFERROR(VLOOKUP(AU25,'CRUCE OPORTUNIDADES'!$C$6:$D$105,2,FALSE),"")</f>
        <v/>
      </c>
      <c r="AW25" s="11" t="n">
        <v>19.11</v>
      </c>
      <c r="AX25" s="11">
        <f>IFERROR(VLOOKUP(AW25,'CRUCE OPORTUNIDADES'!$C$6:$D$105,2,FALSE),"")</f>
        <v/>
      </c>
      <c r="AY25" s="11" t="n">
        <v>20.11</v>
      </c>
      <c r="AZ25" s="11">
        <f>IFERROR(VLOOKUP(AY25,'CRUCE OPORTUNIDADES'!$C$6:$D$105,2,FALSE),"")</f>
        <v/>
      </c>
      <c r="BA25" s="11" t="n">
        <v>21.11</v>
      </c>
      <c r="BB25" s="11">
        <f>IFERROR(VLOOKUP(BA25,'CRUCE OPORTUNIDADES'!$C$6:$D$105,2,FALSE),"")</f>
        <v/>
      </c>
      <c r="BC25" s="11" t="n">
        <v>22.11</v>
      </c>
      <c r="BD25" s="11">
        <f>IFERROR(VLOOKUP(BC25,'CRUCE OPORTUNIDADES'!$C$6:$D$105,2,FALSE),"")</f>
        <v/>
      </c>
      <c r="BE25" s="11" t="n">
        <v>23.11</v>
      </c>
      <c r="BF25" s="11">
        <f>IFERROR(VLOOKUP(BE25,'CRUCE OPORTUNIDADES'!$C$6:$D$105,2,FALSE),"")</f>
        <v/>
      </c>
      <c r="BG25" s="11" t="n">
        <v>24.11</v>
      </c>
      <c r="BH25" s="11">
        <f>IFERROR(VLOOKUP(BG25,'CRUCE OPORTUNIDADES'!$C$6:$D$105,2,FALSE),"")</f>
        <v/>
      </c>
      <c r="BI25" s="11" t="n">
        <v>25.11</v>
      </c>
      <c r="BJ25" s="11">
        <f>IFERROR(VLOOKUP(BI25,'CRUCE OPORTUNIDADES'!$C$6:$D$105,2,FALSE),"")</f>
        <v/>
      </c>
    </row>
    <row r="26">
      <c r="N26" s="11">
        <f>IF(N27&lt;&gt;""," -O","")</f>
        <v/>
      </c>
      <c r="P26" s="11">
        <f>IF(P27&lt;&gt;""," -O","")</f>
        <v/>
      </c>
      <c r="R26" s="11">
        <f>IF(R27&lt;&gt;""," -O","")</f>
        <v/>
      </c>
      <c r="T26" s="11">
        <f>IF(T27&lt;&gt;""," -O","")</f>
        <v/>
      </c>
      <c r="V26" s="11">
        <f>IF(V27&lt;&gt;""," -O","")</f>
        <v/>
      </c>
      <c r="X26" s="11">
        <f>IF(X27&lt;&gt;""," -O","")</f>
        <v/>
      </c>
      <c r="Z26" s="11">
        <f>IF(Z27&lt;&gt;""," -O","")</f>
        <v/>
      </c>
      <c r="AB26" s="11">
        <f>IF(AB27&lt;&gt;""," -O","")</f>
        <v/>
      </c>
      <c r="AD26" s="11">
        <f>IF(AD27&lt;&gt;""," -O","")</f>
        <v/>
      </c>
      <c r="AF26" s="11">
        <f>IF(AF27&lt;&gt;""," -O","")</f>
        <v/>
      </c>
      <c r="AH26" s="11">
        <f>IF(AH27&lt;&gt;""," -O","")</f>
        <v/>
      </c>
      <c r="AJ26" s="11">
        <f>IF(AJ27&lt;&gt;""," -O","")</f>
        <v/>
      </c>
      <c r="AL26" s="11">
        <f>IF(AL27&lt;&gt;""," -O","")</f>
        <v/>
      </c>
      <c r="AN26" s="11">
        <f>IF(AN27&lt;&gt;""," -O","")</f>
        <v/>
      </c>
      <c r="AP26" s="11">
        <f>IF(AP27&lt;&gt;""," -O","")</f>
        <v/>
      </c>
      <c r="AR26" s="11">
        <f>IF(AR27&lt;&gt;""," -O","")</f>
        <v/>
      </c>
      <c r="AT26" s="11">
        <f>IF(AT27&lt;&gt;""," -O","")</f>
        <v/>
      </c>
      <c r="AV26" s="11">
        <f>IF(AV27&lt;&gt;""," -O","")</f>
        <v/>
      </c>
      <c r="AX26" s="11">
        <f>IF(AX27&lt;&gt;""," -O","")</f>
        <v/>
      </c>
      <c r="AZ26" s="11">
        <f>IF(AZ27&lt;&gt;""," -O","")</f>
        <v/>
      </c>
      <c r="BB26" s="11">
        <f>IF(BB27&lt;&gt;""," -O","")</f>
        <v/>
      </c>
      <c r="BD26" s="11">
        <f>IF(BD27&lt;&gt;""," -O","")</f>
        <v/>
      </c>
      <c r="BF26" s="11">
        <f>IF(BF27&lt;&gt;""," -O","")</f>
        <v/>
      </c>
      <c r="BH26" s="11">
        <f>IF(BH27&lt;&gt;""," -O","")</f>
        <v/>
      </c>
      <c r="BJ26" s="11">
        <f>IF(BJ27&lt;&gt;""," -O","")</f>
        <v/>
      </c>
    </row>
    <row r="27">
      <c r="M27" s="11" t="n">
        <v>1.12</v>
      </c>
      <c r="N27" s="11">
        <f>IFERROR(VLOOKUP(M27,'CRUCE OPORTUNIDADES'!$C$6:$D$105,2,FALSE),"")</f>
        <v/>
      </c>
      <c r="O27" s="11" t="n">
        <v>2.12</v>
      </c>
      <c r="P27" s="11">
        <f>IFERROR(VLOOKUP(O27,'CRUCE OPORTUNIDADES'!$C$6:$D$105,2,FALSE),"")</f>
        <v/>
      </c>
      <c r="Q27" s="11" t="n">
        <v>3.12</v>
      </c>
      <c r="R27" s="11">
        <f>IFERROR(VLOOKUP(Q27,'CRUCE OPORTUNIDADES'!$C$6:$D$105,2,FALSE),"")</f>
        <v/>
      </c>
      <c r="S27" s="11" t="n">
        <v>4.12</v>
      </c>
      <c r="T27" s="11">
        <f>IFERROR(VLOOKUP(S27,'CRUCE OPORTUNIDADES'!$C$6:$D$105,2,FALSE),"")</f>
        <v/>
      </c>
      <c r="U27" s="11" t="n">
        <v>5.12</v>
      </c>
      <c r="V27" s="11">
        <f>IFERROR(VLOOKUP(U27,'CRUCE OPORTUNIDADES'!$C$6:$D$105,2,FALSE),"")</f>
        <v/>
      </c>
      <c r="W27" s="11" t="n">
        <v>6.12</v>
      </c>
      <c r="X27" s="11">
        <f>IFERROR(VLOOKUP(W27,'CRUCE OPORTUNIDADES'!$C$6:$D$105,2,FALSE),"")</f>
        <v/>
      </c>
      <c r="Y27" s="11" t="n">
        <v>7.12</v>
      </c>
      <c r="Z27" s="11">
        <f>IFERROR(VLOOKUP(Y27,'CRUCE OPORTUNIDADES'!$C$6:$D$105,2,FALSE),"")</f>
        <v/>
      </c>
      <c r="AA27" s="11" t="n">
        <v>8.119999999999999</v>
      </c>
      <c r="AB27" s="11">
        <f>IFERROR(VLOOKUP(AA27,'CRUCE OPORTUNIDADES'!$C$6:$D$105,2,FALSE),"")</f>
        <v/>
      </c>
      <c r="AC27" s="11" t="n">
        <v>9.119999999999999</v>
      </c>
      <c r="AD27" s="11">
        <f>IFERROR(VLOOKUP(AC27,'CRUCE OPORTUNIDADES'!$C$6:$D$105,2,FALSE),"")</f>
        <v/>
      </c>
      <c r="AE27" s="11" t="n">
        <v>10.12</v>
      </c>
      <c r="AF27" s="11">
        <f>IFERROR(VLOOKUP(AE27,'CRUCE OPORTUNIDADES'!$C$6:$D$105,2,FALSE),"")</f>
        <v/>
      </c>
      <c r="AG27" s="11" t="n">
        <v>11.12</v>
      </c>
      <c r="AH27" s="11">
        <f>IFERROR(VLOOKUP(AG27,'CRUCE OPORTUNIDADES'!$C$6:$D$105,2,FALSE),"")</f>
        <v/>
      </c>
      <c r="AI27" s="11" t="n">
        <v>12.12</v>
      </c>
      <c r="AJ27" s="11">
        <f>IFERROR(VLOOKUP(AI27,'CRUCE OPORTUNIDADES'!$C$6:$D$105,2,FALSE),"")</f>
        <v/>
      </c>
      <c r="AK27" s="11" t="n">
        <v>13.12</v>
      </c>
      <c r="AL27" s="11">
        <f>IFERROR(VLOOKUP(AK27,'CRUCE OPORTUNIDADES'!$C$6:$D$105,2,FALSE),"")</f>
        <v/>
      </c>
      <c r="AM27" s="11" t="n">
        <v>14.12</v>
      </c>
      <c r="AN27" s="11">
        <f>IFERROR(VLOOKUP(AM27,'CRUCE OPORTUNIDADES'!$C$6:$D$105,2,FALSE),"")</f>
        <v/>
      </c>
      <c r="AO27" s="11" t="n">
        <v>15.12</v>
      </c>
      <c r="AP27" s="11">
        <f>IFERROR(VLOOKUP(AO27,'CRUCE OPORTUNIDADES'!$C$6:$D$105,2,FALSE),"")</f>
        <v/>
      </c>
      <c r="AQ27" s="11" t="n">
        <v>16.12</v>
      </c>
      <c r="AR27" s="11">
        <f>IFERROR(VLOOKUP(AQ27,'CRUCE OPORTUNIDADES'!$C$6:$D$105,2,FALSE),"")</f>
        <v/>
      </c>
      <c r="AS27" s="11" t="n">
        <v>17.12</v>
      </c>
      <c r="AT27" s="11">
        <f>IFERROR(VLOOKUP(AS27,'CRUCE OPORTUNIDADES'!$C$6:$D$105,2,FALSE),"")</f>
        <v/>
      </c>
      <c r="AU27" s="11" t="n">
        <v>18.12</v>
      </c>
      <c r="AV27" s="11">
        <f>IFERROR(VLOOKUP(AU27,'CRUCE OPORTUNIDADES'!$C$6:$D$105,2,FALSE),"")</f>
        <v/>
      </c>
      <c r="AW27" s="11" t="n">
        <v>19.12</v>
      </c>
      <c r="AX27" s="11">
        <f>IFERROR(VLOOKUP(AW27,'CRUCE OPORTUNIDADES'!$C$6:$D$105,2,FALSE),"")</f>
        <v/>
      </c>
      <c r="AY27" s="11" t="n">
        <v>20.12</v>
      </c>
      <c r="AZ27" s="11">
        <f>IFERROR(VLOOKUP(AY27,'CRUCE OPORTUNIDADES'!$C$6:$D$105,2,FALSE),"")</f>
        <v/>
      </c>
      <c r="BA27" s="11" t="n">
        <v>21.12</v>
      </c>
      <c r="BB27" s="11">
        <f>IFERROR(VLOOKUP(BA27,'CRUCE OPORTUNIDADES'!$C$6:$D$105,2,FALSE),"")</f>
        <v/>
      </c>
      <c r="BC27" s="11" t="n">
        <v>22.12</v>
      </c>
      <c r="BD27" s="11">
        <f>IFERROR(VLOOKUP(BC27,'CRUCE OPORTUNIDADES'!$C$6:$D$105,2,FALSE),"")</f>
        <v/>
      </c>
      <c r="BE27" s="11" t="n">
        <v>23.12</v>
      </c>
      <c r="BF27" s="11">
        <f>IFERROR(VLOOKUP(BE27,'CRUCE OPORTUNIDADES'!$C$6:$D$105,2,FALSE),"")</f>
        <v/>
      </c>
      <c r="BG27" s="11" t="n">
        <v>24.12</v>
      </c>
      <c r="BH27" s="11">
        <f>IFERROR(VLOOKUP(BG27,'CRUCE OPORTUNIDADES'!$C$6:$D$105,2,FALSE),"")</f>
        <v/>
      </c>
      <c r="BI27" s="11" t="n">
        <v>25.12</v>
      </c>
      <c r="BJ27" s="11">
        <f>IFERROR(VLOOKUP(BI27,'CRUCE OPORTUNIDADES'!$C$6:$D$105,2,FALSE),"")</f>
        <v/>
      </c>
    </row>
    <row r="28">
      <c r="N28" s="11">
        <f>IF(N29&lt;&gt;""," -O","")</f>
        <v/>
      </c>
      <c r="P28" s="11">
        <f>IF(P29&lt;&gt;""," -O","")</f>
        <v/>
      </c>
      <c r="R28" s="11">
        <f>IF(R29&lt;&gt;""," -O","")</f>
        <v/>
      </c>
      <c r="T28" s="11">
        <f>IF(T29&lt;&gt;""," -O","")</f>
        <v/>
      </c>
      <c r="V28" s="11">
        <f>IF(V29&lt;&gt;""," -O","")</f>
        <v/>
      </c>
      <c r="X28" s="11">
        <f>IF(X29&lt;&gt;""," -O","")</f>
        <v/>
      </c>
      <c r="Z28" s="11">
        <f>IF(Z29&lt;&gt;""," -O","")</f>
        <v/>
      </c>
      <c r="AB28" s="11">
        <f>IF(AB29&lt;&gt;""," -O","")</f>
        <v/>
      </c>
      <c r="AD28" s="11">
        <f>IF(AD29&lt;&gt;""," -O","")</f>
        <v/>
      </c>
      <c r="AF28" s="11">
        <f>IF(AF29&lt;&gt;""," -O","")</f>
        <v/>
      </c>
      <c r="AH28" s="11">
        <f>IF(AH29&lt;&gt;""," -O","")</f>
        <v/>
      </c>
      <c r="AJ28" s="11">
        <f>IF(AJ29&lt;&gt;""," -O","")</f>
        <v/>
      </c>
      <c r="AL28" s="11">
        <f>IF(AL29&lt;&gt;""," -O","")</f>
        <v/>
      </c>
      <c r="AN28" s="11">
        <f>IF(AN29&lt;&gt;""," -O","")</f>
        <v/>
      </c>
      <c r="AP28" s="11">
        <f>IF(AP29&lt;&gt;""," -O","")</f>
        <v/>
      </c>
      <c r="AR28" s="11">
        <f>IF(AR29&lt;&gt;""," -O","")</f>
        <v/>
      </c>
      <c r="AT28" s="11">
        <f>IF(AT29&lt;&gt;""," -O","")</f>
        <v/>
      </c>
      <c r="AV28" s="11">
        <f>IF(AV29&lt;&gt;""," -O","")</f>
        <v/>
      </c>
      <c r="AX28" s="11">
        <f>IF(AX29&lt;&gt;""," -O","")</f>
        <v/>
      </c>
      <c r="AZ28" s="11">
        <f>IF(AZ29&lt;&gt;""," -O","")</f>
        <v/>
      </c>
      <c r="BB28" s="11">
        <f>IF(BB29&lt;&gt;""," -O","")</f>
        <v/>
      </c>
      <c r="BD28" s="11">
        <f>IF(BD29&lt;&gt;""," -O","")</f>
        <v/>
      </c>
      <c r="BF28" s="11">
        <f>IF(BF29&lt;&gt;""," -O","")</f>
        <v/>
      </c>
      <c r="BH28" s="11">
        <f>IF(BH29&lt;&gt;""," -O","")</f>
        <v/>
      </c>
      <c r="BJ28" s="11">
        <f>IF(BJ29&lt;&gt;""," -O","")</f>
        <v/>
      </c>
    </row>
    <row r="29">
      <c r="M29" s="11" t="n">
        <v>1.13</v>
      </c>
      <c r="N29" s="11">
        <f>IFERROR(VLOOKUP(M29,'CRUCE OPORTUNIDADES'!$C$6:$D$105,2,FALSE),"")</f>
        <v/>
      </c>
      <c r="O29" s="11" t="n">
        <v>2.13</v>
      </c>
      <c r="P29" s="11">
        <f>IFERROR(VLOOKUP(O29,'CRUCE OPORTUNIDADES'!$C$6:$D$105,2,FALSE),"")</f>
        <v/>
      </c>
      <c r="Q29" s="11" t="n">
        <v>3.13</v>
      </c>
      <c r="R29" s="11">
        <f>IFERROR(VLOOKUP(Q29,'CRUCE OPORTUNIDADES'!$C$6:$D$105,2,FALSE),"")</f>
        <v/>
      </c>
      <c r="S29" s="11" t="n">
        <v>4.13</v>
      </c>
      <c r="T29" s="11">
        <f>IFERROR(VLOOKUP(S29,'CRUCE OPORTUNIDADES'!$C$6:$D$105,2,FALSE),"")</f>
        <v/>
      </c>
      <c r="U29" s="11" t="n">
        <v>5.13</v>
      </c>
      <c r="V29" s="11">
        <f>IFERROR(VLOOKUP(U29,'CRUCE OPORTUNIDADES'!$C$6:$D$105,2,FALSE),"")</f>
        <v/>
      </c>
      <c r="W29" s="11" t="n">
        <v>6.13</v>
      </c>
      <c r="X29" s="11">
        <f>IFERROR(VLOOKUP(W29,'CRUCE OPORTUNIDADES'!$C$6:$D$105,2,FALSE),"")</f>
        <v/>
      </c>
      <c r="Y29" s="11" t="n">
        <v>7.13</v>
      </c>
      <c r="Z29" s="11">
        <f>IFERROR(VLOOKUP(Y29,'CRUCE OPORTUNIDADES'!$C$6:$D$105,2,FALSE),"")</f>
        <v/>
      </c>
      <c r="AA29" s="11" t="n">
        <v>8.130000000000001</v>
      </c>
      <c r="AB29" s="11">
        <f>IFERROR(VLOOKUP(AA29,'CRUCE OPORTUNIDADES'!$C$6:$D$105,2,FALSE),"")</f>
        <v/>
      </c>
      <c r="AC29" s="11" t="n">
        <v>9.130000000000001</v>
      </c>
      <c r="AD29" s="11">
        <f>IFERROR(VLOOKUP(AC29,'CRUCE OPORTUNIDADES'!$C$6:$D$105,2,FALSE),"")</f>
        <v/>
      </c>
      <c r="AE29" s="11" t="n">
        <v>10.13</v>
      </c>
      <c r="AF29" s="11">
        <f>IFERROR(VLOOKUP(AE29,'CRUCE OPORTUNIDADES'!$C$6:$D$105,2,FALSE),"")</f>
        <v/>
      </c>
      <c r="AG29" s="11" t="n">
        <v>11.13</v>
      </c>
      <c r="AH29" s="11">
        <f>IFERROR(VLOOKUP(AG29,'CRUCE OPORTUNIDADES'!$C$6:$D$105,2,FALSE),"")</f>
        <v/>
      </c>
      <c r="AI29" s="11" t="n">
        <v>12.13</v>
      </c>
      <c r="AJ29" s="11">
        <f>IFERROR(VLOOKUP(AI29,'CRUCE OPORTUNIDADES'!$C$6:$D$105,2,FALSE),"")</f>
        <v/>
      </c>
      <c r="AK29" s="11" t="n">
        <v>13.13</v>
      </c>
      <c r="AL29" s="11">
        <f>IFERROR(VLOOKUP(AK29,'CRUCE OPORTUNIDADES'!$C$6:$D$105,2,FALSE),"")</f>
        <v/>
      </c>
      <c r="AM29" s="11" t="n">
        <v>14.13</v>
      </c>
      <c r="AN29" s="11">
        <f>IFERROR(VLOOKUP(AM29,'CRUCE OPORTUNIDADES'!$C$6:$D$105,2,FALSE),"")</f>
        <v/>
      </c>
      <c r="AO29" s="11" t="n">
        <v>15.13</v>
      </c>
      <c r="AP29" s="11">
        <f>IFERROR(VLOOKUP(AO29,'CRUCE OPORTUNIDADES'!$C$6:$D$105,2,FALSE),"")</f>
        <v/>
      </c>
      <c r="AQ29" s="11" t="n">
        <v>16.13</v>
      </c>
      <c r="AR29" s="11">
        <f>IFERROR(VLOOKUP(AQ29,'CRUCE OPORTUNIDADES'!$C$6:$D$105,2,FALSE),"")</f>
        <v/>
      </c>
      <c r="AS29" s="11" t="n">
        <v>17.13</v>
      </c>
      <c r="AT29" s="11">
        <f>IFERROR(VLOOKUP(AS29,'CRUCE OPORTUNIDADES'!$C$6:$D$105,2,FALSE),"")</f>
        <v/>
      </c>
      <c r="AU29" s="11" t="n">
        <v>18.13</v>
      </c>
      <c r="AV29" s="11">
        <f>IFERROR(VLOOKUP(AU29,'CRUCE OPORTUNIDADES'!$C$6:$D$105,2,FALSE),"")</f>
        <v/>
      </c>
      <c r="AW29" s="11" t="n">
        <v>19.13</v>
      </c>
      <c r="AX29" s="11">
        <f>IFERROR(VLOOKUP(AW29,'CRUCE OPORTUNIDADES'!$C$6:$D$105,2,FALSE),"")</f>
        <v/>
      </c>
      <c r="AY29" s="11" t="n">
        <v>20.13</v>
      </c>
      <c r="AZ29" s="11">
        <f>IFERROR(VLOOKUP(AY29,'CRUCE OPORTUNIDADES'!$C$6:$D$105,2,FALSE),"")</f>
        <v/>
      </c>
      <c r="BA29" s="11" t="n">
        <v>21.13</v>
      </c>
      <c r="BB29" s="11">
        <f>IFERROR(VLOOKUP(BA29,'CRUCE OPORTUNIDADES'!$C$6:$D$105,2,FALSE),"")</f>
        <v/>
      </c>
      <c r="BC29" s="11" t="n">
        <v>22.13</v>
      </c>
      <c r="BD29" s="11">
        <f>IFERROR(VLOOKUP(BC29,'CRUCE OPORTUNIDADES'!$C$6:$D$105,2,FALSE),"")</f>
        <v/>
      </c>
      <c r="BE29" s="11" t="n">
        <v>23.13</v>
      </c>
      <c r="BF29" s="11">
        <f>IFERROR(VLOOKUP(BE29,'CRUCE OPORTUNIDADES'!$C$6:$D$105,2,FALSE),"")</f>
        <v/>
      </c>
      <c r="BG29" s="11" t="n">
        <v>24.13</v>
      </c>
      <c r="BH29" s="11">
        <f>IFERROR(VLOOKUP(BG29,'CRUCE OPORTUNIDADES'!$C$6:$D$105,2,FALSE),"")</f>
        <v/>
      </c>
      <c r="BI29" s="11" t="n">
        <v>25.13</v>
      </c>
      <c r="BJ29" s="11">
        <f>IFERROR(VLOOKUP(BI29,'CRUCE OPORTUNIDADES'!$C$6:$D$105,2,FALSE),"")</f>
        <v/>
      </c>
    </row>
    <row r="30">
      <c r="N30" s="11">
        <f>IF(N31&lt;&gt;""," -O","")</f>
        <v/>
      </c>
      <c r="P30" s="11">
        <f>IF(P31&lt;&gt;""," -O","")</f>
        <v/>
      </c>
      <c r="R30" s="11">
        <f>IF(R31&lt;&gt;""," -O","")</f>
        <v/>
      </c>
      <c r="T30" s="11">
        <f>IF(T31&lt;&gt;""," -O","")</f>
        <v/>
      </c>
      <c r="V30" s="11">
        <f>IF(V31&lt;&gt;""," -O","")</f>
        <v/>
      </c>
      <c r="X30" s="11">
        <f>IF(X31&lt;&gt;""," -O","")</f>
        <v/>
      </c>
      <c r="Z30" s="11">
        <f>IF(Z31&lt;&gt;""," -O","")</f>
        <v/>
      </c>
      <c r="AB30" s="11">
        <f>IF(AB31&lt;&gt;""," -O","")</f>
        <v/>
      </c>
      <c r="AD30" s="11">
        <f>IF(AD31&lt;&gt;""," -O","")</f>
        <v/>
      </c>
      <c r="AF30" s="11">
        <f>IF(AF31&lt;&gt;""," -O","")</f>
        <v/>
      </c>
      <c r="AH30" s="11">
        <f>IF(AH31&lt;&gt;""," -O","")</f>
        <v/>
      </c>
      <c r="AJ30" s="11">
        <f>IF(AJ31&lt;&gt;""," -O","")</f>
        <v/>
      </c>
      <c r="AL30" s="11">
        <f>IF(AL31&lt;&gt;""," -O","")</f>
        <v/>
      </c>
      <c r="AN30" s="11">
        <f>IF(AN31&lt;&gt;""," -O","")</f>
        <v/>
      </c>
      <c r="AP30" s="11">
        <f>IF(AP31&lt;&gt;""," -O","")</f>
        <v/>
      </c>
      <c r="AR30" s="11">
        <f>IF(AR31&lt;&gt;""," -O","")</f>
        <v/>
      </c>
      <c r="AT30" s="11">
        <f>IF(AT31&lt;&gt;""," -O","")</f>
        <v/>
      </c>
      <c r="AV30" s="11">
        <f>IF(AV31&lt;&gt;""," -O","")</f>
        <v/>
      </c>
      <c r="AX30" s="11">
        <f>IF(AX31&lt;&gt;""," -O","")</f>
        <v/>
      </c>
      <c r="AZ30" s="11">
        <f>IF(AZ31&lt;&gt;""," -O","")</f>
        <v/>
      </c>
      <c r="BB30" s="11">
        <f>IF(BB31&lt;&gt;""," -O","")</f>
        <v/>
      </c>
      <c r="BD30" s="11">
        <f>IF(BD31&lt;&gt;""," -O","")</f>
        <v/>
      </c>
      <c r="BF30" s="11">
        <f>IF(BF31&lt;&gt;""," -O","")</f>
        <v/>
      </c>
      <c r="BH30" s="11">
        <f>IF(BH31&lt;&gt;""," -O","")</f>
        <v/>
      </c>
      <c r="BJ30" s="11">
        <f>IF(BJ31&lt;&gt;""," -O","")</f>
        <v/>
      </c>
    </row>
    <row r="31">
      <c r="M31" s="11" t="n">
        <v>1.14</v>
      </c>
      <c r="N31" s="11">
        <f>IFERROR(VLOOKUP(M31,'CRUCE OPORTUNIDADES'!$C$6:$D$105,2,FALSE),"")</f>
        <v/>
      </c>
      <c r="O31" s="11" t="n">
        <v>2.14</v>
      </c>
      <c r="P31" s="11">
        <f>IFERROR(VLOOKUP(O31,'CRUCE OPORTUNIDADES'!$C$6:$D$105,2,FALSE),"")</f>
        <v/>
      </c>
      <c r="Q31" s="11" t="n">
        <v>3.14</v>
      </c>
      <c r="R31" s="11">
        <f>IFERROR(VLOOKUP(Q31,'CRUCE OPORTUNIDADES'!$C$6:$D$105,2,FALSE),"")</f>
        <v/>
      </c>
      <c r="S31" s="11" t="n">
        <v>4.14</v>
      </c>
      <c r="T31" s="11">
        <f>IFERROR(VLOOKUP(S31,'CRUCE OPORTUNIDADES'!$C$6:$D$105,2,FALSE),"")</f>
        <v/>
      </c>
      <c r="U31" s="11" t="n">
        <v>5.14</v>
      </c>
      <c r="V31" s="11">
        <f>IFERROR(VLOOKUP(U31,'CRUCE OPORTUNIDADES'!$C$6:$D$105,2,FALSE),"")</f>
        <v/>
      </c>
      <c r="W31" s="11" t="n">
        <v>6.14</v>
      </c>
      <c r="X31" s="11">
        <f>IFERROR(VLOOKUP(W31,'CRUCE OPORTUNIDADES'!$C$6:$D$105,2,FALSE),"")</f>
        <v/>
      </c>
      <c r="Y31" s="11" t="n">
        <v>7.14</v>
      </c>
      <c r="Z31" s="11">
        <f>IFERROR(VLOOKUP(Y31,'CRUCE OPORTUNIDADES'!$C$6:$D$105,2,FALSE),"")</f>
        <v/>
      </c>
      <c r="AA31" s="11" t="n">
        <v>8.140000000000001</v>
      </c>
      <c r="AB31" s="11">
        <f>IFERROR(VLOOKUP(AA31,'CRUCE OPORTUNIDADES'!$C$6:$D$105,2,FALSE),"")</f>
        <v/>
      </c>
      <c r="AC31" s="11" t="n">
        <v>9.140000000000001</v>
      </c>
      <c r="AD31" s="11">
        <f>IFERROR(VLOOKUP(AC31,'CRUCE OPORTUNIDADES'!$C$6:$D$105,2,FALSE),"")</f>
        <v/>
      </c>
      <c r="AE31" s="11" t="n">
        <v>10.14</v>
      </c>
      <c r="AF31" s="11">
        <f>IFERROR(VLOOKUP(AE31,'CRUCE OPORTUNIDADES'!$C$6:$D$105,2,FALSE),"")</f>
        <v/>
      </c>
      <c r="AG31" s="11" t="n">
        <v>11.14</v>
      </c>
      <c r="AH31" s="11">
        <f>IFERROR(VLOOKUP(AG31,'CRUCE OPORTUNIDADES'!$C$6:$D$105,2,FALSE),"")</f>
        <v/>
      </c>
      <c r="AI31" s="11" t="n">
        <v>12.14</v>
      </c>
      <c r="AJ31" s="11">
        <f>IFERROR(VLOOKUP(AI31,'CRUCE OPORTUNIDADES'!$C$6:$D$105,2,FALSE),"")</f>
        <v/>
      </c>
      <c r="AK31" s="11" t="n">
        <v>13.14</v>
      </c>
      <c r="AL31" s="11">
        <f>IFERROR(VLOOKUP(AK31,'CRUCE OPORTUNIDADES'!$C$6:$D$105,2,FALSE),"")</f>
        <v/>
      </c>
      <c r="AM31" s="11" t="n">
        <v>14.14</v>
      </c>
      <c r="AN31" s="11">
        <f>IFERROR(VLOOKUP(AM31,'CRUCE OPORTUNIDADES'!$C$6:$D$105,2,FALSE),"")</f>
        <v/>
      </c>
      <c r="AO31" s="11" t="n">
        <v>15.14</v>
      </c>
      <c r="AP31" s="11">
        <f>IFERROR(VLOOKUP(AO31,'CRUCE OPORTUNIDADES'!$C$6:$D$105,2,FALSE),"")</f>
        <v/>
      </c>
      <c r="AQ31" s="11" t="n">
        <v>16.14</v>
      </c>
      <c r="AR31" s="11">
        <f>IFERROR(VLOOKUP(AQ31,'CRUCE OPORTUNIDADES'!$C$6:$D$105,2,FALSE),"")</f>
        <v/>
      </c>
      <c r="AS31" s="11" t="n">
        <v>17.14</v>
      </c>
      <c r="AT31" s="11">
        <f>IFERROR(VLOOKUP(AS31,'CRUCE OPORTUNIDADES'!$C$6:$D$105,2,FALSE),"")</f>
        <v/>
      </c>
      <c r="AU31" s="11" t="n">
        <v>18.14</v>
      </c>
      <c r="AV31" s="11">
        <f>IFERROR(VLOOKUP(AU31,'CRUCE OPORTUNIDADES'!$C$6:$D$105,2,FALSE),"")</f>
        <v/>
      </c>
      <c r="AW31" s="11" t="n">
        <v>19.14</v>
      </c>
      <c r="AX31" s="11">
        <f>IFERROR(VLOOKUP(AW31,'CRUCE OPORTUNIDADES'!$C$6:$D$105,2,FALSE),"")</f>
        <v/>
      </c>
      <c r="AY31" s="11" t="n">
        <v>20.14</v>
      </c>
      <c r="AZ31" s="11">
        <f>IFERROR(VLOOKUP(AY31,'CRUCE OPORTUNIDADES'!$C$6:$D$105,2,FALSE),"")</f>
        <v/>
      </c>
      <c r="BA31" s="11" t="n">
        <v>21.14</v>
      </c>
      <c r="BB31" s="11">
        <f>IFERROR(VLOOKUP(BA31,'CRUCE OPORTUNIDADES'!$C$6:$D$105,2,FALSE),"")</f>
        <v/>
      </c>
      <c r="BC31" s="11" t="n">
        <v>22.14</v>
      </c>
      <c r="BD31" s="11">
        <f>IFERROR(VLOOKUP(BC31,'CRUCE OPORTUNIDADES'!$C$6:$D$105,2,FALSE),"")</f>
        <v/>
      </c>
      <c r="BE31" s="11" t="n">
        <v>23.14</v>
      </c>
      <c r="BF31" s="11">
        <f>IFERROR(VLOOKUP(BE31,'CRUCE OPORTUNIDADES'!$C$6:$D$105,2,FALSE),"")</f>
        <v/>
      </c>
      <c r="BG31" s="11" t="n">
        <v>24.14</v>
      </c>
      <c r="BH31" s="11">
        <f>IFERROR(VLOOKUP(BG31,'CRUCE OPORTUNIDADES'!$C$6:$D$105,2,FALSE),"")</f>
        <v/>
      </c>
      <c r="BI31" s="11" t="n">
        <v>25.14</v>
      </c>
      <c r="BJ31" s="11">
        <f>IFERROR(VLOOKUP(BI31,'CRUCE OPORTUNIDADES'!$C$6:$D$105,2,FALSE),"")</f>
        <v/>
      </c>
    </row>
    <row r="32">
      <c r="N32" s="11">
        <f>IF(N33&lt;&gt;""," -O","")</f>
        <v/>
      </c>
      <c r="P32" s="11">
        <f>IF(P33&lt;&gt;""," -O","")</f>
        <v/>
      </c>
      <c r="R32" s="11">
        <f>IF(R33&lt;&gt;""," -O","")</f>
        <v/>
      </c>
      <c r="T32" s="11">
        <f>IF(T33&lt;&gt;""," -O","")</f>
        <v/>
      </c>
      <c r="V32" s="11">
        <f>IF(V33&lt;&gt;""," -O","")</f>
        <v/>
      </c>
      <c r="X32" s="11">
        <f>IF(X33&lt;&gt;""," -O","")</f>
        <v/>
      </c>
      <c r="Z32" s="11">
        <f>IF(Z33&lt;&gt;""," -O","")</f>
        <v/>
      </c>
      <c r="AB32" s="11">
        <f>IF(AB33&lt;&gt;""," -O","")</f>
        <v/>
      </c>
      <c r="AD32" s="11">
        <f>IF(AD33&lt;&gt;""," -O","")</f>
        <v/>
      </c>
      <c r="AF32" s="11">
        <f>IF(AF33&lt;&gt;""," -O","")</f>
        <v/>
      </c>
      <c r="AH32" s="11">
        <f>IF(AH33&lt;&gt;""," -O","")</f>
        <v/>
      </c>
      <c r="AJ32" s="11">
        <f>IF(AJ33&lt;&gt;""," -O","")</f>
        <v/>
      </c>
      <c r="AL32" s="11">
        <f>IF(AL33&lt;&gt;""," -O","")</f>
        <v/>
      </c>
      <c r="AN32" s="11">
        <f>IF(AN33&lt;&gt;""," -O","")</f>
        <v/>
      </c>
      <c r="AP32" s="11">
        <f>IF(AP33&lt;&gt;""," -O","")</f>
        <v/>
      </c>
      <c r="AR32" s="11">
        <f>IF(AR33&lt;&gt;""," -O","")</f>
        <v/>
      </c>
      <c r="AT32" s="11">
        <f>IF(AT33&lt;&gt;""," -O","")</f>
        <v/>
      </c>
      <c r="AV32" s="11">
        <f>IF(AV33&lt;&gt;""," -O","")</f>
        <v/>
      </c>
      <c r="AX32" s="11">
        <f>IF(AX33&lt;&gt;""," -O","")</f>
        <v/>
      </c>
      <c r="AZ32" s="11">
        <f>IF(AZ33&lt;&gt;""," -O","")</f>
        <v/>
      </c>
      <c r="BB32" s="11">
        <f>IF(BB33&lt;&gt;""," -O","")</f>
        <v/>
      </c>
      <c r="BD32" s="11">
        <f>IF(BD33&lt;&gt;""," -O","")</f>
        <v/>
      </c>
      <c r="BF32" s="11">
        <f>IF(BF33&lt;&gt;""," -O","")</f>
        <v/>
      </c>
      <c r="BH32" s="11">
        <f>IF(BH33&lt;&gt;""," -O","")</f>
        <v/>
      </c>
      <c r="BJ32" s="11">
        <f>IF(BJ33&lt;&gt;""," -O","")</f>
        <v/>
      </c>
    </row>
    <row r="33">
      <c r="M33" s="11" t="n">
        <v>1.15</v>
      </c>
      <c r="N33" s="11">
        <f>IFERROR(VLOOKUP(M33,'CRUCE OPORTUNIDADES'!$C$6:$D$105,2,FALSE),"")</f>
        <v/>
      </c>
      <c r="O33" s="11" t="n">
        <v>2.15</v>
      </c>
      <c r="P33" s="11">
        <f>IFERROR(VLOOKUP(O33,'CRUCE OPORTUNIDADES'!$C$6:$D$105,2,FALSE),"")</f>
        <v/>
      </c>
      <c r="Q33" s="11" t="n">
        <v>3.15</v>
      </c>
      <c r="R33" s="11">
        <f>IFERROR(VLOOKUP(Q33,'CRUCE OPORTUNIDADES'!$C$6:$D$105,2,FALSE),"")</f>
        <v/>
      </c>
      <c r="S33" s="11" t="n">
        <v>4.15</v>
      </c>
      <c r="T33" s="11">
        <f>IFERROR(VLOOKUP(S33,'CRUCE OPORTUNIDADES'!$C$6:$D$105,2,FALSE),"")</f>
        <v/>
      </c>
      <c r="U33" s="11" t="n">
        <v>5.15</v>
      </c>
      <c r="V33" s="11">
        <f>IFERROR(VLOOKUP(U33,'CRUCE OPORTUNIDADES'!$C$6:$D$105,2,FALSE),"")</f>
        <v/>
      </c>
      <c r="W33" s="11" t="n">
        <v>6.15</v>
      </c>
      <c r="X33" s="11">
        <f>IFERROR(VLOOKUP(W33,'CRUCE OPORTUNIDADES'!$C$6:$D$105,2,FALSE),"")</f>
        <v/>
      </c>
      <c r="Y33" s="11" t="n">
        <v>7.15</v>
      </c>
      <c r="Z33" s="11">
        <f>IFERROR(VLOOKUP(Y33,'CRUCE OPORTUNIDADES'!$C$6:$D$105,2,FALSE),"")</f>
        <v/>
      </c>
      <c r="AA33" s="11" t="n">
        <v>8.15</v>
      </c>
      <c r="AB33" s="11">
        <f>IFERROR(VLOOKUP(AA33,'CRUCE OPORTUNIDADES'!$C$6:$D$105,2,FALSE),"")</f>
        <v/>
      </c>
      <c r="AC33" s="11" t="n">
        <v>9.15</v>
      </c>
      <c r="AD33" s="11">
        <f>IFERROR(VLOOKUP(AC33,'CRUCE OPORTUNIDADES'!$C$6:$D$105,2,FALSE),"")</f>
        <v/>
      </c>
      <c r="AE33" s="11" t="n">
        <v>10.15</v>
      </c>
      <c r="AF33" s="11">
        <f>IFERROR(VLOOKUP(AE33,'CRUCE OPORTUNIDADES'!$C$6:$D$105,2,FALSE),"")</f>
        <v/>
      </c>
      <c r="AG33" s="11" t="n">
        <v>11.15</v>
      </c>
      <c r="AH33" s="11">
        <f>IFERROR(VLOOKUP(AG33,'CRUCE OPORTUNIDADES'!$C$6:$D$105,2,FALSE),"")</f>
        <v/>
      </c>
      <c r="AI33" s="11" t="n">
        <v>12.15</v>
      </c>
      <c r="AJ33" s="11">
        <f>IFERROR(VLOOKUP(AI33,'CRUCE OPORTUNIDADES'!$C$6:$D$105,2,FALSE),"")</f>
        <v/>
      </c>
      <c r="AK33" s="11" t="n">
        <v>13.15</v>
      </c>
      <c r="AL33" s="11">
        <f>IFERROR(VLOOKUP(AK33,'CRUCE OPORTUNIDADES'!$C$6:$D$105,2,FALSE),"")</f>
        <v/>
      </c>
      <c r="AM33" s="11" t="n">
        <v>14.15</v>
      </c>
      <c r="AN33" s="11">
        <f>IFERROR(VLOOKUP(AM33,'CRUCE OPORTUNIDADES'!$C$6:$D$105,2,FALSE),"")</f>
        <v/>
      </c>
      <c r="AO33" s="11" t="n">
        <v>15.15</v>
      </c>
      <c r="AP33" s="11">
        <f>IFERROR(VLOOKUP(AO33,'CRUCE OPORTUNIDADES'!$C$6:$D$105,2,FALSE),"")</f>
        <v/>
      </c>
      <c r="AQ33" s="11" t="n">
        <v>16.15</v>
      </c>
      <c r="AR33" s="11">
        <f>IFERROR(VLOOKUP(AQ33,'CRUCE OPORTUNIDADES'!$C$6:$D$105,2,FALSE),"")</f>
        <v/>
      </c>
      <c r="AS33" s="11" t="n">
        <v>17.15</v>
      </c>
      <c r="AT33" s="11">
        <f>IFERROR(VLOOKUP(AS33,'CRUCE OPORTUNIDADES'!$C$6:$D$105,2,FALSE),"")</f>
        <v/>
      </c>
      <c r="AU33" s="11" t="n">
        <v>18.15</v>
      </c>
      <c r="AV33" s="11">
        <f>IFERROR(VLOOKUP(AU33,'CRUCE OPORTUNIDADES'!$C$6:$D$105,2,FALSE),"")</f>
        <v/>
      </c>
      <c r="AW33" s="11" t="n">
        <v>19.15</v>
      </c>
      <c r="AX33" s="11">
        <f>IFERROR(VLOOKUP(AW33,'CRUCE OPORTUNIDADES'!$C$6:$D$105,2,FALSE),"")</f>
        <v/>
      </c>
      <c r="AY33" s="11" t="n">
        <v>20.15</v>
      </c>
      <c r="AZ33" s="11">
        <f>IFERROR(VLOOKUP(AY33,'CRUCE OPORTUNIDADES'!$C$6:$D$105,2,FALSE),"")</f>
        <v/>
      </c>
      <c r="BA33" s="11" t="n">
        <v>21.15</v>
      </c>
      <c r="BB33" s="11">
        <f>IFERROR(VLOOKUP(BA33,'CRUCE OPORTUNIDADES'!$C$6:$D$105,2,FALSE),"")</f>
        <v/>
      </c>
      <c r="BC33" s="11" t="n">
        <v>22.15</v>
      </c>
      <c r="BD33" s="11">
        <f>IFERROR(VLOOKUP(BC33,'CRUCE OPORTUNIDADES'!$C$6:$D$105,2,FALSE),"")</f>
        <v/>
      </c>
      <c r="BE33" s="11" t="n">
        <v>23.15</v>
      </c>
      <c r="BF33" s="11">
        <f>IFERROR(VLOOKUP(BE33,'CRUCE OPORTUNIDADES'!$C$6:$D$105,2,FALSE),"")</f>
        <v/>
      </c>
      <c r="BG33" s="11" t="n">
        <v>24.15</v>
      </c>
      <c r="BH33" s="11">
        <f>IFERROR(VLOOKUP(BG33,'CRUCE OPORTUNIDADES'!$C$6:$D$105,2,FALSE),"")</f>
        <v/>
      </c>
      <c r="BI33" s="11" t="n">
        <v>25.15</v>
      </c>
      <c r="BJ33" s="11">
        <f>IFERROR(VLOOKUP(BI33,'CRUCE OPORTUNIDADES'!$C$6:$D$105,2,FALSE),"")</f>
        <v/>
      </c>
    </row>
    <row r="34">
      <c r="N34" s="11">
        <f>IF(N35&lt;&gt;""," -O","")</f>
        <v/>
      </c>
      <c r="P34" s="11">
        <f>IF(P35&lt;&gt;""," -O","")</f>
        <v/>
      </c>
      <c r="R34" s="11">
        <f>IF(R35&lt;&gt;""," -O","")</f>
        <v/>
      </c>
      <c r="T34" s="11">
        <f>IF(T35&lt;&gt;""," -O","")</f>
        <v/>
      </c>
      <c r="V34" s="11">
        <f>IF(V35&lt;&gt;""," -O","")</f>
        <v/>
      </c>
      <c r="X34" s="11">
        <f>IF(X35&lt;&gt;""," -O","")</f>
        <v/>
      </c>
      <c r="Z34" s="11">
        <f>IF(Z35&lt;&gt;""," -O","")</f>
        <v/>
      </c>
      <c r="AB34" s="11">
        <f>IF(AB35&lt;&gt;""," -O","")</f>
        <v/>
      </c>
      <c r="AD34" s="11">
        <f>IF(AD35&lt;&gt;""," -O","")</f>
        <v/>
      </c>
      <c r="AF34" s="11">
        <f>IF(AF35&lt;&gt;""," -O","")</f>
        <v/>
      </c>
      <c r="AH34" s="11">
        <f>IF(AH35&lt;&gt;""," -O","")</f>
        <v/>
      </c>
      <c r="AJ34" s="11">
        <f>IF(AJ35&lt;&gt;""," -O","")</f>
        <v/>
      </c>
      <c r="AL34" s="11">
        <f>IF(AL35&lt;&gt;""," -O","")</f>
        <v/>
      </c>
      <c r="AN34" s="11">
        <f>IF(AN35&lt;&gt;""," -O","")</f>
        <v/>
      </c>
      <c r="AP34" s="11">
        <f>IF(AP35&lt;&gt;""," -O","")</f>
        <v/>
      </c>
      <c r="AR34" s="11">
        <f>IF(AR35&lt;&gt;""," -O","")</f>
        <v/>
      </c>
      <c r="AT34" s="11">
        <f>IF(AT35&lt;&gt;""," -O","")</f>
        <v/>
      </c>
      <c r="AV34" s="11">
        <f>IF(AV35&lt;&gt;""," -O","")</f>
        <v/>
      </c>
      <c r="AX34" s="11">
        <f>IF(AX35&lt;&gt;""," -O","")</f>
        <v/>
      </c>
      <c r="AZ34" s="11">
        <f>IF(AZ35&lt;&gt;""," -O","")</f>
        <v/>
      </c>
      <c r="BB34" s="11">
        <f>IF(BB35&lt;&gt;""," -O","")</f>
        <v/>
      </c>
      <c r="BD34" s="11">
        <f>IF(BD35&lt;&gt;""," -O","")</f>
        <v/>
      </c>
      <c r="BF34" s="11">
        <f>IF(BF35&lt;&gt;""," -O","")</f>
        <v/>
      </c>
      <c r="BH34" s="11">
        <f>IF(BH35&lt;&gt;""," -O","")</f>
        <v/>
      </c>
      <c r="BJ34" s="11">
        <f>IF(BJ35&lt;&gt;""," -O","")</f>
        <v/>
      </c>
    </row>
    <row r="35">
      <c r="M35" s="11" t="n">
        <v>1.16</v>
      </c>
      <c r="N35" s="11">
        <f>IFERROR(VLOOKUP(M35,'CRUCE OPORTUNIDADES'!$C$6:$D$105,2,FALSE),"")</f>
        <v/>
      </c>
      <c r="O35" s="11" t="n">
        <v>2.16</v>
      </c>
      <c r="P35" s="11">
        <f>IFERROR(VLOOKUP(O35,'CRUCE OPORTUNIDADES'!$C$6:$D$105,2,FALSE),"")</f>
        <v/>
      </c>
      <c r="Q35" s="11" t="n">
        <v>3.16</v>
      </c>
      <c r="R35" s="11">
        <f>IFERROR(VLOOKUP(Q35,'CRUCE OPORTUNIDADES'!$C$6:$D$105,2,FALSE),"")</f>
        <v/>
      </c>
      <c r="S35" s="11" t="n">
        <v>4.16</v>
      </c>
      <c r="T35" s="11">
        <f>IFERROR(VLOOKUP(S35,'CRUCE OPORTUNIDADES'!$C$6:$D$105,2,FALSE),"")</f>
        <v/>
      </c>
      <c r="U35" s="11" t="n">
        <v>5.16</v>
      </c>
      <c r="V35" s="11">
        <f>IFERROR(VLOOKUP(U35,'CRUCE OPORTUNIDADES'!$C$6:$D$105,2,FALSE),"")</f>
        <v/>
      </c>
      <c r="W35" s="11" t="n">
        <v>6.16</v>
      </c>
      <c r="X35" s="11">
        <f>IFERROR(VLOOKUP(W35,'CRUCE OPORTUNIDADES'!$C$6:$D$105,2,FALSE),"")</f>
        <v/>
      </c>
      <c r="Y35" s="11" t="n">
        <v>7.16</v>
      </c>
      <c r="Z35" s="11">
        <f>IFERROR(VLOOKUP(Y35,'CRUCE OPORTUNIDADES'!$C$6:$D$105,2,FALSE),"")</f>
        <v/>
      </c>
      <c r="AA35" s="11" t="n">
        <v>8.16</v>
      </c>
      <c r="AB35" s="11">
        <f>IFERROR(VLOOKUP(AA35,'CRUCE OPORTUNIDADES'!$C$6:$D$105,2,FALSE),"")</f>
        <v/>
      </c>
      <c r="AC35" s="11" t="n">
        <v>9.16</v>
      </c>
      <c r="AD35" s="11">
        <f>IFERROR(VLOOKUP(AC35,'CRUCE OPORTUNIDADES'!$C$6:$D$105,2,FALSE),"")</f>
        <v/>
      </c>
      <c r="AE35" s="11" t="n">
        <v>10.16</v>
      </c>
      <c r="AF35" s="11">
        <f>IFERROR(VLOOKUP(AE35,'CRUCE OPORTUNIDADES'!$C$6:$D$105,2,FALSE),"")</f>
        <v/>
      </c>
      <c r="AG35" s="11" t="n">
        <v>11.16</v>
      </c>
      <c r="AH35" s="11">
        <f>IFERROR(VLOOKUP(AG35,'CRUCE OPORTUNIDADES'!$C$6:$D$105,2,FALSE),"")</f>
        <v/>
      </c>
      <c r="AI35" s="11" t="n">
        <v>12.16</v>
      </c>
      <c r="AJ35" s="11">
        <f>IFERROR(VLOOKUP(AI35,'CRUCE OPORTUNIDADES'!$C$6:$D$105,2,FALSE),"")</f>
        <v/>
      </c>
      <c r="AK35" s="11" t="n">
        <v>13.16</v>
      </c>
      <c r="AL35" s="11">
        <f>IFERROR(VLOOKUP(AK35,'CRUCE OPORTUNIDADES'!$C$6:$D$105,2,FALSE),"")</f>
        <v/>
      </c>
      <c r="AM35" s="11" t="n">
        <v>14.16</v>
      </c>
      <c r="AN35" s="11">
        <f>IFERROR(VLOOKUP(AM35,'CRUCE OPORTUNIDADES'!$C$6:$D$105,2,FALSE),"")</f>
        <v/>
      </c>
      <c r="AO35" s="11" t="n">
        <v>15.16</v>
      </c>
      <c r="AP35" s="11">
        <f>IFERROR(VLOOKUP(AO35,'CRUCE OPORTUNIDADES'!$C$6:$D$105,2,FALSE),"")</f>
        <v/>
      </c>
      <c r="AQ35" s="11" t="n">
        <v>16.16</v>
      </c>
      <c r="AR35" s="11">
        <f>IFERROR(VLOOKUP(AQ35,'CRUCE OPORTUNIDADES'!$C$6:$D$105,2,FALSE),"")</f>
        <v/>
      </c>
      <c r="AS35" s="11" t="n">
        <v>17.16</v>
      </c>
      <c r="AT35" s="11">
        <f>IFERROR(VLOOKUP(AS35,'CRUCE OPORTUNIDADES'!$C$6:$D$105,2,FALSE),"")</f>
        <v/>
      </c>
      <c r="AU35" s="11" t="n">
        <v>18.16</v>
      </c>
      <c r="AV35" s="11">
        <f>IFERROR(VLOOKUP(AU35,'CRUCE OPORTUNIDADES'!$C$6:$D$105,2,FALSE),"")</f>
        <v/>
      </c>
      <c r="AW35" s="11" t="n">
        <v>19.16</v>
      </c>
      <c r="AX35" s="11">
        <f>IFERROR(VLOOKUP(AW35,'CRUCE OPORTUNIDADES'!$C$6:$D$105,2,FALSE),"")</f>
        <v/>
      </c>
      <c r="AY35" s="11" t="n">
        <v>20.16</v>
      </c>
      <c r="AZ35" s="11">
        <f>IFERROR(VLOOKUP(AY35,'CRUCE OPORTUNIDADES'!$C$6:$D$105,2,FALSE),"")</f>
        <v/>
      </c>
      <c r="BA35" s="11" t="n">
        <v>21.16</v>
      </c>
      <c r="BB35" s="11">
        <f>IFERROR(VLOOKUP(BA35,'CRUCE OPORTUNIDADES'!$C$6:$D$105,2,FALSE),"")</f>
        <v/>
      </c>
      <c r="BC35" s="11" t="n">
        <v>22.16</v>
      </c>
      <c r="BD35" s="11">
        <f>IFERROR(VLOOKUP(BC35,'CRUCE OPORTUNIDADES'!$C$6:$D$105,2,FALSE),"")</f>
        <v/>
      </c>
      <c r="BE35" s="11" t="n">
        <v>23.16</v>
      </c>
      <c r="BF35" s="11">
        <f>IFERROR(VLOOKUP(BE35,'CRUCE OPORTUNIDADES'!$C$6:$D$105,2,FALSE),"")</f>
        <v/>
      </c>
      <c r="BG35" s="11" t="n">
        <v>24.16</v>
      </c>
      <c r="BH35" s="11">
        <f>IFERROR(VLOOKUP(BG35,'CRUCE OPORTUNIDADES'!$C$6:$D$105,2,FALSE),"")</f>
        <v/>
      </c>
      <c r="BI35" s="11" t="n">
        <v>25.16</v>
      </c>
      <c r="BJ35" s="11">
        <f>IFERROR(VLOOKUP(BI35,'CRUCE OPORTUNIDADES'!$C$6:$D$105,2,FALSE),"")</f>
        <v/>
      </c>
    </row>
    <row r="36">
      <c r="N36" s="11">
        <f>IF(N37&lt;&gt;""," -O","")</f>
        <v/>
      </c>
      <c r="P36" s="11">
        <f>IF(P37&lt;&gt;""," -O","")</f>
        <v/>
      </c>
      <c r="R36" s="11">
        <f>IF(R37&lt;&gt;""," -O","")</f>
        <v/>
      </c>
      <c r="T36" s="11">
        <f>IF(T37&lt;&gt;""," -O","")</f>
        <v/>
      </c>
      <c r="V36" s="11">
        <f>IF(V37&lt;&gt;""," -O","")</f>
        <v/>
      </c>
      <c r="X36" s="11">
        <f>IF(X37&lt;&gt;""," -O","")</f>
        <v/>
      </c>
      <c r="Z36" s="11">
        <f>IF(Z37&lt;&gt;""," -O","")</f>
        <v/>
      </c>
      <c r="AB36" s="11">
        <f>IF(AB37&lt;&gt;""," -O","")</f>
        <v/>
      </c>
      <c r="AD36" s="11">
        <f>IF(AD37&lt;&gt;""," -O","")</f>
        <v/>
      </c>
      <c r="AF36" s="11">
        <f>IF(AF37&lt;&gt;""," -O","")</f>
        <v/>
      </c>
      <c r="AH36" s="11">
        <f>IF(AH37&lt;&gt;""," -O","")</f>
        <v/>
      </c>
      <c r="AJ36" s="11">
        <f>IF(AJ37&lt;&gt;""," -O","")</f>
        <v/>
      </c>
      <c r="AL36" s="11">
        <f>IF(AL37&lt;&gt;""," -O","")</f>
        <v/>
      </c>
      <c r="AN36" s="11">
        <f>IF(AN37&lt;&gt;""," -O","")</f>
        <v/>
      </c>
      <c r="AP36" s="11">
        <f>IF(AP37&lt;&gt;""," -O","")</f>
        <v/>
      </c>
      <c r="AR36" s="11">
        <f>IF(AR37&lt;&gt;""," -O","")</f>
        <v/>
      </c>
      <c r="AT36" s="11">
        <f>IF(AT37&lt;&gt;""," -O","")</f>
        <v/>
      </c>
      <c r="AV36" s="11">
        <f>IF(AV37&lt;&gt;""," -O","")</f>
        <v/>
      </c>
      <c r="AX36" s="11">
        <f>IF(AX37&lt;&gt;""," -O","")</f>
        <v/>
      </c>
      <c r="AZ36" s="11">
        <f>IF(AZ37&lt;&gt;""," -O","")</f>
        <v/>
      </c>
      <c r="BB36" s="11">
        <f>IF(BB37&lt;&gt;""," -O","")</f>
        <v/>
      </c>
      <c r="BD36" s="11">
        <f>IF(BD37&lt;&gt;""," -O","")</f>
        <v/>
      </c>
      <c r="BF36" s="11">
        <f>IF(BF37&lt;&gt;""," -O","")</f>
        <v/>
      </c>
      <c r="BH36" s="11">
        <f>IF(BH37&lt;&gt;""," -O","")</f>
        <v/>
      </c>
      <c r="BJ36" s="11">
        <f>IF(BJ37&lt;&gt;""," -O","")</f>
        <v/>
      </c>
    </row>
    <row r="37">
      <c r="M37" s="11" t="n">
        <v>1.17</v>
      </c>
      <c r="N37" s="11">
        <f>IFERROR(VLOOKUP(M37,'CRUCE OPORTUNIDADES'!$C$6:$D$105,2,FALSE),"")</f>
        <v/>
      </c>
      <c r="O37" s="11" t="n">
        <v>2.17</v>
      </c>
      <c r="P37" s="11">
        <f>IFERROR(VLOOKUP(O37,'CRUCE OPORTUNIDADES'!$C$6:$D$105,2,FALSE),"")</f>
        <v/>
      </c>
      <c r="Q37" s="11" t="n">
        <v>3.17</v>
      </c>
      <c r="R37" s="11">
        <f>IFERROR(VLOOKUP(Q37,'CRUCE OPORTUNIDADES'!$C$6:$D$105,2,FALSE),"")</f>
        <v/>
      </c>
      <c r="S37" s="11" t="n">
        <v>4.17</v>
      </c>
      <c r="T37" s="11">
        <f>IFERROR(VLOOKUP(S37,'CRUCE OPORTUNIDADES'!$C$6:$D$105,2,FALSE),"")</f>
        <v/>
      </c>
      <c r="U37" s="11" t="n">
        <v>5.17</v>
      </c>
      <c r="V37" s="11">
        <f>IFERROR(VLOOKUP(U37,'CRUCE OPORTUNIDADES'!$C$6:$D$105,2,FALSE),"")</f>
        <v/>
      </c>
      <c r="W37" s="11" t="n">
        <v>6.17</v>
      </c>
      <c r="X37" s="11">
        <f>IFERROR(VLOOKUP(W37,'CRUCE OPORTUNIDADES'!$C$6:$D$105,2,FALSE),"")</f>
        <v/>
      </c>
      <c r="Y37" s="11" t="n">
        <v>7.17</v>
      </c>
      <c r="Z37" s="11">
        <f>IFERROR(VLOOKUP(Y37,'CRUCE OPORTUNIDADES'!$C$6:$D$105,2,FALSE),"")</f>
        <v/>
      </c>
      <c r="AA37" s="11" t="n">
        <v>8.17</v>
      </c>
      <c r="AB37" s="11">
        <f>IFERROR(VLOOKUP(AA37,'CRUCE OPORTUNIDADES'!$C$6:$D$105,2,FALSE),"")</f>
        <v/>
      </c>
      <c r="AC37" s="11" t="n">
        <v>9.17</v>
      </c>
      <c r="AD37" s="11">
        <f>IFERROR(VLOOKUP(AC37,'CRUCE OPORTUNIDADES'!$C$6:$D$105,2,FALSE),"")</f>
        <v/>
      </c>
      <c r="AE37" s="11" t="n">
        <v>10.17</v>
      </c>
      <c r="AF37" s="11">
        <f>IFERROR(VLOOKUP(AE37,'CRUCE OPORTUNIDADES'!$C$6:$D$105,2,FALSE),"")</f>
        <v/>
      </c>
      <c r="AG37" s="11" t="n">
        <v>11.17</v>
      </c>
      <c r="AH37" s="11">
        <f>IFERROR(VLOOKUP(AG37,'CRUCE OPORTUNIDADES'!$C$6:$D$105,2,FALSE),"")</f>
        <v/>
      </c>
      <c r="AI37" s="11" t="n">
        <v>12.17</v>
      </c>
      <c r="AJ37" s="11">
        <f>IFERROR(VLOOKUP(AI37,'CRUCE OPORTUNIDADES'!$C$6:$D$105,2,FALSE),"")</f>
        <v/>
      </c>
      <c r="AK37" s="11" t="n">
        <v>13.17</v>
      </c>
      <c r="AL37" s="11">
        <f>IFERROR(VLOOKUP(AK37,'CRUCE OPORTUNIDADES'!$C$6:$D$105,2,FALSE),"")</f>
        <v/>
      </c>
      <c r="AM37" s="11" t="n">
        <v>14.17</v>
      </c>
      <c r="AN37" s="11">
        <f>IFERROR(VLOOKUP(AM37,'CRUCE OPORTUNIDADES'!$C$6:$D$105,2,FALSE),"")</f>
        <v/>
      </c>
      <c r="AO37" s="11" t="n">
        <v>15.17</v>
      </c>
      <c r="AP37" s="11">
        <f>IFERROR(VLOOKUP(AO37,'CRUCE OPORTUNIDADES'!$C$6:$D$105,2,FALSE),"")</f>
        <v/>
      </c>
      <c r="AQ37" s="11" t="n">
        <v>16.17</v>
      </c>
      <c r="AR37" s="11">
        <f>IFERROR(VLOOKUP(AQ37,'CRUCE OPORTUNIDADES'!$C$6:$D$105,2,FALSE),"")</f>
        <v/>
      </c>
      <c r="AS37" s="11" t="n">
        <v>17.17</v>
      </c>
      <c r="AT37" s="11">
        <f>IFERROR(VLOOKUP(AS37,'CRUCE OPORTUNIDADES'!$C$6:$D$105,2,FALSE),"")</f>
        <v/>
      </c>
      <c r="AU37" s="11" t="n">
        <v>18.17</v>
      </c>
      <c r="AV37" s="11">
        <f>IFERROR(VLOOKUP(AU37,'CRUCE OPORTUNIDADES'!$C$6:$D$105,2,FALSE),"")</f>
        <v/>
      </c>
      <c r="AW37" s="11" t="n">
        <v>19.17</v>
      </c>
      <c r="AX37" s="11">
        <f>IFERROR(VLOOKUP(AW37,'CRUCE OPORTUNIDADES'!$C$6:$D$105,2,FALSE),"")</f>
        <v/>
      </c>
      <c r="AY37" s="11" t="n">
        <v>20.17</v>
      </c>
      <c r="AZ37" s="11">
        <f>IFERROR(VLOOKUP(AY37,'CRUCE OPORTUNIDADES'!$C$6:$D$105,2,FALSE),"")</f>
        <v/>
      </c>
      <c r="BA37" s="11" t="n">
        <v>21.17</v>
      </c>
      <c r="BB37" s="11">
        <f>IFERROR(VLOOKUP(BA37,'CRUCE OPORTUNIDADES'!$C$6:$D$105,2,FALSE),"")</f>
        <v/>
      </c>
      <c r="BC37" s="11" t="n">
        <v>22.17</v>
      </c>
      <c r="BD37" s="11">
        <f>IFERROR(VLOOKUP(BC37,'CRUCE OPORTUNIDADES'!$C$6:$D$105,2,FALSE),"")</f>
        <v/>
      </c>
      <c r="BE37" s="11" t="n">
        <v>23.17</v>
      </c>
      <c r="BF37" s="11">
        <f>IFERROR(VLOOKUP(BE37,'CRUCE OPORTUNIDADES'!$C$6:$D$105,2,FALSE),"")</f>
        <v/>
      </c>
      <c r="BG37" s="11" t="n">
        <v>24.17</v>
      </c>
      <c r="BH37" s="11">
        <f>IFERROR(VLOOKUP(BG37,'CRUCE OPORTUNIDADES'!$C$6:$D$105,2,FALSE),"")</f>
        <v/>
      </c>
      <c r="BI37" s="11" t="n">
        <v>25.17</v>
      </c>
      <c r="BJ37" s="11">
        <f>IFERROR(VLOOKUP(BI37,'CRUCE OPORTUNIDADES'!$C$6:$D$105,2,FALSE),"")</f>
        <v/>
      </c>
    </row>
    <row r="38">
      <c r="N38" s="11">
        <f>IF(N39&lt;&gt;""," -O","")</f>
        <v/>
      </c>
      <c r="P38" s="11">
        <f>IF(P39&lt;&gt;""," -O","")</f>
        <v/>
      </c>
      <c r="R38" s="11">
        <f>IF(R39&lt;&gt;""," -O","")</f>
        <v/>
      </c>
      <c r="T38" s="11">
        <f>IF(T39&lt;&gt;""," -O","")</f>
        <v/>
      </c>
      <c r="V38" s="11">
        <f>IF(V39&lt;&gt;""," -O","")</f>
        <v/>
      </c>
      <c r="X38" s="11">
        <f>IF(X39&lt;&gt;""," -O","")</f>
        <v/>
      </c>
      <c r="Z38" s="11">
        <f>IF(Z39&lt;&gt;""," -O","")</f>
        <v/>
      </c>
      <c r="AB38" s="11">
        <f>IF(AB39&lt;&gt;""," -O","")</f>
        <v/>
      </c>
      <c r="AD38" s="11">
        <f>IF(AD39&lt;&gt;""," -O","")</f>
        <v/>
      </c>
      <c r="AF38" s="11">
        <f>IF(AF39&lt;&gt;""," -O","")</f>
        <v/>
      </c>
      <c r="AH38" s="11">
        <f>IF(AH39&lt;&gt;""," -O","")</f>
        <v/>
      </c>
      <c r="AJ38" s="11">
        <f>IF(AJ39&lt;&gt;""," -O","")</f>
        <v/>
      </c>
      <c r="AL38" s="11">
        <f>IF(AL39&lt;&gt;""," -O","")</f>
        <v/>
      </c>
      <c r="AN38" s="11">
        <f>IF(AN39&lt;&gt;""," -O","")</f>
        <v/>
      </c>
      <c r="AP38" s="11">
        <f>IF(AP39&lt;&gt;""," -O","")</f>
        <v/>
      </c>
      <c r="AR38" s="11">
        <f>IF(AR39&lt;&gt;""," -O","")</f>
        <v/>
      </c>
      <c r="AT38" s="11">
        <f>IF(AT39&lt;&gt;""," -O","")</f>
        <v/>
      </c>
      <c r="AV38" s="11">
        <f>IF(AV39&lt;&gt;""," -O","")</f>
        <v/>
      </c>
      <c r="AX38" s="11">
        <f>IF(AX39&lt;&gt;""," -O","")</f>
        <v/>
      </c>
      <c r="AZ38" s="11">
        <f>IF(AZ39&lt;&gt;""," -O","")</f>
        <v/>
      </c>
      <c r="BB38" s="11">
        <f>IF(BB39&lt;&gt;""," -O","")</f>
        <v/>
      </c>
      <c r="BD38" s="11">
        <f>IF(BD39&lt;&gt;""," -O","")</f>
        <v/>
      </c>
      <c r="BF38" s="11">
        <f>IF(BF39&lt;&gt;""," -O","")</f>
        <v/>
      </c>
      <c r="BH38" s="11">
        <f>IF(BH39&lt;&gt;""," -O","")</f>
        <v/>
      </c>
      <c r="BJ38" s="11">
        <f>IF(BJ39&lt;&gt;""," -O","")</f>
        <v/>
      </c>
    </row>
    <row r="39">
      <c r="M39" s="11" t="n">
        <v>1.18</v>
      </c>
      <c r="N39" s="11">
        <f>IFERROR(VLOOKUP(M39,'CRUCE OPORTUNIDADES'!$C$6:$D$105,2,FALSE),"")</f>
        <v/>
      </c>
      <c r="O39" s="11" t="n">
        <v>2.18</v>
      </c>
      <c r="P39" s="11">
        <f>IFERROR(VLOOKUP(O39,'CRUCE OPORTUNIDADES'!$C$6:$D$105,2,FALSE),"")</f>
        <v/>
      </c>
      <c r="Q39" s="11" t="n">
        <v>3.18</v>
      </c>
      <c r="R39" s="11">
        <f>IFERROR(VLOOKUP(Q39,'CRUCE OPORTUNIDADES'!$C$6:$D$105,2,FALSE),"")</f>
        <v/>
      </c>
      <c r="S39" s="11" t="n">
        <v>4.18</v>
      </c>
      <c r="T39" s="11">
        <f>IFERROR(VLOOKUP(S39,'CRUCE OPORTUNIDADES'!$C$6:$D$105,2,FALSE),"")</f>
        <v/>
      </c>
      <c r="U39" s="11" t="n">
        <v>5.18</v>
      </c>
      <c r="V39" s="11">
        <f>IFERROR(VLOOKUP(U39,'CRUCE OPORTUNIDADES'!$C$6:$D$105,2,FALSE),"")</f>
        <v/>
      </c>
      <c r="W39" s="11" t="n">
        <v>6.18</v>
      </c>
      <c r="X39" s="11">
        <f>IFERROR(VLOOKUP(W39,'CRUCE OPORTUNIDADES'!$C$6:$D$105,2,FALSE),"")</f>
        <v/>
      </c>
      <c r="Y39" s="11" t="n">
        <v>7.18</v>
      </c>
      <c r="Z39" s="11">
        <f>IFERROR(VLOOKUP(Y39,'CRUCE OPORTUNIDADES'!$C$6:$D$105,2,FALSE),"")</f>
        <v/>
      </c>
      <c r="AA39" s="11" t="n">
        <v>8.18</v>
      </c>
      <c r="AB39" s="11">
        <f>IFERROR(VLOOKUP(AA39,'CRUCE OPORTUNIDADES'!$C$6:$D$105,2,FALSE),"")</f>
        <v/>
      </c>
      <c r="AC39" s="11" t="n">
        <v>9.18</v>
      </c>
      <c r="AD39" s="11">
        <f>IFERROR(VLOOKUP(AC39,'CRUCE OPORTUNIDADES'!$C$6:$D$105,2,FALSE),"")</f>
        <v/>
      </c>
      <c r="AE39" s="11" t="n">
        <v>10.18</v>
      </c>
      <c r="AF39" s="11">
        <f>IFERROR(VLOOKUP(AE39,'CRUCE OPORTUNIDADES'!$C$6:$D$105,2,FALSE),"")</f>
        <v/>
      </c>
      <c r="AG39" s="11" t="n">
        <v>11.18</v>
      </c>
      <c r="AH39" s="11">
        <f>IFERROR(VLOOKUP(AG39,'CRUCE OPORTUNIDADES'!$C$6:$D$105,2,FALSE),"")</f>
        <v/>
      </c>
      <c r="AI39" s="11" t="n">
        <v>12.18</v>
      </c>
      <c r="AJ39" s="11">
        <f>IFERROR(VLOOKUP(AI39,'CRUCE OPORTUNIDADES'!$C$6:$D$105,2,FALSE),"")</f>
        <v/>
      </c>
      <c r="AK39" s="11" t="n">
        <v>13.18</v>
      </c>
      <c r="AL39" s="11">
        <f>IFERROR(VLOOKUP(AK39,'CRUCE OPORTUNIDADES'!$C$6:$D$105,2,FALSE),"")</f>
        <v/>
      </c>
      <c r="AM39" s="11" t="n">
        <v>14.18</v>
      </c>
      <c r="AN39" s="11">
        <f>IFERROR(VLOOKUP(AM39,'CRUCE OPORTUNIDADES'!$C$6:$D$105,2,FALSE),"")</f>
        <v/>
      </c>
      <c r="AO39" s="11" t="n">
        <v>15.18</v>
      </c>
      <c r="AP39" s="11">
        <f>IFERROR(VLOOKUP(AO39,'CRUCE OPORTUNIDADES'!$C$6:$D$105,2,FALSE),"")</f>
        <v/>
      </c>
      <c r="AQ39" s="11" t="n">
        <v>16.18</v>
      </c>
      <c r="AR39" s="11">
        <f>IFERROR(VLOOKUP(AQ39,'CRUCE OPORTUNIDADES'!$C$6:$D$105,2,FALSE),"")</f>
        <v/>
      </c>
      <c r="AS39" s="11" t="n">
        <v>17.18</v>
      </c>
      <c r="AT39" s="11">
        <f>IFERROR(VLOOKUP(AS39,'CRUCE OPORTUNIDADES'!$C$6:$D$105,2,FALSE),"")</f>
        <v/>
      </c>
      <c r="AU39" s="11" t="n">
        <v>18.18</v>
      </c>
      <c r="AV39" s="11">
        <f>IFERROR(VLOOKUP(AU39,'CRUCE OPORTUNIDADES'!$C$6:$D$105,2,FALSE),"")</f>
        <v/>
      </c>
      <c r="AW39" s="11" t="n">
        <v>19.18</v>
      </c>
      <c r="AX39" s="11">
        <f>IFERROR(VLOOKUP(AW39,'CRUCE OPORTUNIDADES'!$C$6:$D$105,2,FALSE),"")</f>
        <v/>
      </c>
      <c r="AY39" s="11" t="n">
        <v>20.18</v>
      </c>
      <c r="AZ39" s="11">
        <f>IFERROR(VLOOKUP(AY39,'CRUCE OPORTUNIDADES'!$C$6:$D$105,2,FALSE),"")</f>
        <v/>
      </c>
      <c r="BA39" s="11" t="n">
        <v>21.18</v>
      </c>
      <c r="BB39" s="11">
        <f>IFERROR(VLOOKUP(BA39,'CRUCE OPORTUNIDADES'!$C$6:$D$105,2,FALSE),"")</f>
        <v/>
      </c>
      <c r="BC39" s="11" t="n">
        <v>22.18</v>
      </c>
      <c r="BD39" s="11">
        <f>IFERROR(VLOOKUP(BC39,'CRUCE OPORTUNIDADES'!$C$6:$D$105,2,FALSE),"")</f>
        <v/>
      </c>
      <c r="BE39" s="11" t="n">
        <v>23.18</v>
      </c>
      <c r="BF39" s="11">
        <f>IFERROR(VLOOKUP(BE39,'CRUCE OPORTUNIDADES'!$C$6:$D$105,2,FALSE),"")</f>
        <v/>
      </c>
      <c r="BG39" s="11" t="n">
        <v>24.18</v>
      </c>
      <c r="BH39" s="11">
        <f>IFERROR(VLOOKUP(BG39,'CRUCE OPORTUNIDADES'!$C$6:$D$105,2,FALSE),"")</f>
        <v/>
      </c>
      <c r="BI39" s="11" t="n">
        <v>25.18</v>
      </c>
      <c r="BJ39" s="11">
        <f>IFERROR(VLOOKUP(BI39,'CRUCE OPORTUNIDADES'!$C$6:$D$105,2,FALSE),"")</f>
        <v/>
      </c>
    </row>
    <row r="40">
      <c r="N40" s="11">
        <f>IF(N41&lt;&gt;""," -O","")</f>
        <v/>
      </c>
      <c r="P40" s="11">
        <f>IF(P41&lt;&gt;""," -O","")</f>
        <v/>
      </c>
      <c r="R40" s="11">
        <f>IF(R41&lt;&gt;""," -O","")</f>
        <v/>
      </c>
      <c r="T40" s="11">
        <f>IF(T41&lt;&gt;""," -O","")</f>
        <v/>
      </c>
      <c r="V40" s="11">
        <f>IF(V41&lt;&gt;""," -O","")</f>
        <v/>
      </c>
      <c r="X40" s="11">
        <f>IF(X41&lt;&gt;""," -O","")</f>
        <v/>
      </c>
      <c r="Z40" s="11">
        <f>IF(Z41&lt;&gt;""," -O","")</f>
        <v/>
      </c>
      <c r="AB40" s="11">
        <f>IF(AB41&lt;&gt;""," -O","")</f>
        <v/>
      </c>
      <c r="AD40" s="11">
        <f>IF(AD41&lt;&gt;""," -O","")</f>
        <v/>
      </c>
      <c r="AF40" s="11">
        <f>IF(AF41&lt;&gt;""," -O","")</f>
        <v/>
      </c>
      <c r="AH40" s="11">
        <f>IF(AH41&lt;&gt;""," -O","")</f>
        <v/>
      </c>
      <c r="AJ40" s="11">
        <f>IF(AJ41&lt;&gt;""," -O","")</f>
        <v/>
      </c>
      <c r="AL40" s="11">
        <f>IF(AL41&lt;&gt;""," -O","")</f>
        <v/>
      </c>
      <c r="AN40" s="11">
        <f>IF(AN41&lt;&gt;""," -O","")</f>
        <v/>
      </c>
      <c r="AP40" s="11">
        <f>IF(AP41&lt;&gt;""," -O","")</f>
        <v/>
      </c>
      <c r="AR40" s="11">
        <f>IF(AR41&lt;&gt;""," -O","")</f>
        <v/>
      </c>
      <c r="AT40" s="11">
        <f>IF(AT41&lt;&gt;""," -O","")</f>
        <v/>
      </c>
      <c r="AV40" s="11">
        <f>IF(AV41&lt;&gt;""," -O","")</f>
        <v/>
      </c>
      <c r="AX40" s="11">
        <f>IF(AX41&lt;&gt;""," -O","")</f>
        <v/>
      </c>
      <c r="AZ40" s="11">
        <f>IF(AZ41&lt;&gt;""," -O","")</f>
        <v/>
      </c>
      <c r="BB40" s="11">
        <f>IF(BB41&lt;&gt;""," -O","")</f>
        <v/>
      </c>
      <c r="BD40" s="11">
        <f>IF(BD41&lt;&gt;""," -O","")</f>
        <v/>
      </c>
      <c r="BF40" s="11">
        <f>IF(BF41&lt;&gt;""," -O","")</f>
        <v/>
      </c>
      <c r="BH40" s="11">
        <f>IF(BH41&lt;&gt;""," -O","")</f>
        <v/>
      </c>
      <c r="BJ40" s="11">
        <f>IF(BJ41&lt;&gt;""," -O","")</f>
        <v/>
      </c>
    </row>
    <row r="41">
      <c r="M41" s="11" t="n">
        <v>1.19</v>
      </c>
      <c r="N41" s="11">
        <f>IFERROR(VLOOKUP(M41,'CRUCE OPORTUNIDADES'!$C$6:$D$105,2,FALSE),"")</f>
        <v/>
      </c>
      <c r="O41" s="11" t="n">
        <v>2.19</v>
      </c>
      <c r="P41" s="11">
        <f>IFERROR(VLOOKUP(O41,'CRUCE OPORTUNIDADES'!$C$6:$D$105,2,FALSE),"")</f>
        <v/>
      </c>
      <c r="Q41" s="11" t="n">
        <v>3.19</v>
      </c>
      <c r="R41" s="11">
        <f>IFERROR(VLOOKUP(Q41,'CRUCE OPORTUNIDADES'!$C$6:$D$105,2,FALSE),"")</f>
        <v/>
      </c>
      <c r="S41" s="11" t="n">
        <v>4.19</v>
      </c>
      <c r="T41" s="11">
        <f>IFERROR(VLOOKUP(S41,'CRUCE OPORTUNIDADES'!$C$6:$D$105,2,FALSE),"")</f>
        <v/>
      </c>
      <c r="U41" s="11" t="n">
        <v>5.19</v>
      </c>
      <c r="V41" s="11">
        <f>IFERROR(VLOOKUP(U41,'CRUCE OPORTUNIDADES'!$C$6:$D$105,2,FALSE),"")</f>
        <v/>
      </c>
      <c r="W41" s="11" t="n">
        <v>6.19</v>
      </c>
      <c r="X41" s="11">
        <f>IFERROR(VLOOKUP(W41,'CRUCE OPORTUNIDADES'!$C$6:$D$105,2,FALSE),"")</f>
        <v/>
      </c>
      <c r="Y41" s="11" t="n">
        <v>7.19</v>
      </c>
      <c r="Z41" s="11">
        <f>IFERROR(VLOOKUP(Y41,'CRUCE OPORTUNIDADES'!$C$6:$D$105,2,FALSE),"")</f>
        <v/>
      </c>
      <c r="AA41" s="11" t="n">
        <v>8.19</v>
      </c>
      <c r="AB41" s="11">
        <f>IFERROR(VLOOKUP(AA41,'CRUCE OPORTUNIDADES'!$C$6:$D$105,2,FALSE),"")</f>
        <v/>
      </c>
      <c r="AC41" s="11" t="n">
        <v>9.19</v>
      </c>
      <c r="AD41" s="11">
        <f>IFERROR(VLOOKUP(AC41,'CRUCE OPORTUNIDADES'!$C$6:$D$105,2,FALSE),"")</f>
        <v/>
      </c>
      <c r="AE41" s="11" t="n">
        <v>10.19</v>
      </c>
      <c r="AF41" s="11">
        <f>IFERROR(VLOOKUP(AE41,'CRUCE OPORTUNIDADES'!$C$6:$D$105,2,FALSE),"")</f>
        <v/>
      </c>
      <c r="AG41" s="11" t="n">
        <v>11.19</v>
      </c>
      <c r="AH41" s="11">
        <f>IFERROR(VLOOKUP(AG41,'CRUCE OPORTUNIDADES'!$C$6:$D$105,2,FALSE),"")</f>
        <v/>
      </c>
      <c r="AI41" s="11" t="n">
        <v>12.19</v>
      </c>
      <c r="AJ41" s="11">
        <f>IFERROR(VLOOKUP(AI41,'CRUCE OPORTUNIDADES'!$C$6:$D$105,2,FALSE),"")</f>
        <v/>
      </c>
      <c r="AK41" s="11" t="n">
        <v>13.19</v>
      </c>
      <c r="AL41" s="11">
        <f>IFERROR(VLOOKUP(AK41,'CRUCE OPORTUNIDADES'!$C$6:$D$105,2,FALSE),"")</f>
        <v/>
      </c>
      <c r="AM41" s="11" t="n">
        <v>14.19</v>
      </c>
      <c r="AN41" s="11">
        <f>IFERROR(VLOOKUP(AM41,'CRUCE OPORTUNIDADES'!$C$6:$D$105,2,FALSE),"")</f>
        <v/>
      </c>
      <c r="AO41" s="11" t="n">
        <v>15.19</v>
      </c>
      <c r="AP41" s="11">
        <f>IFERROR(VLOOKUP(AO41,'CRUCE OPORTUNIDADES'!$C$6:$D$105,2,FALSE),"")</f>
        <v/>
      </c>
      <c r="AQ41" s="11" t="n">
        <v>16.19</v>
      </c>
      <c r="AR41" s="11">
        <f>IFERROR(VLOOKUP(AQ41,'CRUCE OPORTUNIDADES'!$C$6:$D$105,2,FALSE),"")</f>
        <v/>
      </c>
      <c r="AS41" s="11" t="n">
        <v>17.19</v>
      </c>
      <c r="AT41" s="11">
        <f>IFERROR(VLOOKUP(AS41,'CRUCE OPORTUNIDADES'!$C$6:$D$105,2,FALSE),"")</f>
        <v/>
      </c>
      <c r="AU41" s="11" t="n">
        <v>18.19</v>
      </c>
      <c r="AV41" s="11">
        <f>IFERROR(VLOOKUP(AU41,'CRUCE OPORTUNIDADES'!$C$6:$D$105,2,FALSE),"")</f>
        <v/>
      </c>
      <c r="AW41" s="11" t="n">
        <v>19.19</v>
      </c>
      <c r="AX41" s="11">
        <f>IFERROR(VLOOKUP(AW41,'CRUCE OPORTUNIDADES'!$C$6:$D$105,2,FALSE),"")</f>
        <v/>
      </c>
      <c r="AY41" s="11" t="n">
        <v>20.19</v>
      </c>
      <c r="AZ41" s="11">
        <f>IFERROR(VLOOKUP(AY41,'CRUCE OPORTUNIDADES'!$C$6:$D$105,2,FALSE),"")</f>
        <v/>
      </c>
      <c r="BA41" s="11" t="n">
        <v>21.19</v>
      </c>
      <c r="BB41" s="11">
        <f>IFERROR(VLOOKUP(BA41,'CRUCE OPORTUNIDADES'!$C$6:$D$105,2,FALSE),"")</f>
        <v/>
      </c>
      <c r="BC41" s="11" t="n">
        <v>22.19</v>
      </c>
      <c r="BD41" s="11">
        <f>IFERROR(VLOOKUP(BC41,'CRUCE OPORTUNIDADES'!$C$6:$D$105,2,FALSE),"")</f>
        <v/>
      </c>
      <c r="BE41" s="11" t="n">
        <v>23.19</v>
      </c>
      <c r="BF41" s="11">
        <f>IFERROR(VLOOKUP(BE41,'CRUCE OPORTUNIDADES'!$C$6:$D$105,2,FALSE),"")</f>
        <v/>
      </c>
      <c r="BG41" s="11" t="n">
        <v>24.19</v>
      </c>
      <c r="BH41" s="11">
        <f>IFERROR(VLOOKUP(BG41,'CRUCE OPORTUNIDADES'!$C$6:$D$105,2,FALSE),"")</f>
        <v/>
      </c>
      <c r="BI41" s="11" t="n">
        <v>25.19</v>
      </c>
      <c r="BJ41" s="11">
        <f>IFERROR(VLOOKUP(BI41,'CRUCE OPORTUNIDADES'!$C$6:$D$105,2,FALSE),"")</f>
        <v/>
      </c>
    </row>
    <row r="42">
      <c r="N42" s="11">
        <f>IF(N43&lt;&gt;""," -O","")</f>
        <v/>
      </c>
      <c r="P42" s="11">
        <f>IF(P43&lt;&gt;""," -O","")</f>
        <v/>
      </c>
      <c r="R42" s="11">
        <f>IF(R43&lt;&gt;""," -O","")</f>
        <v/>
      </c>
      <c r="T42" s="11">
        <f>IF(T43&lt;&gt;""," -O","")</f>
        <v/>
      </c>
      <c r="V42" s="11">
        <f>IF(V43&lt;&gt;""," -O","")</f>
        <v/>
      </c>
      <c r="X42" s="11">
        <f>IF(X43&lt;&gt;""," -O","")</f>
        <v/>
      </c>
      <c r="Z42" s="11">
        <f>IF(Z43&lt;&gt;""," -O","")</f>
        <v/>
      </c>
      <c r="AB42" s="11">
        <f>IF(AB43&lt;&gt;""," -O","")</f>
        <v/>
      </c>
      <c r="AD42" s="11">
        <f>IF(AD43&lt;&gt;""," -O","")</f>
        <v/>
      </c>
      <c r="AF42" s="11">
        <f>IF(AF43&lt;&gt;""," -O","")</f>
        <v/>
      </c>
      <c r="AH42" s="11">
        <f>IF(AH43&lt;&gt;""," -O","")</f>
        <v/>
      </c>
      <c r="AJ42" s="11">
        <f>IF(AJ43&lt;&gt;""," -O","")</f>
        <v/>
      </c>
      <c r="AL42" s="11">
        <f>IF(AL43&lt;&gt;""," -O","")</f>
        <v/>
      </c>
      <c r="AN42" s="11">
        <f>IF(AN43&lt;&gt;""," -O","")</f>
        <v/>
      </c>
      <c r="AP42" s="11">
        <f>IF(AP43&lt;&gt;""," -O","")</f>
        <v/>
      </c>
      <c r="AR42" s="11">
        <f>IF(AR43&lt;&gt;""," -O","")</f>
        <v/>
      </c>
      <c r="AT42" s="11">
        <f>IF(AT43&lt;&gt;""," -O","")</f>
        <v/>
      </c>
      <c r="AV42" s="11">
        <f>IF(AV43&lt;&gt;""," -O","")</f>
        <v/>
      </c>
      <c r="AX42" s="11">
        <f>IF(AX43&lt;&gt;""," -O","")</f>
        <v/>
      </c>
      <c r="AZ42" s="11">
        <f>IF(AZ43&lt;&gt;""," -O","")</f>
        <v/>
      </c>
      <c r="BB42" s="11">
        <f>IF(BB43&lt;&gt;""," -O","")</f>
        <v/>
      </c>
      <c r="BD42" s="11">
        <f>IF(BD43&lt;&gt;""," -O","")</f>
        <v/>
      </c>
      <c r="BF42" s="11">
        <f>IF(BF43&lt;&gt;""," -O","")</f>
        <v/>
      </c>
      <c r="BH42" s="11">
        <f>IF(BH43&lt;&gt;""," -O","")</f>
        <v/>
      </c>
      <c r="BJ42" s="11">
        <f>IF(BJ43&lt;&gt;""," -O","")</f>
        <v/>
      </c>
    </row>
    <row r="43">
      <c r="M43" s="11" t="n">
        <v>1.2</v>
      </c>
      <c r="N43" s="11">
        <f>IFERROR(VLOOKUP(M43,'CRUCE OPORTUNIDADES'!$C$6:$D$105,2,FALSE),"")</f>
        <v/>
      </c>
      <c r="O43" s="11" t="n">
        <v>2.2</v>
      </c>
      <c r="P43" s="11">
        <f>IFERROR(VLOOKUP(O43,'CRUCE OPORTUNIDADES'!$C$6:$D$105,2,FALSE),"")</f>
        <v/>
      </c>
      <c r="Q43" s="11" t="n">
        <v>3.2</v>
      </c>
      <c r="R43" s="11">
        <f>IFERROR(VLOOKUP(Q43,'CRUCE OPORTUNIDADES'!$C$6:$D$105,2,FALSE),"")</f>
        <v/>
      </c>
      <c r="S43" s="11" t="n">
        <v>4.2</v>
      </c>
      <c r="T43" s="11">
        <f>IFERROR(VLOOKUP(S43,'CRUCE OPORTUNIDADES'!$C$6:$D$105,2,FALSE),"")</f>
        <v/>
      </c>
      <c r="U43" s="11" t="n">
        <v>5.2</v>
      </c>
      <c r="V43" s="11">
        <f>IFERROR(VLOOKUP(U43,'CRUCE OPORTUNIDADES'!$C$6:$D$105,2,FALSE),"")</f>
        <v/>
      </c>
      <c r="W43" s="11" t="n">
        <v>6.2</v>
      </c>
      <c r="X43" s="11">
        <f>IFERROR(VLOOKUP(W43,'CRUCE OPORTUNIDADES'!$C$6:$D$105,2,FALSE),"")</f>
        <v/>
      </c>
      <c r="Y43" s="11" t="n">
        <v>7.2</v>
      </c>
      <c r="Z43" s="11">
        <f>IFERROR(VLOOKUP(Y43,'CRUCE OPORTUNIDADES'!$C$6:$D$105,2,FALSE),"")</f>
        <v/>
      </c>
      <c r="AA43" s="11" t="n">
        <v>8.199999999999999</v>
      </c>
      <c r="AB43" s="11">
        <f>IFERROR(VLOOKUP(AA43,'CRUCE OPORTUNIDADES'!$C$6:$D$105,2,FALSE),"")</f>
        <v/>
      </c>
      <c r="AC43" s="11" t="n">
        <v>9.199999999999999</v>
      </c>
      <c r="AD43" s="11">
        <f>IFERROR(VLOOKUP(AC43,'CRUCE OPORTUNIDADES'!$C$6:$D$105,2,FALSE),"")</f>
        <v/>
      </c>
      <c r="AE43" s="11" t="n">
        <v>10.2</v>
      </c>
      <c r="AF43" s="11">
        <f>IFERROR(VLOOKUP(AE43,'CRUCE OPORTUNIDADES'!$C$6:$D$105,2,FALSE),"")</f>
        <v/>
      </c>
      <c r="AG43" s="11" t="n">
        <v>11.2</v>
      </c>
      <c r="AH43" s="11">
        <f>IFERROR(VLOOKUP(AG43,'CRUCE OPORTUNIDADES'!$C$6:$D$105,2,FALSE),"")</f>
        <v/>
      </c>
      <c r="AI43" s="11" t="n">
        <v>12.2</v>
      </c>
      <c r="AJ43" s="11">
        <f>IFERROR(VLOOKUP(AI43,'CRUCE OPORTUNIDADES'!$C$6:$D$105,2,FALSE),"")</f>
        <v/>
      </c>
      <c r="AK43" s="11" t="n">
        <v>13.2</v>
      </c>
      <c r="AL43" s="11">
        <f>IFERROR(VLOOKUP(AK43,'CRUCE OPORTUNIDADES'!$C$6:$D$105,2,FALSE),"")</f>
        <v/>
      </c>
      <c r="AM43" s="11" t="n">
        <v>14.2</v>
      </c>
      <c r="AN43" s="11">
        <f>IFERROR(VLOOKUP(AM43,'CRUCE OPORTUNIDADES'!$C$6:$D$105,2,FALSE),"")</f>
        <v/>
      </c>
      <c r="AO43" s="11" t="n">
        <v>15.2</v>
      </c>
      <c r="AP43" s="11">
        <f>IFERROR(VLOOKUP(AO43,'CRUCE OPORTUNIDADES'!$C$6:$D$105,2,FALSE),"")</f>
        <v/>
      </c>
      <c r="AQ43" s="11" t="n">
        <v>16.2</v>
      </c>
      <c r="AR43" s="11">
        <f>IFERROR(VLOOKUP(AQ43,'CRUCE OPORTUNIDADES'!$C$6:$D$105,2,FALSE),"")</f>
        <v/>
      </c>
      <c r="AS43" s="11" t="n">
        <v>17.2</v>
      </c>
      <c r="AT43" s="11">
        <f>IFERROR(VLOOKUP(AS43,'CRUCE OPORTUNIDADES'!$C$6:$D$105,2,FALSE),"")</f>
        <v/>
      </c>
      <c r="AU43" s="11" t="n">
        <v>18.2</v>
      </c>
      <c r="AV43" s="11">
        <f>IFERROR(VLOOKUP(AU43,'CRUCE OPORTUNIDADES'!$C$6:$D$105,2,FALSE),"")</f>
        <v/>
      </c>
      <c r="AW43" s="11" t="n">
        <v>19.2</v>
      </c>
      <c r="AX43" s="11">
        <f>IFERROR(VLOOKUP(AW43,'CRUCE OPORTUNIDADES'!$C$6:$D$105,2,FALSE),"")</f>
        <v/>
      </c>
      <c r="AY43" s="11" t="n">
        <v>20.2</v>
      </c>
      <c r="AZ43" s="11">
        <f>IFERROR(VLOOKUP(AY43,'CRUCE OPORTUNIDADES'!$C$6:$D$105,2,FALSE),"")</f>
        <v/>
      </c>
      <c r="BA43" s="11" t="n">
        <v>21.2</v>
      </c>
      <c r="BB43" s="11">
        <f>IFERROR(VLOOKUP(BA43,'CRUCE OPORTUNIDADES'!$C$6:$D$105,2,FALSE),"")</f>
        <v/>
      </c>
      <c r="BC43" s="11" t="n">
        <v>22.2</v>
      </c>
      <c r="BD43" s="11">
        <f>IFERROR(VLOOKUP(BC43,'CRUCE OPORTUNIDADES'!$C$6:$D$105,2,FALSE),"")</f>
        <v/>
      </c>
      <c r="BE43" s="11" t="n">
        <v>23.2</v>
      </c>
      <c r="BF43" s="11">
        <f>IFERROR(VLOOKUP(BE43,'CRUCE OPORTUNIDADES'!$C$6:$D$105,2,FALSE),"")</f>
        <v/>
      </c>
      <c r="BG43" s="11" t="n">
        <v>24.2</v>
      </c>
      <c r="BH43" s="11">
        <f>IFERROR(VLOOKUP(BG43,'CRUCE OPORTUNIDADES'!$C$6:$D$105,2,FALSE),"")</f>
        <v/>
      </c>
      <c r="BI43" s="11" t="n">
        <v>25.2</v>
      </c>
      <c r="BJ43" s="11">
        <f>IFERROR(VLOOKUP(BI43,'CRUCE OPORTUNIDADES'!$C$6:$D$105,2,FALSE),"")</f>
        <v/>
      </c>
    </row>
    <row r="44">
      <c r="N44" s="11">
        <f>IF(N45&lt;&gt;""," -O","")</f>
        <v/>
      </c>
      <c r="P44" s="11">
        <f>IF(P45&lt;&gt;""," -O","")</f>
        <v/>
      </c>
      <c r="R44" s="11">
        <f>IF(R45&lt;&gt;""," -O","")</f>
        <v/>
      </c>
      <c r="T44" s="11">
        <f>IF(T45&lt;&gt;""," -O","")</f>
        <v/>
      </c>
      <c r="V44" s="11">
        <f>IF(V45&lt;&gt;""," -O","")</f>
        <v/>
      </c>
      <c r="X44" s="11">
        <f>IF(X45&lt;&gt;""," -O","")</f>
        <v/>
      </c>
      <c r="Z44" s="11">
        <f>IF(Z45&lt;&gt;""," -O","")</f>
        <v/>
      </c>
      <c r="AB44" s="11">
        <f>IF(AB45&lt;&gt;""," -O","")</f>
        <v/>
      </c>
      <c r="AD44" s="11">
        <f>IF(AD45&lt;&gt;""," -O","")</f>
        <v/>
      </c>
      <c r="AF44" s="11">
        <f>IF(AF45&lt;&gt;""," -O","")</f>
        <v/>
      </c>
      <c r="AH44" s="11">
        <f>IF(AH45&lt;&gt;""," -O","")</f>
        <v/>
      </c>
      <c r="AJ44" s="11">
        <f>IF(AJ45&lt;&gt;""," -O","")</f>
        <v/>
      </c>
      <c r="AL44" s="11">
        <f>IF(AL45&lt;&gt;""," -O","")</f>
        <v/>
      </c>
      <c r="AN44" s="11">
        <f>IF(AN45&lt;&gt;""," -O","")</f>
        <v/>
      </c>
      <c r="AP44" s="11">
        <f>IF(AP45&lt;&gt;""," -O","")</f>
        <v/>
      </c>
      <c r="AR44" s="11">
        <f>IF(AR45&lt;&gt;""," -O","")</f>
        <v/>
      </c>
      <c r="AT44" s="11">
        <f>IF(AT45&lt;&gt;""," -O","")</f>
        <v/>
      </c>
      <c r="AV44" s="11">
        <f>IF(AV45&lt;&gt;""," -O","")</f>
        <v/>
      </c>
      <c r="AX44" s="11">
        <f>IF(AX45&lt;&gt;""," -O","")</f>
        <v/>
      </c>
      <c r="AZ44" s="11">
        <f>IF(AZ45&lt;&gt;""," -O","")</f>
        <v/>
      </c>
      <c r="BB44" s="11">
        <f>IF(BB45&lt;&gt;""," -O","")</f>
        <v/>
      </c>
      <c r="BD44" s="11">
        <f>IF(BD45&lt;&gt;""," -O","")</f>
        <v/>
      </c>
      <c r="BF44" s="11">
        <f>IF(BF45&lt;&gt;""," -O","")</f>
        <v/>
      </c>
      <c r="BH44" s="11">
        <f>IF(BH45&lt;&gt;""," -O","")</f>
        <v/>
      </c>
      <c r="BJ44" s="11">
        <f>IF(BJ45&lt;&gt;""," -O","")</f>
        <v/>
      </c>
    </row>
    <row r="45">
      <c r="M45" s="11" t="n">
        <v>1.21</v>
      </c>
      <c r="N45" s="11">
        <f>IFERROR(VLOOKUP(M45,'CRUCE OPORTUNIDADES'!$C$6:$D$105,2,FALSE),"")</f>
        <v/>
      </c>
      <c r="O45" s="11" t="n">
        <v>2.21</v>
      </c>
      <c r="P45" s="11">
        <f>IFERROR(VLOOKUP(O45,'CRUCE OPORTUNIDADES'!$C$6:$D$105,2,FALSE),"")</f>
        <v/>
      </c>
      <c r="Q45" s="11" t="n">
        <v>3.21</v>
      </c>
      <c r="R45" s="11">
        <f>IFERROR(VLOOKUP(Q45,'CRUCE OPORTUNIDADES'!$C$6:$D$105,2,FALSE),"")</f>
        <v/>
      </c>
      <c r="S45" s="11" t="n">
        <v>4.21</v>
      </c>
      <c r="T45" s="11">
        <f>IFERROR(VLOOKUP(S45,'CRUCE OPORTUNIDADES'!$C$6:$D$105,2,FALSE),"")</f>
        <v/>
      </c>
      <c r="U45" s="11" t="n">
        <v>5.21</v>
      </c>
      <c r="V45" s="11">
        <f>IFERROR(VLOOKUP(U45,'CRUCE OPORTUNIDADES'!$C$6:$D$105,2,FALSE),"")</f>
        <v/>
      </c>
      <c r="W45" s="11" t="n">
        <v>6.21</v>
      </c>
      <c r="X45" s="11">
        <f>IFERROR(VLOOKUP(W45,'CRUCE OPORTUNIDADES'!$C$6:$D$105,2,FALSE),"")</f>
        <v/>
      </c>
      <c r="Y45" s="11" t="n">
        <v>7.21</v>
      </c>
      <c r="Z45" s="11">
        <f>IFERROR(VLOOKUP(Y45,'CRUCE OPORTUNIDADES'!$C$6:$D$105,2,FALSE),"")</f>
        <v/>
      </c>
      <c r="AA45" s="11" t="n">
        <v>8.210000000000001</v>
      </c>
      <c r="AB45" s="11">
        <f>IFERROR(VLOOKUP(AA45,'CRUCE OPORTUNIDADES'!$C$6:$D$105,2,FALSE),"")</f>
        <v/>
      </c>
      <c r="AC45" s="11" t="n">
        <v>9.210000000000001</v>
      </c>
      <c r="AD45" s="11">
        <f>IFERROR(VLOOKUP(AC45,'CRUCE OPORTUNIDADES'!$C$6:$D$105,2,FALSE),"")</f>
        <v/>
      </c>
      <c r="AE45" s="11" t="n">
        <v>10.21</v>
      </c>
      <c r="AF45" s="11">
        <f>IFERROR(VLOOKUP(AE45,'CRUCE OPORTUNIDADES'!$C$6:$D$105,2,FALSE),"")</f>
        <v/>
      </c>
      <c r="AG45" s="11" t="n">
        <v>11.21</v>
      </c>
      <c r="AH45" s="11">
        <f>IFERROR(VLOOKUP(AG45,'CRUCE OPORTUNIDADES'!$C$6:$D$105,2,FALSE),"")</f>
        <v/>
      </c>
      <c r="AI45" s="11" t="n">
        <v>12.21</v>
      </c>
      <c r="AJ45" s="11">
        <f>IFERROR(VLOOKUP(AI45,'CRUCE OPORTUNIDADES'!$C$6:$D$105,2,FALSE),"")</f>
        <v/>
      </c>
      <c r="AK45" s="11" t="n">
        <v>13.21</v>
      </c>
      <c r="AL45" s="11">
        <f>IFERROR(VLOOKUP(AK45,'CRUCE OPORTUNIDADES'!$C$6:$D$105,2,FALSE),"")</f>
        <v/>
      </c>
      <c r="AM45" s="11" t="n">
        <v>14.21</v>
      </c>
      <c r="AN45" s="11">
        <f>IFERROR(VLOOKUP(AM45,'CRUCE OPORTUNIDADES'!$C$6:$D$105,2,FALSE),"")</f>
        <v/>
      </c>
      <c r="AO45" s="11" t="n">
        <v>15.21</v>
      </c>
      <c r="AP45" s="11">
        <f>IFERROR(VLOOKUP(AO45,'CRUCE OPORTUNIDADES'!$C$6:$D$105,2,FALSE),"")</f>
        <v/>
      </c>
      <c r="AQ45" s="11" t="n">
        <v>16.21</v>
      </c>
      <c r="AR45" s="11">
        <f>IFERROR(VLOOKUP(AQ45,'CRUCE OPORTUNIDADES'!$C$6:$D$105,2,FALSE),"")</f>
        <v/>
      </c>
      <c r="AS45" s="11" t="n">
        <v>17.21</v>
      </c>
      <c r="AT45" s="11">
        <f>IFERROR(VLOOKUP(AS45,'CRUCE OPORTUNIDADES'!$C$6:$D$105,2,FALSE),"")</f>
        <v/>
      </c>
      <c r="AU45" s="11" t="n">
        <v>18.21</v>
      </c>
      <c r="AV45" s="11">
        <f>IFERROR(VLOOKUP(AU45,'CRUCE OPORTUNIDADES'!$C$6:$D$105,2,FALSE),"")</f>
        <v/>
      </c>
      <c r="AW45" s="11" t="n">
        <v>19.21</v>
      </c>
      <c r="AX45" s="11">
        <f>IFERROR(VLOOKUP(AW45,'CRUCE OPORTUNIDADES'!$C$6:$D$105,2,FALSE),"")</f>
        <v/>
      </c>
      <c r="AY45" s="11" t="n">
        <v>20.21</v>
      </c>
      <c r="AZ45" s="11">
        <f>IFERROR(VLOOKUP(AY45,'CRUCE OPORTUNIDADES'!$C$6:$D$105,2,FALSE),"")</f>
        <v/>
      </c>
      <c r="BA45" s="11" t="n">
        <v>21.21</v>
      </c>
      <c r="BB45" s="11">
        <f>IFERROR(VLOOKUP(BA45,'CRUCE OPORTUNIDADES'!$C$6:$D$105,2,FALSE),"")</f>
        <v/>
      </c>
      <c r="BC45" s="11" t="n">
        <v>22.21</v>
      </c>
      <c r="BD45" s="11">
        <f>IFERROR(VLOOKUP(BC45,'CRUCE OPORTUNIDADES'!$C$6:$D$105,2,FALSE),"")</f>
        <v/>
      </c>
      <c r="BE45" s="11" t="n">
        <v>23.21</v>
      </c>
      <c r="BF45" s="11">
        <f>IFERROR(VLOOKUP(BE45,'CRUCE OPORTUNIDADES'!$C$6:$D$105,2,FALSE),"")</f>
        <v/>
      </c>
      <c r="BG45" s="11" t="n">
        <v>24.21</v>
      </c>
      <c r="BH45" s="11">
        <f>IFERROR(VLOOKUP(BG45,'CRUCE OPORTUNIDADES'!$C$6:$D$105,2,FALSE),"")</f>
        <v/>
      </c>
      <c r="BI45" s="11" t="n">
        <v>25.21</v>
      </c>
      <c r="BJ45" s="11">
        <f>IFERROR(VLOOKUP(BI45,'CRUCE OPORTUNIDADES'!$C$6:$D$105,2,FALSE),"")</f>
        <v/>
      </c>
    </row>
    <row r="46">
      <c r="N46" s="11">
        <f>IF(N47&lt;&gt;""," -O","")</f>
        <v/>
      </c>
      <c r="P46" s="11">
        <f>IF(P47&lt;&gt;""," -O","")</f>
        <v/>
      </c>
      <c r="R46" s="11">
        <f>IF(R47&lt;&gt;""," -O","")</f>
        <v/>
      </c>
      <c r="T46" s="11">
        <f>IF(T47&lt;&gt;""," -O","")</f>
        <v/>
      </c>
      <c r="V46" s="11">
        <f>IF(V47&lt;&gt;""," -O","")</f>
        <v/>
      </c>
      <c r="X46" s="11">
        <f>IF(X47&lt;&gt;""," -O","")</f>
        <v/>
      </c>
      <c r="Z46" s="11">
        <f>IF(Z47&lt;&gt;""," -O","")</f>
        <v/>
      </c>
      <c r="AB46" s="11">
        <f>IF(AB47&lt;&gt;""," -O","")</f>
        <v/>
      </c>
      <c r="AD46" s="11">
        <f>IF(AD47&lt;&gt;""," -O","")</f>
        <v/>
      </c>
      <c r="AF46" s="11">
        <f>IF(AF47&lt;&gt;""," -O","")</f>
        <v/>
      </c>
      <c r="AH46" s="11">
        <f>IF(AH47&lt;&gt;""," -O","")</f>
        <v/>
      </c>
      <c r="AJ46" s="11">
        <f>IF(AJ47&lt;&gt;""," -O","")</f>
        <v/>
      </c>
      <c r="AL46" s="11">
        <f>IF(AL47&lt;&gt;""," -O","")</f>
        <v/>
      </c>
      <c r="AN46" s="11">
        <f>IF(AN47&lt;&gt;""," -O","")</f>
        <v/>
      </c>
      <c r="AP46" s="11">
        <f>IF(AP47&lt;&gt;""," -O","")</f>
        <v/>
      </c>
      <c r="AR46" s="11">
        <f>IF(AR47&lt;&gt;""," -O","")</f>
        <v/>
      </c>
      <c r="AT46" s="11">
        <f>IF(AT47&lt;&gt;""," -O","")</f>
        <v/>
      </c>
      <c r="AV46" s="11">
        <f>IF(AV47&lt;&gt;""," -O","")</f>
        <v/>
      </c>
      <c r="AX46" s="11">
        <f>IF(AX47&lt;&gt;""," -O","")</f>
        <v/>
      </c>
      <c r="AZ46" s="11">
        <f>IF(AZ47&lt;&gt;""," -O","")</f>
        <v/>
      </c>
      <c r="BB46" s="11">
        <f>IF(BB47&lt;&gt;""," -O","")</f>
        <v/>
      </c>
      <c r="BD46" s="11">
        <f>IF(BD47&lt;&gt;""," -O","")</f>
        <v/>
      </c>
      <c r="BF46" s="11">
        <f>IF(BF47&lt;&gt;""," -O","")</f>
        <v/>
      </c>
      <c r="BH46" s="11">
        <f>IF(BH47&lt;&gt;""," -O","")</f>
        <v/>
      </c>
      <c r="BJ46" s="11">
        <f>IF(BJ47&lt;&gt;""," -O","")</f>
        <v/>
      </c>
    </row>
    <row r="47">
      <c r="M47" s="11" t="n">
        <v>1.22</v>
      </c>
      <c r="N47" s="11">
        <f>IFERROR(VLOOKUP(M47,'CRUCE OPORTUNIDADES'!$C$6:$D$105,2,FALSE),"")</f>
        <v/>
      </c>
      <c r="O47" s="11" t="n">
        <v>2.22</v>
      </c>
      <c r="P47" s="11">
        <f>IFERROR(VLOOKUP(O47,'CRUCE OPORTUNIDADES'!$C$6:$D$105,2,FALSE),"")</f>
        <v/>
      </c>
      <c r="Q47" s="11" t="n">
        <v>3.22</v>
      </c>
      <c r="R47" s="11">
        <f>IFERROR(VLOOKUP(Q47,'CRUCE OPORTUNIDADES'!$C$6:$D$105,2,FALSE),"")</f>
        <v/>
      </c>
      <c r="S47" s="11" t="n">
        <v>4.22</v>
      </c>
      <c r="T47" s="11">
        <f>IFERROR(VLOOKUP(S47,'CRUCE OPORTUNIDADES'!$C$6:$D$105,2,FALSE),"")</f>
        <v/>
      </c>
      <c r="U47" s="11" t="n">
        <v>5.22</v>
      </c>
      <c r="V47" s="11">
        <f>IFERROR(VLOOKUP(U47,'CRUCE OPORTUNIDADES'!$C$6:$D$105,2,FALSE),"")</f>
        <v/>
      </c>
      <c r="W47" s="11" t="n">
        <v>6.22</v>
      </c>
      <c r="X47" s="11">
        <f>IFERROR(VLOOKUP(W47,'CRUCE OPORTUNIDADES'!$C$6:$D$105,2,FALSE),"")</f>
        <v/>
      </c>
      <c r="Y47" s="11" t="n">
        <v>7.22</v>
      </c>
      <c r="Z47" s="11">
        <f>IFERROR(VLOOKUP(Y47,'CRUCE OPORTUNIDADES'!$C$6:$D$105,2,FALSE),"")</f>
        <v/>
      </c>
      <c r="AA47" s="11" t="n">
        <v>8.220000000000001</v>
      </c>
      <c r="AB47" s="11">
        <f>IFERROR(VLOOKUP(AA47,'CRUCE OPORTUNIDADES'!$C$6:$D$105,2,FALSE),"")</f>
        <v/>
      </c>
      <c r="AC47" s="11" t="n">
        <v>9.220000000000001</v>
      </c>
      <c r="AD47" s="11">
        <f>IFERROR(VLOOKUP(AC47,'CRUCE OPORTUNIDADES'!$C$6:$D$105,2,FALSE),"")</f>
        <v/>
      </c>
      <c r="AE47" s="11" t="n">
        <v>10.22</v>
      </c>
      <c r="AF47" s="11">
        <f>IFERROR(VLOOKUP(AE47,'CRUCE OPORTUNIDADES'!$C$6:$D$105,2,FALSE),"")</f>
        <v/>
      </c>
      <c r="AG47" s="11" t="n">
        <v>11.22</v>
      </c>
      <c r="AH47" s="11">
        <f>IFERROR(VLOOKUP(AG47,'CRUCE OPORTUNIDADES'!$C$6:$D$105,2,FALSE),"")</f>
        <v/>
      </c>
      <c r="AI47" s="11" t="n">
        <v>12.22</v>
      </c>
      <c r="AJ47" s="11">
        <f>IFERROR(VLOOKUP(AI47,'CRUCE OPORTUNIDADES'!$C$6:$D$105,2,FALSE),"")</f>
        <v/>
      </c>
      <c r="AK47" s="11" t="n">
        <v>13.22</v>
      </c>
      <c r="AL47" s="11">
        <f>IFERROR(VLOOKUP(AK47,'CRUCE OPORTUNIDADES'!$C$6:$D$105,2,FALSE),"")</f>
        <v/>
      </c>
      <c r="AM47" s="11" t="n">
        <v>14.22</v>
      </c>
      <c r="AN47" s="11">
        <f>IFERROR(VLOOKUP(AM47,'CRUCE OPORTUNIDADES'!$C$6:$D$105,2,FALSE),"")</f>
        <v/>
      </c>
      <c r="AO47" s="11" t="n">
        <v>15.22</v>
      </c>
      <c r="AP47" s="11">
        <f>IFERROR(VLOOKUP(AO47,'CRUCE OPORTUNIDADES'!$C$6:$D$105,2,FALSE),"")</f>
        <v/>
      </c>
      <c r="AQ47" s="11" t="n">
        <v>16.22</v>
      </c>
      <c r="AR47" s="11">
        <f>IFERROR(VLOOKUP(AQ47,'CRUCE OPORTUNIDADES'!$C$6:$D$105,2,FALSE),"")</f>
        <v/>
      </c>
      <c r="AS47" s="11" t="n">
        <v>17.22</v>
      </c>
      <c r="AT47" s="11">
        <f>IFERROR(VLOOKUP(AS47,'CRUCE OPORTUNIDADES'!$C$6:$D$105,2,FALSE),"")</f>
        <v/>
      </c>
      <c r="AU47" s="11" t="n">
        <v>18.22</v>
      </c>
      <c r="AV47" s="11">
        <f>IFERROR(VLOOKUP(AU47,'CRUCE OPORTUNIDADES'!$C$6:$D$105,2,FALSE),"")</f>
        <v/>
      </c>
      <c r="AW47" s="11" t="n">
        <v>19.22</v>
      </c>
      <c r="AX47" s="11">
        <f>IFERROR(VLOOKUP(AW47,'CRUCE OPORTUNIDADES'!$C$6:$D$105,2,FALSE),"")</f>
        <v/>
      </c>
      <c r="AY47" s="11" t="n">
        <v>20.22</v>
      </c>
      <c r="AZ47" s="11">
        <f>IFERROR(VLOOKUP(AY47,'CRUCE OPORTUNIDADES'!$C$6:$D$105,2,FALSE),"")</f>
        <v/>
      </c>
      <c r="BA47" s="11" t="n">
        <v>21.22</v>
      </c>
      <c r="BB47" s="11">
        <f>IFERROR(VLOOKUP(BA47,'CRUCE OPORTUNIDADES'!$C$6:$D$105,2,FALSE),"")</f>
        <v/>
      </c>
      <c r="BC47" s="11" t="n">
        <v>22.22</v>
      </c>
      <c r="BD47" s="11">
        <f>IFERROR(VLOOKUP(BC47,'CRUCE OPORTUNIDADES'!$C$6:$D$105,2,FALSE),"")</f>
        <v/>
      </c>
      <c r="BE47" s="11" t="n">
        <v>23.22</v>
      </c>
      <c r="BF47" s="11">
        <f>IFERROR(VLOOKUP(BE47,'CRUCE OPORTUNIDADES'!$C$6:$D$105,2,FALSE),"")</f>
        <v/>
      </c>
      <c r="BG47" s="11" t="n">
        <v>24.22</v>
      </c>
      <c r="BH47" s="11">
        <f>IFERROR(VLOOKUP(BG47,'CRUCE OPORTUNIDADES'!$C$6:$D$105,2,FALSE),"")</f>
        <v/>
      </c>
      <c r="BI47" s="11" t="n">
        <v>25.22</v>
      </c>
      <c r="BJ47" s="11">
        <f>IFERROR(VLOOKUP(BI47,'CRUCE OPORTUNIDADES'!$C$6:$D$105,2,FALSE),"")</f>
        <v/>
      </c>
    </row>
    <row r="48">
      <c r="N48" s="11">
        <f>IF(N49&lt;&gt;""," -O","")</f>
        <v/>
      </c>
      <c r="P48" s="11">
        <f>IF(P49&lt;&gt;""," -O","")</f>
        <v/>
      </c>
      <c r="R48" s="11">
        <f>IF(R49&lt;&gt;""," -O","")</f>
        <v/>
      </c>
      <c r="T48" s="11">
        <f>IF(T49&lt;&gt;""," -O","")</f>
        <v/>
      </c>
      <c r="V48" s="11">
        <f>IF(V49&lt;&gt;""," -O","")</f>
        <v/>
      </c>
      <c r="X48" s="11">
        <f>IF(X49&lt;&gt;""," -O","")</f>
        <v/>
      </c>
      <c r="Z48" s="11">
        <f>IF(Z49&lt;&gt;""," -O","")</f>
        <v/>
      </c>
      <c r="AB48" s="11">
        <f>IF(AB49&lt;&gt;""," -O","")</f>
        <v/>
      </c>
      <c r="AD48" s="11">
        <f>IF(AD49&lt;&gt;""," -O","")</f>
        <v/>
      </c>
      <c r="AF48" s="11">
        <f>IF(AF49&lt;&gt;""," -O","")</f>
        <v/>
      </c>
      <c r="AH48" s="11">
        <f>IF(AH49&lt;&gt;""," -O","")</f>
        <v/>
      </c>
      <c r="AJ48" s="11">
        <f>IF(AJ49&lt;&gt;""," -O","")</f>
        <v/>
      </c>
      <c r="AL48" s="11">
        <f>IF(AL49&lt;&gt;""," -O","")</f>
        <v/>
      </c>
      <c r="AN48" s="11">
        <f>IF(AN49&lt;&gt;""," -O","")</f>
        <v/>
      </c>
      <c r="AP48" s="11">
        <f>IF(AP49&lt;&gt;""," -O","")</f>
        <v/>
      </c>
      <c r="AR48" s="11">
        <f>IF(AR49&lt;&gt;""," -O","")</f>
        <v/>
      </c>
      <c r="AT48" s="11">
        <f>IF(AT49&lt;&gt;""," -O","")</f>
        <v/>
      </c>
      <c r="AV48" s="11">
        <f>IF(AV49&lt;&gt;""," -O","")</f>
        <v/>
      </c>
      <c r="AX48" s="11">
        <f>IF(AX49&lt;&gt;""," -O","")</f>
        <v/>
      </c>
      <c r="AZ48" s="11">
        <f>IF(AZ49&lt;&gt;""," -O","")</f>
        <v/>
      </c>
      <c r="BB48" s="11">
        <f>IF(BB49&lt;&gt;""," -O","")</f>
        <v/>
      </c>
      <c r="BD48" s="11">
        <f>IF(BD49&lt;&gt;""," -O","")</f>
        <v/>
      </c>
      <c r="BF48" s="11">
        <f>IF(BF49&lt;&gt;""," -O","")</f>
        <v/>
      </c>
      <c r="BH48" s="11">
        <f>IF(BH49&lt;&gt;""," -O","")</f>
        <v/>
      </c>
      <c r="BJ48" s="11">
        <f>IF(BJ49&lt;&gt;""," -O","")</f>
        <v/>
      </c>
    </row>
    <row r="49">
      <c r="M49" s="11" t="n">
        <v>1.23</v>
      </c>
      <c r="N49" s="11">
        <f>IFERROR(VLOOKUP(M49,'CRUCE OPORTUNIDADES'!$C$6:$D$105,2,FALSE),"")</f>
        <v/>
      </c>
      <c r="O49" s="11" t="n">
        <v>2.23</v>
      </c>
      <c r="P49" s="11">
        <f>IFERROR(VLOOKUP(O49,'CRUCE OPORTUNIDADES'!$C$6:$D$105,2,FALSE),"")</f>
        <v/>
      </c>
      <c r="Q49" s="11" t="n">
        <v>3.23</v>
      </c>
      <c r="R49" s="11">
        <f>IFERROR(VLOOKUP(Q49,'CRUCE OPORTUNIDADES'!$C$6:$D$105,2,FALSE),"")</f>
        <v/>
      </c>
      <c r="S49" s="11" t="n">
        <v>4.23</v>
      </c>
      <c r="T49" s="11">
        <f>IFERROR(VLOOKUP(S49,'CRUCE OPORTUNIDADES'!$C$6:$D$105,2,FALSE),"")</f>
        <v/>
      </c>
      <c r="U49" s="11" t="n">
        <v>5.23</v>
      </c>
      <c r="V49" s="11">
        <f>IFERROR(VLOOKUP(U49,'CRUCE OPORTUNIDADES'!$C$6:$D$105,2,FALSE),"")</f>
        <v/>
      </c>
      <c r="W49" s="11" t="n">
        <v>6.23</v>
      </c>
      <c r="X49" s="11">
        <f>IFERROR(VLOOKUP(W49,'CRUCE OPORTUNIDADES'!$C$6:$D$105,2,FALSE),"")</f>
        <v/>
      </c>
      <c r="Y49" s="11" t="n">
        <v>7.23</v>
      </c>
      <c r="Z49" s="11">
        <f>IFERROR(VLOOKUP(Y49,'CRUCE OPORTUNIDADES'!$C$6:$D$105,2,FALSE),"")</f>
        <v/>
      </c>
      <c r="AA49" s="11" t="n">
        <v>8.23</v>
      </c>
      <c r="AB49" s="11">
        <f>IFERROR(VLOOKUP(AA49,'CRUCE OPORTUNIDADES'!$C$6:$D$105,2,FALSE),"")</f>
        <v/>
      </c>
      <c r="AC49" s="11" t="n">
        <v>9.23</v>
      </c>
      <c r="AD49" s="11">
        <f>IFERROR(VLOOKUP(AC49,'CRUCE OPORTUNIDADES'!$C$6:$D$105,2,FALSE),"")</f>
        <v/>
      </c>
      <c r="AE49" s="11" t="n">
        <v>10.23</v>
      </c>
      <c r="AF49" s="11">
        <f>IFERROR(VLOOKUP(AE49,'CRUCE OPORTUNIDADES'!$C$6:$D$105,2,FALSE),"")</f>
        <v/>
      </c>
      <c r="AG49" s="11" t="n">
        <v>11.23</v>
      </c>
      <c r="AH49" s="11">
        <f>IFERROR(VLOOKUP(AG49,'CRUCE OPORTUNIDADES'!$C$6:$D$105,2,FALSE),"")</f>
        <v/>
      </c>
      <c r="AI49" s="11" t="n">
        <v>12.23</v>
      </c>
      <c r="AJ49" s="11">
        <f>IFERROR(VLOOKUP(AI49,'CRUCE OPORTUNIDADES'!$C$6:$D$105,2,FALSE),"")</f>
        <v/>
      </c>
      <c r="AK49" s="11" t="n">
        <v>13.23</v>
      </c>
      <c r="AL49" s="11">
        <f>IFERROR(VLOOKUP(AK49,'CRUCE OPORTUNIDADES'!$C$6:$D$105,2,FALSE),"")</f>
        <v/>
      </c>
      <c r="AM49" s="11" t="n">
        <v>14.23</v>
      </c>
      <c r="AN49" s="11">
        <f>IFERROR(VLOOKUP(AM49,'CRUCE OPORTUNIDADES'!$C$6:$D$105,2,FALSE),"")</f>
        <v/>
      </c>
      <c r="AO49" s="11" t="n">
        <v>15.23</v>
      </c>
      <c r="AP49" s="11">
        <f>IFERROR(VLOOKUP(AO49,'CRUCE OPORTUNIDADES'!$C$6:$D$105,2,FALSE),"")</f>
        <v/>
      </c>
      <c r="AQ49" s="11" t="n">
        <v>16.23</v>
      </c>
      <c r="AR49" s="11">
        <f>IFERROR(VLOOKUP(AQ49,'CRUCE OPORTUNIDADES'!$C$6:$D$105,2,FALSE),"")</f>
        <v/>
      </c>
      <c r="AS49" s="11" t="n">
        <v>17.23</v>
      </c>
      <c r="AT49" s="11">
        <f>IFERROR(VLOOKUP(AS49,'CRUCE OPORTUNIDADES'!$C$6:$D$105,2,FALSE),"")</f>
        <v/>
      </c>
      <c r="AU49" s="11" t="n">
        <v>18.23</v>
      </c>
      <c r="AV49" s="11">
        <f>IFERROR(VLOOKUP(AU49,'CRUCE OPORTUNIDADES'!$C$6:$D$105,2,FALSE),"")</f>
        <v/>
      </c>
      <c r="AW49" s="11" t="n">
        <v>19.23</v>
      </c>
      <c r="AX49" s="11">
        <f>IFERROR(VLOOKUP(AW49,'CRUCE OPORTUNIDADES'!$C$6:$D$105,2,FALSE),"")</f>
        <v/>
      </c>
      <c r="AY49" s="11" t="n">
        <v>20.23</v>
      </c>
      <c r="AZ49" s="11">
        <f>IFERROR(VLOOKUP(AY49,'CRUCE OPORTUNIDADES'!$C$6:$D$105,2,FALSE),"")</f>
        <v/>
      </c>
      <c r="BA49" s="11" t="n">
        <v>21.23</v>
      </c>
      <c r="BB49" s="11">
        <f>IFERROR(VLOOKUP(BA49,'CRUCE OPORTUNIDADES'!$C$6:$D$105,2,FALSE),"")</f>
        <v/>
      </c>
      <c r="BC49" s="11" t="n">
        <v>22.23</v>
      </c>
      <c r="BD49" s="11">
        <f>IFERROR(VLOOKUP(BC49,'CRUCE OPORTUNIDADES'!$C$6:$D$105,2,FALSE),"")</f>
        <v/>
      </c>
      <c r="BE49" s="11" t="n">
        <v>23.23</v>
      </c>
      <c r="BF49" s="11">
        <f>IFERROR(VLOOKUP(BE49,'CRUCE OPORTUNIDADES'!$C$6:$D$105,2,FALSE),"")</f>
        <v/>
      </c>
      <c r="BG49" s="11" t="n">
        <v>24.23</v>
      </c>
      <c r="BH49" s="11">
        <f>IFERROR(VLOOKUP(BG49,'CRUCE OPORTUNIDADES'!$C$6:$D$105,2,FALSE),"")</f>
        <v/>
      </c>
      <c r="BI49" s="11" t="n">
        <v>25.23</v>
      </c>
      <c r="BJ49" s="11">
        <f>IFERROR(VLOOKUP(BI49,'CRUCE OPORTUNIDADES'!$C$6:$D$105,2,FALSE),"")</f>
        <v/>
      </c>
    </row>
    <row r="50">
      <c r="N50" s="11">
        <f>IF(N51&lt;&gt;""," -O","")</f>
        <v/>
      </c>
      <c r="P50" s="11">
        <f>IF(P51&lt;&gt;""," -O","")</f>
        <v/>
      </c>
      <c r="R50" s="11">
        <f>IF(R51&lt;&gt;""," -O","")</f>
        <v/>
      </c>
      <c r="T50" s="11">
        <f>IF(T51&lt;&gt;""," -O","")</f>
        <v/>
      </c>
      <c r="V50" s="11">
        <f>IF(V51&lt;&gt;""," -O","")</f>
        <v/>
      </c>
      <c r="X50" s="11">
        <f>IF(X51&lt;&gt;""," -O","")</f>
        <v/>
      </c>
      <c r="Z50" s="11">
        <f>IF(Z51&lt;&gt;""," -O","")</f>
        <v/>
      </c>
      <c r="AB50" s="11">
        <f>IF(AB51&lt;&gt;""," -O","")</f>
        <v/>
      </c>
      <c r="AD50" s="11">
        <f>IF(AD51&lt;&gt;""," -O","")</f>
        <v/>
      </c>
      <c r="AF50" s="11">
        <f>IF(AF51&lt;&gt;""," -O","")</f>
        <v/>
      </c>
      <c r="AH50" s="11">
        <f>IF(AH51&lt;&gt;""," -O","")</f>
        <v/>
      </c>
      <c r="AJ50" s="11">
        <f>IF(AJ51&lt;&gt;""," -O","")</f>
        <v/>
      </c>
      <c r="AL50" s="11">
        <f>IF(AL51&lt;&gt;""," -O","")</f>
        <v/>
      </c>
      <c r="AN50" s="11">
        <f>IF(AN51&lt;&gt;""," -O","")</f>
        <v/>
      </c>
      <c r="AP50" s="11">
        <f>IF(AP51&lt;&gt;""," -O","")</f>
        <v/>
      </c>
      <c r="AR50" s="11">
        <f>IF(AR51&lt;&gt;""," -O","")</f>
        <v/>
      </c>
      <c r="AT50" s="11">
        <f>IF(AT51&lt;&gt;""," -O","")</f>
        <v/>
      </c>
      <c r="AV50" s="11">
        <f>IF(AV51&lt;&gt;""," -O","")</f>
        <v/>
      </c>
      <c r="AX50" s="11">
        <f>IF(AX51&lt;&gt;""," -O","")</f>
        <v/>
      </c>
      <c r="AZ50" s="11">
        <f>IF(AZ51&lt;&gt;""," -O","")</f>
        <v/>
      </c>
      <c r="BB50" s="11">
        <f>IF(BB51&lt;&gt;""," -O","")</f>
        <v/>
      </c>
      <c r="BD50" s="11">
        <f>IF(BD51&lt;&gt;""," -O","")</f>
        <v/>
      </c>
      <c r="BF50" s="11">
        <f>IF(BF51&lt;&gt;""," -O","")</f>
        <v/>
      </c>
      <c r="BH50" s="11">
        <f>IF(BH51&lt;&gt;""," -O","")</f>
        <v/>
      </c>
      <c r="BJ50" s="11">
        <f>IF(BJ51&lt;&gt;""," -O","")</f>
        <v/>
      </c>
    </row>
    <row r="51">
      <c r="M51" s="11" t="n">
        <v>1.24</v>
      </c>
      <c r="N51" s="11">
        <f>IFERROR(VLOOKUP(M51,'CRUCE OPORTUNIDADES'!$C$6:$D$105,2,FALSE),"")</f>
        <v/>
      </c>
      <c r="O51" s="11" t="n">
        <v>2.24</v>
      </c>
      <c r="P51" s="11">
        <f>IFERROR(VLOOKUP(O51,'CRUCE OPORTUNIDADES'!$C$6:$D$105,2,FALSE),"")</f>
        <v/>
      </c>
      <c r="Q51" s="11" t="n">
        <v>3.24</v>
      </c>
      <c r="R51" s="11">
        <f>IFERROR(VLOOKUP(Q51,'CRUCE OPORTUNIDADES'!$C$6:$D$105,2,FALSE),"")</f>
        <v/>
      </c>
      <c r="S51" s="11" t="n">
        <v>4.24</v>
      </c>
      <c r="T51" s="11">
        <f>IFERROR(VLOOKUP(S51,'CRUCE OPORTUNIDADES'!$C$6:$D$105,2,FALSE),"")</f>
        <v/>
      </c>
      <c r="U51" s="11" t="n">
        <v>5.24</v>
      </c>
      <c r="V51" s="11">
        <f>IFERROR(VLOOKUP(U51,'CRUCE OPORTUNIDADES'!$C$6:$D$105,2,FALSE),"")</f>
        <v/>
      </c>
      <c r="W51" s="11" t="n">
        <v>6.24</v>
      </c>
      <c r="X51" s="11">
        <f>IFERROR(VLOOKUP(W51,'CRUCE OPORTUNIDADES'!$C$6:$D$105,2,FALSE),"")</f>
        <v/>
      </c>
      <c r="Y51" s="11" t="n">
        <v>7.24</v>
      </c>
      <c r="Z51" s="11">
        <f>IFERROR(VLOOKUP(Y51,'CRUCE OPORTUNIDADES'!$C$6:$D$105,2,FALSE),"")</f>
        <v/>
      </c>
      <c r="AA51" s="11" t="n">
        <v>8.24</v>
      </c>
      <c r="AB51" s="11">
        <f>IFERROR(VLOOKUP(AA51,'CRUCE OPORTUNIDADES'!$C$6:$D$105,2,FALSE),"")</f>
        <v/>
      </c>
      <c r="AC51" s="11" t="n">
        <v>9.24</v>
      </c>
      <c r="AD51" s="11">
        <f>IFERROR(VLOOKUP(AC51,'CRUCE OPORTUNIDADES'!$C$6:$D$105,2,FALSE),"")</f>
        <v/>
      </c>
      <c r="AE51" s="11" t="n">
        <v>10.24</v>
      </c>
      <c r="AF51" s="11">
        <f>IFERROR(VLOOKUP(AE51,'CRUCE OPORTUNIDADES'!$C$6:$D$105,2,FALSE),"")</f>
        <v/>
      </c>
      <c r="AG51" s="11" t="n">
        <v>11.24</v>
      </c>
      <c r="AH51" s="11">
        <f>IFERROR(VLOOKUP(AG51,'CRUCE OPORTUNIDADES'!$C$6:$D$105,2,FALSE),"")</f>
        <v/>
      </c>
      <c r="AI51" s="11" t="n">
        <v>12.24</v>
      </c>
      <c r="AJ51" s="11">
        <f>IFERROR(VLOOKUP(AI51,'CRUCE OPORTUNIDADES'!$C$6:$D$105,2,FALSE),"")</f>
        <v/>
      </c>
      <c r="AK51" s="11" t="n">
        <v>13.24</v>
      </c>
      <c r="AL51" s="11">
        <f>IFERROR(VLOOKUP(AK51,'CRUCE OPORTUNIDADES'!$C$6:$D$105,2,FALSE),"")</f>
        <v/>
      </c>
      <c r="AM51" s="11" t="n">
        <v>14.24</v>
      </c>
      <c r="AN51" s="11">
        <f>IFERROR(VLOOKUP(AM51,'CRUCE OPORTUNIDADES'!$C$6:$D$105,2,FALSE),"")</f>
        <v/>
      </c>
      <c r="AO51" s="11" t="n">
        <v>15.24</v>
      </c>
      <c r="AP51" s="11">
        <f>IFERROR(VLOOKUP(AO51,'CRUCE OPORTUNIDADES'!$C$6:$D$105,2,FALSE),"")</f>
        <v/>
      </c>
      <c r="AQ51" s="11" t="n">
        <v>16.24</v>
      </c>
      <c r="AR51" s="11">
        <f>IFERROR(VLOOKUP(AQ51,'CRUCE OPORTUNIDADES'!$C$6:$D$105,2,FALSE),"")</f>
        <v/>
      </c>
      <c r="AS51" s="11" t="n">
        <v>17.24</v>
      </c>
      <c r="AT51" s="11">
        <f>IFERROR(VLOOKUP(AS51,'CRUCE OPORTUNIDADES'!$C$6:$D$105,2,FALSE),"")</f>
        <v/>
      </c>
      <c r="AU51" s="11" t="n">
        <v>18.24</v>
      </c>
      <c r="AV51" s="11">
        <f>IFERROR(VLOOKUP(AU51,'CRUCE OPORTUNIDADES'!$C$6:$D$105,2,FALSE),"")</f>
        <v/>
      </c>
      <c r="AW51" s="11" t="n">
        <v>19.24</v>
      </c>
      <c r="AX51" s="11">
        <f>IFERROR(VLOOKUP(AW51,'CRUCE OPORTUNIDADES'!$C$6:$D$105,2,FALSE),"")</f>
        <v/>
      </c>
      <c r="AY51" s="11" t="n">
        <v>20.24</v>
      </c>
      <c r="AZ51" s="11">
        <f>IFERROR(VLOOKUP(AY51,'CRUCE OPORTUNIDADES'!$C$6:$D$105,2,FALSE),"")</f>
        <v/>
      </c>
      <c r="BA51" s="11" t="n">
        <v>21.24</v>
      </c>
      <c r="BB51" s="11">
        <f>IFERROR(VLOOKUP(BA51,'CRUCE OPORTUNIDADES'!$C$6:$D$105,2,FALSE),"")</f>
        <v/>
      </c>
      <c r="BC51" s="11" t="n">
        <v>22.24</v>
      </c>
      <c r="BD51" s="11">
        <f>IFERROR(VLOOKUP(BC51,'CRUCE OPORTUNIDADES'!$C$6:$D$105,2,FALSE),"")</f>
        <v/>
      </c>
      <c r="BE51" s="11" t="n">
        <v>23.24</v>
      </c>
      <c r="BF51" s="11">
        <f>IFERROR(VLOOKUP(BE51,'CRUCE OPORTUNIDADES'!$C$6:$D$105,2,FALSE),"")</f>
        <v/>
      </c>
      <c r="BG51" s="11" t="n">
        <v>24.24</v>
      </c>
      <c r="BH51" s="11">
        <f>IFERROR(VLOOKUP(BG51,'CRUCE OPORTUNIDADES'!$C$6:$D$105,2,FALSE),"")</f>
        <v/>
      </c>
      <c r="BI51" s="11" t="n">
        <v>25.24</v>
      </c>
      <c r="BJ51" s="11">
        <f>IFERROR(VLOOKUP(BI51,'CRUCE OPORTUNIDADES'!$C$6:$D$105,2,FALSE),"")</f>
        <v/>
      </c>
    </row>
    <row r="52">
      <c r="N52" s="11">
        <f>IF(N53&lt;&gt;""," -O","")</f>
        <v/>
      </c>
      <c r="P52" s="11">
        <f>IF(P53&lt;&gt;""," -O","")</f>
        <v/>
      </c>
      <c r="R52" s="11">
        <f>IF(R53&lt;&gt;""," -O","")</f>
        <v/>
      </c>
      <c r="T52" s="11">
        <f>IF(T53&lt;&gt;""," -O","")</f>
        <v/>
      </c>
      <c r="V52" s="11">
        <f>IF(V53&lt;&gt;""," -O","")</f>
        <v/>
      </c>
      <c r="X52" s="11">
        <f>IF(X53&lt;&gt;""," -O","")</f>
        <v/>
      </c>
      <c r="Z52" s="11">
        <f>IF(Z53&lt;&gt;""," -O","")</f>
        <v/>
      </c>
      <c r="AB52" s="11">
        <f>IF(AB53&lt;&gt;""," -O","")</f>
        <v/>
      </c>
      <c r="AD52" s="11">
        <f>IF(AD53&lt;&gt;""," -O","")</f>
        <v/>
      </c>
      <c r="AF52" s="11">
        <f>IF(AF53&lt;&gt;""," -O","")</f>
        <v/>
      </c>
      <c r="AH52" s="11">
        <f>IF(AH53&lt;&gt;""," -O","")</f>
        <v/>
      </c>
      <c r="AJ52" s="11">
        <f>IF(AJ53&lt;&gt;""," -O","")</f>
        <v/>
      </c>
      <c r="AL52" s="11">
        <f>IF(AL53&lt;&gt;""," -O","")</f>
        <v/>
      </c>
      <c r="AN52" s="11">
        <f>IF(AN53&lt;&gt;""," -O","")</f>
        <v/>
      </c>
      <c r="AP52" s="11">
        <f>IF(AP53&lt;&gt;""," -O","")</f>
        <v/>
      </c>
      <c r="AR52" s="11">
        <f>IF(AR53&lt;&gt;""," -O","")</f>
        <v/>
      </c>
      <c r="AT52" s="11">
        <f>IF(AT53&lt;&gt;""," -O","")</f>
        <v/>
      </c>
      <c r="AV52" s="11">
        <f>IF(AV53&lt;&gt;""," -O","")</f>
        <v/>
      </c>
      <c r="AX52" s="11">
        <f>IF(AX53&lt;&gt;""," -O","")</f>
        <v/>
      </c>
      <c r="AZ52" s="11">
        <f>IF(AZ53&lt;&gt;""," -O","")</f>
        <v/>
      </c>
      <c r="BB52" s="11">
        <f>IF(BB53&lt;&gt;""," -O","")</f>
        <v/>
      </c>
      <c r="BD52" s="11">
        <f>IF(BD53&lt;&gt;""," -O","")</f>
        <v/>
      </c>
      <c r="BF52" s="11">
        <f>IF(BF53&lt;&gt;""," -O","")</f>
        <v/>
      </c>
      <c r="BH52" s="11">
        <f>IF(BH53&lt;&gt;""," -O","")</f>
        <v/>
      </c>
      <c r="BJ52" s="11">
        <f>IF(BJ53&lt;&gt;""," -O","")</f>
        <v/>
      </c>
    </row>
    <row r="53">
      <c r="M53" s="11" t="n">
        <v>1.25</v>
      </c>
      <c r="N53" s="11">
        <f>IFERROR(VLOOKUP(M53,'CRUCE OPORTUNIDADES'!$C$6:$D$105,2,FALSE),"")</f>
        <v/>
      </c>
      <c r="O53" s="11" t="n">
        <v>2.25</v>
      </c>
      <c r="P53" s="11">
        <f>IFERROR(VLOOKUP(O53,'CRUCE OPORTUNIDADES'!$C$6:$D$105,2,FALSE),"")</f>
        <v/>
      </c>
      <c r="Q53" s="11" t="n">
        <v>3.25</v>
      </c>
      <c r="R53" s="11">
        <f>IFERROR(VLOOKUP(Q53,'CRUCE OPORTUNIDADES'!$C$6:$D$105,2,FALSE),"")</f>
        <v/>
      </c>
      <c r="S53" s="11" t="n">
        <v>4.25</v>
      </c>
      <c r="T53" s="11">
        <f>IFERROR(VLOOKUP(S53,'CRUCE OPORTUNIDADES'!$C$6:$D$105,2,FALSE),"")</f>
        <v/>
      </c>
      <c r="U53" s="11" t="n">
        <v>5.25</v>
      </c>
      <c r="V53" s="11">
        <f>IFERROR(VLOOKUP(U53,'CRUCE OPORTUNIDADES'!$C$6:$D$105,2,FALSE),"")</f>
        <v/>
      </c>
      <c r="W53" s="11" t="n">
        <v>6.25</v>
      </c>
      <c r="X53" s="11">
        <f>IFERROR(VLOOKUP(W53,'CRUCE OPORTUNIDADES'!$C$6:$D$105,2,FALSE),"")</f>
        <v/>
      </c>
      <c r="Y53" s="11" t="n">
        <v>7.25</v>
      </c>
      <c r="Z53" s="11">
        <f>IFERROR(VLOOKUP(Y53,'CRUCE OPORTUNIDADES'!$C$6:$D$105,2,FALSE),"")</f>
        <v/>
      </c>
      <c r="AA53" s="11" t="n">
        <v>8.25</v>
      </c>
      <c r="AB53" s="11">
        <f>IFERROR(VLOOKUP(AA53,'CRUCE OPORTUNIDADES'!$C$6:$D$105,2,FALSE),"")</f>
        <v/>
      </c>
      <c r="AC53" s="11" t="n">
        <v>9.25</v>
      </c>
      <c r="AD53" s="11">
        <f>IFERROR(VLOOKUP(AC53,'CRUCE OPORTUNIDADES'!$C$6:$D$105,2,FALSE),"")</f>
        <v/>
      </c>
      <c r="AE53" s="11" t="n">
        <v>10.25</v>
      </c>
      <c r="AF53" s="11">
        <f>IFERROR(VLOOKUP(AE53,'CRUCE OPORTUNIDADES'!$C$6:$D$105,2,FALSE),"")</f>
        <v/>
      </c>
      <c r="AG53" s="11" t="n">
        <v>11.25</v>
      </c>
      <c r="AH53" s="11">
        <f>IFERROR(VLOOKUP(AG53,'CRUCE OPORTUNIDADES'!$C$6:$D$105,2,FALSE),"")</f>
        <v/>
      </c>
      <c r="AI53" s="11" t="n">
        <v>12.25</v>
      </c>
      <c r="AJ53" s="11">
        <f>IFERROR(VLOOKUP(AI53,'CRUCE OPORTUNIDADES'!$C$6:$D$105,2,FALSE),"")</f>
        <v/>
      </c>
      <c r="AK53" s="11" t="n">
        <v>13.25</v>
      </c>
      <c r="AL53" s="11">
        <f>IFERROR(VLOOKUP(AK53,'CRUCE OPORTUNIDADES'!$C$6:$D$105,2,FALSE),"")</f>
        <v/>
      </c>
      <c r="AM53" s="11" t="n">
        <v>14.25</v>
      </c>
      <c r="AN53" s="11">
        <f>IFERROR(VLOOKUP(AM53,'CRUCE OPORTUNIDADES'!$C$6:$D$105,2,FALSE),"")</f>
        <v/>
      </c>
      <c r="AO53" s="11" t="n">
        <v>15.25</v>
      </c>
      <c r="AP53" s="11">
        <f>IFERROR(VLOOKUP(AO53,'CRUCE OPORTUNIDADES'!$C$6:$D$105,2,FALSE),"")</f>
        <v/>
      </c>
      <c r="AQ53" s="11" t="n">
        <v>16.25</v>
      </c>
      <c r="AR53" s="11">
        <f>IFERROR(VLOOKUP(AQ53,'CRUCE OPORTUNIDADES'!$C$6:$D$105,2,FALSE),"")</f>
        <v/>
      </c>
      <c r="AS53" s="11" t="n">
        <v>17.25</v>
      </c>
      <c r="AT53" s="11">
        <f>IFERROR(VLOOKUP(AS53,'CRUCE OPORTUNIDADES'!$C$6:$D$105,2,FALSE),"")</f>
        <v/>
      </c>
      <c r="AU53" s="11" t="n">
        <v>18.25</v>
      </c>
      <c r="AV53" s="11">
        <f>IFERROR(VLOOKUP(AU53,'CRUCE OPORTUNIDADES'!$C$6:$D$105,2,FALSE),"")</f>
        <v/>
      </c>
      <c r="AW53" s="11" t="n">
        <v>19.25</v>
      </c>
      <c r="AX53" s="11">
        <f>IFERROR(VLOOKUP(AW53,'CRUCE OPORTUNIDADES'!$C$6:$D$105,2,FALSE),"")</f>
        <v/>
      </c>
      <c r="AY53" s="11" t="n">
        <v>20.25</v>
      </c>
      <c r="AZ53" s="11">
        <f>IFERROR(VLOOKUP(AY53,'CRUCE OPORTUNIDADES'!$C$6:$D$105,2,FALSE),"")</f>
        <v/>
      </c>
      <c r="BA53" s="11" t="n">
        <v>21.25</v>
      </c>
      <c r="BB53" s="11">
        <f>IFERROR(VLOOKUP(BA53,'CRUCE OPORTUNIDADES'!$C$6:$D$105,2,FALSE),"")</f>
        <v/>
      </c>
      <c r="BC53" s="11" t="n">
        <v>22.25</v>
      </c>
      <c r="BD53" s="11">
        <f>IFERROR(VLOOKUP(BC53,'CRUCE OPORTUNIDADES'!$C$6:$D$105,2,FALSE),"")</f>
        <v/>
      </c>
      <c r="BE53" s="11" t="n">
        <v>23.25</v>
      </c>
      <c r="BF53" s="11">
        <f>IFERROR(VLOOKUP(BE53,'CRUCE OPORTUNIDADES'!$C$6:$D$105,2,FALSE),"")</f>
        <v/>
      </c>
      <c r="BG53" s="11" t="n">
        <v>24.25</v>
      </c>
      <c r="BH53" s="11">
        <f>IFERROR(VLOOKUP(BG53,'CRUCE OPORTUNIDADES'!$C$6:$D$105,2,FALSE),"")</f>
        <v/>
      </c>
      <c r="BI53" s="11" t="n">
        <v>25.25</v>
      </c>
      <c r="BJ53" s="11">
        <f>IFERROR(VLOOKUP(BI53,'CRUCE OPORTUNIDADES'!$C$6:$D$105,2,FALSE),"")</f>
        <v/>
      </c>
    </row>
    <row r="54">
      <c r="N54" s="11">
        <f>IF(N55&lt;&gt;""," -O","")</f>
        <v/>
      </c>
      <c r="P54" s="11">
        <f>IF(P55&lt;&gt;""," -O","")</f>
        <v/>
      </c>
      <c r="R54" s="11">
        <f>IF(R55&lt;&gt;""," -O","")</f>
        <v/>
      </c>
      <c r="T54" s="11">
        <f>IF(T55&lt;&gt;""," -O","")</f>
        <v/>
      </c>
      <c r="V54" s="11">
        <f>IF(V55&lt;&gt;""," -O","")</f>
        <v/>
      </c>
      <c r="X54" s="11">
        <f>IF(X55&lt;&gt;""," -O","")</f>
        <v/>
      </c>
      <c r="Z54" s="11">
        <f>IF(Z55&lt;&gt;""," -O","")</f>
        <v/>
      </c>
      <c r="AB54" s="11">
        <f>IF(AB55&lt;&gt;""," -O","")</f>
        <v/>
      </c>
      <c r="AD54" s="11">
        <f>IF(AD55&lt;&gt;""," -O","")</f>
        <v/>
      </c>
      <c r="AF54" s="11">
        <f>IF(AF55&lt;&gt;""," -O","")</f>
        <v/>
      </c>
      <c r="AH54" s="11">
        <f>IF(AH55&lt;&gt;""," -O","")</f>
        <v/>
      </c>
      <c r="AJ54" s="11">
        <f>IF(AJ55&lt;&gt;""," -O","")</f>
        <v/>
      </c>
      <c r="AL54" s="11">
        <f>IF(AL55&lt;&gt;""," -O","")</f>
        <v/>
      </c>
      <c r="AN54" s="11">
        <f>IF(AN55&lt;&gt;""," -O","")</f>
        <v/>
      </c>
      <c r="AP54" s="11">
        <f>IF(AP55&lt;&gt;""," -O","")</f>
        <v/>
      </c>
      <c r="AR54" s="11">
        <f>IF(AR55&lt;&gt;""," -O","")</f>
        <v/>
      </c>
      <c r="AT54" s="11">
        <f>IF(AT55&lt;&gt;""," -O","")</f>
        <v/>
      </c>
      <c r="AV54" s="11">
        <f>IF(AV55&lt;&gt;""," -O","")</f>
        <v/>
      </c>
      <c r="AX54" s="11">
        <f>IF(AX55&lt;&gt;""," -O","")</f>
        <v/>
      </c>
      <c r="AZ54" s="11">
        <f>IF(AZ55&lt;&gt;""," -O","")</f>
        <v/>
      </c>
      <c r="BB54" s="11">
        <f>IF(BB55&lt;&gt;""," -O","")</f>
        <v/>
      </c>
      <c r="BD54" s="11">
        <f>IF(BD55&lt;&gt;""," -O","")</f>
        <v/>
      </c>
      <c r="BF54" s="11">
        <f>IF(BF55&lt;&gt;""," -O","")</f>
        <v/>
      </c>
      <c r="BH54" s="11">
        <f>IF(BH55&lt;&gt;""," -O","")</f>
        <v/>
      </c>
      <c r="BJ54" s="11">
        <f>IF(BJ55&lt;&gt;""," -O","")</f>
        <v/>
      </c>
    </row>
    <row r="55">
      <c r="M55" s="11" t="n">
        <v>1.26</v>
      </c>
      <c r="N55" s="11">
        <f>IFERROR(VLOOKUP(M55,'CRUCE OPORTUNIDADES'!$C$6:$D$105,2,FALSE),"")</f>
        <v/>
      </c>
      <c r="O55" s="11" t="n">
        <v>2.26</v>
      </c>
      <c r="P55" s="11">
        <f>IFERROR(VLOOKUP(O55,'CRUCE OPORTUNIDADES'!$C$6:$D$105,2,FALSE),"")</f>
        <v/>
      </c>
      <c r="Q55" s="11" t="n">
        <v>3.26</v>
      </c>
      <c r="R55" s="11">
        <f>IFERROR(VLOOKUP(Q55,'CRUCE OPORTUNIDADES'!$C$6:$D$105,2,FALSE),"")</f>
        <v/>
      </c>
      <c r="S55" s="11" t="n">
        <v>4.26</v>
      </c>
      <c r="T55" s="11">
        <f>IFERROR(VLOOKUP(S55,'CRUCE OPORTUNIDADES'!$C$6:$D$105,2,FALSE),"")</f>
        <v/>
      </c>
      <c r="U55" s="11" t="n">
        <v>5.26</v>
      </c>
      <c r="V55" s="11">
        <f>IFERROR(VLOOKUP(U55,'CRUCE OPORTUNIDADES'!$C$6:$D$105,2,FALSE),"")</f>
        <v/>
      </c>
      <c r="W55" s="11" t="n">
        <v>6.26</v>
      </c>
      <c r="X55" s="11">
        <f>IFERROR(VLOOKUP(W55,'CRUCE OPORTUNIDADES'!$C$6:$D$105,2,FALSE),"")</f>
        <v/>
      </c>
      <c r="Y55" s="11" t="n">
        <v>7.26</v>
      </c>
      <c r="Z55" s="11">
        <f>IFERROR(VLOOKUP(Y55,'CRUCE OPORTUNIDADES'!$C$6:$D$105,2,FALSE),"")</f>
        <v/>
      </c>
      <c r="AA55" s="11" t="n">
        <v>8.26</v>
      </c>
      <c r="AB55" s="11">
        <f>IFERROR(VLOOKUP(AA55,'CRUCE OPORTUNIDADES'!$C$6:$D$105,2,FALSE),"")</f>
        <v/>
      </c>
      <c r="AC55" s="11" t="n">
        <v>9.26</v>
      </c>
      <c r="AD55" s="11">
        <f>IFERROR(VLOOKUP(AC55,'CRUCE OPORTUNIDADES'!$C$6:$D$105,2,FALSE),"")</f>
        <v/>
      </c>
      <c r="AE55" s="11" t="n">
        <v>10.26</v>
      </c>
      <c r="AF55" s="11">
        <f>IFERROR(VLOOKUP(AE55,'CRUCE OPORTUNIDADES'!$C$6:$D$105,2,FALSE),"")</f>
        <v/>
      </c>
      <c r="AG55" s="11" t="n">
        <v>11.26</v>
      </c>
      <c r="AH55" s="11">
        <f>IFERROR(VLOOKUP(AG55,'CRUCE OPORTUNIDADES'!$C$6:$D$105,2,FALSE),"")</f>
        <v/>
      </c>
      <c r="AI55" s="11" t="n">
        <v>12.26</v>
      </c>
      <c r="AJ55" s="11">
        <f>IFERROR(VLOOKUP(AI55,'CRUCE OPORTUNIDADES'!$C$6:$D$105,2,FALSE),"")</f>
        <v/>
      </c>
      <c r="AK55" s="11" t="n">
        <v>13.26</v>
      </c>
      <c r="AL55" s="11">
        <f>IFERROR(VLOOKUP(AK55,'CRUCE OPORTUNIDADES'!$C$6:$D$105,2,FALSE),"")</f>
        <v/>
      </c>
      <c r="AM55" s="11" t="n">
        <v>14.26</v>
      </c>
      <c r="AN55" s="11">
        <f>IFERROR(VLOOKUP(AM55,'CRUCE OPORTUNIDADES'!$C$6:$D$105,2,FALSE),"")</f>
        <v/>
      </c>
      <c r="AO55" s="11" t="n">
        <v>15.26</v>
      </c>
      <c r="AP55" s="11">
        <f>IFERROR(VLOOKUP(AO55,'CRUCE OPORTUNIDADES'!$C$6:$D$105,2,FALSE),"")</f>
        <v/>
      </c>
      <c r="AQ55" s="11" t="n">
        <v>16.26</v>
      </c>
      <c r="AR55" s="11">
        <f>IFERROR(VLOOKUP(AQ55,'CRUCE OPORTUNIDADES'!$C$6:$D$105,2,FALSE),"")</f>
        <v/>
      </c>
      <c r="AS55" s="11" t="n">
        <v>17.26</v>
      </c>
      <c r="AT55" s="11">
        <f>IFERROR(VLOOKUP(AS55,'CRUCE OPORTUNIDADES'!$C$6:$D$105,2,FALSE),"")</f>
        <v/>
      </c>
      <c r="AU55" s="11" t="n">
        <v>18.26</v>
      </c>
      <c r="AV55" s="11">
        <f>IFERROR(VLOOKUP(AU55,'CRUCE OPORTUNIDADES'!$C$6:$D$105,2,FALSE),"")</f>
        <v/>
      </c>
      <c r="AW55" s="11" t="n">
        <v>19.26</v>
      </c>
      <c r="AX55" s="11">
        <f>IFERROR(VLOOKUP(AW55,'CRUCE OPORTUNIDADES'!$C$6:$D$105,2,FALSE),"")</f>
        <v/>
      </c>
      <c r="AY55" s="11" t="n">
        <v>20.26</v>
      </c>
      <c r="AZ55" s="11">
        <f>IFERROR(VLOOKUP(AY55,'CRUCE OPORTUNIDADES'!$C$6:$D$105,2,FALSE),"")</f>
        <v/>
      </c>
      <c r="BA55" s="11" t="n">
        <v>21.26</v>
      </c>
      <c r="BB55" s="11">
        <f>IFERROR(VLOOKUP(BA55,'CRUCE OPORTUNIDADES'!$C$6:$D$105,2,FALSE),"")</f>
        <v/>
      </c>
      <c r="BC55" s="11" t="n">
        <v>22.26</v>
      </c>
      <c r="BD55" s="11">
        <f>IFERROR(VLOOKUP(BC55,'CRUCE OPORTUNIDADES'!$C$6:$D$105,2,FALSE),"")</f>
        <v/>
      </c>
      <c r="BE55" s="11" t="n">
        <v>23.26</v>
      </c>
      <c r="BF55" s="11">
        <f>IFERROR(VLOOKUP(BE55,'CRUCE OPORTUNIDADES'!$C$6:$D$105,2,FALSE),"")</f>
        <v/>
      </c>
      <c r="BG55" s="11" t="n">
        <v>24.26</v>
      </c>
      <c r="BH55" s="11">
        <f>IFERROR(VLOOKUP(BG55,'CRUCE OPORTUNIDADES'!$C$6:$D$105,2,FALSE),"")</f>
        <v/>
      </c>
      <c r="BI55" s="11" t="n">
        <v>25.26</v>
      </c>
      <c r="BJ55" s="11">
        <f>IFERROR(VLOOKUP(BI55,'CRUCE OPORTUNIDADES'!$C$6:$D$105,2,FALSE),"")</f>
        <v/>
      </c>
    </row>
    <row r="56">
      <c r="N56" s="11">
        <f>IF(N57&lt;&gt;""," -O","")</f>
        <v/>
      </c>
      <c r="P56" s="11">
        <f>IF(P57&lt;&gt;""," -O","")</f>
        <v/>
      </c>
      <c r="R56" s="11">
        <f>IF(R57&lt;&gt;""," -O","")</f>
        <v/>
      </c>
      <c r="T56" s="11">
        <f>IF(T57&lt;&gt;""," -O","")</f>
        <v/>
      </c>
      <c r="V56" s="11">
        <f>IF(V57&lt;&gt;""," -O","")</f>
        <v/>
      </c>
      <c r="X56" s="11">
        <f>IF(X57&lt;&gt;""," -O","")</f>
        <v/>
      </c>
      <c r="Z56" s="11">
        <f>IF(Z57&lt;&gt;""," -O","")</f>
        <v/>
      </c>
      <c r="AB56" s="11">
        <f>IF(AB57&lt;&gt;""," -O","")</f>
        <v/>
      </c>
      <c r="AD56" s="11">
        <f>IF(AD57&lt;&gt;""," -O","")</f>
        <v/>
      </c>
      <c r="AF56" s="11">
        <f>IF(AF57&lt;&gt;""," -O","")</f>
        <v/>
      </c>
      <c r="AH56" s="11">
        <f>IF(AH57&lt;&gt;""," -O","")</f>
        <v/>
      </c>
      <c r="AJ56" s="11">
        <f>IF(AJ57&lt;&gt;""," -O","")</f>
        <v/>
      </c>
      <c r="AL56" s="11">
        <f>IF(AL57&lt;&gt;""," -O","")</f>
        <v/>
      </c>
      <c r="AN56" s="11">
        <f>IF(AN57&lt;&gt;""," -O","")</f>
        <v/>
      </c>
      <c r="AP56" s="11">
        <f>IF(AP57&lt;&gt;""," -O","")</f>
        <v/>
      </c>
      <c r="AR56" s="11">
        <f>IF(AR57&lt;&gt;""," -O","")</f>
        <v/>
      </c>
      <c r="AT56" s="11">
        <f>IF(AT57&lt;&gt;""," -O","")</f>
        <v/>
      </c>
      <c r="AV56" s="11">
        <f>IF(AV57&lt;&gt;""," -O","")</f>
        <v/>
      </c>
      <c r="AX56" s="11">
        <f>IF(AX57&lt;&gt;""," -O","")</f>
        <v/>
      </c>
      <c r="AZ56" s="11">
        <f>IF(AZ57&lt;&gt;""," -O","")</f>
        <v/>
      </c>
      <c r="BB56" s="11">
        <f>IF(BB57&lt;&gt;""," -O","")</f>
        <v/>
      </c>
      <c r="BD56" s="11">
        <f>IF(BD57&lt;&gt;""," -O","")</f>
        <v/>
      </c>
      <c r="BF56" s="11">
        <f>IF(BF57&lt;&gt;""," -O","")</f>
        <v/>
      </c>
      <c r="BH56" s="11">
        <f>IF(BH57&lt;&gt;""," -O","")</f>
        <v/>
      </c>
      <c r="BJ56" s="11">
        <f>IF(BJ57&lt;&gt;""," -O","")</f>
        <v/>
      </c>
    </row>
    <row r="57">
      <c r="M57" s="11" t="n">
        <v>1.27</v>
      </c>
      <c r="N57" s="11">
        <f>IFERROR(VLOOKUP(M57,'CRUCE OPORTUNIDADES'!$C$6:$D$105,2,FALSE),"")</f>
        <v/>
      </c>
      <c r="O57" s="11" t="n">
        <v>2.27000000000001</v>
      </c>
      <c r="P57" s="11">
        <f>IFERROR(VLOOKUP(O57,'CRUCE OPORTUNIDADES'!$C$6:$D$105,2,FALSE),"")</f>
        <v/>
      </c>
      <c r="Q57" s="11" t="n">
        <v>3.27000000000002</v>
      </c>
      <c r="R57" s="11">
        <f>IFERROR(VLOOKUP(Q57,'CRUCE OPORTUNIDADES'!$C$6:$D$105,2,FALSE),"")</f>
        <v/>
      </c>
      <c r="S57" s="11" t="n">
        <v>4.27000000000003</v>
      </c>
      <c r="T57" s="11">
        <f>IFERROR(VLOOKUP(S57,'CRUCE OPORTUNIDADES'!$C$6:$D$105,2,FALSE),"")</f>
        <v/>
      </c>
      <c r="U57" s="11" t="n">
        <v>5.27000000000004</v>
      </c>
      <c r="V57" s="11">
        <f>IFERROR(VLOOKUP(U57,'CRUCE OPORTUNIDADES'!$C$6:$D$105,2,FALSE),"")</f>
        <v/>
      </c>
      <c r="W57" s="11" t="n">
        <v>6.27000000000005</v>
      </c>
      <c r="X57" s="11">
        <f>IFERROR(VLOOKUP(W57,'CRUCE OPORTUNIDADES'!$C$6:$D$105,2,FALSE),"")</f>
        <v/>
      </c>
      <c r="Y57" s="11" t="n">
        <v>7.27000000000006</v>
      </c>
      <c r="Z57" s="11">
        <f>IFERROR(VLOOKUP(Y57,'CRUCE OPORTUNIDADES'!$C$6:$D$105,2,FALSE),"")</f>
        <v/>
      </c>
      <c r="AA57" s="11" t="n">
        <v>8.270000000000071</v>
      </c>
      <c r="AB57" s="11">
        <f>IFERROR(VLOOKUP(AA57,'CRUCE OPORTUNIDADES'!$C$6:$D$105,2,FALSE),"")</f>
        <v/>
      </c>
      <c r="AC57" s="11" t="n">
        <v>9.27000000000008</v>
      </c>
      <c r="AD57" s="11">
        <f>IFERROR(VLOOKUP(AC57,'CRUCE OPORTUNIDADES'!$C$6:$D$105,2,FALSE),"")</f>
        <v/>
      </c>
      <c r="AE57" s="11" t="n">
        <v>10.2700000000001</v>
      </c>
      <c r="AF57" s="11">
        <f>IFERROR(VLOOKUP(AE57,'CRUCE OPORTUNIDADES'!$C$6:$D$105,2,FALSE),"")</f>
        <v/>
      </c>
      <c r="AG57" s="11" t="n">
        <v>11.2700000000001</v>
      </c>
      <c r="AH57" s="11">
        <f>IFERROR(VLOOKUP(AG57,'CRUCE OPORTUNIDADES'!$C$6:$D$105,2,FALSE),"")</f>
        <v/>
      </c>
      <c r="AI57" s="11" t="n">
        <v>12.2700000000001</v>
      </c>
      <c r="AJ57" s="11">
        <f>IFERROR(VLOOKUP(AI57,'CRUCE OPORTUNIDADES'!$C$6:$D$105,2,FALSE),"")</f>
        <v/>
      </c>
      <c r="AK57" s="11" t="n">
        <v>13.2700000000001</v>
      </c>
      <c r="AL57" s="11">
        <f>IFERROR(VLOOKUP(AK57,'CRUCE OPORTUNIDADES'!$C$6:$D$105,2,FALSE),"")</f>
        <v/>
      </c>
      <c r="AM57" s="11" t="n">
        <v>14.2700000000001</v>
      </c>
      <c r="AN57" s="11">
        <f>IFERROR(VLOOKUP(AM57,'CRUCE OPORTUNIDADES'!$C$6:$D$105,2,FALSE),"")</f>
        <v/>
      </c>
      <c r="AO57" s="11" t="n">
        <v>15.2700000000001</v>
      </c>
      <c r="AP57" s="11">
        <f>IFERROR(VLOOKUP(AO57,'CRUCE OPORTUNIDADES'!$C$6:$D$105,2,FALSE),"")</f>
        <v/>
      </c>
      <c r="AQ57" s="11" t="n">
        <v>16.2700000000001</v>
      </c>
      <c r="AR57" s="11">
        <f>IFERROR(VLOOKUP(AQ57,'CRUCE OPORTUNIDADES'!$C$6:$D$105,2,FALSE),"")</f>
        <v/>
      </c>
      <c r="AS57" s="11" t="n">
        <v>17.2700000000002</v>
      </c>
      <c r="AT57" s="11">
        <f>IFERROR(VLOOKUP(AS57,'CRUCE OPORTUNIDADES'!$C$6:$D$105,2,FALSE),"")</f>
        <v/>
      </c>
      <c r="AU57" s="11" t="n">
        <v>18.2700000000002</v>
      </c>
      <c r="AV57" s="11">
        <f>IFERROR(VLOOKUP(AU57,'CRUCE OPORTUNIDADES'!$C$6:$D$105,2,FALSE),"")</f>
        <v/>
      </c>
      <c r="AW57" s="11" t="n">
        <v>19.2700000000002</v>
      </c>
      <c r="AX57" s="11">
        <f>IFERROR(VLOOKUP(AW57,'CRUCE OPORTUNIDADES'!$C$6:$D$105,2,FALSE),"")</f>
        <v/>
      </c>
      <c r="AY57" s="11" t="n">
        <v>20.2700000000002</v>
      </c>
      <c r="AZ57" s="11">
        <f>IFERROR(VLOOKUP(AY57,'CRUCE OPORTUNIDADES'!$C$6:$D$105,2,FALSE),"")</f>
        <v/>
      </c>
      <c r="BA57" s="11" t="n">
        <v>21.2700000000002</v>
      </c>
      <c r="BB57" s="11">
        <f>IFERROR(VLOOKUP(BA57,'CRUCE OPORTUNIDADES'!$C$6:$D$105,2,FALSE),"")</f>
        <v/>
      </c>
      <c r="BC57" s="11" t="n">
        <v>22.2700000000002</v>
      </c>
      <c r="BD57" s="11">
        <f>IFERROR(VLOOKUP(BC57,'CRUCE OPORTUNIDADES'!$C$6:$D$105,2,FALSE),"")</f>
        <v/>
      </c>
      <c r="BE57" s="11" t="n">
        <v>23.2700000000002</v>
      </c>
      <c r="BF57" s="11">
        <f>IFERROR(VLOOKUP(BE57,'CRUCE OPORTUNIDADES'!$C$6:$D$105,2,FALSE),"")</f>
        <v/>
      </c>
      <c r="BG57" s="11" t="n">
        <v>24.2700000000002</v>
      </c>
      <c r="BH57" s="11">
        <f>IFERROR(VLOOKUP(BG57,'CRUCE OPORTUNIDADES'!$C$6:$D$105,2,FALSE),"")</f>
        <v/>
      </c>
      <c r="BI57" s="11" t="n">
        <v>25.2700000000002</v>
      </c>
      <c r="BJ57" s="11">
        <f>IFERROR(VLOOKUP(BI57,'CRUCE OPORTUNIDADES'!$C$6:$D$105,2,FALSE),"")</f>
        <v/>
      </c>
    </row>
    <row r="58">
      <c r="N58" s="11">
        <f>IF(N59&lt;&gt;""," -O","")</f>
        <v/>
      </c>
      <c r="P58" s="11">
        <f>IF(P59&lt;&gt;""," -O","")</f>
        <v/>
      </c>
      <c r="R58" s="11">
        <f>IF(R59&lt;&gt;""," -O","")</f>
        <v/>
      </c>
      <c r="T58" s="11">
        <f>IF(T59&lt;&gt;""," -O","")</f>
        <v/>
      </c>
      <c r="V58" s="11">
        <f>IF(V59&lt;&gt;""," -O","")</f>
        <v/>
      </c>
      <c r="X58" s="11">
        <f>IF(X59&lt;&gt;""," -O","")</f>
        <v/>
      </c>
      <c r="Z58" s="11">
        <f>IF(Z59&lt;&gt;""," -O","")</f>
        <v/>
      </c>
      <c r="AB58" s="11">
        <f>IF(AB59&lt;&gt;""," -O","")</f>
        <v/>
      </c>
      <c r="AD58" s="11">
        <f>IF(AD59&lt;&gt;""," -O","")</f>
        <v/>
      </c>
      <c r="AF58" s="11">
        <f>IF(AF59&lt;&gt;""," -O","")</f>
        <v/>
      </c>
      <c r="AH58" s="11">
        <f>IF(AH59&lt;&gt;""," -O","")</f>
        <v/>
      </c>
      <c r="AJ58" s="11">
        <f>IF(AJ59&lt;&gt;""," -O","")</f>
        <v/>
      </c>
      <c r="AL58" s="11">
        <f>IF(AL59&lt;&gt;""," -O","")</f>
        <v/>
      </c>
      <c r="AN58" s="11">
        <f>IF(AN59&lt;&gt;""," -O","")</f>
        <v/>
      </c>
      <c r="AP58" s="11">
        <f>IF(AP59&lt;&gt;""," -O","")</f>
        <v/>
      </c>
      <c r="AR58" s="11">
        <f>IF(AR59&lt;&gt;""," -O","")</f>
        <v/>
      </c>
      <c r="AT58" s="11">
        <f>IF(AT59&lt;&gt;""," -O","")</f>
        <v/>
      </c>
      <c r="AV58" s="11">
        <f>IF(AV59&lt;&gt;""," -O","")</f>
        <v/>
      </c>
      <c r="AX58" s="11">
        <f>IF(AX59&lt;&gt;""," -O","")</f>
        <v/>
      </c>
      <c r="AZ58" s="11">
        <f>IF(AZ59&lt;&gt;""," -O","")</f>
        <v/>
      </c>
      <c r="BB58" s="11">
        <f>IF(BB59&lt;&gt;""," -O","")</f>
        <v/>
      </c>
      <c r="BD58" s="11">
        <f>IF(BD59&lt;&gt;""," -O","")</f>
        <v/>
      </c>
      <c r="BF58" s="11">
        <f>IF(BF59&lt;&gt;""," -O","")</f>
        <v/>
      </c>
      <c r="BH58" s="11">
        <f>IF(BH59&lt;&gt;""," -O","")</f>
        <v/>
      </c>
      <c r="BJ58" s="11">
        <f>IF(BJ59&lt;&gt;""," -O","")</f>
        <v/>
      </c>
    </row>
    <row r="59">
      <c r="M59" s="11" t="n">
        <v>1.28</v>
      </c>
      <c r="N59" s="11">
        <f>IFERROR(VLOOKUP(M59,'CRUCE OPORTUNIDADES'!$C$6:$D$105,2,FALSE),"")</f>
        <v/>
      </c>
      <c r="O59" s="11" t="n">
        <v>2.28000000000001</v>
      </c>
      <c r="P59" s="11">
        <f>IFERROR(VLOOKUP(O59,'CRUCE OPORTUNIDADES'!$C$6:$D$105,2,FALSE),"")</f>
        <v/>
      </c>
      <c r="Q59" s="11" t="n">
        <v>3.28000000000002</v>
      </c>
      <c r="R59" s="11">
        <f>IFERROR(VLOOKUP(Q59,'CRUCE OPORTUNIDADES'!$C$6:$D$105,2,FALSE),"")</f>
        <v/>
      </c>
      <c r="S59" s="11" t="n">
        <v>4.28000000000003</v>
      </c>
      <c r="T59" s="11">
        <f>IFERROR(VLOOKUP(S59,'CRUCE OPORTUNIDADES'!$C$6:$D$105,2,FALSE),"")</f>
        <v/>
      </c>
      <c r="U59" s="11" t="n">
        <v>5.28000000000004</v>
      </c>
      <c r="V59" s="11">
        <f>IFERROR(VLOOKUP(U59,'CRUCE OPORTUNIDADES'!$C$6:$D$105,2,FALSE),"")</f>
        <v/>
      </c>
      <c r="W59" s="11" t="n">
        <v>6.28000000000005</v>
      </c>
      <c r="X59" s="11">
        <f>IFERROR(VLOOKUP(W59,'CRUCE OPORTUNIDADES'!$C$6:$D$105,2,FALSE),"")</f>
        <v/>
      </c>
      <c r="Y59" s="11" t="n">
        <v>7.28000000000006</v>
      </c>
      <c r="Z59" s="11">
        <f>IFERROR(VLOOKUP(Y59,'CRUCE OPORTUNIDADES'!$C$6:$D$105,2,FALSE),"")</f>
        <v/>
      </c>
      <c r="AA59" s="11" t="n">
        <v>8.28000000000007</v>
      </c>
      <c r="AB59" s="11">
        <f>IFERROR(VLOOKUP(AA59,'CRUCE OPORTUNIDADES'!$C$6:$D$105,2,FALSE),"")</f>
        <v/>
      </c>
      <c r="AC59" s="11" t="n">
        <v>9.280000000000079</v>
      </c>
      <c r="AD59" s="11">
        <f>IFERROR(VLOOKUP(AC59,'CRUCE OPORTUNIDADES'!$C$6:$D$105,2,FALSE),"")</f>
        <v/>
      </c>
      <c r="AE59" s="11" t="n">
        <v>10.2800000000001</v>
      </c>
      <c r="AF59" s="11">
        <f>IFERROR(VLOOKUP(AE59,'CRUCE OPORTUNIDADES'!$C$6:$D$105,2,FALSE),"")</f>
        <v/>
      </c>
      <c r="AG59" s="11" t="n">
        <v>11.2800000000001</v>
      </c>
      <c r="AH59" s="11">
        <f>IFERROR(VLOOKUP(AG59,'CRUCE OPORTUNIDADES'!$C$6:$D$105,2,FALSE),"")</f>
        <v/>
      </c>
      <c r="AI59" s="11" t="n">
        <v>12.2800000000001</v>
      </c>
      <c r="AJ59" s="11">
        <f>IFERROR(VLOOKUP(AI59,'CRUCE OPORTUNIDADES'!$C$6:$D$105,2,FALSE),"")</f>
        <v/>
      </c>
      <c r="AK59" s="11" t="n">
        <v>13.2800000000001</v>
      </c>
      <c r="AL59" s="11">
        <f>IFERROR(VLOOKUP(AK59,'CRUCE OPORTUNIDADES'!$C$6:$D$105,2,FALSE),"")</f>
        <v/>
      </c>
      <c r="AM59" s="11" t="n">
        <v>14.2800000000001</v>
      </c>
      <c r="AN59" s="11">
        <f>IFERROR(VLOOKUP(AM59,'CRUCE OPORTUNIDADES'!$C$6:$D$105,2,FALSE),"")</f>
        <v/>
      </c>
      <c r="AO59" s="11" t="n">
        <v>15.2800000000001</v>
      </c>
      <c r="AP59" s="11">
        <f>IFERROR(VLOOKUP(AO59,'CRUCE OPORTUNIDADES'!$C$6:$D$105,2,FALSE),"")</f>
        <v/>
      </c>
      <c r="AQ59" s="11" t="n">
        <v>16.2800000000001</v>
      </c>
      <c r="AR59" s="11">
        <f>IFERROR(VLOOKUP(AQ59,'CRUCE OPORTUNIDADES'!$C$6:$D$105,2,FALSE),"")</f>
        <v/>
      </c>
      <c r="AS59" s="11" t="n">
        <v>17.2800000000002</v>
      </c>
      <c r="AT59" s="11">
        <f>IFERROR(VLOOKUP(AS59,'CRUCE OPORTUNIDADES'!$C$6:$D$105,2,FALSE),"")</f>
        <v/>
      </c>
      <c r="AU59" s="11" t="n">
        <v>18.2800000000002</v>
      </c>
      <c r="AV59" s="11">
        <f>IFERROR(VLOOKUP(AU59,'CRUCE OPORTUNIDADES'!$C$6:$D$105,2,FALSE),"")</f>
        <v/>
      </c>
      <c r="AW59" s="11" t="n">
        <v>19.2800000000002</v>
      </c>
      <c r="AX59" s="11">
        <f>IFERROR(VLOOKUP(AW59,'CRUCE OPORTUNIDADES'!$C$6:$D$105,2,FALSE),"")</f>
        <v/>
      </c>
      <c r="AY59" s="11" t="n">
        <v>20.2800000000002</v>
      </c>
      <c r="AZ59" s="11">
        <f>IFERROR(VLOOKUP(AY59,'CRUCE OPORTUNIDADES'!$C$6:$D$105,2,FALSE),"")</f>
        <v/>
      </c>
      <c r="BA59" s="11" t="n">
        <v>21.2800000000002</v>
      </c>
      <c r="BB59" s="11">
        <f>IFERROR(VLOOKUP(BA59,'CRUCE OPORTUNIDADES'!$C$6:$D$105,2,FALSE),"")</f>
        <v/>
      </c>
      <c r="BC59" s="11" t="n">
        <v>22.2800000000002</v>
      </c>
      <c r="BD59" s="11">
        <f>IFERROR(VLOOKUP(BC59,'CRUCE OPORTUNIDADES'!$C$6:$D$105,2,FALSE),"")</f>
        <v/>
      </c>
      <c r="BE59" s="11" t="n">
        <v>23.2800000000002</v>
      </c>
      <c r="BF59" s="11">
        <f>IFERROR(VLOOKUP(BE59,'CRUCE OPORTUNIDADES'!$C$6:$D$105,2,FALSE),"")</f>
        <v/>
      </c>
      <c r="BG59" s="11" t="n">
        <v>24.2800000000002</v>
      </c>
      <c r="BH59" s="11">
        <f>IFERROR(VLOOKUP(BG59,'CRUCE OPORTUNIDADES'!$C$6:$D$105,2,FALSE),"")</f>
        <v/>
      </c>
      <c r="BI59" s="11" t="n">
        <v>25.2800000000002</v>
      </c>
      <c r="BJ59" s="11">
        <f>IFERROR(VLOOKUP(BI59,'CRUCE OPORTUNIDADES'!$C$6:$D$105,2,FALSE),"")</f>
        <v/>
      </c>
    </row>
    <row r="60">
      <c r="N60" s="11">
        <f>IF(N61&lt;&gt;""," -O","")</f>
        <v/>
      </c>
      <c r="P60" s="11">
        <f>IF(P61&lt;&gt;""," -O","")</f>
        <v/>
      </c>
      <c r="R60" s="11">
        <f>IF(R61&lt;&gt;""," -O","")</f>
        <v/>
      </c>
      <c r="T60" s="11">
        <f>IF(T61&lt;&gt;""," -O","")</f>
        <v/>
      </c>
      <c r="V60" s="11">
        <f>IF(V61&lt;&gt;""," -O","")</f>
        <v/>
      </c>
      <c r="X60" s="11">
        <f>IF(X61&lt;&gt;""," -O","")</f>
        <v/>
      </c>
      <c r="Z60" s="11">
        <f>IF(Z61&lt;&gt;""," -O","")</f>
        <v/>
      </c>
      <c r="AB60" s="11">
        <f>IF(AB61&lt;&gt;""," -O","")</f>
        <v/>
      </c>
      <c r="AD60" s="11">
        <f>IF(AD61&lt;&gt;""," -O","")</f>
        <v/>
      </c>
      <c r="AF60" s="11">
        <f>IF(AF61&lt;&gt;""," -O","")</f>
        <v/>
      </c>
      <c r="AH60" s="11">
        <f>IF(AH61&lt;&gt;""," -O","")</f>
        <v/>
      </c>
      <c r="AJ60" s="11">
        <f>IF(AJ61&lt;&gt;""," -O","")</f>
        <v/>
      </c>
      <c r="AL60" s="11">
        <f>IF(AL61&lt;&gt;""," -O","")</f>
        <v/>
      </c>
      <c r="AN60" s="11">
        <f>IF(AN61&lt;&gt;""," -O","")</f>
        <v/>
      </c>
      <c r="AP60" s="11">
        <f>IF(AP61&lt;&gt;""," -O","")</f>
        <v/>
      </c>
      <c r="AR60" s="11">
        <f>IF(AR61&lt;&gt;""," -O","")</f>
        <v/>
      </c>
      <c r="AT60" s="11">
        <f>IF(AT61&lt;&gt;""," -O","")</f>
        <v/>
      </c>
      <c r="AV60" s="11">
        <f>IF(AV61&lt;&gt;""," -O","")</f>
        <v/>
      </c>
      <c r="AX60" s="11">
        <f>IF(AX61&lt;&gt;""," -O","")</f>
        <v/>
      </c>
      <c r="AZ60" s="11">
        <f>IF(AZ61&lt;&gt;""," -O","")</f>
        <v/>
      </c>
      <c r="BB60" s="11">
        <f>IF(BB61&lt;&gt;""," -O","")</f>
        <v/>
      </c>
      <c r="BD60" s="11">
        <f>IF(BD61&lt;&gt;""," -O","")</f>
        <v/>
      </c>
      <c r="BF60" s="11">
        <f>IF(BF61&lt;&gt;""," -O","")</f>
        <v/>
      </c>
      <c r="BH60" s="11">
        <f>IF(BH61&lt;&gt;""," -O","")</f>
        <v/>
      </c>
      <c r="BJ60" s="11">
        <f>IF(BJ61&lt;&gt;""," -O","")</f>
        <v/>
      </c>
    </row>
    <row r="61">
      <c r="M61" s="11" t="n">
        <v>1.29</v>
      </c>
      <c r="N61" s="11">
        <f>IFERROR(VLOOKUP(M61,'CRUCE OPORTUNIDADES'!$C$6:$D$105,2,FALSE),"")</f>
        <v/>
      </c>
      <c r="O61" s="11" t="n">
        <v>2.29000000000001</v>
      </c>
      <c r="P61" s="11">
        <f>IFERROR(VLOOKUP(O61,'CRUCE OPORTUNIDADES'!$C$6:$D$105,2,FALSE),"")</f>
        <v/>
      </c>
      <c r="Q61" s="11" t="n">
        <v>3.29000000000002</v>
      </c>
      <c r="R61" s="11">
        <f>IFERROR(VLOOKUP(Q61,'CRUCE OPORTUNIDADES'!$C$6:$D$105,2,FALSE),"")</f>
        <v/>
      </c>
      <c r="S61" s="11" t="n">
        <v>4.29000000000003</v>
      </c>
      <c r="T61" s="11">
        <f>IFERROR(VLOOKUP(S61,'CRUCE OPORTUNIDADES'!$C$6:$D$105,2,FALSE),"")</f>
        <v/>
      </c>
      <c r="U61" s="11" t="n">
        <v>5.29000000000004</v>
      </c>
      <c r="V61" s="11">
        <f>IFERROR(VLOOKUP(U61,'CRUCE OPORTUNIDADES'!$C$6:$D$105,2,FALSE),"")</f>
        <v/>
      </c>
      <c r="W61" s="11" t="n">
        <v>6.29000000000005</v>
      </c>
      <c r="X61" s="11">
        <f>IFERROR(VLOOKUP(W61,'CRUCE OPORTUNIDADES'!$C$6:$D$105,2,FALSE),"")</f>
        <v/>
      </c>
      <c r="Y61" s="11" t="n">
        <v>7.29000000000006</v>
      </c>
      <c r="Z61" s="11">
        <f>IFERROR(VLOOKUP(Y61,'CRUCE OPORTUNIDADES'!$C$6:$D$105,2,FALSE),"")</f>
        <v/>
      </c>
      <c r="AA61" s="11" t="n">
        <v>8.29000000000007</v>
      </c>
      <c r="AB61" s="11">
        <f>IFERROR(VLOOKUP(AA61,'CRUCE OPORTUNIDADES'!$C$6:$D$105,2,FALSE),"")</f>
        <v/>
      </c>
      <c r="AC61" s="11" t="n">
        <v>9.290000000000081</v>
      </c>
      <c r="AD61" s="11">
        <f>IFERROR(VLOOKUP(AC61,'CRUCE OPORTUNIDADES'!$C$6:$D$105,2,FALSE),"")</f>
        <v/>
      </c>
      <c r="AE61" s="11" t="n">
        <v>10.2900000000001</v>
      </c>
      <c r="AF61" s="11">
        <f>IFERROR(VLOOKUP(AE61,'CRUCE OPORTUNIDADES'!$C$6:$D$105,2,FALSE),"")</f>
        <v/>
      </c>
      <c r="AG61" s="11" t="n">
        <v>11.2900000000001</v>
      </c>
      <c r="AH61" s="11">
        <f>IFERROR(VLOOKUP(AG61,'CRUCE OPORTUNIDADES'!$C$6:$D$105,2,FALSE),"")</f>
        <v/>
      </c>
      <c r="AI61" s="11" t="n">
        <v>12.2900000000001</v>
      </c>
      <c r="AJ61" s="11">
        <f>IFERROR(VLOOKUP(AI61,'CRUCE OPORTUNIDADES'!$C$6:$D$105,2,FALSE),"")</f>
        <v/>
      </c>
      <c r="AK61" s="11" t="n">
        <v>13.2900000000001</v>
      </c>
      <c r="AL61" s="11">
        <f>IFERROR(VLOOKUP(AK61,'CRUCE OPORTUNIDADES'!$C$6:$D$105,2,FALSE),"")</f>
        <v/>
      </c>
      <c r="AM61" s="11" t="n">
        <v>14.2900000000001</v>
      </c>
      <c r="AN61" s="11">
        <f>IFERROR(VLOOKUP(AM61,'CRUCE OPORTUNIDADES'!$C$6:$D$105,2,FALSE),"")</f>
        <v/>
      </c>
      <c r="AO61" s="11" t="n">
        <v>15.2900000000001</v>
      </c>
      <c r="AP61" s="11">
        <f>IFERROR(VLOOKUP(AO61,'CRUCE OPORTUNIDADES'!$C$6:$D$105,2,FALSE),"")</f>
        <v/>
      </c>
      <c r="AQ61" s="11" t="n">
        <v>16.2900000000001</v>
      </c>
      <c r="AR61" s="11">
        <f>IFERROR(VLOOKUP(AQ61,'CRUCE OPORTUNIDADES'!$C$6:$D$105,2,FALSE),"")</f>
        <v/>
      </c>
      <c r="AS61" s="11" t="n">
        <v>17.2900000000002</v>
      </c>
      <c r="AT61" s="11">
        <f>IFERROR(VLOOKUP(AS61,'CRUCE OPORTUNIDADES'!$C$6:$D$105,2,FALSE),"")</f>
        <v/>
      </c>
      <c r="AU61" s="11" t="n">
        <v>18.2900000000002</v>
      </c>
      <c r="AV61" s="11">
        <f>IFERROR(VLOOKUP(AU61,'CRUCE OPORTUNIDADES'!$C$6:$D$105,2,FALSE),"")</f>
        <v/>
      </c>
      <c r="AW61" s="11" t="n">
        <v>19.2900000000002</v>
      </c>
      <c r="AX61" s="11">
        <f>IFERROR(VLOOKUP(AW61,'CRUCE OPORTUNIDADES'!$C$6:$D$105,2,FALSE),"")</f>
        <v/>
      </c>
      <c r="AY61" s="11" t="n">
        <v>20.2900000000002</v>
      </c>
      <c r="AZ61" s="11">
        <f>IFERROR(VLOOKUP(AY61,'CRUCE OPORTUNIDADES'!$C$6:$D$105,2,FALSE),"")</f>
        <v/>
      </c>
      <c r="BA61" s="11" t="n">
        <v>21.2900000000002</v>
      </c>
      <c r="BB61" s="11">
        <f>IFERROR(VLOOKUP(BA61,'CRUCE OPORTUNIDADES'!$C$6:$D$105,2,FALSE),"")</f>
        <v/>
      </c>
      <c r="BC61" s="11" t="n">
        <v>22.2900000000002</v>
      </c>
      <c r="BD61" s="11">
        <f>IFERROR(VLOOKUP(BC61,'CRUCE OPORTUNIDADES'!$C$6:$D$105,2,FALSE),"")</f>
        <v/>
      </c>
      <c r="BE61" s="11" t="n">
        <v>23.2900000000002</v>
      </c>
      <c r="BF61" s="11">
        <f>IFERROR(VLOOKUP(BE61,'CRUCE OPORTUNIDADES'!$C$6:$D$105,2,FALSE),"")</f>
        <v/>
      </c>
      <c r="BG61" s="11" t="n">
        <v>24.2900000000002</v>
      </c>
      <c r="BH61" s="11">
        <f>IFERROR(VLOOKUP(BG61,'CRUCE OPORTUNIDADES'!$C$6:$D$105,2,FALSE),"")</f>
        <v/>
      </c>
      <c r="BI61" s="11" t="n">
        <v>25.2900000000002</v>
      </c>
      <c r="BJ61" s="11">
        <f>IFERROR(VLOOKUP(BI61,'CRUCE OPORTUNIDADES'!$C$6:$D$105,2,FALSE),"")</f>
        <v/>
      </c>
    </row>
    <row r="62">
      <c r="N62" s="11">
        <f>IF(N63&lt;&gt;""," -O","")</f>
        <v/>
      </c>
      <c r="P62" s="11">
        <f>IF(P63&lt;&gt;""," -O","")</f>
        <v/>
      </c>
      <c r="R62" s="11">
        <f>IF(R63&lt;&gt;""," -O","")</f>
        <v/>
      </c>
      <c r="T62" s="11">
        <f>IF(T63&lt;&gt;""," -O","")</f>
        <v/>
      </c>
      <c r="V62" s="11">
        <f>IF(V63&lt;&gt;""," -O","")</f>
        <v/>
      </c>
      <c r="X62" s="11">
        <f>IF(X63&lt;&gt;""," -O","")</f>
        <v/>
      </c>
      <c r="Z62" s="11">
        <f>IF(Z63&lt;&gt;""," -O","")</f>
        <v/>
      </c>
      <c r="AB62" s="11">
        <f>IF(AB63&lt;&gt;""," -O","")</f>
        <v/>
      </c>
      <c r="AD62" s="11">
        <f>IF(AD63&lt;&gt;""," -O","")</f>
        <v/>
      </c>
      <c r="AF62" s="11">
        <f>IF(AF63&lt;&gt;""," -O","")</f>
        <v/>
      </c>
      <c r="AH62" s="11">
        <f>IF(AH63&lt;&gt;""," -O","")</f>
        <v/>
      </c>
      <c r="AJ62" s="11">
        <f>IF(AJ63&lt;&gt;""," -O","")</f>
        <v/>
      </c>
      <c r="AL62" s="11">
        <f>IF(AL63&lt;&gt;""," -O","")</f>
        <v/>
      </c>
      <c r="AN62" s="11">
        <f>IF(AN63&lt;&gt;""," -O","")</f>
        <v/>
      </c>
      <c r="AP62" s="11">
        <f>IF(AP63&lt;&gt;""," -O","")</f>
        <v/>
      </c>
      <c r="AR62" s="11">
        <f>IF(AR63&lt;&gt;""," -O","")</f>
        <v/>
      </c>
      <c r="AT62" s="11">
        <f>IF(AT63&lt;&gt;""," -O","")</f>
        <v/>
      </c>
      <c r="AV62" s="11">
        <f>IF(AV63&lt;&gt;""," -O","")</f>
        <v/>
      </c>
      <c r="AX62" s="11">
        <f>IF(AX63&lt;&gt;""," -O","")</f>
        <v/>
      </c>
      <c r="AZ62" s="11">
        <f>IF(AZ63&lt;&gt;""," -O","")</f>
        <v/>
      </c>
      <c r="BB62" s="11">
        <f>IF(BB63&lt;&gt;""," -O","")</f>
        <v/>
      </c>
      <c r="BD62" s="11">
        <f>IF(BD63&lt;&gt;""," -O","")</f>
        <v/>
      </c>
      <c r="BF62" s="11">
        <f>IF(BF63&lt;&gt;""," -O","")</f>
        <v/>
      </c>
      <c r="BH62" s="11">
        <f>IF(BH63&lt;&gt;""," -O","")</f>
        <v/>
      </c>
      <c r="BJ62" s="11">
        <f>IF(BJ63&lt;&gt;""," -O","")</f>
        <v/>
      </c>
    </row>
    <row r="63">
      <c r="M63" s="11" t="n">
        <v>1.3</v>
      </c>
      <c r="N63" s="11">
        <f>IFERROR(VLOOKUP(M63,'CRUCE OPORTUNIDADES'!$C$6:$D$105,2,FALSE),"")</f>
        <v/>
      </c>
      <c r="O63" s="11" t="n">
        <v>2.30000000000001</v>
      </c>
      <c r="P63" s="11">
        <f>IFERROR(VLOOKUP(O63,'CRUCE OPORTUNIDADES'!$C$6:$D$105,2,FALSE),"")</f>
        <v/>
      </c>
      <c r="Q63" s="11" t="n">
        <v>3.30000000000002</v>
      </c>
      <c r="R63" s="11">
        <f>IFERROR(VLOOKUP(Q63,'CRUCE OPORTUNIDADES'!$C$6:$D$105,2,FALSE),"")</f>
        <v/>
      </c>
      <c r="S63" s="11" t="n">
        <v>4.30000000000003</v>
      </c>
      <c r="T63" s="11">
        <f>IFERROR(VLOOKUP(S63,'CRUCE OPORTUNIDADES'!$C$6:$D$105,2,FALSE),"")</f>
        <v/>
      </c>
      <c r="U63" s="11" t="n">
        <v>5.30000000000004</v>
      </c>
      <c r="V63" s="11">
        <f>IFERROR(VLOOKUP(U63,'CRUCE OPORTUNIDADES'!$C$6:$D$105,2,FALSE),"")</f>
        <v/>
      </c>
      <c r="W63" s="11" t="n">
        <v>6.30000000000005</v>
      </c>
      <c r="X63" s="11">
        <f>IFERROR(VLOOKUP(W63,'CRUCE OPORTUNIDADES'!$C$6:$D$105,2,FALSE),"")</f>
        <v/>
      </c>
      <c r="Y63" s="11" t="n">
        <v>7.30000000000006</v>
      </c>
      <c r="Z63" s="11">
        <f>IFERROR(VLOOKUP(Y63,'CRUCE OPORTUNIDADES'!$C$6:$D$105,2,FALSE),"")</f>
        <v/>
      </c>
      <c r="AA63" s="11" t="n">
        <v>8.30000000000007</v>
      </c>
      <c r="AB63" s="11">
        <f>IFERROR(VLOOKUP(AA63,'CRUCE OPORTUNIDADES'!$C$6:$D$105,2,FALSE),"")</f>
        <v/>
      </c>
      <c r="AC63" s="11" t="n">
        <v>9.300000000000081</v>
      </c>
      <c r="AD63" s="11">
        <f>IFERROR(VLOOKUP(AC63,'CRUCE OPORTUNIDADES'!$C$6:$D$105,2,FALSE),"")</f>
        <v/>
      </c>
      <c r="AE63" s="11" t="n">
        <v>10.3000000000001</v>
      </c>
      <c r="AF63" s="11">
        <f>IFERROR(VLOOKUP(AE63,'CRUCE OPORTUNIDADES'!$C$6:$D$105,2,FALSE),"")</f>
        <v/>
      </c>
      <c r="AG63" s="11" t="n">
        <v>11.3000000000001</v>
      </c>
      <c r="AH63" s="11">
        <f>IFERROR(VLOOKUP(AG63,'CRUCE OPORTUNIDADES'!$C$6:$D$105,2,FALSE),"")</f>
        <v/>
      </c>
      <c r="AI63" s="11" t="n">
        <v>12.3000000000001</v>
      </c>
      <c r="AJ63" s="11">
        <f>IFERROR(VLOOKUP(AI63,'CRUCE OPORTUNIDADES'!$C$6:$D$105,2,FALSE),"")</f>
        <v/>
      </c>
      <c r="AK63" s="11" t="n">
        <v>13.3000000000001</v>
      </c>
      <c r="AL63" s="11">
        <f>IFERROR(VLOOKUP(AK63,'CRUCE OPORTUNIDADES'!$C$6:$D$105,2,FALSE),"")</f>
        <v/>
      </c>
      <c r="AM63" s="11" t="n">
        <v>14.3000000000001</v>
      </c>
      <c r="AN63" s="11">
        <f>IFERROR(VLOOKUP(AM63,'CRUCE OPORTUNIDADES'!$C$6:$D$105,2,FALSE),"")</f>
        <v/>
      </c>
      <c r="AO63" s="11" t="n">
        <v>15.3000000000001</v>
      </c>
      <c r="AP63" s="11">
        <f>IFERROR(VLOOKUP(AO63,'CRUCE OPORTUNIDADES'!$C$6:$D$105,2,FALSE),"")</f>
        <v/>
      </c>
      <c r="AQ63" s="11" t="n">
        <v>16.3000000000001</v>
      </c>
      <c r="AR63" s="11">
        <f>IFERROR(VLOOKUP(AQ63,'CRUCE OPORTUNIDADES'!$C$6:$D$105,2,FALSE),"")</f>
        <v/>
      </c>
      <c r="AS63" s="11" t="n">
        <v>17.3000000000002</v>
      </c>
      <c r="AT63" s="11">
        <f>IFERROR(VLOOKUP(AS63,'CRUCE OPORTUNIDADES'!$C$6:$D$105,2,FALSE),"")</f>
        <v/>
      </c>
      <c r="AU63" s="11" t="n">
        <v>18.3000000000002</v>
      </c>
      <c r="AV63" s="11">
        <f>IFERROR(VLOOKUP(AU63,'CRUCE OPORTUNIDADES'!$C$6:$D$105,2,FALSE),"")</f>
        <v/>
      </c>
      <c r="AW63" s="11" t="n">
        <v>19.3000000000002</v>
      </c>
      <c r="AX63" s="11">
        <f>IFERROR(VLOOKUP(AW63,'CRUCE OPORTUNIDADES'!$C$6:$D$105,2,FALSE),"")</f>
        <v/>
      </c>
      <c r="AY63" s="11" t="n">
        <v>20.3000000000002</v>
      </c>
      <c r="AZ63" s="11">
        <f>IFERROR(VLOOKUP(AY63,'CRUCE OPORTUNIDADES'!$C$6:$D$105,2,FALSE),"")</f>
        <v/>
      </c>
      <c r="BA63" s="11" t="n">
        <v>21.3000000000002</v>
      </c>
      <c r="BB63" s="11">
        <f>IFERROR(VLOOKUP(BA63,'CRUCE OPORTUNIDADES'!$C$6:$D$105,2,FALSE),"")</f>
        <v/>
      </c>
      <c r="BC63" s="11" t="n">
        <v>22.3000000000002</v>
      </c>
      <c r="BD63" s="11">
        <f>IFERROR(VLOOKUP(BC63,'CRUCE OPORTUNIDADES'!$C$6:$D$105,2,FALSE),"")</f>
        <v/>
      </c>
      <c r="BE63" s="11" t="n">
        <v>23.3000000000002</v>
      </c>
      <c r="BF63" s="11">
        <f>IFERROR(VLOOKUP(BE63,'CRUCE OPORTUNIDADES'!$C$6:$D$105,2,FALSE),"")</f>
        <v/>
      </c>
      <c r="BG63" s="11" t="n">
        <v>24.3000000000002</v>
      </c>
      <c r="BH63" s="11">
        <f>IFERROR(VLOOKUP(BG63,'CRUCE OPORTUNIDADES'!$C$6:$D$105,2,FALSE),"")</f>
        <v/>
      </c>
      <c r="BI63" s="11" t="n">
        <v>25.3000000000002</v>
      </c>
      <c r="BJ63" s="11">
        <f>IFERROR(VLOOKUP(BI63,'CRUCE OPORTUNIDADES'!$C$6:$D$105,2,FALSE),"")</f>
        <v/>
      </c>
    </row>
    <row r="64">
      <c r="N64" s="11">
        <f>IF(N65&lt;&gt;""," -O","")</f>
        <v/>
      </c>
      <c r="P64" s="11">
        <f>IF(P65&lt;&gt;""," -O","")</f>
        <v/>
      </c>
      <c r="R64" s="11">
        <f>IF(R65&lt;&gt;""," -O","")</f>
        <v/>
      </c>
      <c r="T64" s="11">
        <f>IF(T65&lt;&gt;""," -O","")</f>
        <v/>
      </c>
      <c r="V64" s="11">
        <f>IF(V65&lt;&gt;""," -O","")</f>
        <v/>
      </c>
      <c r="X64" s="11">
        <f>IF(X65&lt;&gt;""," -O","")</f>
        <v/>
      </c>
      <c r="Z64" s="11">
        <f>IF(Z65&lt;&gt;""," -O","")</f>
        <v/>
      </c>
      <c r="AB64" s="11">
        <f>IF(AB65&lt;&gt;""," -O","")</f>
        <v/>
      </c>
      <c r="AD64" s="11">
        <f>IF(AD65&lt;&gt;""," -O","")</f>
        <v/>
      </c>
      <c r="AF64" s="11">
        <f>IF(AF65&lt;&gt;""," -O","")</f>
        <v/>
      </c>
      <c r="AH64" s="11">
        <f>IF(AH65&lt;&gt;""," -O","")</f>
        <v/>
      </c>
      <c r="AJ64" s="11">
        <f>IF(AJ65&lt;&gt;""," -O","")</f>
        <v/>
      </c>
      <c r="AL64" s="11">
        <f>IF(AL65&lt;&gt;""," -O","")</f>
        <v/>
      </c>
      <c r="AN64" s="11">
        <f>IF(AN65&lt;&gt;""," -O","")</f>
        <v/>
      </c>
      <c r="AP64" s="11">
        <f>IF(AP65&lt;&gt;""," -O","")</f>
        <v/>
      </c>
      <c r="AR64" s="11">
        <f>IF(AR65&lt;&gt;""," -O","")</f>
        <v/>
      </c>
      <c r="AT64" s="11">
        <f>IF(AT65&lt;&gt;""," -O","")</f>
        <v/>
      </c>
      <c r="AV64" s="11">
        <f>IF(AV65&lt;&gt;""," -O","")</f>
        <v/>
      </c>
      <c r="AX64" s="11">
        <f>IF(AX65&lt;&gt;""," -O","")</f>
        <v/>
      </c>
      <c r="AZ64" s="11">
        <f>IF(AZ65&lt;&gt;""," -O","")</f>
        <v/>
      </c>
      <c r="BB64" s="11">
        <f>IF(BB65&lt;&gt;""," -O","")</f>
        <v/>
      </c>
      <c r="BD64" s="11">
        <f>IF(BD65&lt;&gt;""," -O","")</f>
        <v/>
      </c>
      <c r="BF64" s="11">
        <f>IF(BF65&lt;&gt;""," -O","")</f>
        <v/>
      </c>
      <c r="BH64" s="11">
        <f>IF(BH65&lt;&gt;""," -O","")</f>
        <v/>
      </c>
      <c r="BJ64" s="11">
        <f>IF(BJ65&lt;&gt;""," -O","")</f>
        <v/>
      </c>
    </row>
    <row r="65">
      <c r="M65" s="11" t="n">
        <v>1.31</v>
      </c>
      <c r="N65" s="11">
        <f>IFERROR(VLOOKUP(M65,'CRUCE OPORTUNIDADES'!$C$6:$D$105,2,FALSE),"")</f>
        <v/>
      </c>
      <c r="O65" s="11" t="n">
        <v>2.31000000000001</v>
      </c>
      <c r="P65" s="11">
        <f>IFERROR(VLOOKUP(O65,'CRUCE OPORTUNIDADES'!$C$6:$D$105,2,FALSE),"")</f>
        <v/>
      </c>
      <c r="Q65" s="11" t="n">
        <v>3.31000000000002</v>
      </c>
      <c r="R65" s="11">
        <f>IFERROR(VLOOKUP(Q65,'CRUCE OPORTUNIDADES'!$C$6:$D$105,2,FALSE),"")</f>
        <v/>
      </c>
      <c r="S65" s="11" t="n">
        <v>4.31000000000003</v>
      </c>
      <c r="T65" s="11">
        <f>IFERROR(VLOOKUP(S65,'CRUCE OPORTUNIDADES'!$C$6:$D$105,2,FALSE),"")</f>
        <v/>
      </c>
      <c r="U65" s="11" t="n">
        <v>5.31000000000004</v>
      </c>
      <c r="V65" s="11">
        <f>IFERROR(VLOOKUP(U65,'CRUCE OPORTUNIDADES'!$C$6:$D$105,2,FALSE),"")</f>
        <v/>
      </c>
      <c r="W65" s="11" t="n">
        <v>6.31000000000005</v>
      </c>
      <c r="X65" s="11">
        <f>IFERROR(VLOOKUP(W65,'CRUCE OPORTUNIDADES'!$C$6:$D$105,2,FALSE),"")</f>
        <v/>
      </c>
      <c r="Y65" s="11" t="n">
        <v>7.31000000000006</v>
      </c>
      <c r="Z65" s="11">
        <f>IFERROR(VLOOKUP(Y65,'CRUCE OPORTUNIDADES'!$C$6:$D$105,2,FALSE),"")</f>
        <v/>
      </c>
      <c r="AA65" s="11" t="n">
        <v>8.31000000000007</v>
      </c>
      <c r="AB65" s="11">
        <f>IFERROR(VLOOKUP(AA65,'CRUCE OPORTUNIDADES'!$C$6:$D$105,2,FALSE),"")</f>
        <v/>
      </c>
      <c r="AC65" s="11" t="n">
        <v>9.31000000000008</v>
      </c>
      <c r="AD65" s="11">
        <f>IFERROR(VLOOKUP(AC65,'CRUCE OPORTUNIDADES'!$C$6:$D$105,2,FALSE),"")</f>
        <v/>
      </c>
      <c r="AE65" s="11" t="n">
        <v>10.3100000000001</v>
      </c>
      <c r="AF65" s="11">
        <f>IFERROR(VLOOKUP(AE65,'CRUCE OPORTUNIDADES'!$C$6:$D$105,2,FALSE),"")</f>
        <v/>
      </c>
      <c r="AG65" s="11" t="n">
        <v>11.3100000000001</v>
      </c>
      <c r="AH65" s="11">
        <f>IFERROR(VLOOKUP(AG65,'CRUCE OPORTUNIDADES'!$C$6:$D$105,2,FALSE),"")</f>
        <v/>
      </c>
      <c r="AI65" s="11" t="n">
        <v>12.3100000000001</v>
      </c>
      <c r="AJ65" s="11">
        <f>IFERROR(VLOOKUP(AI65,'CRUCE OPORTUNIDADES'!$C$6:$D$105,2,FALSE),"")</f>
        <v/>
      </c>
      <c r="AK65" s="11" t="n">
        <v>13.3100000000001</v>
      </c>
      <c r="AL65" s="11">
        <f>IFERROR(VLOOKUP(AK65,'CRUCE OPORTUNIDADES'!$C$6:$D$105,2,FALSE),"")</f>
        <v/>
      </c>
      <c r="AM65" s="11" t="n">
        <v>14.3100000000001</v>
      </c>
      <c r="AN65" s="11">
        <f>IFERROR(VLOOKUP(AM65,'CRUCE OPORTUNIDADES'!$C$6:$D$105,2,FALSE),"")</f>
        <v/>
      </c>
      <c r="AO65" s="11" t="n">
        <v>15.3100000000001</v>
      </c>
      <c r="AP65" s="11">
        <f>IFERROR(VLOOKUP(AO65,'CRUCE OPORTUNIDADES'!$C$6:$D$105,2,FALSE),"")</f>
        <v/>
      </c>
      <c r="AQ65" s="11" t="n">
        <v>16.3100000000001</v>
      </c>
      <c r="AR65" s="11">
        <f>IFERROR(VLOOKUP(AQ65,'CRUCE OPORTUNIDADES'!$C$6:$D$105,2,FALSE),"")</f>
        <v/>
      </c>
      <c r="AS65" s="11" t="n">
        <v>17.3100000000002</v>
      </c>
      <c r="AT65" s="11">
        <f>IFERROR(VLOOKUP(AS65,'CRUCE OPORTUNIDADES'!$C$6:$D$105,2,FALSE),"")</f>
        <v/>
      </c>
      <c r="AU65" s="11" t="n">
        <v>18.3100000000002</v>
      </c>
      <c r="AV65" s="11">
        <f>IFERROR(VLOOKUP(AU65,'CRUCE OPORTUNIDADES'!$C$6:$D$105,2,FALSE),"")</f>
        <v/>
      </c>
      <c r="AW65" s="11" t="n">
        <v>19.3100000000002</v>
      </c>
      <c r="AX65" s="11">
        <f>IFERROR(VLOOKUP(AW65,'CRUCE OPORTUNIDADES'!$C$6:$D$105,2,FALSE),"")</f>
        <v/>
      </c>
      <c r="AY65" s="11" t="n">
        <v>20.3100000000002</v>
      </c>
      <c r="AZ65" s="11">
        <f>IFERROR(VLOOKUP(AY65,'CRUCE OPORTUNIDADES'!$C$6:$D$105,2,FALSE),"")</f>
        <v/>
      </c>
      <c r="BA65" s="11" t="n">
        <v>21.3100000000002</v>
      </c>
      <c r="BB65" s="11">
        <f>IFERROR(VLOOKUP(BA65,'CRUCE OPORTUNIDADES'!$C$6:$D$105,2,FALSE),"")</f>
        <v/>
      </c>
      <c r="BC65" s="11" t="n">
        <v>22.3100000000002</v>
      </c>
      <c r="BD65" s="11">
        <f>IFERROR(VLOOKUP(BC65,'CRUCE OPORTUNIDADES'!$C$6:$D$105,2,FALSE),"")</f>
        <v/>
      </c>
      <c r="BE65" s="11" t="n">
        <v>23.3100000000002</v>
      </c>
      <c r="BF65" s="11">
        <f>IFERROR(VLOOKUP(BE65,'CRUCE OPORTUNIDADES'!$C$6:$D$105,2,FALSE),"")</f>
        <v/>
      </c>
      <c r="BG65" s="11" t="n">
        <v>24.3100000000002</v>
      </c>
      <c r="BH65" s="11">
        <f>IFERROR(VLOOKUP(BG65,'CRUCE OPORTUNIDADES'!$C$6:$D$105,2,FALSE),"")</f>
        <v/>
      </c>
      <c r="BI65" s="11" t="n">
        <v>25.3100000000002</v>
      </c>
      <c r="BJ65" s="11">
        <f>IFERROR(VLOOKUP(BI65,'CRUCE OPORTUNIDADES'!$C$6:$D$105,2,FALSE),"")</f>
        <v/>
      </c>
    </row>
    <row r="66">
      <c r="N66" s="11">
        <f>IF(N67&lt;&gt;""," -O","")</f>
        <v/>
      </c>
      <c r="P66" s="11">
        <f>IF(P67&lt;&gt;""," -O","")</f>
        <v/>
      </c>
      <c r="R66" s="11">
        <f>IF(R67&lt;&gt;""," -O","")</f>
        <v/>
      </c>
      <c r="T66" s="11">
        <f>IF(T67&lt;&gt;""," -O","")</f>
        <v/>
      </c>
      <c r="V66" s="11">
        <f>IF(V67&lt;&gt;""," -O","")</f>
        <v/>
      </c>
      <c r="X66" s="11">
        <f>IF(X67&lt;&gt;""," -O","")</f>
        <v/>
      </c>
      <c r="Z66" s="11">
        <f>IF(Z67&lt;&gt;""," -O","")</f>
        <v/>
      </c>
      <c r="AB66" s="11">
        <f>IF(AB67&lt;&gt;""," -O","")</f>
        <v/>
      </c>
      <c r="AD66" s="11">
        <f>IF(AD67&lt;&gt;""," -O","")</f>
        <v/>
      </c>
      <c r="AF66" s="11">
        <f>IF(AF67&lt;&gt;""," -O","")</f>
        <v/>
      </c>
      <c r="AH66" s="11">
        <f>IF(AH67&lt;&gt;""," -O","")</f>
        <v/>
      </c>
      <c r="AJ66" s="11">
        <f>IF(AJ67&lt;&gt;""," -O","")</f>
        <v/>
      </c>
      <c r="AL66" s="11">
        <f>IF(AL67&lt;&gt;""," -O","")</f>
        <v/>
      </c>
      <c r="AN66" s="11">
        <f>IF(AN67&lt;&gt;""," -O","")</f>
        <v/>
      </c>
      <c r="AP66" s="11">
        <f>IF(AP67&lt;&gt;""," -O","")</f>
        <v/>
      </c>
      <c r="AR66" s="11">
        <f>IF(AR67&lt;&gt;""," -O","")</f>
        <v/>
      </c>
      <c r="AT66" s="11">
        <f>IF(AT67&lt;&gt;""," -O","")</f>
        <v/>
      </c>
      <c r="AV66" s="11">
        <f>IF(AV67&lt;&gt;""," -O","")</f>
        <v/>
      </c>
      <c r="AX66" s="11">
        <f>IF(AX67&lt;&gt;""," -O","")</f>
        <v/>
      </c>
      <c r="AZ66" s="11">
        <f>IF(AZ67&lt;&gt;""," -O","")</f>
        <v/>
      </c>
      <c r="BB66" s="11">
        <f>IF(BB67&lt;&gt;""," -O","")</f>
        <v/>
      </c>
      <c r="BD66" s="11">
        <f>IF(BD67&lt;&gt;""," -O","")</f>
        <v/>
      </c>
      <c r="BF66" s="11">
        <f>IF(BF67&lt;&gt;""," -O","")</f>
        <v/>
      </c>
      <c r="BH66" s="11">
        <f>IF(BH67&lt;&gt;""," -O","")</f>
        <v/>
      </c>
      <c r="BJ66" s="11">
        <f>IF(BJ67&lt;&gt;""," -O","")</f>
        <v/>
      </c>
    </row>
    <row r="67">
      <c r="M67" s="11" t="n">
        <v>1.32</v>
      </c>
      <c r="N67" s="11">
        <f>IFERROR(VLOOKUP(M67,'CRUCE OPORTUNIDADES'!$C$6:$D$105,2,FALSE),"")</f>
        <v/>
      </c>
      <c r="O67" s="11" t="n">
        <v>2.32000000000001</v>
      </c>
      <c r="P67" s="11">
        <f>IFERROR(VLOOKUP(O67,'CRUCE OPORTUNIDADES'!$C$6:$D$105,2,FALSE),"")</f>
        <v/>
      </c>
      <c r="Q67" s="11" t="n">
        <v>3.32000000000002</v>
      </c>
      <c r="R67" s="11">
        <f>IFERROR(VLOOKUP(Q67,'CRUCE OPORTUNIDADES'!$C$6:$D$105,2,FALSE),"")</f>
        <v/>
      </c>
      <c r="S67" s="11" t="n">
        <v>4.32000000000003</v>
      </c>
      <c r="T67" s="11">
        <f>IFERROR(VLOOKUP(S67,'CRUCE OPORTUNIDADES'!$C$6:$D$105,2,FALSE),"")</f>
        <v/>
      </c>
      <c r="U67" s="11" t="n">
        <v>5.32000000000004</v>
      </c>
      <c r="V67" s="11">
        <f>IFERROR(VLOOKUP(U67,'CRUCE OPORTUNIDADES'!$C$6:$D$105,2,FALSE),"")</f>
        <v/>
      </c>
      <c r="W67" s="11" t="n">
        <v>6.32000000000005</v>
      </c>
      <c r="X67" s="11">
        <f>IFERROR(VLOOKUP(W67,'CRUCE OPORTUNIDADES'!$C$6:$D$105,2,FALSE),"")</f>
        <v/>
      </c>
      <c r="Y67" s="11" t="n">
        <v>7.32000000000006</v>
      </c>
      <c r="Z67" s="11">
        <f>IFERROR(VLOOKUP(Y67,'CRUCE OPORTUNIDADES'!$C$6:$D$105,2,FALSE),"")</f>
        <v/>
      </c>
      <c r="AA67" s="11" t="n">
        <v>8.32000000000007</v>
      </c>
      <c r="AB67" s="11">
        <f>IFERROR(VLOOKUP(AA67,'CRUCE OPORTUNIDADES'!$C$6:$D$105,2,FALSE),"")</f>
        <v/>
      </c>
      <c r="AC67" s="11" t="n">
        <v>9.32000000000008</v>
      </c>
      <c r="AD67" s="11">
        <f>IFERROR(VLOOKUP(AC67,'CRUCE OPORTUNIDADES'!$C$6:$D$105,2,FALSE),"")</f>
        <v/>
      </c>
      <c r="AE67" s="11" t="n">
        <v>10.3200000000001</v>
      </c>
      <c r="AF67" s="11">
        <f>IFERROR(VLOOKUP(AE67,'CRUCE OPORTUNIDADES'!$C$6:$D$105,2,FALSE),"")</f>
        <v/>
      </c>
      <c r="AG67" s="11" t="n">
        <v>11.3200000000001</v>
      </c>
      <c r="AH67" s="11">
        <f>IFERROR(VLOOKUP(AG67,'CRUCE OPORTUNIDADES'!$C$6:$D$105,2,FALSE),"")</f>
        <v/>
      </c>
      <c r="AI67" s="11" t="n">
        <v>12.3200000000001</v>
      </c>
      <c r="AJ67" s="11">
        <f>IFERROR(VLOOKUP(AI67,'CRUCE OPORTUNIDADES'!$C$6:$D$105,2,FALSE),"")</f>
        <v/>
      </c>
      <c r="AK67" s="11" t="n">
        <v>13.3200000000001</v>
      </c>
      <c r="AL67" s="11">
        <f>IFERROR(VLOOKUP(AK67,'CRUCE OPORTUNIDADES'!$C$6:$D$105,2,FALSE),"")</f>
        <v/>
      </c>
      <c r="AM67" s="11" t="n">
        <v>14.3200000000001</v>
      </c>
      <c r="AN67" s="11">
        <f>IFERROR(VLOOKUP(AM67,'CRUCE OPORTUNIDADES'!$C$6:$D$105,2,FALSE),"")</f>
        <v/>
      </c>
      <c r="AO67" s="11" t="n">
        <v>15.3200000000001</v>
      </c>
      <c r="AP67" s="11">
        <f>IFERROR(VLOOKUP(AO67,'CRUCE OPORTUNIDADES'!$C$6:$D$105,2,FALSE),"")</f>
        <v/>
      </c>
      <c r="AQ67" s="11" t="n">
        <v>16.3200000000001</v>
      </c>
      <c r="AR67" s="11">
        <f>IFERROR(VLOOKUP(AQ67,'CRUCE OPORTUNIDADES'!$C$6:$D$105,2,FALSE),"")</f>
        <v/>
      </c>
      <c r="AS67" s="11" t="n">
        <v>17.3200000000002</v>
      </c>
      <c r="AT67" s="11">
        <f>IFERROR(VLOOKUP(AS67,'CRUCE OPORTUNIDADES'!$C$6:$D$105,2,FALSE),"")</f>
        <v/>
      </c>
      <c r="AU67" s="11" t="n">
        <v>18.3200000000002</v>
      </c>
      <c r="AV67" s="11">
        <f>IFERROR(VLOOKUP(AU67,'CRUCE OPORTUNIDADES'!$C$6:$D$105,2,FALSE),"")</f>
        <v/>
      </c>
      <c r="AW67" s="11" t="n">
        <v>19.3200000000002</v>
      </c>
      <c r="AX67" s="11">
        <f>IFERROR(VLOOKUP(AW67,'CRUCE OPORTUNIDADES'!$C$6:$D$105,2,FALSE),"")</f>
        <v/>
      </c>
      <c r="AY67" s="11" t="n">
        <v>20.3200000000002</v>
      </c>
      <c r="AZ67" s="11">
        <f>IFERROR(VLOOKUP(AY67,'CRUCE OPORTUNIDADES'!$C$6:$D$105,2,FALSE),"")</f>
        <v/>
      </c>
      <c r="BA67" s="11" t="n">
        <v>21.3200000000002</v>
      </c>
      <c r="BB67" s="11">
        <f>IFERROR(VLOOKUP(BA67,'CRUCE OPORTUNIDADES'!$C$6:$D$105,2,FALSE),"")</f>
        <v/>
      </c>
      <c r="BC67" s="11" t="n">
        <v>22.3200000000002</v>
      </c>
      <c r="BD67" s="11">
        <f>IFERROR(VLOOKUP(BC67,'CRUCE OPORTUNIDADES'!$C$6:$D$105,2,FALSE),"")</f>
        <v/>
      </c>
      <c r="BE67" s="11" t="n">
        <v>23.3200000000002</v>
      </c>
      <c r="BF67" s="11">
        <f>IFERROR(VLOOKUP(BE67,'CRUCE OPORTUNIDADES'!$C$6:$D$105,2,FALSE),"")</f>
        <v/>
      </c>
      <c r="BG67" s="11" t="n">
        <v>24.3200000000002</v>
      </c>
      <c r="BH67" s="11">
        <f>IFERROR(VLOOKUP(BG67,'CRUCE OPORTUNIDADES'!$C$6:$D$105,2,FALSE),"")</f>
        <v/>
      </c>
      <c r="BI67" s="11" t="n">
        <v>25.3200000000002</v>
      </c>
      <c r="BJ67" s="11">
        <f>IFERROR(VLOOKUP(BI67,'CRUCE OPORTUNIDADES'!$C$6:$D$105,2,FALSE),"")</f>
        <v/>
      </c>
    </row>
    <row r="68">
      <c r="N68" s="11">
        <f>IF(N69&lt;&gt;""," -O","")</f>
        <v/>
      </c>
      <c r="P68" s="11">
        <f>IF(P69&lt;&gt;""," -O","")</f>
        <v/>
      </c>
      <c r="R68" s="11">
        <f>IF(R69&lt;&gt;""," -O","")</f>
        <v/>
      </c>
      <c r="T68" s="11">
        <f>IF(T69&lt;&gt;""," -O","")</f>
        <v/>
      </c>
      <c r="V68" s="11">
        <f>IF(V69&lt;&gt;""," -O","")</f>
        <v/>
      </c>
      <c r="X68" s="11">
        <f>IF(X69&lt;&gt;""," -O","")</f>
        <v/>
      </c>
      <c r="Z68" s="11">
        <f>IF(Z69&lt;&gt;""," -O","")</f>
        <v/>
      </c>
      <c r="AB68" s="11">
        <f>IF(AB69&lt;&gt;""," -O","")</f>
        <v/>
      </c>
      <c r="AD68" s="11">
        <f>IF(AD69&lt;&gt;""," -O","")</f>
        <v/>
      </c>
      <c r="AF68" s="11">
        <f>IF(AF69&lt;&gt;""," -O","")</f>
        <v/>
      </c>
      <c r="AH68" s="11">
        <f>IF(AH69&lt;&gt;""," -O","")</f>
        <v/>
      </c>
      <c r="AJ68" s="11">
        <f>IF(AJ69&lt;&gt;""," -O","")</f>
        <v/>
      </c>
      <c r="AL68" s="11">
        <f>IF(AL69&lt;&gt;""," -O","")</f>
        <v/>
      </c>
      <c r="AN68" s="11">
        <f>IF(AN69&lt;&gt;""," -O","")</f>
        <v/>
      </c>
      <c r="AP68" s="11">
        <f>IF(AP69&lt;&gt;""," -O","")</f>
        <v/>
      </c>
      <c r="AR68" s="11">
        <f>IF(AR69&lt;&gt;""," -O","")</f>
        <v/>
      </c>
      <c r="AT68" s="11">
        <f>IF(AT69&lt;&gt;""," -O","")</f>
        <v/>
      </c>
      <c r="AV68" s="11">
        <f>IF(AV69&lt;&gt;""," -O","")</f>
        <v/>
      </c>
      <c r="AX68" s="11">
        <f>IF(AX69&lt;&gt;""," -O","")</f>
        <v/>
      </c>
      <c r="AZ68" s="11">
        <f>IF(AZ69&lt;&gt;""," -O","")</f>
        <v/>
      </c>
      <c r="BB68" s="11">
        <f>IF(BB69&lt;&gt;""," -O","")</f>
        <v/>
      </c>
      <c r="BD68" s="11">
        <f>IF(BD69&lt;&gt;""," -O","")</f>
        <v/>
      </c>
      <c r="BF68" s="11">
        <f>IF(BF69&lt;&gt;""," -O","")</f>
        <v/>
      </c>
      <c r="BH68" s="11">
        <f>IF(BH69&lt;&gt;""," -O","")</f>
        <v/>
      </c>
      <c r="BJ68" s="11">
        <f>IF(BJ69&lt;&gt;""," -O","")</f>
        <v/>
      </c>
    </row>
    <row r="69">
      <c r="M69" s="11" t="n">
        <v>1.33</v>
      </c>
      <c r="N69" s="11">
        <f>IFERROR(VLOOKUP(M69,'CRUCE OPORTUNIDADES'!$C$6:$D$105,2,FALSE),"")</f>
        <v/>
      </c>
      <c r="O69" s="11" t="n">
        <v>2.33000000000001</v>
      </c>
      <c r="P69" s="11">
        <f>IFERROR(VLOOKUP(O69,'CRUCE OPORTUNIDADES'!$C$6:$D$105,2,FALSE),"")</f>
        <v/>
      </c>
      <c r="Q69" s="11" t="n">
        <v>3.33000000000002</v>
      </c>
      <c r="R69" s="11">
        <f>IFERROR(VLOOKUP(Q69,'CRUCE OPORTUNIDADES'!$C$6:$D$105,2,FALSE),"")</f>
        <v/>
      </c>
      <c r="S69" s="11" t="n">
        <v>4.33000000000003</v>
      </c>
      <c r="T69" s="11">
        <f>IFERROR(VLOOKUP(S69,'CRUCE OPORTUNIDADES'!$C$6:$D$105,2,FALSE),"")</f>
        <v/>
      </c>
      <c r="U69" s="11" t="n">
        <v>5.33000000000004</v>
      </c>
      <c r="V69" s="11">
        <f>IFERROR(VLOOKUP(U69,'CRUCE OPORTUNIDADES'!$C$6:$D$105,2,FALSE),"")</f>
        <v/>
      </c>
      <c r="W69" s="11" t="n">
        <v>6.33000000000005</v>
      </c>
      <c r="X69" s="11">
        <f>IFERROR(VLOOKUP(W69,'CRUCE OPORTUNIDADES'!$C$6:$D$105,2,FALSE),"")</f>
        <v/>
      </c>
      <c r="Y69" s="11" t="n">
        <v>7.33000000000006</v>
      </c>
      <c r="Z69" s="11">
        <f>IFERROR(VLOOKUP(Y69,'CRUCE OPORTUNIDADES'!$C$6:$D$105,2,FALSE),"")</f>
        <v/>
      </c>
      <c r="AA69" s="11" t="n">
        <v>8.330000000000069</v>
      </c>
      <c r="AB69" s="11">
        <f>IFERROR(VLOOKUP(AA69,'CRUCE OPORTUNIDADES'!$C$6:$D$105,2,FALSE),"")</f>
        <v/>
      </c>
      <c r="AC69" s="11" t="n">
        <v>9.33000000000008</v>
      </c>
      <c r="AD69" s="11">
        <f>IFERROR(VLOOKUP(AC69,'CRUCE OPORTUNIDADES'!$C$6:$D$105,2,FALSE),"")</f>
        <v/>
      </c>
      <c r="AE69" s="11" t="n">
        <v>10.3300000000001</v>
      </c>
      <c r="AF69" s="11">
        <f>IFERROR(VLOOKUP(AE69,'CRUCE OPORTUNIDADES'!$C$6:$D$105,2,FALSE),"")</f>
        <v/>
      </c>
      <c r="AG69" s="11" t="n">
        <v>11.3300000000001</v>
      </c>
      <c r="AH69" s="11">
        <f>IFERROR(VLOOKUP(AG69,'CRUCE OPORTUNIDADES'!$C$6:$D$105,2,FALSE),"")</f>
        <v/>
      </c>
      <c r="AI69" s="11" t="n">
        <v>12.3300000000001</v>
      </c>
      <c r="AJ69" s="11">
        <f>IFERROR(VLOOKUP(AI69,'CRUCE OPORTUNIDADES'!$C$6:$D$105,2,FALSE),"")</f>
        <v/>
      </c>
      <c r="AK69" s="11" t="n">
        <v>13.3300000000001</v>
      </c>
      <c r="AL69" s="11">
        <f>IFERROR(VLOOKUP(AK69,'CRUCE OPORTUNIDADES'!$C$6:$D$105,2,FALSE),"")</f>
        <v/>
      </c>
      <c r="AM69" s="11" t="n">
        <v>14.3300000000001</v>
      </c>
      <c r="AN69" s="11">
        <f>IFERROR(VLOOKUP(AM69,'CRUCE OPORTUNIDADES'!$C$6:$D$105,2,FALSE),"")</f>
        <v/>
      </c>
      <c r="AO69" s="11" t="n">
        <v>15.3300000000001</v>
      </c>
      <c r="AP69" s="11">
        <f>IFERROR(VLOOKUP(AO69,'CRUCE OPORTUNIDADES'!$C$6:$D$105,2,FALSE),"")</f>
        <v/>
      </c>
      <c r="AQ69" s="11" t="n">
        <v>16.3300000000001</v>
      </c>
      <c r="AR69" s="11">
        <f>IFERROR(VLOOKUP(AQ69,'CRUCE OPORTUNIDADES'!$C$6:$D$105,2,FALSE),"")</f>
        <v/>
      </c>
      <c r="AS69" s="11" t="n">
        <v>17.3300000000002</v>
      </c>
      <c r="AT69" s="11">
        <f>IFERROR(VLOOKUP(AS69,'CRUCE OPORTUNIDADES'!$C$6:$D$105,2,FALSE),"")</f>
        <v/>
      </c>
      <c r="AU69" s="11" t="n">
        <v>18.3300000000002</v>
      </c>
      <c r="AV69" s="11">
        <f>IFERROR(VLOOKUP(AU69,'CRUCE OPORTUNIDADES'!$C$6:$D$105,2,FALSE),"")</f>
        <v/>
      </c>
      <c r="AW69" s="11" t="n">
        <v>19.3300000000002</v>
      </c>
      <c r="AX69" s="11">
        <f>IFERROR(VLOOKUP(AW69,'CRUCE OPORTUNIDADES'!$C$6:$D$105,2,FALSE),"")</f>
        <v/>
      </c>
      <c r="AY69" s="11" t="n">
        <v>20.3300000000002</v>
      </c>
      <c r="AZ69" s="11">
        <f>IFERROR(VLOOKUP(AY69,'CRUCE OPORTUNIDADES'!$C$6:$D$105,2,FALSE),"")</f>
        <v/>
      </c>
      <c r="BA69" s="11" t="n">
        <v>21.3300000000002</v>
      </c>
      <c r="BB69" s="11">
        <f>IFERROR(VLOOKUP(BA69,'CRUCE OPORTUNIDADES'!$C$6:$D$105,2,FALSE),"")</f>
        <v/>
      </c>
      <c r="BC69" s="11" t="n">
        <v>22.3300000000002</v>
      </c>
      <c r="BD69" s="11">
        <f>IFERROR(VLOOKUP(BC69,'CRUCE OPORTUNIDADES'!$C$6:$D$105,2,FALSE),"")</f>
        <v/>
      </c>
      <c r="BE69" s="11" t="n">
        <v>23.3300000000002</v>
      </c>
      <c r="BF69" s="11">
        <f>IFERROR(VLOOKUP(BE69,'CRUCE OPORTUNIDADES'!$C$6:$D$105,2,FALSE),"")</f>
        <v/>
      </c>
      <c r="BG69" s="11" t="n">
        <v>24.3300000000002</v>
      </c>
      <c r="BH69" s="11">
        <f>IFERROR(VLOOKUP(BG69,'CRUCE OPORTUNIDADES'!$C$6:$D$105,2,FALSE),"")</f>
        <v/>
      </c>
      <c r="BI69" s="11" t="n">
        <v>25.3300000000002</v>
      </c>
      <c r="BJ69" s="11">
        <f>IFERROR(VLOOKUP(BI69,'CRUCE OPORTUNIDADES'!$C$6:$D$105,2,FALSE),"")</f>
        <v/>
      </c>
    </row>
    <row r="70">
      <c r="N70" s="11">
        <f>IF(N71&lt;&gt;""," -O","")</f>
        <v/>
      </c>
      <c r="P70" s="11">
        <f>IF(P71&lt;&gt;""," -O","")</f>
        <v/>
      </c>
      <c r="R70" s="11">
        <f>IF(R71&lt;&gt;""," -O","")</f>
        <v/>
      </c>
      <c r="T70" s="11">
        <f>IF(T71&lt;&gt;""," -O","")</f>
        <v/>
      </c>
      <c r="V70" s="11">
        <f>IF(V71&lt;&gt;""," -O","")</f>
        <v/>
      </c>
      <c r="X70" s="11">
        <f>IF(X71&lt;&gt;""," -O","")</f>
        <v/>
      </c>
      <c r="Z70" s="11">
        <f>IF(Z71&lt;&gt;""," -O","")</f>
        <v/>
      </c>
      <c r="AB70" s="11">
        <f>IF(AB71&lt;&gt;""," -O","")</f>
        <v/>
      </c>
      <c r="AD70" s="11">
        <f>IF(AD71&lt;&gt;""," -O","")</f>
        <v/>
      </c>
      <c r="AF70" s="11">
        <f>IF(AF71&lt;&gt;""," -O","")</f>
        <v/>
      </c>
      <c r="AH70" s="11">
        <f>IF(AH71&lt;&gt;""," -O","")</f>
        <v/>
      </c>
      <c r="AJ70" s="11">
        <f>IF(AJ71&lt;&gt;""," -O","")</f>
        <v/>
      </c>
      <c r="AL70" s="11">
        <f>IF(AL71&lt;&gt;""," -O","")</f>
        <v/>
      </c>
      <c r="AN70" s="11">
        <f>IF(AN71&lt;&gt;""," -O","")</f>
        <v/>
      </c>
      <c r="AP70" s="11">
        <f>IF(AP71&lt;&gt;""," -O","")</f>
        <v/>
      </c>
      <c r="AR70" s="11">
        <f>IF(AR71&lt;&gt;""," -O","")</f>
        <v/>
      </c>
      <c r="AT70" s="11">
        <f>IF(AT71&lt;&gt;""," -O","")</f>
        <v/>
      </c>
      <c r="AV70" s="11">
        <f>IF(AV71&lt;&gt;""," -O","")</f>
        <v/>
      </c>
      <c r="AX70" s="11">
        <f>IF(AX71&lt;&gt;""," -O","")</f>
        <v/>
      </c>
      <c r="AZ70" s="11">
        <f>IF(AZ71&lt;&gt;""," -O","")</f>
        <v/>
      </c>
      <c r="BB70" s="11">
        <f>IF(BB71&lt;&gt;""," -O","")</f>
        <v/>
      </c>
      <c r="BD70" s="11">
        <f>IF(BD71&lt;&gt;""," -O","")</f>
        <v/>
      </c>
      <c r="BF70" s="11">
        <f>IF(BF71&lt;&gt;""," -O","")</f>
        <v/>
      </c>
      <c r="BH70" s="11">
        <f>IF(BH71&lt;&gt;""," -O","")</f>
        <v/>
      </c>
      <c r="BJ70" s="11">
        <f>IF(BJ71&lt;&gt;""," -O","")</f>
        <v/>
      </c>
    </row>
    <row r="71">
      <c r="M71" s="11" t="n">
        <v>1.34</v>
      </c>
      <c r="N71" s="11">
        <f>IFERROR(VLOOKUP(M71,'CRUCE OPORTUNIDADES'!$C$6:$D$105,2,FALSE),"")</f>
        <v/>
      </c>
      <c r="O71" s="11" t="n">
        <v>2.34000000000001</v>
      </c>
      <c r="P71" s="11">
        <f>IFERROR(VLOOKUP(O71,'CRUCE OPORTUNIDADES'!$C$6:$D$105,2,FALSE),"")</f>
        <v/>
      </c>
      <c r="Q71" s="11" t="n">
        <v>3.34000000000002</v>
      </c>
      <c r="R71" s="11">
        <f>IFERROR(VLOOKUP(Q71,'CRUCE OPORTUNIDADES'!$C$6:$D$105,2,FALSE),"")</f>
        <v/>
      </c>
      <c r="S71" s="11" t="n">
        <v>4.34000000000003</v>
      </c>
      <c r="T71" s="11">
        <f>IFERROR(VLOOKUP(S71,'CRUCE OPORTUNIDADES'!$C$6:$D$105,2,FALSE),"")</f>
        <v/>
      </c>
      <c r="U71" s="11" t="n">
        <v>5.34000000000004</v>
      </c>
      <c r="V71" s="11">
        <f>IFERROR(VLOOKUP(U71,'CRUCE OPORTUNIDADES'!$C$6:$D$105,2,FALSE),"")</f>
        <v/>
      </c>
      <c r="W71" s="11" t="n">
        <v>6.34000000000005</v>
      </c>
      <c r="X71" s="11">
        <f>IFERROR(VLOOKUP(W71,'CRUCE OPORTUNIDADES'!$C$6:$D$105,2,FALSE),"")</f>
        <v/>
      </c>
      <c r="Y71" s="11" t="n">
        <v>7.34000000000006</v>
      </c>
      <c r="Z71" s="11">
        <f>IFERROR(VLOOKUP(Y71,'CRUCE OPORTUNIDADES'!$C$6:$D$105,2,FALSE),"")</f>
        <v/>
      </c>
      <c r="AA71" s="11" t="n">
        <v>8.340000000000069</v>
      </c>
      <c r="AB71" s="11">
        <f>IFERROR(VLOOKUP(AA71,'CRUCE OPORTUNIDADES'!$C$6:$D$105,2,FALSE),"")</f>
        <v/>
      </c>
      <c r="AC71" s="11" t="n">
        <v>9.34000000000008</v>
      </c>
      <c r="AD71" s="11">
        <f>IFERROR(VLOOKUP(AC71,'CRUCE OPORTUNIDADES'!$C$6:$D$105,2,FALSE),"")</f>
        <v/>
      </c>
      <c r="AE71" s="11" t="n">
        <v>10.3400000000001</v>
      </c>
      <c r="AF71" s="11">
        <f>IFERROR(VLOOKUP(AE71,'CRUCE OPORTUNIDADES'!$C$6:$D$105,2,FALSE),"")</f>
        <v/>
      </c>
      <c r="AG71" s="11" t="n">
        <v>11.3400000000001</v>
      </c>
      <c r="AH71" s="11">
        <f>IFERROR(VLOOKUP(AG71,'CRUCE OPORTUNIDADES'!$C$6:$D$105,2,FALSE),"")</f>
        <v/>
      </c>
      <c r="AI71" s="11" t="n">
        <v>12.3400000000001</v>
      </c>
      <c r="AJ71" s="11">
        <f>IFERROR(VLOOKUP(AI71,'CRUCE OPORTUNIDADES'!$C$6:$D$105,2,FALSE),"")</f>
        <v/>
      </c>
      <c r="AK71" s="11" t="n">
        <v>13.3400000000001</v>
      </c>
      <c r="AL71" s="11">
        <f>IFERROR(VLOOKUP(AK71,'CRUCE OPORTUNIDADES'!$C$6:$D$105,2,FALSE),"")</f>
        <v/>
      </c>
      <c r="AM71" s="11" t="n">
        <v>14.3400000000001</v>
      </c>
      <c r="AN71" s="11">
        <f>IFERROR(VLOOKUP(AM71,'CRUCE OPORTUNIDADES'!$C$6:$D$105,2,FALSE),"")</f>
        <v/>
      </c>
      <c r="AO71" s="11" t="n">
        <v>15.3400000000001</v>
      </c>
      <c r="AP71" s="11">
        <f>IFERROR(VLOOKUP(AO71,'CRUCE OPORTUNIDADES'!$C$6:$D$105,2,FALSE),"")</f>
        <v/>
      </c>
      <c r="AQ71" s="11" t="n">
        <v>16.3400000000001</v>
      </c>
      <c r="AR71" s="11">
        <f>IFERROR(VLOOKUP(AQ71,'CRUCE OPORTUNIDADES'!$C$6:$D$105,2,FALSE),"")</f>
        <v/>
      </c>
      <c r="AS71" s="11" t="n">
        <v>17.3400000000002</v>
      </c>
      <c r="AT71" s="11">
        <f>IFERROR(VLOOKUP(AS71,'CRUCE OPORTUNIDADES'!$C$6:$D$105,2,FALSE),"")</f>
        <v/>
      </c>
      <c r="AU71" s="11" t="n">
        <v>18.3400000000002</v>
      </c>
      <c r="AV71" s="11">
        <f>IFERROR(VLOOKUP(AU71,'CRUCE OPORTUNIDADES'!$C$6:$D$105,2,FALSE),"")</f>
        <v/>
      </c>
      <c r="AW71" s="11" t="n">
        <v>19.3400000000002</v>
      </c>
      <c r="AX71" s="11">
        <f>IFERROR(VLOOKUP(AW71,'CRUCE OPORTUNIDADES'!$C$6:$D$105,2,FALSE),"")</f>
        <v/>
      </c>
      <c r="AY71" s="11" t="n">
        <v>20.3400000000002</v>
      </c>
      <c r="AZ71" s="11">
        <f>IFERROR(VLOOKUP(AY71,'CRUCE OPORTUNIDADES'!$C$6:$D$105,2,FALSE),"")</f>
        <v/>
      </c>
      <c r="BA71" s="11" t="n">
        <v>21.3400000000002</v>
      </c>
      <c r="BB71" s="11">
        <f>IFERROR(VLOOKUP(BA71,'CRUCE OPORTUNIDADES'!$C$6:$D$105,2,FALSE),"")</f>
        <v/>
      </c>
      <c r="BC71" s="11" t="n">
        <v>22.3400000000002</v>
      </c>
      <c r="BD71" s="11">
        <f>IFERROR(VLOOKUP(BC71,'CRUCE OPORTUNIDADES'!$C$6:$D$105,2,FALSE),"")</f>
        <v/>
      </c>
      <c r="BE71" s="11" t="n">
        <v>23.3400000000002</v>
      </c>
      <c r="BF71" s="11">
        <f>IFERROR(VLOOKUP(BE71,'CRUCE OPORTUNIDADES'!$C$6:$D$105,2,FALSE),"")</f>
        <v/>
      </c>
      <c r="BG71" s="11" t="n">
        <v>24.3400000000002</v>
      </c>
      <c r="BH71" s="11">
        <f>IFERROR(VLOOKUP(BG71,'CRUCE OPORTUNIDADES'!$C$6:$D$105,2,FALSE),"")</f>
        <v/>
      </c>
      <c r="BI71" s="11" t="n">
        <v>25.3400000000002</v>
      </c>
      <c r="BJ71" s="11">
        <f>IFERROR(VLOOKUP(BI71,'CRUCE OPORTUNIDADES'!$C$6:$D$105,2,FALSE),"")</f>
        <v/>
      </c>
    </row>
    <row r="72">
      <c r="N72" s="11">
        <f>IF(N73&lt;&gt;""," -O","")</f>
        <v/>
      </c>
      <c r="P72" s="11">
        <f>IF(P73&lt;&gt;""," -O","")</f>
        <v/>
      </c>
      <c r="R72" s="11">
        <f>IF(R73&lt;&gt;""," -O","")</f>
        <v/>
      </c>
      <c r="T72" s="11">
        <f>IF(T73&lt;&gt;""," -O","")</f>
        <v/>
      </c>
      <c r="V72" s="11">
        <f>IF(V73&lt;&gt;""," -O","")</f>
        <v/>
      </c>
      <c r="X72" s="11">
        <f>IF(X73&lt;&gt;""," -O","")</f>
        <v/>
      </c>
      <c r="Z72" s="11">
        <f>IF(Z73&lt;&gt;""," -O","")</f>
        <v/>
      </c>
      <c r="AB72" s="11">
        <f>IF(AB73&lt;&gt;""," -O","")</f>
        <v/>
      </c>
      <c r="AD72" s="11">
        <f>IF(AD73&lt;&gt;""," -O","")</f>
        <v/>
      </c>
      <c r="AF72" s="11">
        <f>IF(AF73&lt;&gt;""," -O","")</f>
        <v/>
      </c>
      <c r="AH72" s="11">
        <f>IF(AH73&lt;&gt;""," -O","")</f>
        <v/>
      </c>
      <c r="AJ72" s="11">
        <f>IF(AJ73&lt;&gt;""," -O","")</f>
        <v/>
      </c>
      <c r="AL72" s="11">
        <f>IF(AL73&lt;&gt;""," -O","")</f>
        <v/>
      </c>
      <c r="AN72" s="11">
        <f>IF(AN73&lt;&gt;""," -O","")</f>
        <v/>
      </c>
      <c r="AP72" s="11">
        <f>IF(AP73&lt;&gt;""," -O","")</f>
        <v/>
      </c>
      <c r="AR72" s="11">
        <f>IF(AR73&lt;&gt;""," -O","")</f>
        <v/>
      </c>
      <c r="AT72" s="11">
        <f>IF(AT73&lt;&gt;""," -O","")</f>
        <v/>
      </c>
      <c r="AV72" s="11">
        <f>IF(AV73&lt;&gt;""," -O","")</f>
        <v/>
      </c>
      <c r="AX72" s="11">
        <f>IF(AX73&lt;&gt;""," -O","")</f>
        <v/>
      </c>
      <c r="AZ72" s="11">
        <f>IF(AZ73&lt;&gt;""," -O","")</f>
        <v/>
      </c>
      <c r="BB72" s="11">
        <f>IF(BB73&lt;&gt;""," -O","")</f>
        <v/>
      </c>
      <c r="BD72" s="11">
        <f>IF(BD73&lt;&gt;""," -O","")</f>
        <v/>
      </c>
      <c r="BF72" s="11">
        <f>IF(BF73&lt;&gt;""," -O","")</f>
        <v/>
      </c>
      <c r="BH72" s="11">
        <f>IF(BH73&lt;&gt;""," -O","")</f>
        <v/>
      </c>
      <c r="BJ72" s="11">
        <f>IF(BJ73&lt;&gt;""," -O","")</f>
        <v/>
      </c>
    </row>
    <row r="73">
      <c r="M73" s="11" t="n">
        <v>1.35</v>
      </c>
      <c r="N73" s="11">
        <f>IFERROR(VLOOKUP(M73,'CRUCE OPORTUNIDADES'!$C$6:$D$105,2,FALSE),"")</f>
        <v/>
      </c>
      <c r="O73" s="11" t="n">
        <v>2.35000000000001</v>
      </c>
      <c r="P73" s="11">
        <f>IFERROR(VLOOKUP(O73,'CRUCE OPORTUNIDADES'!$C$6:$D$105,2,FALSE),"")</f>
        <v/>
      </c>
      <c r="Q73" s="11" t="n">
        <v>3.35000000000002</v>
      </c>
      <c r="R73" s="11">
        <f>IFERROR(VLOOKUP(Q73,'CRUCE OPORTUNIDADES'!$C$6:$D$105,2,FALSE),"")</f>
        <v/>
      </c>
      <c r="S73" s="11" t="n">
        <v>4.35000000000003</v>
      </c>
      <c r="T73" s="11">
        <f>IFERROR(VLOOKUP(S73,'CRUCE OPORTUNIDADES'!$C$6:$D$105,2,FALSE),"")</f>
        <v/>
      </c>
      <c r="U73" s="11" t="n">
        <v>5.35000000000004</v>
      </c>
      <c r="V73" s="11">
        <f>IFERROR(VLOOKUP(U73,'CRUCE OPORTUNIDADES'!$C$6:$D$105,2,FALSE),"")</f>
        <v/>
      </c>
      <c r="W73" s="11" t="n">
        <v>6.35000000000005</v>
      </c>
      <c r="X73" s="11">
        <f>IFERROR(VLOOKUP(W73,'CRUCE OPORTUNIDADES'!$C$6:$D$105,2,FALSE),"")</f>
        <v/>
      </c>
      <c r="Y73" s="11" t="n">
        <v>7.35000000000006</v>
      </c>
      <c r="Z73" s="11">
        <f>IFERROR(VLOOKUP(Y73,'CRUCE OPORTUNIDADES'!$C$6:$D$105,2,FALSE),"")</f>
        <v/>
      </c>
      <c r="AA73" s="11" t="n">
        <v>8.350000000000071</v>
      </c>
      <c r="AB73" s="11">
        <f>IFERROR(VLOOKUP(AA73,'CRUCE OPORTUNIDADES'!$C$6:$D$105,2,FALSE),"")</f>
        <v/>
      </c>
      <c r="AC73" s="11" t="n">
        <v>9.35000000000008</v>
      </c>
      <c r="AD73" s="11">
        <f>IFERROR(VLOOKUP(AC73,'CRUCE OPORTUNIDADES'!$C$6:$D$105,2,FALSE),"")</f>
        <v/>
      </c>
      <c r="AE73" s="11" t="n">
        <v>10.3500000000001</v>
      </c>
      <c r="AF73" s="11">
        <f>IFERROR(VLOOKUP(AE73,'CRUCE OPORTUNIDADES'!$C$6:$D$105,2,FALSE),"")</f>
        <v/>
      </c>
      <c r="AG73" s="11" t="n">
        <v>11.3500000000001</v>
      </c>
      <c r="AH73" s="11">
        <f>IFERROR(VLOOKUP(AG73,'CRUCE OPORTUNIDADES'!$C$6:$D$105,2,FALSE),"")</f>
        <v/>
      </c>
      <c r="AI73" s="11" t="n">
        <v>12.3500000000001</v>
      </c>
      <c r="AJ73" s="11">
        <f>IFERROR(VLOOKUP(AI73,'CRUCE OPORTUNIDADES'!$C$6:$D$105,2,FALSE),"")</f>
        <v/>
      </c>
      <c r="AK73" s="11" t="n">
        <v>13.3500000000001</v>
      </c>
      <c r="AL73" s="11">
        <f>IFERROR(VLOOKUP(AK73,'CRUCE OPORTUNIDADES'!$C$6:$D$105,2,FALSE),"")</f>
        <v/>
      </c>
      <c r="AM73" s="11" t="n">
        <v>14.3500000000001</v>
      </c>
      <c r="AN73" s="11">
        <f>IFERROR(VLOOKUP(AM73,'CRUCE OPORTUNIDADES'!$C$6:$D$105,2,FALSE),"")</f>
        <v/>
      </c>
      <c r="AO73" s="11" t="n">
        <v>15.3500000000001</v>
      </c>
      <c r="AP73" s="11">
        <f>IFERROR(VLOOKUP(AO73,'CRUCE OPORTUNIDADES'!$C$6:$D$105,2,FALSE),"")</f>
        <v/>
      </c>
      <c r="AQ73" s="11" t="n">
        <v>16.3500000000001</v>
      </c>
      <c r="AR73" s="11">
        <f>IFERROR(VLOOKUP(AQ73,'CRUCE OPORTUNIDADES'!$C$6:$D$105,2,FALSE),"")</f>
        <v/>
      </c>
      <c r="AS73" s="11" t="n">
        <v>17.3500000000002</v>
      </c>
      <c r="AT73" s="11">
        <f>IFERROR(VLOOKUP(AS73,'CRUCE OPORTUNIDADES'!$C$6:$D$105,2,FALSE),"")</f>
        <v/>
      </c>
      <c r="AU73" s="11" t="n">
        <v>18.3500000000002</v>
      </c>
      <c r="AV73" s="11">
        <f>IFERROR(VLOOKUP(AU73,'CRUCE OPORTUNIDADES'!$C$6:$D$105,2,FALSE),"")</f>
        <v/>
      </c>
      <c r="AW73" s="11" t="n">
        <v>19.3500000000002</v>
      </c>
      <c r="AX73" s="11">
        <f>IFERROR(VLOOKUP(AW73,'CRUCE OPORTUNIDADES'!$C$6:$D$105,2,FALSE),"")</f>
        <v/>
      </c>
      <c r="AY73" s="11" t="n">
        <v>20.3500000000002</v>
      </c>
      <c r="AZ73" s="11">
        <f>IFERROR(VLOOKUP(AY73,'CRUCE OPORTUNIDADES'!$C$6:$D$105,2,FALSE),"")</f>
        <v/>
      </c>
      <c r="BA73" s="11" t="n">
        <v>21.3500000000002</v>
      </c>
      <c r="BB73" s="11">
        <f>IFERROR(VLOOKUP(BA73,'CRUCE OPORTUNIDADES'!$C$6:$D$105,2,FALSE),"")</f>
        <v/>
      </c>
      <c r="BC73" s="11" t="n">
        <v>22.3500000000002</v>
      </c>
      <c r="BD73" s="11">
        <f>IFERROR(VLOOKUP(BC73,'CRUCE OPORTUNIDADES'!$C$6:$D$105,2,FALSE),"")</f>
        <v/>
      </c>
      <c r="BE73" s="11" t="n">
        <v>23.3500000000002</v>
      </c>
      <c r="BF73" s="11">
        <f>IFERROR(VLOOKUP(BE73,'CRUCE OPORTUNIDADES'!$C$6:$D$105,2,FALSE),"")</f>
        <v/>
      </c>
      <c r="BG73" s="11" t="n">
        <v>24.3500000000002</v>
      </c>
      <c r="BH73" s="11">
        <f>IFERROR(VLOOKUP(BG73,'CRUCE OPORTUNIDADES'!$C$6:$D$105,2,FALSE),"")</f>
        <v/>
      </c>
      <c r="BI73" s="11" t="n">
        <v>25.3500000000002</v>
      </c>
      <c r="BJ73" s="11">
        <f>IFERROR(VLOOKUP(BI73,'CRUCE OPORTUNIDADES'!$C$6:$D$105,2,FALSE),"")</f>
        <v/>
      </c>
    </row>
    <row r="74">
      <c r="N74" s="11">
        <f>IF(N75&lt;&gt;""," -O","")</f>
        <v/>
      </c>
      <c r="P74" s="11">
        <f>IF(P75&lt;&gt;""," -O","")</f>
        <v/>
      </c>
      <c r="R74" s="11">
        <f>IF(R75&lt;&gt;""," -O","")</f>
        <v/>
      </c>
      <c r="T74" s="11">
        <f>IF(T75&lt;&gt;""," -O","")</f>
        <v/>
      </c>
      <c r="V74" s="11">
        <f>IF(V75&lt;&gt;""," -O","")</f>
        <v/>
      </c>
      <c r="X74" s="11">
        <f>IF(X75&lt;&gt;""," -O","")</f>
        <v/>
      </c>
      <c r="Z74" s="11">
        <f>IF(Z75&lt;&gt;""," -O","")</f>
        <v/>
      </c>
      <c r="AB74" s="11">
        <f>IF(AB75&lt;&gt;""," -O","")</f>
        <v/>
      </c>
      <c r="AD74" s="11">
        <f>IF(AD75&lt;&gt;""," -O","")</f>
        <v/>
      </c>
      <c r="AF74" s="11">
        <f>IF(AF75&lt;&gt;""," -O","")</f>
        <v/>
      </c>
      <c r="AH74" s="11">
        <f>IF(AH75&lt;&gt;""," -O","")</f>
        <v/>
      </c>
      <c r="AJ74" s="11">
        <f>IF(AJ75&lt;&gt;""," -O","")</f>
        <v/>
      </c>
      <c r="AL74" s="11">
        <f>IF(AL75&lt;&gt;""," -O","")</f>
        <v/>
      </c>
      <c r="AN74" s="11">
        <f>IF(AN75&lt;&gt;""," -O","")</f>
        <v/>
      </c>
      <c r="AP74" s="11">
        <f>IF(AP75&lt;&gt;""," -O","")</f>
        <v/>
      </c>
      <c r="AR74" s="11">
        <f>IF(AR75&lt;&gt;""," -O","")</f>
        <v/>
      </c>
      <c r="AT74" s="11">
        <f>IF(AT75&lt;&gt;""," -O","")</f>
        <v/>
      </c>
      <c r="AV74" s="11">
        <f>IF(AV75&lt;&gt;""," -O","")</f>
        <v/>
      </c>
      <c r="AX74" s="11">
        <f>IF(AX75&lt;&gt;""," -O","")</f>
        <v/>
      </c>
      <c r="AZ74" s="11">
        <f>IF(AZ75&lt;&gt;""," -O","")</f>
        <v/>
      </c>
      <c r="BB74" s="11">
        <f>IF(BB75&lt;&gt;""," -O","")</f>
        <v/>
      </c>
      <c r="BD74" s="11">
        <f>IF(BD75&lt;&gt;""," -O","")</f>
        <v/>
      </c>
      <c r="BF74" s="11">
        <f>IF(BF75&lt;&gt;""," -O","")</f>
        <v/>
      </c>
      <c r="BH74" s="11">
        <f>IF(BH75&lt;&gt;""," -O","")</f>
        <v/>
      </c>
      <c r="BJ74" s="11">
        <f>IF(BJ75&lt;&gt;""," -O","")</f>
        <v/>
      </c>
    </row>
    <row r="75">
      <c r="M75" s="11" t="n">
        <v>1.36</v>
      </c>
      <c r="N75" s="11">
        <f>IFERROR(VLOOKUP(M75,'CRUCE OPORTUNIDADES'!$C$6:$D$105,2,FALSE),"")</f>
        <v/>
      </c>
      <c r="O75" s="11" t="n">
        <v>2.36000000000001</v>
      </c>
      <c r="P75" s="11">
        <f>IFERROR(VLOOKUP(O75,'CRUCE OPORTUNIDADES'!$C$6:$D$105,2,FALSE),"")</f>
        <v/>
      </c>
      <c r="Q75" s="11" t="n">
        <v>3.36000000000002</v>
      </c>
      <c r="R75" s="11">
        <f>IFERROR(VLOOKUP(Q75,'CRUCE OPORTUNIDADES'!$C$6:$D$105,2,FALSE),"")</f>
        <v/>
      </c>
      <c r="S75" s="11" t="n">
        <v>4.36000000000003</v>
      </c>
      <c r="T75" s="11">
        <f>IFERROR(VLOOKUP(S75,'CRUCE OPORTUNIDADES'!$C$6:$D$105,2,FALSE),"")</f>
        <v/>
      </c>
      <c r="U75" s="11" t="n">
        <v>5.36000000000004</v>
      </c>
      <c r="V75" s="11">
        <f>IFERROR(VLOOKUP(U75,'CRUCE OPORTUNIDADES'!$C$6:$D$105,2,FALSE),"")</f>
        <v/>
      </c>
      <c r="W75" s="11" t="n">
        <v>6.36000000000005</v>
      </c>
      <c r="X75" s="11">
        <f>IFERROR(VLOOKUP(W75,'CRUCE OPORTUNIDADES'!$C$6:$D$105,2,FALSE),"")</f>
        <v/>
      </c>
      <c r="Y75" s="11" t="n">
        <v>7.36000000000006</v>
      </c>
      <c r="Z75" s="11">
        <f>IFERROR(VLOOKUP(Y75,'CRUCE OPORTUNIDADES'!$C$6:$D$105,2,FALSE),"")</f>
        <v/>
      </c>
      <c r="AA75" s="11" t="n">
        <v>8.36000000000007</v>
      </c>
      <c r="AB75" s="11">
        <f>IFERROR(VLOOKUP(AA75,'CRUCE OPORTUNIDADES'!$C$6:$D$105,2,FALSE),"")</f>
        <v/>
      </c>
      <c r="AC75" s="11" t="n">
        <v>9.360000000000079</v>
      </c>
      <c r="AD75" s="11">
        <f>IFERROR(VLOOKUP(AC75,'CRUCE OPORTUNIDADES'!$C$6:$D$105,2,FALSE),"")</f>
        <v/>
      </c>
      <c r="AE75" s="11" t="n">
        <v>10.3600000000001</v>
      </c>
      <c r="AF75" s="11">
        <f>IFERROR(VLOOKUP(AE75,'CRUCE OPORTUNIDADES'!$C$6:$D$105,2,FALSE),"")</f>
        <v/>
      </c>
      <c r="AG75" s="11" t="n">
        <v>11.3600000000001</v>
      </c>
      <c r="AH75" s="11">
        <f>IFERROR(VLOOKUP(AG75,'CRUCE OPORTUNIDADES'!$C$6:$D$105,2,FALSE),"")</f>
        <v/>
      </c>
      <c r="AI75" s="11" t="n">
        <v>12.3600000000001</v>
      </c>
      <c r="AJ75" s="11">
        <f>IFERROR(VLOOKUP(AI75,'CRUCE OPORTUNIDADES'!$C$6:$D$105,2,FALSE),"")</f>
        <v/>
      </c>
      <c r="AK75" s="11" t="n">
        <v>13.3600000000001</v>
      </c>
      <c r="AL75" s="11">
        <f>IFERROR(VLOOKUP(AK75,'CRUCE OPORTUNIDADES'!$C$6:$D$105,2,FALSE),"")</f>
        <v/>
      </c>
      <c r="AM75" s="11" t="n">
        <v>14.3600000000001</v>
      </c>
      <c r="AN75" s="11">
        <f>IFERROR(VLOOKUP(AM75,'CRUCE OPORTUNIDADES'!$C$6:$D$105,2,FALSE),"")</f>
        <v/>
      </c>
      <c r="AO75" s="11" t="n">
        <v>15.3600000000001</v>
      </c>
      <c r="AP75" s="11">
        <f>IFERROR(VLOOKUP(AO75,'CRUCE OPORTUNIDADES'!$C$6:$D$105,2,FALSE),"")</f>
        <v/>
      </c>
      <c r="AQ75" s="11" t="n">
        <v>16.3600000000001</v>
      </c>
      <c r="AR75" s="11">
        <f>IFERROR(VLOOKUP(AQ75,'CRUCE OPORTUNIDADES'!$C$6:$D$105,2,FALSE),"")</f>
        <v/>
      </c>
      <c r="AS75" s="11" t="n">
        <v>17.3600000000002</v>
      </c>
      <c r="AT75" s="11">
        <f>IFERROR(VLOOKUP(AS75,'CRUCE OPORTUNIDADES'!$C$6:$D$105,2,FALSE),"")</f>
        <v/>
      </c>
      <c r="AU75" s="11" t="n">
        <v>18.3600000000002</v>
      </c>
      <c r="AV75" s="11">
        <f>IFERROR(VLOOKUP(AU75,'CRUCE OPORTUNIDADES'!$C$6:$D$105,2,FALSE),"")</f>
        <v/>
      </c>
      <c r="AW75" s="11" t="n">
        <v>19.3600000000002</v>
      </c>
      <c r="AX75" s="11">
        <f>IFERROR(VLOOKUP(AW75,'CRUCE OPORTUNIDADES'!$C$6:$D$105,2,FALSE),"")</f>
        <v/>
      </c>
      <c r="AY75" s="11" t="n">
        <v>20.3600000000002</v>
      </c>
      <c r="AZ75" s="11">
        <f>IFERROR(VLOOKUP(AY75,'CRUCE OPORTUNIDADES'!$C$6:$D$105,2,FALSE),"")</f>
        <v/>
      </c>
      <c r="BA75" s="11" t="n">
        <v>21.3600000000002</v>
      </c>
      <c r="BB75" s="11">
        <f>IFERROR(VLOOKUP(BA75,'CRUCE OPORTUNIDADES'!$C$6:$D$105,2,FALSE),"")</f>
        <v/>
      </c>
      <c r="BC75" s="11" t="n">
        <v>22.3600000000002</v>
      </c>
      <c r="BD75" s="11">
        <f>IFERROR(VLOOKUP(BC75,'CRUCE OPORTUNIDADES'!$C$6:$D$105,2,FALSE),"")</f>
        <v/>
      </c>
      <c r="BE75" s="11" t="n">
        <v>23.3600000000002</v>
      </c>
      <c r="BF75" s="11">
        <f>IFERROR(VLOOKUP(BE75,'CRUCE OPORTUNIDADES'!$C$6:$D$105,2,FALSE),"")</f>
        <v/>
      </c>
      <c r="BG75" s="11" t="n">
        <v>24.3600000000002</v>
      </c>
      <c r="BH75" s="11">
        <f>IFERROR(VLOOKUP(BG75,'CRUCE OPORTUNIDADES'!$C$6:$D$105,2,FALSE),"")</f>
        <v/>
      </c>
      <c r="BI75" s="11" t="n">
        <v>25.3600000000002</v>
      </c>
      <c r="BJ75" s="11">
        <f>IFERROR(VLOOKUP(BI75,'CRUCE OPORTUNIDADES'!$C$6:$D$105,2,FALSE),"")</f>
        <v/>
      </c>
    </row>
    <row r="76">
      <c r="N76" s="11">
        <f>IF(N77&lt;&gt;""," -O","")</f>
        <v/>
      </c>
      <c r="P76" s="11">
        <f>IF(P77&lt;&gt;""," -O","")</f>
        <v/>
      </c>
      <c r="R76" s="11">
        <f>IF(R77&lt;&gt;""," -O","")</f>
        <v/>
      </c>
      <c r="T76" s="11">
        <f>IF(T77&lt;&gt;""," -O","")</f>
        <v/>
      </c>
      <c r="V76" s="11">
        <f>IF(V77&lt;&gt;""," -O","")</f>
        <v/>
      </c>
      <c r="X76" s="11">
        <f>IF(X77&lt;&gt;""," -O","")</f>
        <v/>
      </c>
      <c r="Z76" s="11">
        <f>IF(Z77&lt;&gt;""," -O","")</f>
        <v/>
      </c>
      <c r="AB76" s="11">
        <f>IF(AB77&lt;&gt;""," -O","")</f>
        <v/>
      </c>
      <c r="AD76" s="11">
        <f>IF(AD77&lt;&gt;""," -O","")</f>
        <v/>
      </c>
      <c r="AF76" s="11">
        <f>IF(AF77&lt;&gt;""," -O","")</f>
        <v/>
      </c>
      <c r="AH76" s="11">
        <f>IF(AH77&lt;&gt;""," -O","")</f>
        <v/>
      </c>
      <c r="AJ76" s="11">
        <f>IF(AJ77&lt;&gt;""," -O","")</f>
        <v/>
      </c>
      <c r="AL76" s="11">
        <f>IF(AL77&lt;&gt;""," -O","")</f>
        <v/>
      </c>
      <c r="AN76" s="11">
        <f>IF(AN77&lt;&gt;""," -O","")</f>
        <v/>
      </c>
      <c r="AP76" s="11">
        <f>IF(AP77&lt;&gt;""," -O","")</f>
        <v/>
      </c>
      <c r="AR76" s="11">
        <f>IF(AR77&lt;&gt;""," -O","")</f>
        <v/>
      </c>
      <c r="AT76" s="11">
        <f>IF(AT77&lt;&gt;""," -O","")</f>
        <v/>
      </c>
      <c r="AV76" s="11">
        <f>IF(AV77&lt;&gt;""," -O","")</f>
        <v/>
      </c>
      <c r="AX76" s="11">
        <f>IF(AX77&lt;&gt;""," -O","")</f>
        <v/>
      </c>
      <c r="AZ76" s="11">
        <f>IF(AZ77&lt;&gt;""," -O","")</f>
        <v/>
      </c>
      <c r="BB76" s="11">
        <f>IF(BB77&lt;&gt;""," -O","")</f>
        <v/>
      </c>
      <c r="BD76" s="11">
        <f>IF(BD77&lt;&gt;""," -O","")</f>
        <v/>
      </c>
      <c r="BF76" s="11">
        <f>IF(BF77&lt;&gt;""," -O","")</f>
        <v/>
      </c>
      <c r="BH76" s="11">
        <f>IF(BH77&lt;&gt;""," -O","")</f>
        <v/>
      </c>
      <c r="BJ76" s="11">
        <f>IF(BJ77&lt;&gt;""," -O","")</f>
        <v/>
      </c>
    </row>
    <row r="77">
      <c r="M77" s="11" t="n">
        <v>1.37</v>
      </c>
      <c r="N77" s="11">
        <f>IFERROR(VLOOKUP(M77,'CRUCE OPORTUNIDADES'!$C$6:$D$105,2,FALSE),"")</f>
        <v/>
      </c>
      <c r="O77" s="11" t="n">
        <v>2.37000000000001</v>
      </c>
      <c r="P77" s="11">
        <f>IFERROR(VLOOKUP(O77,'CRUCE OPORTUNIDADES'!$C$6:$D$105,2,FALSE),"")</f>
        <v/>
      </c>
      <c r="Q77" s="11" t="n">
        <v>3.37000000000002</v>
      </c>
      <c r="R77" s="11">
        <f>IFERROR(VLOOKUP(Q77,'CRUCE OPORTUNIDADES'!$C$6:$D$105,2,FALSE),"")</f>
        <v/>
      </c>
      <c r="S77" s="11" t="n">
        <v>4.37000000000003</v>
      </c>
      <c r="T77" s="11">
        <f>IFERROR(VLOOKUP(S77,'CRUCE OPORTUNIDADES'!$C$6:$D$105,2,FALSE),"")</f>
        <v/>
      </c>
      <c r="U77" s="11" t="n">
        <v>5.37000000000004</v>
      </c>
      <c r="V77" s="11">
        <f>IFERROR(VLOOKUP(U77,'CRUCE OPORTUNIDADES'!$C$6:$D$105,2,FALSE),"")</f>
        <v/>
      </c>
      <c r="W77" s="11" t="n">
        <v>6.37000000000005</v>
      </c>
      <c r="X77" s="11">
        <f>IFERROR(VLOOKUP(W77,'CRUCE OPORTUNIDADES'!$C$6:$D$105,2,FALSE),"")</f>
        <v/>
      </c>
      <c r="Y77" s="11" t="n">
        <v>7.37000000000006</v>
      </c>
      <c r="Z77" s="11">
        <f>IFERROR(VLOOKUP(Y77,'CRUCE OPORTUNIDADES'!$C$6:$D$105,2,FALSE),"")</f>
        <v/>
      </c>
      <c r="AA77" s="11" t="n">
        <v>8.37000000000007</v>
      </c>
      <c r="AB77" s="11">
        <f>IFERROR(VLOOKUP(AA77,'CRUCE OPORTUNIDADES'!$C$6:$D$105,2,FALSE),"")</f>
        <v/>
      </c>
      <c r="AC77" s="11" t="n">
        <v>9.370000000000079</v>
      </c>
      <c r="AD77" s="11">
        <f>IFERROR(VLOOKUP(AC77,'CRUCE OPORTUNIDADES'!$C$6:$D$105,2,FALSE),"")</f>
        <v/>
      </c>
      <c r="AE77" s="11" t="n">
        <v>10.3700000000001</v>
      </c>
      <c r="AF77" s="11">
        <f>IFERROR(VLOOKUP(AE77,'CRUCE OPORTUNIDADES'!$C$6:$D$105,2,FALSE),"")</f>
        <v/>
      </c>
      <c r="AG77" s="11" t="n">
        <v>11.3700000000001</v>
      </c>
      <c r="AH77" s="11">
        <f>IFERROR(VLOOKUP(AG77,'CRUCE OPORTUNIDADES'!$C$6:$D$105,2,FALSE),"")</f>
        <v/>
      </c>
      <c r="AI77" s="11" t="n">
        <v>12.3700000000001</v>
      </c>
      <c r="AJ77" s="11">
        <f>IFERROR(VLOOKUP(AI77,'CRUCE OPORTUNIDADES'!$C$6:$D$105,2,FALSE),"")</f>
        <v/>
      </c>
      <c r="AK77" s="11" t="n">
        <v>13.3700000000001</v>
      </c>
      <c r="AL77" s="11">
        <f>IFERROR(VLOOKUP(AK77,'CRUCE OPORTUNIDADES'!$C$6:$D$105,2,FALSE),"")</f>
        <v/>
      </c>
      <c r="AM77" s="11" t="n">
        <v>14.3700000000001</v>
      </c>
      <c r="AN77" s="11">
        <f>IFERROR(VLOOKUP(AM77,'CRUCE OPORTUNIDADES'!$C$6:$D$105,2,FALSE),"")</f>
        <v/>
      </c>
      <c r="AO77" s="11" t="n">
        <v>15.3700000000001</v>
      </c>
      <c r="AP77" s="11">
        <f>IFERROR(VLOOKUP(AO77,'CRUCE OPORTUNIDADES'!$C$6:$D$105,2,FALSE),"")</f>
        <v/>
      </c>
      <c r="AQ77" s="11" t="n">
        <v>16.3700000000001</v>
      </c>
      <c r="AR77" s="11">
        <f>IFERROR(VLOOKUP(AQ77,'CRUCE OPORTUNIDADES'!$C$6:$D$105,2,FALSE),"")</f>
        <v/>
      </c>
      <c r="AS77" s="11" t="n">
        <v>17.3700000000002</v>
      </c>
      <c r="AT77" s="11">
        <f>IFERROR(VLOOKUP(AS77,'CRUCE OPORTUNIDADES'!$C$6:$D$105,2,FALSE),"")</f>
        <v/>
      </c>
      <c r="AU77" s="11" t="n">
        <v>18.3700000000002</v>
      </c>
      <c r="AV77" s="11">
        <f>IFERROR(VLOOKUP(AU77,'CRUCE OPORTUNIDADES'!$C$6:$D$105,2,FALSE),"")</f>
        <v/>
      </c>
      <c r="AW77" s="11" t="n">
        <v>19.3700000000002</v>
      </c>
      <c r="AX77" s="11">
        <f>IFERROR(VLOOKUP(AW77,'CRUCE OPORTUNIDADES'!$C$6:$D$105,2,FALSE),"")</f>
        <v/>
      </c>
      <c r="AY77" s="11" t="n">
        <v>20.3700000000002</v>
      </c>
      <c r="AZ77" s="11">
        <f>IFERROR(VLOOKUP(AY77,'CRUCE OPORTUNIDADES'!$C$6:$D$105,2,FALSE),"")</f>
        <v/>
      </c>
      <c r="BA77" s="11" t="n">
        <v>21.3700000000002</v>
      </c>
      <c r="BB77" s="11">
        <f>IFERROR(VLOOKUP(BA77,'CRUCE OPORTUNIDADES'!$C$6:$D$105,2,FALSE),"")</f>
        <v/>
      </c>
      <c r="BC77" s="11" t="n">
        <v>22.3700000000002</v>
      </c>
      <c r="BD77" s="11">
        <f>IFERROR(VLOOKUP(BC77,'CRUCE OPORTUNIDADES'!$C$6:$D$105,2,FALSE),"")</f>
        <v/>
      </c>
      <c r="BE77" s="11" t="n">
        <v>23.3700000000002</v>
      </c>
      <c r="BF77" s="11">
        <f>IFERROR(VLOOKUP(BE77,'CRUCE OPORTUNIDADES'!$C$6:$D$105,2,FALSE),"")</f>
        <v/>
      </c>
      <c r="BG77" s="11" t="n">
        <v>24.3700000000002</v>
      </c>
      <c r="BH77" s="11">
        <f>IFERROR(VLOOKUP(BG77,'CRUCE OPORTUNIDADES'!$C$6:$D$105,2,FALSE),"")</f>
        <v/>
      </c>
      <c r="BI77" s="11" t="n">
        <v>25.3700000000002</v>
      </c>
      <c r="BJ77" s="11">
        <f>IFERROR(VLOOKUP(BI77,'CRUCE OPORTUNIDADES'!$C$6:$D$105,2,FALSE),"")</f>
        <v/>
      </c>
    </row>
    <row r="78">
      <c r="N78" s="11">
        <f>IF(N79&lt;&gt;""," -O","")</f>
        <v/>
      </c>
      <c r="P78" s="11">
        <f>IF(P79&lt;&gt;""," -O","")</f>
        <v/>
      </c>
      <c r="R78" s="11">
        <f>IF(R79&lt;&gt;""," -O","")</f>
        <v/>
      </c>
      <c r="T78" s="11">
        <f>IF(T79&lt;&gt;""," -O","")</f>
        <v/>
      </c>
      <c r="V78" s="11">
        <f>IF(V79&lt;&gt;""," -O","")</f>
        <v/>
      </c>
      <c r="X78" s="11">
        <f>IF(X79&lt;&gt;""," -O","")</f>
        <v/>
      </c>
      <c r="Z78" s="11">
        <f>IF(Z79&lt;&gt;""," -O","")</f>
        <v/>
      </c>
      <c r="AB78" s="11">
        <f>IF(AB79&lt;&gt;""," -O","")</f>
        <v/>
      </c>
      <c r="AD78" s="11">
        <f>IF(AD79&lt;&gt;""," -O","")</f>
        <v/>
      </c>
      <c r="AF78" s="11">
        <f>IF(AF79&lt;&gt;""," -O","")</f>
        <v/>
      </c>
      <c r="AH78" s="11">
        <f>IF(AH79&lt;&gt;""," -O","")</f>
        <v/>
      </c>
      <c r="AJ78" s="11">
        <f>IF(AJ79&lt;&gt;""," -O","")</f>
        <v/>
      </c>
      <c r="AL78" s="11">
        <f>IF(AL79&lt;&gt;""," -O","")</f>
        <v/>
      </c>
      <c r="AN78" s="11">
        <f>IF(AN79&lt;&gt;""," -O","")</f>
        <v/>
      </c>
      <c r="AP78" s="11">
        <f>IF(AP79&lt;&gt;""," -O","")</f>
        <v/>
      </c>
      <c r="AR78" s="11">
        <f>IF(AR79&lt;&gt;""," -O","")</f>
        <v/>
      </c>
      <c r="AT78" s="11">
        <f>IF(AT79&lt;&gt;""," -O","")</f>
        <v/>
      </c>
      <c r="AV78" s="11">
        <f>IF(AV79&lt;&gt;""," -O","")</f>
        <v/>
      </c>
      <c r="AX78" s="11">
        <f>IF(AX79&lt;&gt;""," -O","")</f>
        <v/>
      </c>
      <c r="AZ78" s="11">
        <f>IF(AZ79&lt;&gt;""," -O","")</f>
        <v/>
      </c>
      <c r="BB78" s="11">
        <f>IF(BB79&lt;&gt;""," -O","")</f>
        <v/>
      </c>
      <c r="BD78" s="11">
        <f>IF(BD79&lt;&gt;""," -O","")</f>
        <v/>
      </c>
      <c r="BF78" s="11">
        <f>IF(BF79&lt;&gt;""," -O","")</f>
        <v/>
      </c>
      <c r="BH78" s="11">
        <f>IF(BH79&lt;&gt;""," -O","")</f>
        <v/>
      </c>
      <c r="BJ78" s="11">
        <f>IF(BJ79&lt;&gt;""," -O","")</f>
        <v/>
      </c>
    </row>
    <row r="79">
      <c r="M79" s="11" t="n">
        <v>1.38</v>
      </c>
      <c r="N79" s="11">
        <f>IFERROR(VLOOKUP(M79,'CRUCE OPORTUNIDADES'!$C$6:$D$105,2,FALSE),"")</f>
        <v/>
      </c>
      <c r="O79" s="11" t="n">
        <v>2.38000000000001</v>
      </c>
      <c r="P79" s="11">
        <f>IFERROR(VLOOKUP(O79,'CRUCE OPORTUNIDADES'!$C$6:$D$105,2,FALSE),"")</f>
        <v/>
      </c>
      <c r="Q79" s="11" t="n">
        <v>3.38000000000002</v>
      </c>
      <c r="R79" s="11">
        <f>IFERROR(VLOOKUP(Q79,'CRUCE OPORTUNIDADES'!$C$6:$D$105,2,FALSE),"")</f>
        <v/>
      </c>
      <c r="S79" s="11" t="n">
        <v>4.38000000000003</v>
      </c>
      <c r="T79" s="11">
        <f>IFERROR(VLOOKUP(S79,'CRUCE OPORTUNIDADES'!$C$6:$D$105,2,FALSE),"")</f>
        <v/>
      </c>
      <c r="U79" s="11" t="n">
        <v>5.38000000000004</v>
      </c>
      <c r="V79" s="11">
        <f>IFERROR(VLOOKUP(U79,'CRUCE OPORTUNIDADES'!$C$6:$D$105,2,FALSE),"")</f>
        <v/>
      </c>
      <c r="W79" s="11" t="n">
        <v>6.38000000000005</v>
      </c>
      <c r="X79" s="11">
        <f>IFERROR(VLOOKUP(W79,'CRUCE OPORTUNIDADES'!$C$6:$D$105,2,FALSE),"")</f>
        <v/>
      </c>
      <c r="Y79" s="11" t="n">
        <v>7.38000000000006</v>
      </c>
      <c r="Z79" s="11">
        <f>IFERROR(VLOOKUP(Y79,'CRUCE OPORTUNIDADES'!$C$6:$D$105,2,FALSE),"")</f>
        <v/>
      </c>
      <c r="AA79" s="11" t="n">
        <v>8.38000000000007</v>
      </c>
      <c r="AB79" s="11">
        <f>IFERROR(VLOOKUP(AA79,'CRUCE OPORTUNIDADES'!$C$6:$D$105,2,FALSE),"")</f>
        <v/>
      </c>
      <c r="AC79" s="11" t="n">
        <v>9.380000000000081</v>
      </c>
      <c r="AD79" s="11">
        <f>IFERROR(VLOOKUP(AC79,'CRUCE OPORTUNIDADES'!$C$6:$D$105,2,FALSE),"")</f>
        <v/>
      </c>
      <c r="AE79" s="11" t="n">
        <v>10.3800000000001</v>
      </c>
      <c r="AF79" s="11">
        <f>IFERROR(VLOOKUP(AE79,'CRUCE OPORTUNIDADES'!$C$6:$D$105,2,FALSE),"")</f>
        <v/>
      </c>
      <c r="AG79" s="11" t="n">
        <v>11.3800000000001</v>
      </c>
      <c r="AH79" s="11">
        <f>IFERROR(VLOOKUP(AG79,'CRUCE OPORTUNIDADES'!$C$6:$D$105,2,FALSE),"")</f>
        <v/>
      </c>
      <c r="AI79" s="11" t="n">
        <v>12.3800000000001</v>
      </c>
      <c r="AJ79" s="11">
        <f>IFERROR(VLOOKUP(AI79,'CRUCE OPORTUNIDADES'!$C$6:$D$105,2,FALSE),"")</f>
        <v/>
      </c>
      <c r="AK79" s="11" t="n">
        <v>13.3800000000001</v>
      </c>
      <c r="AL79" s="11">
        <f>IFERROR(VLOOKUP(AK79,'CRUCE OPORTUNIDADES'!$C$6:$D$105,2,FALSE),"")</f>
        <v/>
      </c>
      <c r="AM79" s="11" t="n">
        <v>14.3800000000001</v>
      </c>
      <c r="AN79" s="11">
        <f>IFERROR(VLOOKUP(AM79,'CRUCE OPORTUNIDADES'!$C$6:$D$105,2,FALSE),"")</f>
        <v/>
      </c>
      <c r="AO79" s="11" t="n">
        <v>15.3800000000001</v>
      </c>
      <c r="AP79" s="11">
        <f>IFERROR(VLOOKUP(AO79,'CRUCE OPORTUNIDADES'!$C$6:$D$105,2,FALSE),"")</f>
        <v/>
      </c>
      <c r="AQ79" s="11" t="n">
        <v>16.3800000000002</v>
      </c>
      <c r="AR79" s="11">
        <f>IFERROR(VLOOKUP(AQ79,'CRUCE OPORTUNIDADES'!$C$6:$D$105,2,FALSE),"")</f>
        <v/>
      </c>
      <c r="AS79" s="11" t="n">
        <v>17.3800000000002</v>
      </c>
      <c r="AT79" s="11">
        <f>IFERROR(VLOOKUP(AS79,'CRUCE OPORTUNIDADES'!$C$6:$D$105,2,FALSE),"")</f>
        <v/>
      </c>
      <c r="AU79" s="11" t="n">
        <v>18.3800000000002</v>
      </c>
      <c r="AV79" s="11">
        <f>IFERROR(VLOOKUP(AU79,'CRUCE OPORTUNIDADES'!$C$6:$D$105,2,FALSE),"")</f>
        <v/>
      </c>
      <c r="AW79" s="11" t="n">
        <v>19.3800000000002</v>
      </c>
      <c r="AX79" s="11">
        <f>IFERROR(VLOOKUP(AW79,'CRUCE OPORTUNIDADES'!$C$6:$D$105,2,FALSE),"")</f>
        <v/>
      </c>
      <c r="AY79" s="11" t="n">
        <v>20.3800000000002</v>
      </c>
      <c r="AZ79" s="11">
        <f>IFERROR(VLOOKUP(AY79,'CRUCE OPORTUNIDADES'!$C$6:$D$105,2,FALSE),"")</f>
        <v/>
      </c>
      <c r="BA79" s="11" t="n">
        <v>21.3800000000002</v>
      </c>
      <c r="BB79" s="11">
        <f>IFERROR(VLOOKUP(BA79,'CRUCE OPORTUNIDADES'!$C$6:$D$105,2,FALSE),"")</f>
        <v/>
      </c>
      <c r="BC79" s="11" t="n">
        <v>22.3800000000002</v>
      </c>
      <c r="BD79" s="11">
        <f>IFERROR(VLOOKUP(BC79,'CRUCE OPORTUNIDADES'!$C$6:$D$105,2,FALSE),"")</f>
        <v/>
      </c>
      <c r="BE79" s="11" t="n">
        <v>23.3800000000002</v>
      </c>
      <c r="BF79" s="11">
        <f>IFERROR(VLOOKUP(BE79,'CRUCE OPORTUNIDADES'!$C$6:$D$105,2,FALSE),"")</f>
        <v/>
      </c>
      <c r="BG79" s="11" t="n">
        <v>24.3800000000002</v>
      </c>
      <c r="BH79" s="11">
        <f>IFERROR(VLOOKUP(BG79,'CRUCE OPORTUNIDADES'!$C$6:$D$105,2,FALSE),"")</f>
        <v/>
      </c>
      <c r="BI79" s="11" t="n">
        <v>25.3800000000002</v>
      </c>
      <c r="BJ79" s="11">
        <f>IFERROR(VLOOKUP(BI79,'CRUCE OPORTUNIDADES'!$C$6:$D$105,2,FALSE),"")</f>
        <v/>
      </c>
    </row>
    <row r="80">
      <c r="N80" s="11">
        <f>IF(N81&lt;&gt;""," -O","")</f>
        <v/>
      </c>
      <c r="P80" s="11">
        <f>IF(P81&lt;&gt;""," -O","")</f>
        <v/>
      </c>
      <c r="R80" s="11">
        <f>IF(R81&lt;&gt;""," -O","")</f>
        <v/>
      </c>
      <c r="T80" s="11">
        <f>IF(T81&lt;&gt;""," -O","")</f>
        <v/>
      </c>
      <c r="V80" s="11">
        <f>IF(V81&lt;&gt;""," -O","")</f>
        <v/>
      </c>
      <c r="X80" s="11">
        <f>IF(X81&lt;&gt;""," -O","")</f>
        <v/>
      </c>
      <c r="Z80" s="11">
        <f>IF(Z81&lt;&gt;""," -O","")</f>
        <v/>
      </c>
      <c r="AB80" s="11">
        <f>IF(AB81&lt;&gt;""," -O","")</f>
        <v/>
      </c>
      <c r="AD80" s="11">
        <f>IF(AD81&lt;&gt;""," -O","")</f>
        <v/>
      </c>
      <c r="AF80" s="11">
        <f>IF(AF81&lt;&gt;""," -O","")</f>
        <v/>
      </c>
      <c r="AH80" s="11">
        <f>IF(AH81&lt;&gt;""," -O","")</f>
        <v/>
      </c>
      <c r="AJ80" s="11">
        <f>IF(AJ81&lt;&gt;""," -O","")</f>
        <v/>
      </c>
      <c r="AL80" s="11">
        <f>IF(AL81&lt;&gt;""," -O","")</f>
        <v/>
      </c>
      <c r="AN80" s="11">
        <f>IF(AN81&lt;&gt;""," -O","")</f>
        <v/>
      </c>
      <c r="AP80" s="11">
        <f>IF(AP81&lt;&gt;""," -O","")</f>
        <v/>
      </c>
      <c r="AR80" s="11">
        <f>IF(AR81&lt;&gt;""," -O","")</f>
        <v/>
      </c>
      <c r="AT80" s="11">
        <f>IF(AT81&lt;&gt;""," -O","")</f>
        <v/>
      </c>
      <c r="AV80" s="11">
        <f>IF(AV81&lt;&gt;""," -O","")</f>
        <v/>
      </c>
      <c r="AX80" s="11">
        <f>IF(AX81&lt;&gt;""," -O","")</f>
        <v/>
      </c>
      <c r="AZ80" s="11">
        <f>IF(AZ81&lt;&gt;""," -O","")</f>
        <v/>
      </c>
      <c r="BB80" s="11">
        <f>IF(BB81&lt;&gt;""," -O","")</f>
        <v/>
      </c>
      <c r="BD80" s="11">
        <f>IF(BD81&lt;&gt;""," -O","")</f>
        <v/>
      </c>
      <c r="BF80" s="11">
        <f>IF(BF81&lt;&gt;""," -O","")</f>
        <v/>
      </c>
      <c r="BH80" s="11">
        <f>IF(BH81&lt;&gt;""," -O","")</f>
        <v/>
      </c>
      <c r="BJ80" s="11">
        <f>IF(BJ81&lt;&gt;""," -O","")</f>
        <v/>
      </c>
    </row>
    <row r="81">
      <c r="M81" s="11" t="n">
        <v>1.39</v>
      </c>
      <c r="N81" s="11">
        <f>IFERROR(VLOOKUP(M81,'CRUCE OPORTUNIDADES'!$C$6:$D$105,2,FALSE),"")</f>
        <v/>
      </c>
      <c r="O81" s="11" t="n">
        <v>2.39000000000001</v>
      </c>
      <c r="P81" s="11">
        <f>IFERROR(VLOOKUP(O81,'CRUCE OPORTUNIDADES'!$C$6:$D$105,2,FALSE),"")</f>
        <v/>
      </c>
      <c r="Q81" s="11" t="n">
        <v>3.39000000000002</v>
      </c>
      <c r="R81" s="11">
        <f>IFERROR(VLOOKUP(Q81,'CRUCE OPORTUNIDADES'!$C$6:$D$105,2,FALSE),"")</f>
        <v/>
      </c>
      <c r="S81" s="11" t="n">
        <v>4.39000000000003</v>
      </c>
      <c r="T81" s="11">
        <f>IFERROR(VLOOKUP(S81,'CRUCE OPORTUNIDADES'!$C$6:$D$105,2,FALSE),"")</f>
        <v/>
      </c>
      <c r="U81" s="11" t="n">
        <v>5.39000000000004</v>
      </c>
      <c r="V81" s="11">
        <f>IFERROR(VLOOKUP(U81,'CRUCE OPORTUNIDADES'!$C$6:$D$105,2,FALSE),"")</f>
        <v/>
      </c>
      <c r="W81" s="11" t="n">
        <v>6.39000000000005</v>
      </c>
      <c r="X81" s="11">
        <f>IFERROR(VLOOKUP(W81,'CRUCE OPORTUNIDADES'!$C$6:$D$105,2,FALSE),"")</f>
        <v/>
      </c>
      <c r="Y81" s="11" t="n">
        <v>7.39000000000006</v>
      </c>
      <c r="Z81" s="11">
        <f>IFERROR(VLOOKUP(Y81,'CRUCE OPORTUNIDADES'!$C$6:$D$105,2,FALSE),"")</f>
        <v/>
      </c>
      <c r="AA81" s="11" t="n">
        <v>8.39000000000007</v>
      </c>
      <c r="AB81" s="11">
        <f>IFERROR(VLOOKUP(AA81,'CRUCE OPORTUNIDADES'!$C$6:$D$105,2,FALSE),"")</f>
        <v/>
      </c>
      <c r="AC81" s="11" t="n">
        <v>9.390000000000081</v>
      </c>
      <c r="AD81" s="11">
        <f>IFERROR(VLOOKUP(AC81,'CRUCE OPORTUNIDADES'!$C$6:$D$105,2,FALSE),"")</f>
        <v/>
      </c>
      <c r="AE81" s="11" t="n">
        <v>10.3900000000001</v>
      </c>
      <c r="AF81" s="11">
        <f>IFERROR(VLOOKUP(AE81,'CRUCE OPORTUNIDADES'!$C$6:$D$105,2,FALSE),"")</f>
        <v/>
      </c>
      <c r="AG81" s="11" t="n">
        <v>11.3900000000001</v>
      </c>
      <c r="AH81" s="11">
        <f>IFERROR(VLOOKUP(AG81,'CRUCE OPORTUNIDADES'!$C$6:$D$105,2,FALSE),"")</f>
        <v/>
      </c>
      <c r="AI81" s="11" t="n">
        <v>12.3900000000001</v>
      </c>
      <c r="AJ81" s="11">
        <f>IFERROR(VLOOKUP(AI81,'CRUCE OPORTUNIDADES'!$C$6:$D$105,2,FALSE),"")</f>
        <v/>
      </c>
      <c r="AK81" s="11" t="n">
        <v>13.3900000000001</v>
      </c>
      <c r="AL81" s="11">
        <f>IFERROR(VLOOKUP(AK81,'CRUCE OPORTUNIDADES'!$C$6:$D$105,2,FALSE),"")</f>
        <v/>
      </c>
      <c r="AM81" s="11" t="n">
        <v>14.3900000000001</v>
      </c>
      <c r="AN81" s="11">
        <f>IFERROR(VLOOKUP(AM81,'CRUCE OPORTUNIDADES'!$C$6:$D$105,2,FALSE),"")</f>
        <v/>
      </c>
      <c r="AO81" s="11" t="n">
        <v>15.3900000000001</v>
      </c>
      <c r="AP81" s="11">
        <f>IFERROR(VLOOKUP(AO81,'CRUCE OPORTUNIDADES'!$C$6:$D$105,2,FALSE),"")</f>
        <v/>
      </c>
      <c r="AQ81" s="11" t="n">
        <v>16.3900000000001</v>
      </c>
      <c r="AR81" s="11">
        <f>IFERROR(VLOOKUP(AQ81,'CRUCE OPORTUNIDADES'!$C$6:$D$105,2,FALSE),"")</f>
        <v/>
      </c>
      <c r="AS81" s="11" t="n">
        <v>17.3900000000002</v>
      </c>
      <c r="AT81" s="11">
        <f>IFERROR(VLOOKUP(AS81,'CRUCE OPORTUNIDADES'!$C$6:$D$105,2,FALSE),"")</f>
        <v/>
      </c>
      <c r="AU81" s="11" t="n">
        <v>18.3900000000002</v>
      </c>
      <c r="AV81" s="11">
        <f>IFERROR(VLOOKUP(AU81,'CRUCE OPORTUNIDADES'!$C$6:$D$105,2,FALSE),"")</f>
        <v/>
      </c>
      <c r="AW81" s="11" t="n">
        <v>19.3900000000002</v>
      </c>
      <c r="AX81" s="11">
        <f>IFERROR(VLOOKUP(AW81,'CRUCE OPORTUNIDADES'!$C$6:$D$105,2,FALSE),"")</f>
        <v/>
      </c>
      <c r="AY81" s="11" t="n">
        <v>20.3900000000002</v>
      </c>
      <c r="AZ81" s="11">
        <f>IFERROR(VLOOKUP(AY81,'CRUCE OPORTUNIDADES'!$C$6:$D$105,2,FALSE),"")</f>
        <v/>
      </c>
      <c r="BA81" s="11" t="n">
        <v>21.3900000000002</v>
      </c>
      <c r="BB81" s="11">
        <f>IFERROR(VLOOKUP(BA81,'CRUCE OPORTUNIDADES'!$C$6:$D$105,2,FALSE),"")</f>
        <v/>
      </c>
      <c r="BC81" s="11" t="n">
        <v>22.3900000000002</v>
      </c>
      <c r="BD81" s="11">
        <f>IFERROR(VLOOKUP(BC81,'CRUCE OPORTUNIDADES'!$C$6:$D$105,2,FALSE),"")</f>
        <v/>
      </c>
      <c r="BE81" s="11" t="n">
        <v>23.3900000000002</v>
      </c>
      <c r="BF81" s="11">
        <f>IFERROR(VLOOKUP(BE81,'CRUCE OPORTUNIDADES'!$C$6:$D$105,2,FALSE),"")</f>
        <v/>
      </c>
      <c r="BG81" s="11" t="n">
        <v>24.3900000000002</v>
      </c>
      <c r="BH81" s="11">
        <f>IFERROR(VLOOKUP(BG81,'CRUCE OPORTUNIDADES'!$C$6:$D$105,2,FALSE),"")</f>
        <v/>
      </c>
      <c r="BI81" s="11" t="n">
        <v>25.3900000000002</v>
      </c>
      <c r="BJ81" s="11">
        <f>IFERROR(VLOOKUP(BI81,'CRUCE OPORTUNIDADES'!$C$6:$D$105,2,FALSE),"")</f>
        <v/>
      </c>
    </row>
    <row r="82">
      <c r="N82" s="11">
        <f>IF(N83&lt;&gt;""," -O","")</f>
        <v/>
      </c>
      <c r="P82" s="11">
        <f>IF(P83&lt;&gt;""," -O","")</f>
        <v/>
      </c>
      <c r="R82" s="11">
        <f>IF(R83&lt;&gt;""," -O","")</f>
        <v/>
      </c>
      <c r="T82" s="11">
        <f>IF(T83&lt;&gt;""," -O","")</f>
        <v/>
      </c>
      <c r="V82" s="11">
        <f>IF(V83&lt;&gt;""," -O","")</f>
        <v/>
      </c>
      <c r="X82" s="11">
        <f>IF(X83&lt;&gt;""," -O","")</f>
        <v/>
      </c>
      <c r="Z82" s="11">
        <f>IF(Z83&lt;&gt;""," -O","")</f>
        <v/>
      </c>
      <c r="AB82" s="11">
        <f>IF(AB83&lt;&gt;""," -O","")</f>
        <v/>
      </c>
      <c r="AD82" s="11">
        <f>IF(AD83&lt;&gt;""," -O","")</f>
        <v/>
      </c>
      <c r="AF82" s="11">
        <f>IF(AF83&lt;&gt;""," -O","")</f>
        <v/>
      </c>
      <c r="AH82" s="11">
        <f>IF(AH83&lt;&gt;""," -O","")</f>
        <v/>
      </c>
      <c r="AJ82" s="11">
        <f>IF(AJ83&lt;&gt;""," -O","")</f>
        <v/>
      </c>
      <c r="AL82" s="11">
        <f>IF(AL83&lt;&gt;""," -O","")</f>
        <v/>
      </c>
      <c r="AN82" s="11">
        <f>IF(AN83&lt;&gt;""," -O","")</f>
        <v/>
      </c>
      <c r="AP82" s="11">
        <f>IF(AP83&lt;&gt;""," -O","")</f>
        <v/>
      </c>
      <c r="AR82" s="11">
        <f>IF(AR83&lt;&gt;""," -O","")</f>
        <v/>
      </c>
      <c r="AT82" s="11">
        <f>IF(AT83&lt;&gt;""," -O","")</f>
        <v/>
      </c>
      <c r="AV82" s="11">
        <f>IF(AV83&lt;&gt;""," -O","")</f>
        <v/>
      </c>
      <c r="AX82" s="11">
        <f>IF(AX83&lt;&gt;""," -O","")</f>
        <v/>
      </c>
      <c r="AZ82" s="11">
        <f>IF(AZ83&lt;&gt;""," -O","")</f>
        <v/>
      </c>
      <c r="BB82" s="11">
        <f>IF(BB83&lt;&gt;""," -O","")</f>
        <v/>
      </c>
      <c r="BD82" s="11">
        <f>IF(BD83&lt;&gt;""," -O","")</f>
        <v/>
      </c>
      <c r="BF82" s="11">
        <f>IF(BF83&lt;&gt;""," -O","")</f>
        <v/>
      </c>
      <c r="BH82" s="11">
        <f>IF(BH83&lt;&gt;""," -O","")</f>
        <v/>
      </c>
      <c r="BJ82" s="11">
        <f>IF(BJ83&lt;&gt;""," -O","")</f>
        <v/>
      </c>
    </row>
    <row r="83">
      <c r="M83" s="11" t="n">
        <v>1.4</v>
      </c>
      <c r="N83" s="11">
        <f>IFERROR(VLOOKUP(M83,'CRUCE OPORTUNIDADES'!$C$6:$D$105,2,FALSE),"")</f>
        <v/>
      </c>
      <c r="O83" s="11" t="n">
        <v>2.40000000000001</v>
      </c>
      <c r="P83" s="11">
        <f>IFERROR(VLOOKUP(O83,'CRUCE OPORTUNIDADES'!$C$6:$D$105,2,FALSE),"")</f>
        <v/>
      </c>
      <c r="Q83" s="11" t="n">
        <v>3.40000000000002</v>
      </c>
      <c r="R83" s="11">
        <f>IFERROR(VLOOKUP(Q83,'CRUCE OPORTUNIDADES'!$C$6:$D$105,2,FALSE),"")</f>
        <v/>
      </c>
      <c r="S83" s="11" t="n">
        <v>4.40000000000003</v>
      </c>
      <c r="T83" s="11">
        <f>IFERROR(VLOOKUP(S83,'CRUCE OPORTUNIDADES'!$C$6:$D$105,2,FALSE),"")</f>
        <v/>
      </c>
      <c r="U83" s="11" t="n">
        <v>5.40000000000004</v>
      </c>
      <c r="V83" s="11">
        <f>IFERROR(VLOOKUP(U83,'CRUCE OPORTUNIDADES'!$C$6:$D$105,2,FALSE),"")</f>
        <v/>
      </c>
      <c r="W83" s="11" t="n">
        <v>6.40000000000005</v>
      </c>
      <c r="X83" s="11">
        <f>IFERROR(VLOOKUP(W83,'CRUCE OPORTUNIDADES'!$C$6:$D$105,2,FALSE),"")</f>
        <v/>
      </c>
      <c r="Y83" s="11" t="n">
        <v>7.40000000000006</v>
      </c>
      <c r="Z83" s="11">
        <f>IFERROR(VLOOKUP(Y83,'CRUCE OPORTUNIDADES'!$C$6:$D$105,2,FALSE),"")</f>
        <v/>
      </c>
      <c r="AA83" s="11" t="n">
        <v>8.40000000000007</v>
      </c>
      <c r="AB83" s="11">
        <f>IFERROR(VLOOKUP(AA83,'CRUCE OPORTUNIDADES'!$C$6:$D$105,2,FALSE),"")</f>
        <v/>
      </c>
      <c r="AC83" s="11" t="n">
        <v>9.40000000000008</v>
      </c>
      <c r="AD83" s="11">
        <f>IFERROR(VLOOKUP(AC83,'CRUCE OPORTUNIDADES'!$C$6:$D$105,2,FALSE),"")</f>
        <v/>
      </c>
      <c r="AE83" s="11" t="n">
        <v>10.4000000000001</v>
      </c>
      <c r="AF83" s="11">
        <f>IFERROR(VLOOKUP(AE83,'CRUCE OPORTUNIDADES'!$C$6:$D$105,2,FALSE),"")</f>
        <v/>
      </c>
      <c r="AG83" s="11" t="n">
        <v>11.4000000000001</v>
      </c>
      <c r="AH83" s="11">
        <f>IFERROR(VLOOKUP(AG83,'CRUCE OPORTUNIDADES'!$C$6:$D$105,2,FALSE),"")</f>
        <v/>
      </c>
      <c r="AI83" s="11" t="n">
        <v>12.4000000000001</v>
      </c>
      <c r="AJ83" s="11">
        <f>IFERROR(VLOOKUP(AI83,'CRUCE OPORTUNIDADES'!$C$6:$D$105,2,FALSE),"")</f>
        <v/>
      </c>
      <c r="AK83" s="11" t="n">
        <v>13.4000000000001</v>
      </c>
      <c r="AL83" s="11">
        <f>IFERROR(VLOOKUP(AK83,'CRUCE OPORTUNIDADES'!$C$6:$D$105,2,FALSE),"")</f>
        <v/>
      </c>
      <c r="AM83" s="11" t="n">
        <v>14.4000000000001</v>
      </c>
      <c r="AN83" s="11">
        <f>IFERROR(VLOOKUP(AM83,'CRUCE OPORTUNIDADES'!$C$6:$D$105,2,FALSE),"")</f>
        <v/>
      </c>
      <c r="AO83" s="11" t="n">
        <v>15.4000000000001</v>
      </c>
      <c r="AP83" s="11">
        <f>IFERROR(VLOOKUP(AO83,'CRUCE OPORTUNIDADES'!$C$6:$D$105,2,FALSE),"")</f>
        <v/>
      </c>
      <c r="AQ83" s="11" t="n">
        <v>16.4000000000002</v>
      </c>
      <c r="AR83" s="11">
        <f>IFERROR(VLOOKUP(AQ83,'CRUCE OPORTUNIDADES'!$C$6:$D$105,2,FALSE),"")</f>
        <v/>
      </c>
      <c r="AS83" s="11" t="n">
        <v>17.4000000000002</v>
      </c>
      <c r="AT83" s="11">
        <f>IFERROR(VLOOKUP(AS83,'CRUCE OPORTUNIDADES'!$C$6:$D$105,2,FALSE),"")</f>
        <v/>
      </c>
      <c r="AU83" s="11" t="n">
        <v>18.4000000000002</v>
      </c>
      <c r="AV83" s="11">
        <f>IFERROR(VLOOKUP(AU83,'CRUCE OPORTUNIDADES'!$C$6:$D$105,2,FALSE),"")</f>
        <v/>
      </c>
      <c r="AW83" s="11" t="n">
        <v>19.4000000000002</v>
      </c>
      <c r="AX83" s="11">
        <f>IFERROR(VLOOKUP(AW83,'CRUCE OPORTUNIDADES'!$C$6:$D$105,2,FALSE),"")</f>
        <v/>
      </c>
      <c r="AY83" s="11" t="n">
        <v>20.4000000000002</v>
      </c>
      <c r="AZ83" s="11">
        <f>IFERROR(VLOOKUP(AY83,'CRUCE OPORTUNIDADES'!$C$6:$D$105,2,FALSE),"")</f>
        <v/>
      </c>
      <c r="BA83" s="11" t="n">
        <v>21.4000000000002</v>
      </c>
      <c r="BB83" s="11">
        <f>IFERROR(VLOOKUP(BA83,'CRUCE OPORTUNIDADES'!$C$6:$D$105,2,FALSE),"")</f>
        <v/>
      </c>
      <c r="BC83" s="11" t="n">
        <v>22.4000000000002</v>
      </c>
      <c r="BD83" s="11">
        <f>IFERROR(VLOOKUP(BC83,'CRUCE OPORTUNIDADES'!$C$6:$D$105,2,FALSE),"")</f>
        <v/>
      </c>
      <c r="BE83" s="11" t="n">
        <v>23.4000000000002</v>
      </c>
      <c r="BF83" s="11">
        <f>IFERROR(VLOOKUP(BE83,'CRUCE OPORTUNIDADES'!$C$6:$D$105,2,FALSE),"")</f>
        <v/>
      </c>
      <c r="BG83" s="11" t="n">
        <v>24.4000000000002</v>
      </c>
      <c r="BH83" s="11">
        <f>IFERROR(VLOOKUP(BG83,'CRUCE OPORTUNIDADES'!$C$6:$D$105,2,FALSE),"")</f>
        <v/>
      </c>
      <c r="BI83" s="11" t="n">
        <v>25.4000000000002</v>
      </c>
      <c r="BJ83" s="11">
        <f>IFERROR(VLOOKUP(BI83,'CRUCE OPORTUNIDADES'!$C$6:$D$105,2,FALSE),"")</f>
        <v/>
      </c>
    </row>
    <row r="84">
      <c r="N84" s="11">
        <f>IF(N85&lt;&gt;""," -O","")</f>
        <v/>
      </c>
      <c r="P84" s="11">
        <f>IF(P85&lt;&gt;""," -O","")</f>
        <v/>
      </c>
      <c r="R84" s="11">
        <f>IF(R85&lt;&gt;""," -O","")</f>
        <v/>
      </c>
      <c r="T84" s="11">
        <f>IF(T85&lt;&gt;""," -O","")</f>
        <v/>
      </c>
      <c r="V84" s="11">
        <f>IF(V85&lt;&gt;""," -O","")</f>
        <v/>
      </c>
      <c r="X84" s="11">
        <f>IF(X85&lt;&gt;""," -O","")</f>
        <v/>
      </c>
      <c r="Z84" s="11">
        <f>IF(Z85&lt;&gt;""," -O","")</f>
        <v/>
      </c>
      <c r="AB84" s="11">
        <f>IF(AB85&lt;&gt;""," -O","")</f>
        <v/>
      </c>
      <c r="AD84" s="11">
        <f>IF(AD85&lt;&gt;""," -O","")</f>
        <v/>
      </c>
      <c r="AF84" s="11">
        <f>IF(AF85&lt;&gt;""," -O","")</f>
        <v/>
      </c>
      <c r="AH84" s="11">
        <f>IF(AH85&lt;&gt;""," -O","")</f>
        <v/>
      </c>
      <c r="AJ84" s="11">
        <f>IF(AJ85&lt;&gt;""," -O","")</f>
        <v/>
      </c>
      <c r="AL84" s="11">
        <f>IF(AL85&lt;&gt;""," -O","")</f>
        <v/>
      </c>
      <c r="AN84" s="11">
        <f>IF(AN85&lt;&gt;""," -O","")</f>
        <v/>
      </c>
      <c r="AP84" s="11">
        <f>IF(AP85&lt;&gt;""," -O","")</f>
        <v/>
      </c>
      <c r="AR84" s="11">
        <f>IF(AR85&lt;&gt;""," -O","")</f>
        <v/>
      </c>
      <c r="AT84" s="11">
        <f>IF(AT85&lt;&gt;""," -O","")</f>
        <v/>
      </c>
      <c r="AV84" s="11">
        <f>IF(AV85&lt;&gt;""," -O","")</f>
        <v/>
      </c>
      <c r="AX84" s="11">
        <f>IF(AX85&lt;&gt;""," -O","")</f>
        <v/>
      </c>
      <c r="AZ84" s="11">
        <f>IF(AZ85&lt;&gt;""," -O","")</f>
        <v/>
      </c>
      <c r="BB84" s="11">
        <f>IF(BB85&lt;&gt;""," -O","")</f>
        <v/>
      </c>
      <c r="BD84" s="11">
        <f>IF(BD85&lt;&gt;""," -O","")</f>
        <v/>
      </c>
      <c r="BF84" s="11">
        <f>IF(BF85&lt;&gt;""," -O","")</f>
        <v/>
      </c>
      <c r="BH84" s="11">
        <f>IF(BH85&lt;&gt;""," -O","")</f>
        <v/>
      </c>
      <c r="BJ84" s="11">
        <f>IF(BJ85&lt;&gt;""," -O","")</f>
        <v/>
      </c>
    </row>
    <row r="85">
      <c r="M85" s="11" t="n">
        <v>1.41</v>
      </c>
      <c r="N85" s="11">
        <f>IFERROR(VLOOKUP(M85,'CRUCE OPORTUNIDADES'!$C$6:$D$105,2,FALSE),"")</f>
        <v/>
      </c>
      <c r="O85" s="11" t="n">
        <v>2.41000000000001</v>
      </c>
      <c r="P85" s="11">
        <f>IFERROR(VLOOKUP(O85,'CRUCE OPORTUNIDADES'!$C$6:$D$105,2,FALSE),"")</f>
        <v/>
      </c>
      <c r="Q85" s="11" t="n">
        <v>3.41000000000002</v>
      </c>
      <c r="R85" s="11">
        <f>IFERROR(VLOOKUP(Q85,'CRUCE OPORTUNIDADES'!$C$6:$D$105,2,FALSE),"")</f>
        <v/>
      </c>
      <c r="S85" s="11" t="n">
        <v>4.41000000000003</v>
      </c>
      <c r="T85" s="11">
        <f>IFERROR(VLOOKUP(S85,'CRUCE OPORTUNIDADES'!$C$6:$D$105,2,FALSE),"")</f>
        <v/>
      </c>
      <c r="U85" s="11" t="n">
        <v>5.41000000000004</v>
      </c>
      <c r="V85" s="11">
        <f>IFERROR(VLOOKUP(U85,'CRUCE OPORTUNIDADES'!$C$6:$D$105,2,FALSE),"")</f>
        <v/>
      </c>
      <c r="W85" s="11" t="n">
        <v>6.41000000000005</v>
      </c>
      <c r="X85" s="11">
        <f>IFERROR(VLOOKUP(W85,'CRUCE OPORTUNIDADES'!$C$6:$D$105,2,FALSE),"")</f>
        <v/>
      </c>
      <c r="Y85" s="11" t="n">
        <v>7.41000000000006</v>
      </c>
      <c r="Z85" s="11">
        <f>IFERROR(VLOOKUP(Y85,'CRUCE OPORTUNIDADES'!$C$6:$D$105,2,FALSE),"")</f>
        <v/>
      </c>
      <c r="AA85" s="11" t="n">
        <v>8.410000000000069</v>
      </c>
      <c r="AB85" s="11">
        <f>IFERROR(VLOOKUP(AA85,'CRUCE OPORTUNIDADES'!$C$6:$D$105,2,FALSE),"")</f>
        <v/>
      </c>
      <c r="AC85" s="11" t="n">
        <v>9.41000000000008</v>
      </c>
      <c r="AD85" s="11">
        <f>IFERROR(VLOOKUP(AC85,'CRUCE OPORTUNIDADES'!$C$6:$D$105,2,FALSE),"")</f>
        <v/>
      </c>
      <c r="AE85" s="11" t="n">
        <v>10.4100000000001</v>
      </c>
      <c r="AF85" s="11">
        <f>IFERROR(VLOOKUP(AE85,'CRUCE OPORTUNIDADES'!$C$6:$D$105,2,FALSE),"")</f>
        <v/>
      </c>
      <c r="AG85" s="11" t="n">
        <v>11.4100000000001</v>
      </c>
      <c r="AH85" s="11">
        <f>IFERROR(VLOOKUP(AG85,'CRUCE OPORTUNIDADES'!$C$6:$D$105,2,FALSE),"")</f>
        <v/>
      </c>
      <c r="AI85" s="11" t="n">
        <v>12.4100000000001</v>
      </c>
      <c r="AJ85" s="11">
        <f>IFERROR(VLOOKUP(AI85,'CRUCE OPORTUNIDADES'!$C$6:$D$105,2,FALSE),"")</f>
        <v/>
      </c>
      <c r="AK85" s="11" t="n">
        <v>13.4100000000001</v>
      </c>
      <c r="AL85" s="11">
        <f>IFERROR(VLOOKUP(AK85,'CRUCE OPORTUNIDADES'!$C$6:$D$105,2,FALSE),"")</f>
        <v/>
      </c>
      <c r="AM85" s="11" t="n">
        <v>14.4100000000001</v>
      </c>
      <c r="AN85" s="11">
        <f>IFERROR(VLOOKUP(AM85,'CRUCE OPORTUNIDADES'!$C$6:$D$105,2,FALSE),"")</f>
        <v/>
      </c>
      <c r="AO85" s="11" t="n">
        <v>15.4100000000001</v>
      </c>
      <c r="AP85" s="11">
        <f>IFERROR(VLOOKUP(AO85,'CRUCE OPORTUNIDADES'!$C$6:$D$105,2,FALSE),"")</f>
        <v/>
      </c>
      <c r="AQ85" s="11" t="n">
        <v>16.4100000000001</v>
      </c>
      <c r="AR85" s="11">
        <f>IFERROR(VLOOKUP(AQ85,'CRUCE OPORTUNIDADES'!$C$6:$D$105,2,FALSE),"")</f>
        <v/>
      </c>
      <c r="AS85" s="11" t="n">
        <v>17.4100000000002</v>
      </c>
      <c r="AT85" s="11">
        <f>IFERROR(VLOOKUP(AS85,'CRUCE OPORTUNIDADES'!$C$6:$D$105,2,FALSE),"")</f>
        <v/>
      </c>
      <c r="AU85" s="11" t="n">
        <v>18.4100000000002</v>
      </c>
      <c r="AV85" s="11">
        <f>IFERROR(VLOOKUP(AU85,'CRUCE OPORTUNIDADES'!$C$6:$D$105,2,FALSE),"")</f>
        <v/>
      </c>
      <c r="AW85" s="11" t="n">
        <v>19.4100000000002</v>
      </c>
      <c r="AX85" s="11">
        <f>IFERROR(VLOOKUP(AW85,'CRUCE OPORTUNIDADES'!$C$6:$D$105,2,FALSE),"")</f>
        <v/>
      </c>
      <c r="AY85" s="11" t="n">
        <v>20.4100000000002</v>
      </c>
      <c r="AZ85" s="11">
        <f>IFERROR(VLOOKUP(AY85,'CRUCE OPORTUNIDADES'!$C$6:$D$105,2,FALSE),"")</f>
        <v/>
      </c>
      <c r="BA85" s="11" t="n">
        <v>21.4100000000002</v>
      </c>
      <c r="BB85" s="11">
        <f>IFERROR(VLOOKUP(BA85,'CRUCE OPORTUNIDADES'!$C$6:$D$105,2,FALSE),"")</f>
        <v/>
      </c>
      <c r="BC85" s="11" t="n">
        <v>22.4100000000002</v>
      </c>
      <c r="BD85" s="11">
        <f>IFERROR(VLOOKUP(BC85,'CRUCE OPORTUNIDADES'!$C$6:$D$105,2,FALSE),"")</f>
        <v/>
      </c>
      <c r="BE85" s="11" t="n">
        <v>23.4100000000002</v>
      </c>
      <c r="BF85" s="11">
        <f>IFERROR(VLOOKUP(BE85,'CRUCE OPORTUNIDADES'!$C$6:$D$105,2,FALSE),"")</f>
        <v/>
      </c>
      <c r="BG85" s="11" t="n">
        <v>24.4100000000002</v>
      </c>
      <c r="BH85" s="11">
        <f>IFERROR(VLOOKUP(BG85,'CRUCE OPORTUNIDADES'!$C$6:$D$105,2,FALSE),"")</f>
        <v/>
      </c>
      <c r="BI85" s="11" t="n">
        <v>25.4100000000002</v>
      </c>
      <c r="BJ85" s="11">
        <f>IFERROR(VLOOKUP(BI85,'CRUCE OPORTUNIDADES'!$C$6:$D$105,2,FALSE),"")</f>
        <v/>
      </c>
    </row>
    <row r="86">
      <c r="N86" s="11">
        <f>IF(N87&lt;&gt;""," -O","")</f>
        <v/>
      </c>
      <c r="P86" s="11">
        <f>IF(P87&lt;&gt;""," -O","")</f>
        <v/>
      </c>
      <c r="R86" s="11">
        <f>IF(R87&lt;&gt;""," -O","")</f>
        <v/>
      </c>
      <c r="T86" s="11">
        <f>IF(T87&lt;&gt;""," -O","")</f>
        <v/>
      </c>
      <c r="V86" s="11">
        <f>IF(V87&lt;&gt;""," -O","")</f>
        <v/>
      </c>
      <c r="X86" s="11">
        <f>IF(X87&lt;&gt;""," -O","")</f>
        <v/>
      </c>
      <c r="Z86" s="11">
        <f>IF(Z87&lt;&gt;""," -O","")</f>
        <v/>
      </c>
      <c r="AB86" s="11">
        <f>IF(AB87&lt;&gt;""," -O","")</f>
        <v/>
      </c>
      <c r="AD86" s="11">
        <f>IF(AD87&lt;&gt;""," -O","")</f>
        <v/>
      </c>
      <c r="AF86" s="11">
        <f>IF(AF87&lt;&gt;""," -O","")</f>
        <v/>
      </c>
      <c r="AH86" s="11">
        <f>IF(AH87&lt;&gt;""," -O","")</f>
        <v/>
      </c>
      <c r="AJ86" s="11">
        <f>IF(AJ87&lt;&gt;""," -O","")</f>
        <v/>
      </c>
      <c r="AL86" s="11">
        <f>IF(AL87&lt;&gt;""," -O","")</f>
        <v/>
      </c>
      <c r="AN86" s="11">
        <f>IF(AN87&lt;&gt;""," -O","")</f>
        <v/>
      </c>
      <c r="AP86" s="11">
        <f>IF(AP87&lt;&gt;""," -O","")</f>
        <v/>
      </c>
      <c r="AR86" s="11">
        <f>IF(AR87&lt;&gt;""," -O","")</f>
        <v/>
      </c>
      <c r="AT86" s="11">
        <f>IF(AT87&lt;&gt;""," -O","")</f>
        <v/>
      </c>
      <c r="AV86" s="11">
        <f>IF(AV87&lt;&gt;""," -O","")</f>
        <v/>
      </c>
      <c r="AX86" s="11">
        <f>IF(AX87&lt;&gt;""," -O","")</f>
        <v/>
      </c>
      <c r="AZ86" s="11">
        <f>IF(AZ87&lt;&gt;""," -O","")</f>
        <v/>
      </c>
      <c r="BB86" s="11">
        <f>IF(BB87&lt;&gt;""," -O","")</f>
        <v/>
      </c>
      <c r="BD86" s="11">
        <f>IF(BD87&lt;&gt;""," -O","")</f>
        <v/>
      </c>
      <c r="BF86" s="11">
        <f>IF(BF87&lt;&gt;""," -O","")</f>
        <v/>
      </c>
      <c r="BH86" s="11">
        <f>IF(BH87&lt;&gt;""," -O","")</f>
        <v/>
      </c>
      <c r="BJ86" s="11">
        <f>IF(BJ87&lt;&gt;""," -O","")</f>
        <v/>
      </c>
    </row>
    <row r="87">
      <c r="M87" s="11" t="n">
        <v>1.42</v>
      </c>
      <c r="N87" s="11">
        <f>IFERROR(VLOOKUP(M87,'CRUCE OPORTUNIDADES'!$C$6:$D$105,2,FALSE),"")</f>
        <v/>
      </c>
      <c r="O87" s="11" t="n">
        <v>2.42000000000001</v>
      </c>
      <c r="P87" s="11">
        <f>IFERROR(VLOOKUP(O87,'CRUCE OPORTUNIDADES'!$C$6:$D$105,2,FALSE),"")</f>
        <v/>
      </c>
      <c r="Q87" s="11" t="n">
        <v>3.42000000000002</v>
      </c>
      <c r="R87" s="11">
        <f>IFERROR(VLOOKUP(Q87,'CRUCE OPORTUNIDADES'!$C$6:$D$105,2,FALSE),"")</f>
        <v/>
      </c>
      <c r="S87" s="11" t="n">
        <v>4.42000000000003</v>
      </c>
      <c r="T87" s="11">
        <f>IFERROR(VLOOKUP(S87,'CRUCE OPORTUNIDADES'!$C$6:$D$105,2,FALSE),"")</f>
        <v/>
      </c>
      <c r="U87" s="11" t="n">
        <v>5.42000000000004</v>
      </c>
      <c r="V87" s="11">
        <f>IFERROR(VLOOKUP(U87,'CRUCE OPORTUNIDADES'!$C$6:$D$105,2,FALSE),"")</f>
        <v/>
      </c>
      <c r="W87" s="11" t="n">
        <v>6.42000000000005</v>
      </c>
      <c r="X87" s="11">
        <f>IFERROR(VLOOKUP(W87,'CRUCE OPORTUNIDADES'!$C$6:$D$105,2,FALSE),"")</f>
        <v/>
      </c>
      <c r="Y87" s="11" t="n">
        <v>7.42000000000006</v>
      </c>
      <c r="Z87" s="11">
        <f>IFERROR(VLOOKUP(Y87,'CRUCE OPORTUNIDADES'!$C$6:$D$105,2,FALSE),"")</f>
        <v/>
      </c>
      <c r="AA87" s="11" t="n">
        <v>8.420000000000069</v>
      </c>
      <c r="AB87" s="11">
        <f>IFERROR(VLOOKUP(AA87,'CRUCE OPORTUNIDADES'!$C$6:$D$105,2,FALSE),"")</f>
        <v/>
      </c>
      <c r="AC87" s="11" t="n">
        <v>9.42000000000008</v>
      </c>
      <c r="AD87" s="11">
        <f>IFERROR(VLOOKUP(AC87,'CRUCE OPORTUNIDADES'!$C$6:$D$105,2,FALSE),"")</f>
        <v/>
      </c>
      <c r="AE87" s="11" t="n">
        <v>10.4200000000001</v>
      </c>
      <c r="AF87" s="11">
        <f>IFERROR(VLOOKUP(AE87,'CRUCE OPORTUNIDADES'!$C$6:$D$105,2,FALSE),"")</f>
        <v/>
      </c>
      <c r="AG87" s="11" t="n">
        <v>11.4200000000001</v>
      </c>
      <c r="AH87" s="11">
        <f>IFERROR(VLOOKUP(AG87,'CRUCE OPORTUNIDADES'!$C$6:$D$105,2,FALSE),"")</f>
        <v/>
      </c>
      <c r="AI87" s="11" t="n">
        <v>12.4200000000001</v>
      </c>
      <c r="AJ87" s="11">
        <f>IFERROR(VLOOKUP(AI87,'CRUCE OPORTUNIDADES'!$C$6:$D$105,2,FALSE),"")</f>
        <v/>
      </c>
      <c r="AK87" s="11" t="n">
        <v>13.4200000000001</v>
      </c>
      <c r="AL87" s="11">
        <f>IFERROR(VLOOKUP(AK87,'CRUCE OPORTUNIDADES'!$C$6:$D$105,2,FALSE),"")</f>
        <v/>
      </c>
      <c r="AM87" s="11" t="n">
        <v>14.4200000000001</v>
      </c>
      <c r="AN87" s="11">
        <f>IFERROR(VLOOKUP(AM87,'CRUCE OPORTUNIDADES'!$C$6:$D$105,2,FALSE),"")</f>
        <v/>
      </c>
      <c r="AO87" s="11" t="n">
        <v>15.4200000000001</v>
      </c>
      <c r="AP87" s="11">
        <f>IFERROR(VLOOKUP(AO87,'CRUCE OPORTUNIDADES'!$C$6:$D$105,2,FALSE),"")</f>
        <v/>
      </c>
      <c r="AQ87" s="11" t="n">
        <v>16.4200000000002</v>
      </c>
      <c r="AR87" s="11">
        <f>IFERROR(VLOOKUP(AQ87,'CRUCE OPORTUNIDADES'!$C$6:$D$105,2,FALSE),"")</f>
        <v/>
      </c>
      <c r="AS87" s="11" t="n">
        <v>17.4200000000002</v>
      </c>
      <c r="AT87" s="11">
        <f>IFERROR(VLOOKUP(AS87,'CRUCE OPORTUNIDADES'!$C$6:$D$105,2,FALSE),"")</f>
        <v/>
      </c>
      <c r="AU87" s="11" t="n">
        <v>18.4200000000002</v>
      </c>
      <c r="AV87" s="11">
        <f>IFERROR(VLOOKUP(AU87,'CRUCE OPORTUNIDADES'!$C$6:$D$105,2,FALSE),"")</f>
        <v/>
      </c>
      <c r="AW87" s="11" t="n">
        <v>19.4200000000002</v>
      </c>
      <c r="AX87" s="11">
        <f>IFERROR(VLOOKUP(AW87,'CRUCE OPORTUNIDADES'!$C$6:$D$105,2,FALSE),"")</f>
        <v/>
      </c>
      <c r="AY87" s="11" t="n">
        <v>20.4200000000002</v>
      </c>
      <c r="AZ87" s="11">
        <f>IFERROR(VLOOKUP(AY87,'CRUCE OPORTUNIDADES'!$C$6:$D$105,2,FALSE),"")</f>
        <v/>
      </c>
      <c r="BA87" s="11" t="n">
        <v>21.4200000000002</v>
      </c>
      <c r="BB87" s="11">
        <f>IFERROR(VLOOKUP(BA87,'CRUCE OPORTUNIDADES'!$C$6:$D$105,2,FALSE),"")</f>
        <v/>
      </c>
      <c r="BC87" s="11" t="n">
        <v>22.4200000000002</v>
      </c>
      <c r="BD87" s="11">
        <f>IFERROR(VLOOKUP(BC87,'CRUCE OPORTUNIDADES'!$C$6:$D$105,2,FALSE),"")</f>
        <v/>
      </c>
      <c r="BE87" s="11" t="n">
        <v>23.4200000000002</v>
      </c>
      <c r="BF87" s="11">
        <f>IFERROR(VLOOKUP(BE87,'CRUCE OPORTUNIDADES'!$C$6:$D$105,2,FALSE),"")</f>
        <v/>
      </c>
      <c r="BG87" s="11" t="n">
        <v>24.4200000000002</v>
      </c>
      <c r="BH87" s="11">
        <f>IFERROR(VLOOKUP(BG87,'CRUCE OPORTUNIDADES'!$C$6:$D$105,2,FALSE),"")</f>
        <v/>
      </c>
      <c r="BI87" s="11" t="n">
        <v>25.4200000000002</v>
      </c>
      <c r="BJ87" s="11">
        <f>IFERROR(VLOOKUP(BI87,'CRUCE OPORTUNIDADES'!$C$6:$D$105,2,FALSE),"")</f>
        <v/>
      </c>
    </row>
    <row r="88">
      <c r="N88" s="11">
        <f>IF(N89&lt;&gt;""," -O","")</f>
        <v/>
      </c>
      <c r="P88" s="11">
        <f>IF(P89&lt;&gt;""," -O","")</f>
        <v/>
      </c>
      <c r="R88" s="11">
        <f>IF(R89&lt;&gt;""," -O","")</f>
        <v/>
      </c>
      <c r="T88" s="11">
        <f>IF(T89&lt;&gt;""," -O","")</f>
        <v/>
      </c>
      <c r="V88" s="11">
        <f>IF(V89&lt;&gt;""," -O","")</f>
        <v/>
      </c>
      <c r="X88" s="11">
        <f>IF(X89&lt;&gt;""," -O","")</f>
        <v/>
      </c>
      <c r="Z88" s="11">
        <f>IF(Z89&lt;&gt;""," -O","")</f>
        <v/>
      </c>
      <c r="AB88" s="11">
        <f>IF(AB89&lt;&gt;""," -O","")</f>
        <v/>
      </c>
      <c r="AD88" s="11">
        <f>IF(AD89&lt;&gt;""," -O","")</f>
        <v/>
      </c>
      <c r="AF88" s="11">
        <f>IF(AF89&lt;&gt;""," -O","")</f>
        <v/>
      </c>
      <c r="AH88" s="11">
        <f>IF(AH89&lt;&gt;""," -O","")</f>
        <v/>
      </c>
      <c r="AJ88" s="11">
        <f>IF(AJ89&lt;&gt;""," -O","")</f>
        <v/>
      </c>
      <c r="AL88" s="11">
        <f>IF(AL89&lt;&gt;""," -O","")</f>
        <v/>
      </c>
      <c r="AN88" s="11">
        <f>IF(AN89&lt;&gt;""," -O","")</f>
        <v/>
      </c>
      <c r="AP88" s="11">
        <f>IF(AP89&lt;&gt;""," -O","")</f>
        <v/>
      </c>
      <c r="AR88" s="11">
        <f>IF(AR89&lt;&gt;""," -O","")</f>
        <v/>
      </c>
      <c r="AT88" s="11">
        <f>IF(AT89&lt;&gt;""," -O","")</f>
        <v/>
      </c>
      <c r="AV88" s="11">
        <f>IF(AV89&lt;&gt;""," -O","")</f>
        <v/>
      </c>
      <c r="AX88" s="11">
        <f>IF(AX89&lt;&gt;""," -O","")</f>
        <v/>
      </c>
      <c r="AZ88" s="11">
        <f>IF(AZ89&lt;&gt;""," -O","")</f>
        <v/>
      </c>
      <c r="BB88" s="11">
        <f>IF(BB89&lt;&gt;""," -O","")</f>
        <v/>
      </c>
      <c r="BD88" s="11">
        <f>IF(BD89&lt;&gt;""," -O","")</f>
        <v/>
      </c>
      <c r="BF88" s="11">
        <f>IF(BF89&lt;&gt;""," -O","")</f>
        <v/>
      </c>
      <c r="BH88" s="11">
        <f>IF(BH89&lt;&gt;""," -O","")</f>
        <v/>
      </c>
      <c r="BJ88" s="11">
        <f>IF(BJ89&lt;&gt;""," -O","")</f>
        <v/>
      </c>
    </row>
    <row r="89">
      <c r="M89" s="11" t="n">
        <v>1.43</v>
      </c>
      <c r="N89" s="11">
        <f>IFERROR(VLOOKUP(M89,'CRUCE OPORTUNIDADES'!$C$6:$D$105,2,FALSE),"")</f>
        <v/>
      </c>
      <c r="O89" s="11" t="n">
        <v>2.43000000000001</v>
      </c>
      <c r="P89" s="11">
        <f>IFERROR(VLOOKUP(O89,'CRUCE OPORTUNIDADES'!$C$6:$D$105,2,FALSE),"")</f>
        <v/>
      </c>
      <c r="Q89" s="11" t="n">
        <v>3.43000000000002</v>
      </c>
      <c r="R89" s="11">
        <f>IFERROR(VLOOKUP(Q89,'CRUCE OPORTUNIDADES'!$C$6:$D$105,2,FALSE),"")</f>
        <v/>
      </c>
      <c r="S89" s="11" t="n">
        <v>4.43000000000003</v>
      </c>
      <c r="T89" s="11">
        <f>IFERROR(VLOOKUP(S89,'CRUCE OPORTUNIDADES'!$C$6:$D$105,2,FALSE),"")</f>
        <v/>
      </c>
      <c r="U89" s="11" t="n">
        <v>5.43000000000004</v>
      </c>
      <c r="V89" s="11">
        <f>IFERROR(VLOOKUP(U89,'CRUCE OPORTUNIDADES'!$C$6:$D$105,2,FALSE),"")</f>
        <v/>
      </c>
      <c r="W89" s="11" t="n">
        <v>6.43000000000005</v>
      </c>
      <c r="X89" s="11">
        <f>IFERROR(VLOOKUP(W89,'CRUCE OPORTUNIDADES'!$C$6:$D$105,2,FALSE),"")</f>
        <v/>
      </c>
      <c r="Y89" s="11" t="n">
        <v>7.43000000000006</v>
      </c>
      <c r="Z89" s="11">
        <f>IFERROR(VLOOKUP(Y89,'CRUCE OPORTUNIDADES'!$C$6:$D$105,2,FALSE),"")</f>
        <v/>
      </c>
      <c r="AA89" s="11" t="n">
        <v>8.430000000000071</v>
      </c>
      <c r="AB89" s="11">
        <f>IFERROR(VLOOKUP(AA89,'CRUCE OPORTUNIDADES'!$C$6:$D$105,2,FALSE),"")</f>
        <v/>
      </c>
      <c r="AC89" s="11" t="n">
        <v>9.43000000000008</v>
      </c>
      <c r="AD89" s="11">
        <f>IFERROR(VLOOKUP(AC89,'CRUCE OPORTUNIDADES'!$C$6:$D$105,2,FALSE),"")</f>
        <v/>
      </c>
      <c r="AE89" s="11" t="n">
        <v>10.4300000000001</v>
      </c>
      <c r="AF89" s="11">
        <f>IFERROR(VLOOKUP(AE89,'CRUCE OPORTUNIDADES'!$C$6:$D$105,2,FALSE),"")</f>
        <v/>
      </c>
      <c r="AG89" s="11" t="n">
        <v>11.4300000000001</v>
      </c>
      <c r="AH89" s="11">
        <f>IFERROR(VLOOKUP(AG89,'CRUCE OPORTUNIDADES'!$C$6:$D$105,2,FALSE),"")</f>
        <v/>
      </c>
      <c r="AI89" s="11" t="n">
        <v>12.4300000000001</v>
      </c>
      <c r="AJ89" s="11">
        <f>IFERROR(VLOOKUP(AI89,'CRUCE OPORTUNIDADES'!$C$6:$D$105,2,FALSE),"")</f>
        <v/>
      </c>
      <c r="AK89" s="11" t="n">
        <v>13.4300000000001</v>
      </c>
      <c r="AL89" s="11">
        <f>IFERROR(VLOOKUP(AK89,'CRUCE OPORTUNIDADES'!$C$6:$D$105,2,FALSE),"")</f>
        <v/>
      </c>
      <c r="AM89" s="11" t="n">
        <v>14.4300000000001</v>
      </c>
      <c r="AN89" s="11">
        <f>IFERROR(VLOOKUP(AM89,'CRUCE OPORTUNIDADES'!$C$6:$D$105,2,FALSE),"")</f>
        <v/>
      </c>
      <c r="AO89" s="11" t="n">
        <v>15.4300000000001</v>
      </c>
      <c r="AP89" s="11">
        <f>IFERROR(VLOOKUP(AO89,'CRUCE OPORTUNIDADES'!$C$6:$D$105,2,FALSE),"")</f>
        <v/>
      </c>
      <c r="AQ89" s="11" t="n">
        <v>16.4300000000001</v>
      </c>
      <c r="AR89" s="11">
        <f>IFERROR(VLOOKUP(AQ89,'CRUCE OPORTUNIDADES'!$C$6:$D$105,2,FALSE),"")</f>
        <v/>
      </c>
      <c r="AS89" s="11" t="n">
        <v>17.4300000000002</v>
      </c>
      <c r="AT89" s="11">
        <f>IFERROR(VLOOKUP(AS89,'CRUCE OPORTUNIDADES'!$C$6:$D$105,2,FALSE),"")</f>
        <v/>
      </c>
      <c r="AU89" s="11" t="n">
        <v>18.4300000000002</v>
      </c>
      <c r="AV89" s="11">
        <f>IFERROR(VLOOKUP(AU89,'CRUCE OPORTUNIDADES'!$C$6:$D$105,2,FALSE),"")</f>
        <v/>
      </c>
      <c r="AW89" s="11" t="n">
        <v>19.4300000000002</v>
      </c>
      <c r="AX89" s="11">
        <f>IFERROR(VLOOKUP(AW89,'CRUCE OPORTUNIDADES'!$C$6:$D$105,2,FALSE),"")</f>
        <v/>
      </c>
      <c r="AY89" s="11" t="n">
        <v>20.4300000000002</v>
      </c>
      <c r="AZ89" s="11">
        <f>IFERROR(VLOOKUP(AY89,'CRUCE OPORTUNIDADES'!$C$6:$D$105,2,FALSE),"")</f>
        <v/>
      </c>
      <c r="BA89" s="11" t="n">
        <v>21.4300000000002</v>
      </c>
      <c r="BB89" s="11">
        <f>IFERROR(VLOOKUP(BA89,'CRUCE OPORTUNIDADES'!$C$6:$D$105,2,FALSE),"")</f>
        <v/>
      </c>
      <c r="BC89" s="11" t="n">
        <v>22.4300000000002</v>
      </c>
      <c r="BD89" s="11">
        <f>IFERROR(VLOOKUP(BC89,'CRUCE OPORTUNIDADES'!$C$6:$D$105,2,FALSE),"")</f>
        <v/>
      </c>
      <c r="BE89" s="11" t="n">
        <v>23.4300000000002</v>
      </c>
      <c r="BF89" s="11">
        <f>IFERROR(VLOOKUP(BE89,'CRUCE OPORTUNIDADES'!$C$6:$D$105,2,FALSE),"")</f>
        <v/>
      </c>
      <c r="BG89" s="11" t="n">
        <v>24.4300000000002</v>
      </c>
      <c r="BH89" s="11">
        <f>IFERROR(VLOOKUP(BG89,'CRUCE OPORTUNIDADES'!$C$6:$D$105,2,FALSE),"")</f>
        <v/>
      </c>
      <c r="BI89" s="11" t="n">
        <v>25.4300000000002</v>
      </c>
      <c r="BJ89" s="11">
        <f>IFERROR(VLOOKUP(BI89,'CRUCE OPORTUNIDADES'!$C$6:$D$105,2,FALSE),"")</f>
        <v/>
      </c>
    </row>
    <row r="90">
      <c r="N90" s="11">
        <f>IF(N91&lt;&gt;""," -O","")</f>
        <v/>
      </c>
      <c r="P90" s="11">
        <f>IF(P91&lt;&gt;""," -O","")</f>
        <v/>
      </c>
      <c r="R90" s="11">
        <f>IF(R91&lt;&gt;""," -O","")</f>
        <v/>
      </c>
      <c r="T90" s="11">
        <f>IF(T91&lt;&gt;""," -O","")</f>
        <v/>
      </c>
      <c r="V90" s="11">
        <f>IF(V91&lt;&gt;""," -O","")</f>
        <v/>
      </c>
      <c r="X90" s="11">
        <f>IF(X91&lt;&gt;""," -O","")</f>
        <v/>
      </c>
      <c r="Z90" s="11">
        <f>IF(Z91&lt;&gt;""," -O","")</f>
        <v/>
      </c>
      <c r="AB90" s="11">
        <f>IF(AB91&lt;&gt;""," -O","")</f>
        <v/>
      </c>
      <c r="AD90" s="11">
        <f>IF(AD91&lt;&gt;""," -O","")</f>
        <v/>
      </c>
      <c r="AF90" s="11">
        <f>IF(AF91&lt;&gt;""," -O","")</f>
        <v/>
      </c>
      <c r="AH90" s="11">
        <f>IF(AH91&lt;&gt;""," -O","")</f>
        <v/>
      </c>
      <c r="AJ90" s="11">
        <f>IF(AJ91&lt;&gt;""," -O","")</f>
        <v/>
      </c>
      <c r="AL90" s="11">
        <f>IF(AL91&lt;&gt;""," -O","")</f>
        <v/>
      </c>
      <c r="AN90" s="11">
        <f>IF(AN91&lt;&gt;""," -O","")</f>
        <v/>
      </c>
      <c r="AP90" s="11">
        <f>IF(AP91&lt;&gt;""," -O","")</f>
        <v/>
      </c>
      <c r="AR90" s="11">
        <f>IF(AR91&lt;&gt;""," -O","")</f>
        <v/>
      </c>
      <c r="AT90" s="11">
        <f>IF(AT91&lt;&gt;""," -O","")</f>
        <v/>
      </c>
      <c r="AV90" s="11">
        <f>IF(AV91&lt;&gt;""," -O","")</f>
        <v/>
      </c>
      <c r="AX90" s="11">
        <f>IF(AX91&lt;&gt;""," -O","")</f>
        <v/>
      </c>
      <c r="AZ90" s="11">
        <f>IF(AZ91&lt;&gt;""," -O","")</f>
        <v/>
      </c>
      <c r="BB90" s="11">
        <f>IF(BB91&lt;&gt;""," -O","")</f>
        <v/>
      </c>
      <c r="BD90" s="11">
        <f>IF(BD91&lt;&gt;""," -O","")</f>
        <v/>
      </c>
      <c r="BF90" s="11">
        <f>IF(BF91&lt;&gt;""," -O","")</f>
        <v/>
      </c>
      <c r="BH90" s="11">
        <f>IF(BH91&lt;&gt;""," -O","")</f>
        <v/>
      </c>
      <c r="BJ90" s="11">
        <f>IF(BJ91&lt;&gt;""," -O","")</f>
        <v/>
      </c>
    </row>
    <row r="91">
      <c r="M91" s="11" t="n">
        <v>1.44</v>
      </c>
      <c r="N91" s="11">
        <f>IFERROR(VLOOKUP(M91,'CRUCE OPORTUNIDADES'!$C$6:$D$105,2,FALSE),"")</f>
        <v/>
      </c>
      <c r="O91" s="11" t="n">
        <v>2.44000000000001</v>
      </c>
      <c r="P91" s="11">
        <f>IFERROR(VLOOKUP(O91,'CRUCE OPORTUNIDADES'!$C$6:$D$105,2,FALSE),"")</f>
        <v/>
      </c>
      <c r="Q91" s="11" t="n">
        <v>3.44000000000002</v>
      </c>
      <c r="R91" s="11">
        <f>IFERROR(VLOOKUP(Q91,'CRUCE OPORTUNIDADES'!$C$6:$D$105,2,FALSE),"")</f>
        <v/>
      </c>
      <c r="S91" s="11" t="n">
        <v>4.44000000000003</v>
      </c>
      <c r="T91" s="11">
        <f>IFERROR(VLOOKUP(S91,'CRUCE OPORTUNIDADES'!$C$6:$D$105,2,FALSE),"")</f>
        <v/>
      </c>
      <c r="U91" s="11" t="n">
        <v>5.44000000000004</v>
      </c>
      <c r="V91" s="11">
        <f>IFERROR(VLOOKUP(U91,'CRUCE OPORTUNIDADES'!$C$6:$D$105,2,FALSE),"")</f>
        <v/>
      </c>
      <c r="W91" s="11" t="n">
        <v>6.44000000000005</v>
      </c>
      <c r="X91" s="11">
        <f>IFERROR(VLOOKUP(W91,'CRUCE OPORTUNIDADES'!$C$6:$D$105,2,FALSE),"")</f>
        <v/>
      </c>
      <c r="Y91" s="11" t="n">
        <v>7.44000000000006</v>
      </c>
      <c r="Z91" s="11">
        <f>IFERROR(VLOOKUP(Y91,'CRUCE OPORTUNIDADES'!$C$6:$D$105,2,FALSE),"")</f>
        <v/>
      </c>
      <c r="AA91" s="11" t="n">
        <v>8.440000000000071</v>
      </c>
      <c r="AB91" s="11">
        <f>IFERROR(VLOOKUP(AA91,'CRUCE OPORTUNIDADES'!$C$6:$D$105,2,FALSE),"")</f>
        <v/>
      </c>
      <c r="AC91" s="11" t="n">
        <v>9.440000000000079</v>
      </c>
      <c r="AD91" s="11">
        <f>IFERROR(VLOOKUP(AC91,'CRUCE OPORTUNIDADES'!$C$6:$D$105,2,FALSE),"")</f>
        <v/>
      </c>
      <c r="AE91" s="11" t="n">
        <v>10.4400000000001</v>
      </c>
      <c r="AF91" s="11">
        <f>IFERROR(VLOOKUP(AE91,'CRUCE OPORTUNIDADES'!$C$6:$D$105,2,FALSE),"")</f>
        <v/>
      </c>
      <c r="AG91" s="11" t="n">
        <v>11.4400000000001</v>
      </c>
      <c r="AH91" s="11">
        <f>IFERROR(VLOOKUP(AG91,'CRUCE OPORTUNIDADES'!$C$6:$D$105,2,FALSE),"")</f>
        <v/>
      </c>
      <c r="AI91" s="11" t="n">
        <v>12.4400000000001</v>
      </c>
      <c r="AJ91" s="11">
        <f>IFERROR(VLOOKUP(AI91,'CRUCE OPORTUNIDADES'!$C$6:$D$105,2,FALSE),"")</f>
        <v/>
      </c>
      <c r="AK91" s="11" t="n">
        <v>13.4400000000001</v>
      </c>
      <c r="AL91" s="11">
        <f>IFERROR(VLOOKUP(AK91,'CRUCE OPORTUNIDADES'!$C$6:$D$105,2,FALSE),"")</f>
        <v/>
      </c>
      <c r="AM91" s="11" t="n">
        <v>14.4400000000001</v>
      </c>
      <c r="AN91" s="11">
        <f>IFERROR(VLOOKUP(AM91,'CRUCE OPORTUNIDADES'!$C$6:$D$105,2,FALSE),"")</f>
        <v/>
      </c>
      <c r="AO91" s="11" t="n">
        <v>15.4400000000001</v>
      </c>
      <c r="AP91" s="11">
        <f>IFERROR(VLOOKUP(AO91,'CRUCE OPORTUNIDADES'!$C$6:$D$105,2,FALSE),"")</f>
        <v/>
      </c>
      <c r="AQ91" s="11" t="n">
        <v>16.4400000000002</v>
      </c>
      <c r="AR91" s="11">
        <f>IFERROR(VLOOKUP(AQ91,'CRUCE OPORTUNIDADES'!$C$6:$D$105,2,FALSE),"")</f>
        <v/>
      </c>
      <c r="AS91" s="11" t="n">
        <v>17.4400000000002</v>
      </c>
      <c r="AT91" s="11">
        <f>IFERROR(VLOOKUP(AS91,'CRUCE OPORTUNIDADES'!$C$6:$D$105,2,FALSE),"")</f>
        <v/>
      </c>
      <c r="AU91" s="11" t="n">
        <v>18.4400000000002</v>
      </c>
      <c r="AV91" s="11">
        <f>IFERROR(VLOOKUP(AU91,'CRUCE OPORTUNIDADES'!$C$6:$D$105,2,FALSE),"")</f>
        <v/>
      </c>
      <c r="AW91" s="11" t="n">
        <v>19.4400000000002</v>
      </c>
      <c r="AX91" s="11">
        <f>IFERROR(VLOOKUP(AW91,'CRUCE OPORTUNIDADES'!$C$6:$D$105,2,FALSE),"")</f>
        <v/>
      </c>
      <c r="AY91" s="11" t="n">
        <v>20.4400000000002</v>
      </c>
      <c r="AZ91" s="11">
        <f>IFERROR(VLOOKUP(AY91,'CRUCE OPORTUNIDADES'!$C$6:$D$105,2,FALSE),"")</f>
        <v/>
      </c>
      <c r="BA91" s="11" t="n">
        <v>21.4400000000002</v>
      </c>
      <c r="BB91" s="11">
        <f>IFERROR(VLOOKUP(BA91,'CRUCE OPORTUNIDADES'!$C$6:$D$105,2,FALSE),"")</f>
        <v/>
      </c>
      <c r="BC91" s="11" t="n">
        <v>22.4400000000002</v>
      </c>
      <c r="BD91" s="11">
        <f>IFERROR(VLOOKUP(BC91,'CRUCE OPORTUNIDADES'!$C$6:$D$105,2,FALSE),"")</f>
        <v/>
      </c>
      <c r="BE91" s="11" t="n">
        <v>23.4400000000002</v>
      </c>
      <c r="BF91" s="11">
        <f>IFERROR(VLOOKUP(BE91,'CRUCE OPORTUNIDADES'!$C$6:$D$105,2,FALSE),"")</f>
        <v/>
      </c>
      <c r="BG91" s="11" t="n">
        <v>24.4400000000002</v>
      </c>
      <c r="BH91" s="11">
        <f>IFERROR(VLOOKUP(BG91,'CRUCE OPORTUNIDADES'!$C$6:$D$105,2,FALSE),"")</f>
        <v/>
      </c>
      <c r="BI91" s="11" t="n">
        <v>25.4400000000002</v>
      </c>
      <c r="BJ91" s="11">
        <f>IFERROR(VLOOKUP(BI91,'CRUCE OPORTUNIDADES'!$C$6:$D$105,2,FALSE),"")</f>
        <v/>
      </c>
    </row>
    <row r="92">
      <c r="N92" s="11">
        <f>IF(N93&lt;&gt;""," -O","")</f>
        <v/>
      </c>
      <c r="P92" s="11">
        <f>IF(P93&lt;&gt;""," -O","")</f>
        <v/>
      </c>
      <c r="R92" s="11">
        <f>IF(R93&lt;&gt;""," -O","")</f>
        <v/>
      </c>
      <c r="T92" s="11">
        <f>IF(T93&lt;&gt;""," -O","")</f>
        <v/>
      </c>
      <c r="V92" s="11">
        <f>IF(V93&lt;&gt;""," -O","")</f>
        <v/>
      </c>
      <c r="X92" s="11">
        <f>IF(X93&lt;&gt;""," -O","")</f>
        <v/>
      </c>
      <c r="Z92" s="11">
        <f>IF(Z93&lt;&gt;""," -O","")</f>
        <v/>
      </c>
      <c r="AB92" s="11">
        <f>IF(AB93&lt;&gt;""," -O","")</f>
        <v/>
      </c>
      <c r="AD92" s="11">
        <f>IF(AD93&lt;&gt;""," -O","")</f>
        <v/>
      </c>
      <c r="AF92" s="11">
        <f>IF(AF93&lt;&gt;""," -O","")</f>
        <v/>
      </c>
      <c r="AH92" s="11">
        <f>IF(AH93&lt;&gt;""," -O","")</f>
        <v/>
      </c>
      <c r="AJ92" s="11">
        <f>IF(AJ93&lt;&gt;""," -O","")</f>
        <v/>
      </c>
      <c r="AL92" s="11">
        <f>IF(AL93&lt;&gt;""," -O","")</f>
        <v/>
      </c>
      <c r="AN92" s="11">
        <f>IF(AN93&lt;&gt;""," -O","")</f>
        <v/>
      </c>
      <c r="AP92" s="11">
        <f>IF(AP93&lt;&gt;""," -O","")</f>
        <v/>
      </c>
      <c r="AR92" s="11">
        <f>IF(AR93&lt;&gt;""," -O","")</f>
        <v/>
      </c>
      <c r="AT92" s="11">
        <f>IF(AT93&lt;&gt;""," -O","")</f>
        <v/>
      </c>
      <c r="AV92" s="11">
        <f>IF(AV93&lt;&gt;""," -O","")</f>
        <v/>
      </c>
      <c r="AX92" s="11">
        <f>IF(AX93&lt;&gt;""," -O","")</f>
        <v/>
      </c>
      <c r="AZ92" s="11">
        <f>IF(AZ93&lt;&gt;""," -O","")</f>
        <v/>
      </c>
      <c r="BB92" s="11">
        <f>IF(BB93&lt;&gt;""," -O","")</f>
        <v/>
      </c>
      <c r="BD92" s="11">
        <f>IF(BD93&lt;&gt;""," -O","")</f>
        <v/>
      </c>
      <c r="BF92" s="11">
        <f>IF(BF93&lt;&gt;""," -O","")</f>
        <v/>
      </c>
      <c r="BH92" s="11">
        <f>IF(BH93&lt;&gt;""," -O","")</f>
        <v/>
      </c>
      <c r="BJ92" s="11">
        <f>IF(BJ93&lt;&gt;""," -O","")</f>
        <v/>
      </c>
    </row>
    <row r="93">
      <c r="M93" s="11" t="n">
        <v>1.45</v>
      </c>
      <c r="N93" s="11">
        <f>IFERROR(VLOOKUP(M93,'CRUCE OPORTUNIDADES'!$C$6:$D$105,2,FALSE),"")</f>
        <v/>
      </c>
      <c r="O93" s="11" t="n">
        <v>2.45000000000001</v>
      </c>
      <c r="P93" s="11">
        <f>IFERROR(VLOOKUP(O93,'CRUCE OPORTUNIDADES'!$C$6:$D$105,2,FALSE),"")</f>
        <v/>
      </c>
      <c r="Q93" s="11" t="n">
        <v>3.45000000000002</v>
      </c>
      <c r="R93" s="11">
        <f>IFERROR(VLOOKUP(Q93,'CRUCE OPORTUNIDADES'!$C$6:$D$105,2,FALSE),"")</f>
        <v/>
      </c>
      <c r="S93" s="11" t="n">
        <v>4.45000000000003</v>
      </c>
      <c r="T93" s="11">
        <f>IFERROR(VLOOKUP(S93,'CRUCE OPORTUNIDADES'!$C$6:$D$105,2,FALSE),"")</f>
        <v/>
      </c>
      <c r="U93" s="11" t="n">
        <v>5.45000000000004</v>
      </c>
      <c r="V93" s="11">
        <f>IFERROR(VLOOKUP(U93,'CRUCE OPORTUNIDADES'!$C$6:$D$105,2,FALSE),"")</f>
        <v/>
      </c>
      <c r="W93" s="11" t="n">
        <v>6.45000000000005</v>
      </c>
      <c r="X93" s="11">
        <f>IFERROR(VLOOKUP(W93,'CRUCE OPORTUNIDADES'!$C$6:$D$105,2,FALSE),"")</f>
        <v/>
      </c>
      <c r="Y93" s="11" t="n">
        <v>7.45000000000006</v>
      </c>
      <c r="Z93" s="11">
        <f>IFERROR(VLOOKUP(Y93,'CRUCE OPORTUNIDADES'!$C$6:$D$105,2,FALSE),"")</f>
        <v/>
      </c>
      <c r="AA93" s="11" t="n">
        <v>8.45000000000007</v>
      </c>
      <c r="AB93" s="11">
        <f>IFERROR(VLOOKUP(AA93,'CRUCE OPORTUNIDADES'!$C$6:$D$105,2,FALSE),"")</f>
        <v/>
      </c>
      <c r="AC93" s="11" t="n">
        <v>9.450000000000079</v>
      </c>
      <c r="AD93" s="11">
        <f>IFERROR(VLOOKUP(AC93,'CRUCE OPORTUNIDADES'!$C$6:$D$105,2,FALSE),"")</f>
        <v/>
      </c>
      <c r="AE93" s="11" t="n">
        <v>10.4500000000001</v>
      </c>
      <c r="AF93" s="11">
        <f>IFERROR(VLOOKUP(AE93,'CRUCE OPORTUNIDADES'!$C$6:$D$105,2,FALSE),"")</f>
        <v/>
      </c>
      <c r="AG93" s="11" t="n">
        <v>11.4500000000001</v>
      </c>
      <c r="AH93" s="11">
        <f>IFERROR(VLOOKUP(AG93,'CRUCE OPORTUNIDADES'!$C$6:$D$105,2,FALSE),"")</f>
        <v/>
      </c>
      <c r="AI93" s="11" t="n">
        <v>12.4500000000001</v>
      </c>
      <c r="AJ93" s="11">
        <f>IFERROR(VLOOKUP(AI93,'CRUCE OPORTUNIDADES'!$C$6:$D$105,2,FALSE),"")</f>
        <v/>
      </c>
      <c r="AK93" s="11" t="n">
        <v>13.4500000000001</v>
      </c>
      <c r="AL93" s="11">
        <f>IFERROR(VLOOKUP(AK93,'CRUCE OPORTUNIDADES'!$C$6:$D$105,2,FALSE),"")</f>
        <v/>
      </c>
      <c r="AM93" s="11" t="n">
        <v>14.4500000000001</v>
      </c>
      <c r="AN93" s="11">
        <f>IFERROR(VLOOKUP(AM93,'CRUCE OPORTUNIDADES'!$C$6:$D$105,2,FALSE),"")</f>
        <v/>
      </c>
      <c r="AO93" s="11" t="n">
        <v>15.4500000000001</v>
      </c>
      <c r="AP93" s="11">
        <f>IFERROR(VLOOKUP(AO93,'CRUCE OPORTUNIDADES'!$C$6:$D$105,2,FALSE),"")</f>
        <v/>
      </c>
      <c r="AQ93" s="11" t="n">
        <v>16.4500000000001</v>
      </c>
      <c r="AR93" s="11">
        <f>IFERROR(VLOOKUP(AQ93,'CRUCE OPORTUNIDADES'!$C$6:$D$105,2,FALSE),"")</f>
        <v/>
      </c>
      <c r="AS93" s="11" t="n">
        <v>17.4500000000002</v>
      </c>
      <c r="AT93" s="11">
        <f>IFERROR(VLOOKUP(AS93,'CRUCE OPORTUNIDADES'!$C$6:$D$105,2,FALSE),"")</f>
        <v/>
      </c>
      <c r="AU93" s="11" t="n">
        <v>18.4500000000002</v>
      </c>
      <c r="AV93" s="11">
        <f>IFERROR(VLOOKUP(AU93,'CRUCE OPORTUNIDADES'!$C$6:$D$105,2,FALSE),"")</f>
        <v/>
      </c>
      <c r="AW93" s="11" t="n">
        <v>19.4500000000002</v>
      </c>
      <c r="AX93" s="11">
        <f>IFERROR(VLOOKUP(AW93,'CRUCE OPORTUNIDADES'!$C$6:$D$105,2,FALSE),"")</f>
        <v/>
      </c>
      <c r="AY93" s="11" t="n">
        <v>20.4500000000002</v>
      </c>
      <c r="AZ93" s="11">
        <f>IFERROR(VLOOKUP(AY93,'CRUCE OPORTUNIDADES'!$C$6:$D$105,2,FALSE),"")</f>
        <v/>
      </c>
      <c r="BA93" s="11" t="n">
        <v>21.4500000000002</v>
      </c>
      <c r="BB93" s="11">
        <f>IFERROR(VLOOKUP(BA93,'CRUCE OPORTUNIDADES'!$C$6:$D$105,2,FALSE),"")</f>
        <v/>
      </c>
      <c r="BC93" s="11" t="n">
        <v>22.4500000000002</v>
      </c>
      <c r="BD93" s="11">
        <f>IFERROR(VLOOKUP(BC93,'CRUCE OPORTUNIDADES'!$C$6:$D$105,2,FALSE),"")</f>
        <v/>
      </c>
      <c r="BE93" s="11" t="n">
        <v>23.4500000000002</v>
      </c>
      <c r="BF93" s="11">
        <f>IFERROR(VLOOKUP(BE93,'CRUCE OPORTUNIDADES'!$C$6:$D$105,2,FALSE),"")</f>
        <v/>
      </c>
      <c r="BG93" s="11" t="n">
        <v>24.4500000000002</v>
      </c>
      <c r="BH93" s="11">
        <f>IFERROR(VLOOKUP(BG93,'CRUCE OPORTUNIDADES'!$C$6:$D$105,2,FALSE),"")</f>
        <v/>
      </c>
      <c r="BI93" s="11" t="n">
        <v>25.4500000000002</v>
      </c>
      <c r="BJ93" s="11">
        <f>IFERROR(VLOOKUP(BI93,'CRUCE OPORTUNIDADES'!$C$6:$D$105,2,FALSE),"")</f>
        <v/>
      </c>
    </row>
    <row r="94">
      <c r="N94" s="11">
        <f>IF(N95&lt;&gt;""," -O","")</f>
        <v/>
      </c>
      <c r="P94" s="11">
        <f>IF(P95&lt;&gt;""," -O","")</f>
        <v/>
      </c>
      <c r="R94" s="11">
        <f>IF(R95&lt;&gt;""," -O","")</f>
        <v/>
      </c>
      <c r="T94" s="11">
        <f>IF(T95&lt;&gt;""," -O","")</f>
        <v/>
      </c>
      <c r="V94" s="11">
        <f>IF(V95&lt;&gt;""," -O","")</f>
        <v/>
      </c>
      <c r="X94" s="11">
        <f>IF(X95&lt;&gt;""," -O","")</f>
        <v/>
      </c>
      <c r="Z94" s="11">
        <f>IF(Z95&lt;&gt;""," -O","")</f>
        <v/>
      </c>
      <c r="AB94" s="11">
        <f>IF(AB95&lt;&gt;""," -O","")</f>
        <v/>
      </c>
      <c r="AD94" s="11">
        <f>IF(AD95&lt;&gt;""," -O","")</f>
        <v/>
      </c>
      <c r="AF94" s="11">
        <f>IF(AF95&lt;&gt;""," -O","")</f>
        <v/>
      </c>
      <c r="AH94" s="11">
        <f>IF(AH95&lt;&gt;""," -O","")</f>
        <v/>
      </c>
      <c r="AJ94" s="11">
        <f>IF(AJ95&lt;&gt;""," -O","")</f>
        <v/>
      </c>
      <c r="AL94" s="11">
        <f>IF(AL95&lt;&gt;""," -O","")</f>
        <v/>
      </c>
      <c r="AN94" s="11">
        <f>IF(AN95&lt;&gt;""," -O","")</f>
        <v/>
      </c>
      <c r="AP94" s="11">
        <f>IF(AP95&lt;&gt;""," -O","")</f>
        <v/>
      </c>
      <c r="AR94" s="11">
        <f>IF(AR95&lt;&gt;""," -O","")</f>
        <v/>
      </c>
      <c r="AT94" s="11">
        <f>IF(AT95&lt;&gt;""," -O","")</f>
        <v/>
      </c>
      <c r="AV94" s="11">
        <f>IF(AV95&lt;&gt;""," -O","")</f>
        <v/>
      </c>
      <c r="AX94" s="11">
        <f>IF(AX95&lt;&gt;""," -O","")</f>
        <v/>
      </c>
      <c r="AZ94" s="11">
        <f>IF(AZ95&lt;&gt;""," -O","")</f>
        <v/>
      </c>
      <c r="BB94" s="11">
        <f>IF(BB95&lt;&gt;""," -O","")</f>
        <v/>
      </c>
      <c r="BD94" s="11">
        <f>IF(BD95&lt;&gt;""," -O","")</f>
        <v/>
      </c>
      <c r="BF94" s="11">
        <f>IF(BF95&lt;&gt;""," -O","")</f>
        <v/>
      </c>
      <c r="BH94" s="11">
        <f>IF(BH95&lt;&gt;""," -O","")</f>
        <v/>
      </c>
      <c r="BJ94" s="11">
        <f>IF(BJ95&lt;&gt;""," -O","")</f>
        <v/>
      </c>
    </row>
    <row r="95">
      <c r="M95" s="11" t="n">
        <v>1.46</v>
      </c>
      <c r="N95" s="11">
        <f>IFERROR(VLOOKUP(M95,'CRUCE OPORTUNIDADES'!$C$6:$D$105,2,FALSE),"")</f>
        <v/>
      </c>
      <c r="O95" s="11" t="n">
        <v>2.46000000000001</v>
      </c>
      <c r="P95" s="11">
        <f>IFERROR(VLOOKUP(O95,'CRUCE OPORTUNIDADES'!$C$6:$D$105,2,FALSE),"")</f>
        <v/>
      </c>
      <c r="Q95" s="11" t="n">
        <v>3.46000000000002</v>
      </c>
      <c r="R95" s="11">
        <f>IFERROR(VLOOKUP(Q95,'CRUCE OPORTUNIDADES'!$C$6:$D$105,2,FALSE),"")</f>
        <v/>
      </c>
      <c r="S95" s="11" t="n">
        <v>4.46000000000003</v>
      </c>
      <c r="T95" s="11">
        <f>IFERROR(VLOOKUP(S95,'CRUCE OPORTUNIDADES'!$C$6:$D$105,2,FALSE),"")</f>
        <v/>
      </c>
      <c r="U95" s="11" t="n">
        <v>5.46000000000004</v>
      </c>
      <c r="V95" s="11">
        <f>IFERROR(VLOOKUP(U95,'CRUCE OPORTUNIDADES'!$C$6:$D$105,2,FALSE),"")</f>
        <v/>
      </c>
      <c r="W95" s="11" t="n">
        <v>6.46000000000005</v>
      </c>
      <c r="X95" s="11">
        <f>IFERROR(VLOOKUP(W95,'CRUCE OPORTUNIDADES'!$C$6:$D$105,2,FALSE),"")</f>
        <v/>
      </c>
      <c r="Y95" s="11" t="n">
        <v>7.46000000000006</v>
      </c>
      <c r="Z95" s="11">
        <f>IFERROR(VLOOKUP(Y95,'CRUCE OPORTUNIDADES'!$C$6:$D$105,2,FALSE),"")</f>
        <v/>
      </c>
      <c r="AA95" s="11" t="n">
        <v>8.46000000000007</v>
      </c>
      <c r="AB95" s="11">
        <f>IFERROR(VLOOKUP(AA95,'CRUCE OPORTUNIDADES'!$C$6:$D$105,2,FALSE),"")</f>
        <v/>
      </c>
      <c r="AC95" s="11" t="n">
        <v>9.460000000000081</v>
      </c>
      <c r="AD95" s="11">
        <f>IFERROR(VLOOKUP(AC95,'CRUCE OPORTUNIDADES'!$C$6:$D$105,2,FALSE),"")</f>
        <v/>
      </c>
      <c r="AE95" s="11" t="n">
        <v>10.4600000000001</v>
      </c>
      <c r="AF95" s="11">
        <f>IFERROR(VLOOKUP(AE95,'CRUCE OPORTUNIDADES'!$C$6:$D$105,2,FALSE),"")</f>
        <v/>
      </c>
      <c r="AG95" s="11" t="n">
        <v>11.4600000000001</v>
      </c>
      <c r="AH95" s="11">
        <f>IFERROR(VLOOKUP(AG95,'CRUCE OPORTUNIDADES'!$C$6:$D$105,2,FALSE),"")</f>
        <v/>
      </c>
      <c r="AI95" s="11" t="n">
        <v>12.4600000000001</v>
      </c>
      <c r="AJ95" s="11">
        <f>IFERROR(VLOOKUP(AI95,'CRUCE OPORTUNIDADES'!$C$6:$D$105,2,FALSE),"")</f>
        <v/>
      </c>
      <c r="AK95" s="11" t="n">
        <v>13.4600000000001</v>
      </c>
      <c r="AL95" s="11">
        <f>IFERROR(VLOOKUP(AK95,'CRUCE OPORTUNIDADES'!$C$6:$D$105,2,FALSE),"")</f>
        <v/>
      </c>
      <c r="AM95" s="11" t="n">
        <v>14.4600000000001</v>
      </c>
      <c r="AN95" s="11">
        <f>IFERROR(VLOOKUP(AM95,'CRUCE OPORTUNIDADES'!$C$6:$D$105,2,FALSE),"")</f>
        <v/>
      </c>
      <c r="AO95" s="11" t="n">
        <v>15.4600000000001</v>
      </c>
      <c r="AP95" s="11">
        <f>IFERROR(VLOOKUP(AO95,'CRUCE OPORTUNIDADES'!$C$6:$D$105,2,FALSE),"")</f>
        <v/>
      </c>
      <c r="AQ95" s="11" t="n">
        <v>16.4600000000002</v>
      </c>
      <c r="AR95" s="11">
        <f>IFERROR(VLOOKUP(AQ95,'CRUCE OPORTUNIDADES'!$C$6:$D$105,2,FALSE),"")</f>
        <v/>
      </c>
      <c r="AS95" s="11" t="n">
        <v>17.4600000000002</v>
      </c>
      <c r="AT95" s="11">
        <f>IFERROR(VLOOKUP(AS95,'CRUCE OPORTUNIDADES'!$C$6:$D$105,2,FALSE),"")</f>
        <v/>
      </c>
      <c r="AU95" s="11" t="n">
        <v>18.4600000000002</v>
      </c>
      <c r="AV95" s="11">
        <f>IFERROR(VLOOKUP(AU95,'CRUCE OPORTUNIDADES'!$C$6:$D$105,2,FALSE),"")</f>
        <v/>
      </c>
      <c r="AW95" s="11" t="n">
        <v>19.4600000000002</v>
      </c>
      <c r="AX95" s="11">
        <f>IFERROR(VLOOKUP(AW95,'CRUCE OPORTUNIDADES'!$C$6:$D$105,2,FALSE),"")</f>
        <v/>
      </c>
      <c r="AY95" s="11" t="n">
        <v>20.4600000000002</v>
      </c>
      <c r="AZ95" s="11">
        <f>IFERROR(VLOOKUP(AY95,'CRUCE OPORTUNIDADES'!$C$6:$D$105,2,FALSE),"")</f>
        <v/>
      </c>
      <c r="BA95" s="11" t="n">
        <v>21.4600000000002</v>
      </c>
      <c r="BB95" s="11">
        <f>IFERROR(VLOOKUP(BA95,'CRUCE OPORTUNIDADES'!$C$6:$D$105,2,FALSE),"")</f>
        <v/>
      </c>
      <c r="BC95" s="11" t="n">
        <v>22.4600000000002</v>
      </c>
      <c r="BD95" s="11">
        <f>IFERROR(VLOOKUP(BC95,'CRUCE OPORTUNIDADES'!$C$6:$D$105,2,FALSE),"")</f>
        <v/>
      </c>
      <c r="BE95" s="11" t="n">
        <v>23.4600000000002</v>
      </c>
      <c r="BF95" s="11">
        <f>IFERROR(VLOOKUP(BE95,'CRUCE OPORTUNIDADES'!$C$6:$D$105,2,FALSE),"")</f>
        <v/>
      </c>
      <c r="BG95" s="11" t="n">
        <v>24.4600000000002</v>
      </c>
      <c r="BH95" s="11">
        <f>IFERROR(VLOOKUP(BG95,'CRUCE OPORTUNIDADES'!$C$6:$D$105,2,FALSE),"")</f>
        <v/>
      </c>
      <c r="BI95" s="11" t="n">
        <v>25.4600000000002</v>
      </c>
      <c r="BJ95" s="11">
        <f>IFERROR(VLOOKUP(BI95,'CRUCE OPORTUNIDADES'!$C$6:$D$105,2,FALSE),"")</f>
        <v/>
      </c>
    </row>
    <row r="96">
      <c r="N96" s="11">
        <f>IF(N97&lt;&gt;""," -O","")</f>
        <v/>
      </c>
      <c r="P96" s="11">
        <f>IF(P97&lt;&gt;""," -O","")</f>
        <v/>
      </c>
      <c r="R96" s="11">
        <f>IF(R97&lt;&gt;""," -O","")</f>
        <v/>
      </c>
      <c r="T96" s="11">
        <f>IF(T97&lt;&gt;""," -O","")</f>
        <v/>
      </c>
      <c r="V96" s="11">
        <f>IF(V97&lt;&gt;""," -O","")</f>
        <v/>
      </c>
      <c r="X96" s="11">
        <f>IF(X97&lt;&gt;""," -O","")</f>
        <v/>
      </c>
      <c r="Z96" s="11">
        <f>IF(Z97&lt;&gt;""," -O","")</f>
        <v/>
      </c>
      <c r="AB96" s="11">
        <f>IF(AB97&lt;&gt;""," -O","")</f>
        <v/>
      </c>
      <c r="AD96" s="11">
        <f>IF(AD97&lt;&gt;""," -O","")</f>
        <v/>
      </c>
      <c r="AF96" s="11">
        <f>IF(AF97&lt;&gt;""," -O","")</f>
        <v/>
      </c>
      <c r="AH96" s="11">
        <f>IF(AH97&lt;&gt;""," -O","")</f>
        <v/>
      </c>
      <c r="AJ96" s="11">
        <f>IF(AJ97&lt;&gt;""," -O","")</f>
        <v/>
      </c>
      <c r="AL96" s="11">
        <f>IF(AL97&lt;&gt;""," -O","")</f>
        <v/>
      </c>
      <c r="AN96" s="11">
        <f>IF(AN97&lt;&gt;""," -O","")</f>
        <v/>
      </c>
      <c r="AP96" s="11">
        <f>IF(AP97&lt;&gt;""," -O","")</f>
        <v/>
      </c>
      <c r="AR96" s="11">
        <f>IF(AR97&lt;&gt;""," -O","")</f>
        <v/>
      </c>
      <c r="AT96" s="11">
        <f>IF(AT97&lt;&gt;""," -O","")</f>
        <v/>
      </c>
      <c r="AV96" s="11">
        <f>IF(AV97&lt;&gt;""," -O","")</f>
        <v/>
      </c>
      <c r="AX96" s="11">
        <f>IF(AX97&lt;&gt;""," -O","")</f>
        <v/>
      </c>
      <c r="AZ96" s="11">
        <f>IF(AZ97&lt;&gt;""," -O","")</f>
        <v/>
      </c>
      <c r="BB96" s="11">
        <f>IF(BB97&lt;&gt;""," -O","")</f>
        <v/>
      </c>
      <c r="BD96" s="11">
        <f>IF(BD97&lt;&gt;""," -O","")</f>
        <v/>
      </c>
      <c r="BF96" s="11">
        <f>IF(BF97&lt;&gt;""," -O","")</f>
        <v/>
      </c>
      <c r="BH96" s="11">
        <f>IF(BH97&lt;&gt;""," -O","")</f>
        <v/>
      </c>
      <c r="BJ96" s="11">
        <f>IF(BJ97&lt;&gt;""," -O","")</f>
        <v/>
      </c>
    </row>
    <row r="97">
      <c r="M97" s="11" t="n">
        <v>1.47</v>
      </c>
      <c r="N97" s="11">
        <f>IFERROR(VLOOKUP(M97,'CRUCE OPORTUNIDADES'!$C$6:$D$105,2,FALSE),"")</f>
        <v/>
      </c>
      <c r="O97" s="11" t="n">
        <v>2.47000000000001</v>
      </c>
      <c r="P97" s="11">
        <f>IFERROR(VLOOKUP(O97,'CRUCE OPORTUNIDADES'!$C$6:$D$105,2,FALSE),"")</f>
        <v/>
      </c>
      <c r="Q97" s="11" t="n">
        <v>3.47000000000002</v>
      </c>
      <c r="R97" s="11">
        <f>IFERROR(VLOOKUP(Q97,'CRUCE OPORTUNIDADES'!$C$6:$D$105,2,FALSE),"")</f>
        <v/>
      </c>
      <c r="S97" s="11" t="n">
        <v>4.47000000000003</v>
      </c>
      <c r="T97" s="11">
        <f>IFERROR(VLOOKUP(S97,'CRUCE OPORTUNIDADES'!$C$6:$D$105,2,FALSE),"")</f>
        <v/>
      </c>
      <c r="U97" s="11" t="n">
        <v>5.47000000000004</v>
      </c>
      <c r="V97" s="11">
        <f>IFERROR(VLOOKUP(U97,'CRUCE OPORTUNIDADES'!$C$6:$D$105,2,FALSE),"")</f>
        <v/>
      </c>
      <c r="W97" s="11" t="n">
        <v>6.47000000000005</v>
      </c>
      <c r="X97" s="11">
        <f>IFERROR(VLOOKUP(W97,'CRUCE OPORTUNIDADES'!$C$6:$D$105,2,FALSE),"")</f>
        <v/>
      </c>
      <c r="Y97" s="11" t="n">
        <v>7.47000000000006</v>
      </c>
      <c r="Z97" s="11">
        <f>IFERROR(VLOOKUP(Y97,'CRUCE OPORTUNIDADES'!$C$6:$D$105,2,FALSE),"")</f>
        <v/>
      </c>
      <c r="AA97" s="11" t="n">
        <v>8.47000000000007</v>
      </c>
      <c r="AB97" s="11">
        <f>IFERROR(VLOOKUP(AA97,'CRUCE OPORTUNIDADES'!$C$6:$D$105,2,FALSE),"")</f>
        <v/>
      </c>
      <c r="AC97" s="11" t="n">
        <v>9.470000000000081</v>
      </c>
      <c r="AD97" s="11">
        <f>IFERROR(VLOOKUP(AC97,'CRUCE OPORTUNIDADES'!$C$6:$D$105,2,FALSE),"")</f>
        <v/>
      </c>
      <c r="AE97" s="11" t="n">
        <v>10.4700000000001</v>
      </c>
      <c r="AF97" s="11">
        <f>IFERROR(VLOOKUP(AE97,'CRUCE OPORTUNIDADES'!$C$6:$D$105,2,FALSE),"")</f>
        <v/>
      </c>
      <c r="AG97" s="11" t="n">
        <v>11.4700000000001</v>
      </c>
      <c r="AH97" s="11">
        <f>IFERROR(VLOOKUP(AG97,'CRUCE OPORTUNIDADES'!$C$6:$D$105,2,FALSE),"")</f>
        <v/>
      </c>
      <c r="AI97" s="11" t="n">
        <v>12.4700000000001</v>
      </c>
      <c r="AJ97" s="11">
        <f>IFERROR(VLOOKUP(AI97,'CRUCE OPORTUNIDADES'!$C$6:$D$105,2,FALSE),"")</f>
        <v/>
      </c>
      <c r="AK97" s="11" t="n">
        <v>13.4700000000001</v>
      </c>
      <c r="AL97" s="11">
        <f>IFERROR(VLOOKUP(AK97,'CRUCE OPORTUNIDADES'!$C$6:$D$105,2,FALSE),"")</f>
        <v/>
      </c>
      <c r="AM97" s="11" t="n">
        <v>14.4700000000001</v>
      </c>
      <c r="AN97" s="11">
        <f>IFERROR(VLOOKUP(AM97,'CRUCE OPORTUNIDADES'!$C$6:$D$105,2,FALSE),"")</f>
        <v/>
      </c>
      <c r="AO97" s="11" t="n">
        <v>15.4700000000001</v>
      </c>
      <c r="AP97" s="11">
        <f>IFERROR(VLOOKUP(AO97,'CRUCE OPORTUNIDADES'!$C$6:$D$105,2,FALSE),"")</f>
        <v/>
      </c>
      <c r="AQ97" s="11" t="n">
        <v>16.4700000000001</v>
      </c>
      <c r="AR97" s="11">
        <f>IFERROR(VLOOKUP(AQ97,'CRUCE OPORTUNIDADES'!$C$6:$D$105,2,FALSE),"")</f>
        <v/>
      </c>
      <c r="AS97" s="11" t="n">
        <v>17.4700000000002</v>
      </c>
      <c r="AT97" s="11">
        <f>IFERROR(VLOOKUP(AS97,'CRUCE OPORTUNIDADES'!$C$6:$D$105,2,FALSE),"")</f>
        <v/>
      </c>
      <c r="AU97" s="11" t="n">
        <v>18.4700000000002</v>
      </c>
      <c r="AV97" s="11">
        <f>IFERROR(VLOOKUP(AU97,'CRUCE OPORTUNIDADES'!$C$6:$D$105,2,FALSE),"")</f>
        <v/>
      </c>
      <c r="AW97" s="11" t="n">
        <v>19.4700000000002</v>
      </c>
      <c r="AX97" s="11">
        <f>IFERROR(VLOOKUP(AW97,'CRUCE OPORTUNIDADES'!$C$6:$D$105,2,FALSE),"")</f>
        <v/>
      </c>
      <c r="AY97" s="11" t="n">
        <v>20.4700000000002</v>
      </c>
      <c r="AZ97" s="11">
        <f>IFERROR(VLOOKUP(AY97,'CRUCE OPORTUNIDADES'!$C$6:$D$105,2,FALSE),"")</f>
        <v/>
      </c>
      <c r="BA97" s="11" t="n">
        <v>21.4700000000002</v>
      </c>
      <c r="BB97" s="11">
        <f>IFERROR(VLOOKUP(BA97,'CRUCE OPORTUNIDADES'!$C$6:$D$105,2,FALSE),"")</f>
        <v/>
      </c>
      <c r="BC97" s="11" t="n">
        <v>22.4700000000002</v>
      </c>
      <c r="BD97" s="11">
        <f>IFERROR(VLOOKUP(BC97,'CRUCE OPORTUNIDADES'!$C$6:$D$105,2,FALSE),"")</f>
        <v/>
      </c>
      <c r="BE97" s="11" t="n">
        <v>23.4700000000002</v>
      </c>
      <c r="BF97" s="11">
        <f>IFERROR(VLOOKUP(BE97,'CRUCE OPORTUNIDADES'!$C$6:$D$105,2,FALSE),"")</f>
        <v/>
      </c>
      <c r="BG97" s="11" t="n">
        <v>24.4700000000002</v>
      </c>
      <c r="BH97" s="11">
        <f>IFERROR(VLOOKUP(BG97,'CRUCE OPORTUNIDADES'!$C$6:$D$105,2,FALSE),"")</f>
        <v/>
      </c>
      <c r="BI97" s="11" t="n">
        <v>25.4700000000002</v>
      </c>
      <c r="BJ97" s="11">
        <f>IFERROR(VLOOKUP(BI97,'CRUCE OPORTUNIDADES'!$C$6:$D$105,2,FALSE),"")</f>
        <v/>
      </c>
    </row>
    <row r="98">
      <c r="N98" s="11">
        <f>IF(N99&lt;&gt;""," -O","")</f>
        <v/>
      </c>
      <c r="P98" s="11">
        <f>IF(P99&lt;&gt;""," -O","")</f>
        <v/>
      </c>
      <c r="R98" s="11">
        <f>IF(R99&lt;&gt;""," -O","")</f>
        <v/>
      </c>
      <c r="T98" s="11">
        <f>IF(T99&lt;&gt;""," -O","")</f>
        <v/>
      </c>
      <c r="V98" s="11">
        <f>IF(V99&lt;&gt;""," -O","")</f>
        <v/>
      </c>
      <c r="X98" s="11">
        <f>IF(X99&lt;&gt;""," -O","")</f>
        <v/>
      </c>
      <c r="Z98" s="11">
        <f>IF(Z99&lt;&gt;""," -O","")</f>
        <v/>
      </c>
      <c r="AB98" s="11">
        <f>IF(AB99&lt;&gt;""," -O","")</f>
        <v/>
      </c>
      <c r="AD98" s="11">
        <f>IF(AD99&lt;&gt;""," -O","")</f>
        <v/>
      </c>
      <c r="AF98" s="11">
        <f>IF(AF99&lt;&gt;""," -O","")</f>
        <v/>
      </c>
      <c r="AH98" s="11">
        <f>IF(AH99&lt;&gt;""," -O","")</f>
        <v/>
      </c>
      <c r="AJ98" s="11">
        <f>IF(AJ99&lt;&gt;""," -O","")</f>
        <v/>
      </c>
      <c r="AL98" s="11">
        <f>IF(AL99&lt;&gt;""," -O","")</f>
        <v/>
      </c>
      <c r="AN98" s="11">
        <f>IF(AN99&lt;&gt;""," -O","")</f>
        <v/>
      </c>
      <c r="AP98" s="11">
        <f>IF(AP99&lt;&gt;""," -O","")</f>
        <v/>
      </c>
      <c r="AR98" s="11">
        <f>IF(AR99&lt;&gt;""," -O","")</f>
        <v/>
      </c>
      <c r="AT98" s="11">
        <f>IF(AT99&lt;&gt;""," -O","")</f>
        <v/>
      </c>
      <c r="AV98" s="11">
        <f>IF(AV99&lt;&gt;""," -O","")</f>
        <v/>
      </c>
      <c r="AX98" s="11">
        <f>IF(AX99&lt;&gt;""," -O","")</f>
        <v/>
      </c>
      <c r="AZ98" s="11">
        <f>IF(AZ99&lt;&gt;""," -O","")</f>
        <v/>
      </c>
      <c r="BB98" s="11">
        <f>IF(BB99&lt;&gt;""," -O","")</f>
        <v/>
      </c>
      <c r="BD98" s="11">
        <f>IF(BD99&lt;&gt;""," -O","")</f>
        <v/>
      </c>
      <c r="BF98" s="11">
        <f>IF(BF99&lt;&gt;""," -O","")</f>
        <v/>
      </c>
      <c r="BH98" s="11">
        <f>IF(BH99&lt;&gt;""," -O","")</f>
        <v/>
      </c>
      <c r="BJ98" s="11">
        <f>IF(BJ99&lt;&gt;""," -O","")</f>
        <v/>
      </c>
    </row>
    <row r="99">
      <c r="M99" s="11" t="n">
        <v>1.48</v>
      </c>
      <c r="N99" s="11">
        <f>IFERROR(VLOOKUP(M99,'CRUCE OPORTUNIDADES'!$C$6:$D$105,2,FALSE),"")</f>
        <v/>
      </c>
      <c r="O99" s="11" t="n">
        <v>2.48000000000001</v>
      </c>
      <c r="P99" s="11">
        <f>IFERROR(VLOOKUP(O99,'CRUCE OPORTUNIDADES'!$C$6:$D$105,2,FALSE),"")</f>
        <v/>
      </c>
      <c r="Q99" s="11" t="n">
        <v>3.48000000000002</v>
      </c>
      <c r="R99" s="11">
        <f>IFERROR(VLOOKUP(Q99,'CRUCE OPORTUNIDADES'!$C$6:$D$105,2,FALSE),"")</f>
        <v/>
      </c>
      <c r="S99" s="11" t="n">
        <v>4.48000000000003</v>
      </c>
      <c r="T99" s="11">
        <f>IFERROR(VLOOKUP(S99,'CRUCE OPORTUNIDADES'!$C$6:$D$105,2,FALSE),"")</f>
        <v/>
      </c>
      <c r="U99" s="11" t="n">
        <v>5.48000000000004</v>
      </c>
      <c r="V99" s="11">
        <f>IFERROR(VLOOKUP(U99,'CRUCE OPORTUNIDADES'!$C$6:$D$105,2,FALSE),"")</f>
        <v/>
      </c>
      <c r="W99" s="11" t="n">
        <v>6.48000000000005</v>
      </c>
      <c r="X99" s="11">
        <f>IFERROR(VLOOKUP(W99,'CRUCE OPORTUNIDADES'!$C$6:$D$105,2,FALSE),"")</f>
        <v/>
      </c>
      <c r="Y99" s="11" t="n">
        <v>7.48000000000006</v>
      </c>
      <c r="Z99" s="11">
        <f>IFERROR(VLOOKUP(Y99,'CRUCE OPORTUNIDADES'!$C$6:$D$105,2,FALSE),"")</f>
        <v/>
      </c>
      <c r="AA99" s="11" t="n">
        <v>8.48000000000007</v>
      </c>
      <c r="AB99" s="11">
        <f>IFERROR(VLOOKUP(AA99,'CRUCE OPORTUNIDADES'!$C$6:$D$105,2,FALSE),"")</f>
        <v/>
      </c>
      <c r="AC99" s="11" t="n">
        <v>9.48000000000008</v>
      </c>
      <c r="AD99" s="11">
        <f>IFERROR(VLOOKUP(AC99,'CRUCE OPORTUNIDADES'!$C$6:$D$105,2,FALSE),"")</f>
        <v/>
      </c>
      <c r="AE99" s="11" t="n">
        <v>10.4800000000001</v>
      </c>
      <c r="AF99" s="11">
        <f>IFERROR(VLOOKUP(AE99,'CRUCE OPORTUNIDADES'!$C$6:$D$105,2,FALSE),"")</f>
        <v/>
      </c>
      <c r="AG99" s="11" t="n">
        <v>11.4800000000001</v>
      </c>
      <c r="AH99" s="11">
        <f>IFERROR(VLOOKUP(AG99,'CRUCE OPORTUNIDADES'!$C$6:$D$105,2,FALSE),"")</f>
        <v/>
      </c>
      <c r="AI99" s="11" t="n">
        <v>12.4800000000001</v>
      </c>
      <c r="AJ99" s="11">
        <f>IFERROR(VLOOKUP(AI99,'CRUCE OPORTUNIDADES'!$C$6:$D$105,2,FALSE),"")</f>
        <v/>
      </c>
      <c r="AK99" s="11" t="n">
        <v>13.4800000000001</v>
      </c>
      <c r="AL99" s="11">
        <f>IFERROR(VLOOKUP(AK99,'CRUCE OPORTUNIDADES'!$C$6:$D$105,2,FALSE),"")</f>
        <v/>
      </c>
      <c r="AM99" s="11" t="n">
        <v>14.4800000000001</v>
      </c>
      <c r="AN99" s="11">
        <f>IFERROR(VLOOKUP(AM99,'CRUCE OPORTUNIDADES'!$C$6:$D$105,2,FALSE),"")</f>
        <v/>
      </c>
      <c r="AO99" s="11" t="n">
        <v>15.4800000000001</v>
      </c>
      <c r="AP99" s="11">
        <f>IFERROR(VLOOKUP(AO99,'CRUCE OPORTUNIDADES'!$C$6:$D$105,2,FALSE),"")</f>
        <v/>
      </c>
      <c r="AQ99" s="11" t="n">
        <v>16.4800000000002</v>
      </c>
      <c r="AR99" s="11">
        <f>IFERROR(VLOOKUP(AQ99,'CRUCE OPORTUNIDADES'!$C$6:$D$105,2,FALSE),"")</f>
        <v/>
      </c>
      <c r="AS99" s="11" t="n">
        <v>17.4800000000002</v>
      </c>
      <c r="AT99" s="11">
        <f>IFERROR(VLOOKUP(AS99,'CRUCE OPORTUNIDADES'!$C$6:$D$105,2,FALSE),"")</f>
        <v/>
      </c>
      <c r="AU99" s="11" t="n">
        <v>18.4800000000002</v>
      </c>
      <c r="AV99" s="11">
        <f>IFERROR(VLOOKUP(AU99,'CRUCE OPORTUNIDADES'!$C$6:$D$105,2,FALSE),"")</f>
        <v/>
      </c>
      <c r="AW99" s="11" t="n">
        <v>19.4800000000002</v>
      </c>
      <c r="AX99" s="11">
        <f>IFERROR(VLOOKUP(AW99,'CRUCE OPORTUNIDADES'!$C$6:$D$105,2,FALSE),"")</f>
        <v/>
      </c>
      <c r="AY99" s="11" t="n">
        <v>20.4800000000002</v>
      </c>
      <c r="AZ99" s="11">
        <f>IFERROR(VLOOKUP(AY99,'CRUCE OPORTUNIDADES'!$C$6:$D$105,2,FALSE),"")</f>
        <v/>
      </c>
      <c r="BA99" s="11" t="n">
        <v>21.4800000000002</v>
      </c>
      <c r="BB99" s="11">
        <f>IFERROR(VLOOKUP(BA99,'CRUCE OPORTUNIDADES'!$C$6:$D$105,2,FALSE),"")</f>
        <v/>
      </c>
      <c r="BC99" s="11" t="n">
        <v>22.4800000000002</v>
      </c>
      <c r="BD99" s="11">
        <f>IFERROR(VLOOKUP(BC99,'CRUCE OPORTUNIDADES'!$C$6:$D$105,2,FALSE),"")</f>
        <v/>
      </c>
      <c r="BE99" s="11" t="n">
        <v>23.4800000000002</v>
      </c>
      <c r="BF99" s="11">
        <f>IFERROR(VLOOKUP(BE99,'CRUCE OPORTUNIDADES'!$C$6:$D$105,2,FALSE),"")</f>
        <v/>
      </c>
      <c r="BG99" s="11" t="n">
        <v>24.4800000000002</v>
      </c>
      <c r="BH99" s="11">
        <f>IFERROR(VLOOKUP(BG99,'CRUCE OPORTUNIDADES'!$C$6:$D$105,2,FALSE),"")</f>
        <v/>
      </c>
      <c r="BI99" s="11" t="n">
        <v>25.4800000000002</v>
      </c>
      <c r="BJ99" s="11">
        <f>IFERROR(VLOOKUP(BI99,'CRUCE OPORTUNIDADES'!$C$6:$D$105,2,FALSE),"")</f>
        <v/>
      </c>
    </row>
    <row r="100">
      <c r="N100" s="11">
        <f>IF(N101&lt;&gt;""," -O","")</f>
        <v/>
      </c>
      <c r="P100" s="11">
        <f>IF(P101&lt;&gt;""," -O","")</f>
        <v/>
      </c>
      <c r="R100" s="11">
        <f>IF(R101&lt;&gt;""," -O","")</f>
        <v/>
      </c>
      <c r="T100" s="11">
        <f>IF(T101&lt;&gt;""," -O","")</f>
        <v/>
      </c>
      <c r="V100" s="11">
        <f>IF(V101&lt;&gt;""," -O","")</f>
        <v/>
      </c>
      <c r="X100" s="11">
        <f>IF(X101&lt;&gt;""," -O","")</f>
        <v/>
      </c>
      <c r="Z100" s="11">
        <f>IF(Z101&lt;&gt;""," -O","")</f>
        <v/>
      </c>
      <c r="AB100" s="11">
        <f>IF(AB101&lt;&gt;""," -O","")</f>
        <v/>
      </c>
      <c r="AD100" s="11">
        <f>IF(AD101&lt;&gt;""," -O","")</f>
        <v/>
      </c>
      <c r="AF100" s="11">
        <f>IF(AF101&lt;&gt;""," -O","")</f>
        <v/>
      </c>
      <c r="AH100" s="11">
        <f>IF(AH101&lt;&gt;""," -O","")</f>
        <v/>
      </c>
      <c r="AJ100" s="11">
        <f>IF(AJ101&lt;&gt;""," -O","")</f>
        <v/>
      </c>
      <c r="AL100" s="11">
        <f>IF(AL101&lt;&gt;""," -O","")</f>
        <v/>
      </c>
      <c r="AN100" s="11">
        <f>IF(AN101&lt;&gt;""," -O","")</f>
        <v/>
      </c>
      <c r="AP100" s="11">
        <f>IF(AP101&lt;&gt;""," -O","")</f>
        <v/>
      </c>
      <c r="AR100" s="11">
        <f>IF(AR101&lt;&gt;""," -O","")</f>
        <v/>
      </c>
      <c r="AT100" s="11">
        <f>IF(AT101&lt;&gt;""," -O","")</f>
        <v/>
      </c>
      <c r="AV100" s="11">
        <f>IF(AV101&lt;&gt;""," -O","")</f>
        <v/>
      </c>
      <c r="AX100" s="11">
        <f>IF(AX101&lt;&gt;""," -O","")</f>
        <v/>
      </c>
      <c r="AZ100" s="11">
        <f>IF(AZ101&lt;&gt;""," -O","")</f>
        <v/>
      </c>
      <c r="BB100" s="11">
        <f>IF(BB101&lt;&gt;""," -O","")</f>
        <v/>
      </c>
      <c r="BD100" s="11">
        <f>IF(BD101&lt;&gt;""," -O","")</f>
        <v/>
      </c>
      <c r="BF100" s="11">
        <f>IF(BF101&lt;&gt;""," -O","")</f>
        <v/>
      </c>
      <c r="BH100" s="11">
        <f>IF(BH101&lt;&gt;""," -O","")</f>
        <v/>
      </c>
      <c r="BJ100" s="11">
        <f>IF(BJ101&lt;&gt;""," -O","")</f>
        <v/>
      </c>
    </row>
    <row r="101">
      <c r="M101" s="11" t="n">
        <v>1.49</v>
      </c>
      <c r="N101" s="11">
        <f>IFERROR(VLOOKUP(M101,'CRUCE OPORTUNIDADES'!$C$6:$D$105,2,FALSE),"")</f>
        <v/>
      </c>
      <c r="O101" s="11" t="n">
        <v>2.49000000000001</v>
      </c>
      <c r="P101" s="11">
        <f>IFERROR(VLOOKUP(O101,'CRUCE OPORTUNIDADES'!$C$6:$D$105,2,FALSE),"")</f>
        <v/>
      </c>
      <c r="Q101" s="11" t="n">
        <v>3.49000000000002</v>
      </c>
      <c r="R101" s="11">
        <f>IFERROR(VLOOKUP(Q101,'CRUCE OPORTUNIDADES'!$C$6:$D$105,2,FALSE),"")</f>
        <v/>
      </c>
      <c r="S101" s="11" t="n">
        <v>4.49000000000003</v>
      </c>
      <c r="T101" s="11">
        <f>IFERROR(VLOOKUP(S101,'CRUCE OPORTUNIDADES'!$C$6:$D$105,2,FALSE),"")</f>
        <v/>
      </c>
      <c r="U101" s="11" t="n">
        <v>5.49000000000004</v>
      </c>
      <c r="V101" s="11">
        <f>IFERROR(VLOOKUP(U101,'CRUCE OPORTUNIDADES'!$C$6:$D$105,2,FALSE),"")</f>
        <v/>
      </c>
      <c r="W101" s="11" t="n">
        <v>6.49000000000005</v>
      </c>
      <c r="X101" s="11">
        <f>IFERROR(VLOOKUP(W101,'CRUCE OPORTUNIDADES'!$C$6:$D$105,2,FALSE),"")</f>
        <v/>
      </c>
      <c r="Y101" s="11" t="n">
        <v>7.49000000000006</v>
      </c>
      <c r="Z101" s="11">
        <f>IFERROR(VLOOKUP(Y101,'CRUCE OPORTUNIDADES'!$C$6:$D$105,2,FALSE),"")</f>
        <v/>
      </c>
      <c r="AA101" s="11" t="n">
        <v>8.490000000000069</v>
      </c>
      <c r="AB101" s="11">
        <f>IFERROR(VLOOKUP(AA101,'CRUCE OPORTUNIDADES'!$C$6:$D$105,2,FALSE),"")</f>
        <v/>
      </c>
      <c r="AC101" s="11" t="n">
        <v>9.49000000000008</v>
      </c>
      <c r="AD101" s="11">
        <f>IFERROR(VLOOKUP(AC101,'CRUCE OPORTUNIDADES'!$C$6:$D$105,2,FALSE),"")</f>
        <v/>
      </c>
      <c r="AE101" s="11" t="n">
        <v>10.4900000000001</v>
      </c>
      <c r="AF101" s="11">
        <f>IFERROR(VLOOKUP(AE101,'CRUCE OPORTUNIDADES'!$C$6:$D$105,2,FALSE),"")</f>
        <v/>
      </c>
      <c r="AG101" s="11" t="n">
        <v>11.4900000000001</v>
      </c>
      <c r="AH101" s="11">
        <f>IFERROR(VLOOKUP(AG101,'CRUCE OPORTUNIDADES'!$C$6:$D$105,2,FALSE),"")</f>
        <v/>
      </c>
      <c r="AI101" s="11" t="n">
        <v>12.4900000000001</v>
      </c>
      <c r="AJ101" s="11">
        <f>IFERROR(VLOOKUP(AI101,'CRUCE OPORTUNIDADES'!$C$6:$D$105,2,FALSE),"")</f>
        <v/>
      </c>
      <c r="AK101" s="11" t="n">
        <v>13.4900000000001</v>
      </c>
      <c r="AL101" s="11">
        <f>IFERROR(VLOOKUP(AK101,'CRUCE OPORTUNIDADES'!$C$6:$D$105,2,FALSE),"")</f>
        <v/>
      </c>
      <c r="AM101" s="11" t="n">
        <v>14.4900000000001</v>
      </c>
      <c r="AN101" s="11">
        <f>IFERROR(VLOOKUP(AM101,'CRUCE OPORTUNIDADES'!$C$6:$D$105,2,FALSE),"")</f>
        <v/>
      </c>
      <c r="AO101" s="11" t="n">
        <v>15.4900000000001</v>
      </c>
      <c r="AP101" s="11">
        <f>IFERROR(VLOOKUP(AO101,'CRUCE OPORTUNIDADES'!$C$6:$D$105,2,FALSE),"")</f>
        <v/>
      </c>
      <c r="AQ101" s="11" t="n">
        <v>16.4900000000001</v>
      </c>
      <c r="AR101" s="11">
        <f>IFERROR(VLOOKUP(AQ101,'CRUCE OPORTUNIDADES'!$C$6:$D$105,2,FALSE),"")</f>
        <v/>
      </c>
      <c r="AS101" s="11" t="n">
        <v>17.4900000000002</v>
      </c>
      <c r="AT101" s="11">
        <f>IFERROR(VLOOKUP(AS101,'CRUCE OPORTUNIDADES'!$C$6:$D$105,2,FALSE),"")</f>
        <v/>
      </c>
      <c r="AU101" s="11" t="n">
        <v>18.4900000000002</v>
      </c>
      <c r="AV101" s="11">
        <f>IFERROR(VLOOKUP(AU101,'CRUCE OPORTUNIDADES'!$C$6:$D$105,2,FALSE),"")</f>
        <v/>
      </c>
      <c r="AW101" s="11" t="n">
        <v>19.4900000000002</v>
      </c>
      <c r="AX101" s="11">
        <f>IFERROR(VLOOKUP(AW101,'CRUCE OPORTUNIDADES'!$C$6:$D$105,2,FALSE),"")</f>
        <v/>
      </c>
      <c r="AY101" s="11" t="n">
        <v>20.4900000000002</v>
      </c>
      <c r="AZ101" s="11">
        <f>IFERROR(VLOOKUP(AY101,'CRUCE OPORTUNIDADES'!$C$6:$D$105,2,FALSE),"")</f>
        <v/>
      </c>
      <c r="BA101" s="11" t="n">
        <v>21.4900000000002</v>
      </c>
      <c r="BB101" s="11">
        <f>IFERROR(VLOOKUP(BA101,'CRUCE OPORTUNIDADES'!$C$6:$D$105,2,FALSE),"")</f>
        <v/>
      </c>
      <c r="BC101" s="11" t="n">
        <v>22.4900000000002</v>
      </c>
      <c r="BD101" s="11">
        <f>IFERROR(VLOOKUP(BC101,'CRUCE OPORTUNIDADES'!$C$6:$D$105,2,FALSE),"")</f>
        <v/>
      </c>
      <c r="BE101" s="11" t="n">
        <v>23.4900000000002</v>
      </c>
      <c r="BF101" s="11">
        <f>IFERROR(VLOOKUP(BE101,'CRUCE OPORTUNIDADES'!$C$6:$D$105,2,FALSE),"")</f>
        <v/>
      </c>
      <c r="BG101" s="11" t="n">
        <v>24.4900000000002</v>
      </c>
      <c r="BH101" s="11">
        <f>IFERROR(VLOOKUP(BG101,'CRUCE OPORTUNIDADES'!$C$6:$D$105,2,FALSE),"")</f>
        <v/>
      </c>
      <c r="BI101" s="11" t="n">
        <v>25.4900000000002</v>
      </c>
      <c r="BJ101" s="11">
        <f>IFERROR(VLOOKUP(BI101,'CRUCE OPORTUNIDADES'!$C$6:$D$105,2,FALSE),"")</f>
        <v/>
      </c>
    </row>
    <row r="102">
      <c r="N102" s="11">
        <f>IF(N103&lt;&gt;""," -O","")</f>
        <v/>
      </c>
      <c r="P102" s="11">
        <f>IF(P103&lt;&gt;""," -O","")</f>
        <v/>
      </c>
      <c r="R102" s="11">
        <f>IF(R103&lt;&gt;""," -O","")</f>
        <v/>
      </c>
      <c r="T102" s="11">
        <f>IF(T103&lt;&gt;""," -O","")</f>
        <v/>
      </c>
      <c r="V102" s="11">
        <f>IF(V103&lt;&gt;""," -O","")</f>
        <v/>
      </c>
      <c r="X102" s="11">
        <f>IF(X103&lt;&gt;""," -O","")</f>
        <v/>
      </c>
      <c r="Z102" s="11">
        <f>IF(Z103&lt;&gt;""," -O","")</f>
        <v/>
      </c>
      <c r="AB102" s="11">
        <f>IF(AB103&lt;&gt;""," -O","")</f>
        <v/>
      </c>
      <c r="AD102" s="11">
        <f>IF(AD103&lt;&gt;""," -O","")</f>
        <v/>
      </c>
      <c r="AF102" s="11">
        <f>IF(AF103&lt;&gt;""," -O","")</f>
        <v/>
      </c>
      <c r="AH102" s="11">
        <f>IF(AH103&lt;&gt;""," -O","")</f>
        <v/>
      </c>
      <c r="AJ102" s="11">
        <f>IF(AJ103&lt;&gt;""," -O","")</f>
        <v/>
      </c>
      <c r="AL102" s="11">
        <f>IF(AL103&lt;&gt;""," -O","")</f>
        <v/>
      </c>
      <c r="AN102" s="11">
        <f>IF(AN103&lt;&gt;""," -O","")</f>
        <v/>
      </c>
      <c r="AP102" s="11">
        <f>IF(AP103&lt;&gt;""," -O","")</f>
        <v/>
      </c>
      <c r="AR102" s="11">
        <f>IF(AR103&lt;&gt;""," -O","")</f>
        <v/>
      </c>
      <c r="AT102" s="11">
        <f>IF(AT103&lt;&gt;""," -O","")</f>
        <v/>
      </c>
      <c r="AV102" s="11">
        <f>IF(AV103&lt;&gt;""," -O","")</f>
        <v/>
      </c>
      <c r="AX102" s="11">
        <f>IF(AX103&lt;&gt;""," -O","")</f>
        <v/>
      </c>
      <c r="AZ102" s="11">
        <f>IF(AZ103&lt;&gt;""," -O","")</f>
        <v/>
      </c>
      <c r="BB102" s="11">
        <f>IF(BB103&lt;&gt;""," -O","")</f>
        <v/>
      </c>
      <c r="BD102" s="11">
        <f>IF(BD103&lt;&gt;""," -O","")</f>
        <v/>
      </c>
      <c r="BF102" s="11">
        <f>IF(BF103&lt;&gt;""," -O","")</f>
        <v/>
      </c>
      <c r="BH102" s="11">
        <f>IF(BH103&lt;&gt;""," -O","")</f>
        <v/>
      </c>
      <c r="BJ102" s="11">
        <f>IF(BJ103&lt;&gt;""," -O","")</f>
        <v/>
      </c>
    </row>
    <row r="103">
      <c r="M103" s="11" t="n">
        <v>1.5</v>
      </c>
      <c r="N103" s="11">
        <f>IFERROR(VLOOKUP(M103,'CRUCE OPORTUNIDADES'!$C$6:$D$105,2,FALSE),"")</f>
        <v/>
      </c>
      <c r="O103" s="11" t="n">
        <v>2.50000000000001</v>
      </c>
      <c r="P103" s="11">
        <f>IFERROR(VLOOKUP(O103,'CRUCE OPORTUNIDADES'!$C$6:$D$105,2,FALSE),"")</f>
        <v/>
      </c>
      <c r="Q103" s="11" t="n">
        <v>3.50000000000002</v>
      </c>
      <c r="R103" s="11">
        <f>IFERROR(VLOOKUP(Q103,'CRUCE OPORTUNIDADES'!$C$6:$D$105,2,FALSE),"")</f>
        <v/>
      </c>
      <c r="S103" s="11" t="n">
        <v>4.50000000000003</v>
      </c>
      <c r="T103" s="11">
        <f>IFERROR(VLOOKUP(S103,'CRUCE OPORTUNIDADES'!$C$6:$D$105,2,FALSE),"")</f>
        <v/>
      </c>
      <c r="U103" s="11" t="n">
        <v>5.50000000000004</v>
      </c>
      <c r="V103" s="11">
        <f>IFERROR(VLOOKUP(U103,'CRUCE OPORTUNIDADES'!$C$6:$D$105,2,FALSE),"")</f>
        <v/>
      </c>
      <c r="W103" s="11" t="n">
        <v>6.50000000000005</v>
      </c>
      <c r="X103" s="11">
        <f>IFERROR(VLOOKUP(W103,'CRUCE OPORTUNIDADES'!$C$6:$D$105,2,FALSE),"")</f>
        <v/>
      </c>
      <c r="Y103" s="11" t="n">
        <v>7.50000000000006</v>
      </c>
      <c r="Z103" s="11">
        <f>IFERROR(VLOOKUP(Y103,'CRUCE OPORTUNIDADES'!$C$6:$D$105,2,FALSE),"")</f>
        <v/>
      </c>
      <c r="AA103" s="11" t="n">
        <v>8.500000000000069</v>
      </c>
      <c r="AB103" s="11">
        <f>IFERROR(VLOOKUP(AA103,'CRUCE OPORTUNIDADES'!$C$6:$D$105,2,FALSE),"")</f>
        <v/>
      </c>
      <c r="AC103" s="11" t="n">
        <v>9.50000000000008</v>
      </c>
      <c r="AD103" s="11">
        <f>IFERROR(VLOOKUP(AC103,'CRUCE OPORTUNIDADES'!$C$6:$D$105,2,FALSE),"")</f>
        <v/>
      </c>
      <c r="AE103" s="11" t="n">
        <v>10.5000000000001</v>
      </c>
      <c r="AF103" s="11">
        <f>IFERROR(VLOOKUP(AE103,'CRUCE OPORTUNIDADES'!$C$6:$D$105,2,FALSE),"")</f>
        <v/>
      </c>
      <c r="AG103" s="11" t="n">
        <v>11.5000000000001</v>
      </c>
      <c r="AH103" s="11">
        <f>IFERROR(VLOOKUP(AG103,'CRUCE OPORTUNIDADES'!$C$6:$D$105,2,FALSE),"")</f>
        <v/>
      </c>
      <c r="AI103" s="11" t="n">
        <v>12.5000000000001</v>
      </c>
      <c r="AJ103" s="11">
        <f>IFERROR(VLOOKUP(AI103,'CRUCE OPORTUNIDADES'!$C$6:$D$105,2,FALSE),"")</f>
        <v/>
      </c>
      <c r="AK103" s="11" t="n">
        <v>13.5000000000001</v>
      </c>
      <c r="AL103" s="11">
        <f>IFERROR(VLOOKUP(AK103,'CRUCE OPORTUNIDADES'!$C$6:$D$105,2,FALSE),"")</f>
        <v/>
      </c>
      <c r="AM103" s="11" t="n">
        <v>14.5000000000001</v>
      </c>
      <c r="AN103" s="11">
        <f>IFERROR(VLOOKUP(AM103,'CRUCE OPORTUNIDADES'!$C$6:$D$105,2,FALSE),"")</f>
        <v/>
      </c>
      <c r="AO103" s="11" t="n">
        <v>15.5000000000001</v>
      </c>
      <c r="AP103" s="11">
        <f>IFERROR(VLOOKUP(AO103,'CRUCE OPORTUNIDADES'!$C$6:$D$105,2,FALSE),"")</f>
        <v/>
      </c>
      <c r="AQ103" s="11" t="n">
        <v>16.5000000000002</v>
      </c>
      <c r="AR103" s="11">
        <f>IFERROR(VLOOKUP(AQ103,'CRUCE OPORTUNIDADES'!$C$6:$D$105,2,FALSE),"")</f>
        <v/>
      </c>
      <c r="AS103" s="11" t="n">
        <v>17.5000000000002</v>
      </c>
      <c r="AT103" s="11">
        <f>IFERROR(VLOOKUP(AS103,'CRUCE OPORTUNIDADES'!$C$6:$D$105,2,FALSE),"")</f>
        <v/>
      </c>
      <c r="AU103" s="11" t="n">
        <v>18.5000000000002</v>
      </c>
      <c r="AV103" s="11">
        <f>IFERROR(VLOOKUP(AU103,'CRUCE OPORTUNIDADES'!$C$6:$D$105,2,FALSE),"")</f>
        <v/>
      </c>
      <c r="AW103" s="11" t="n">
        <v>19.5000000000002</v>
      </c>
      <c r="AX103" s="11">
        <f>IFERROR(VLOOKUP(AW103,'CRUCE OPORTUNIDADES'!$C$6:$D$105,2,FALSE),"")</f>
        <v/>
      </c>
      <c r="AY103" s="11" t="n">
        <v>20.5000000000002</v>
      </c>
      <c r="AZ103" s="11">
        <f>IFERROR(VLOOKUP(AY103,'CRUCE OPORTUNIDADES'!$C$6:$D$105,2,FALSE),"")</f>
        <v/>
      </c>
      <c r="BA103" s="11" t="n">
        <v>21.5000000000002</v>
      </c>
      <c r="BB103" s="11">
        <f>IFERROR(VLOOKUP(BA103,'CRUCE OPORTUNIDADES'!$C$6:$D$105,2,FALSE),"")</f>
        <v/>
      </c>
      <c r="BC103" s="11" t="n">
        <v>22.5000000000002</v>
      </c>
      <c r="BD103" s="11">
        <f>IFERROR(VLOOKUP(BC103,'CRUCE OPORTUNIDADES'!$C$6:$D$105,2,FALSE),"")</f>
        <v/>
      </c>
      <c r="BE103" s="11" t="n">
        <v>23.5000000000002</v>
      </c>
      <c r="BF103" s="11">
        <f>IFERROR(VLOOKUP(BE103,'CRUCE OPORTUNIDADES'!$C$6:$D$105,2,FALSE),"")</f>
        <v/>
      </c>
      <c r="BG103" s="11" t="n">
        <v>24.5000000000002</v>
      </c>
      <c r="BH103" s="11">
        <f>IFERROR(VLOOKUP(BG103,'CRUCE OPORTUNIDADES'!$C$6:$D$105,2,FALSE),"")</f>
        <v/>
      </c>
      <c r="BI103" s="11" t="n">
        <v>25.5000000000002</v>
      </c>
      <c r="BJ103" s="11">
        <f>IFERROR(VLOOKUP(BI103,'CRUCE OPORTUNIDADES'!$C$6:$D$105,2,FALSE),"")</f>
        <v/>
      </c>
    </row>
    <row r="104">
      <c r="N104" s="11">
        <f>IF(N105&lt;&gt;""," -O","")</f>
        <v/>
      </c>
      <c r="P104" s="11">
        <f>IF(P105&lt;&gt;""," -O","")</f>
        <v/>
      </c>
      <c r="R104" s="11">
        <f>IF(R105&lt;&gt;""," -O","")</f>
        <v/>
      </c>
      <c r="T104" s="11">
        <f>IF(T105&lt;&gt;""," -O","")</f>
        <v/>
      </c>
      <c r="V104" s="11">
        <f>IF(V105&lt;&gt;""," -O","")</f>
        <v/>
      </c>
      <c r="X104" s="11">
        <f>IF(X105&lt;&gt;""," -O","")</f>
        <v/>
      </c>
      <c r="Z104" s="11">
        <f>IF(Z105&lt;&gt;""," -O","")</f>
        <v/>
      </c>
      <c r="AB104" s="11">
        <f>IF(AB105&lt;&gt;""," -O","")</f>
        <v/>
      </c>
      <c r="AD104" s="11">
        <f>IF(AD105&lt;&gt;""," -O","")</f>
        <v/>
      </c>
      <c r="AF104" s="11">
        <f>IF(AF105&lt;&gt;""," -O","")</f>
        <v/>
      </c>
      <c r="AH104" s="11">
        <f>IF(AH105&lt;&gt;""," -O","")</f>
        <v/>
      </c>
      <c r="AJ104" s="11">
        <f>IF(AJ105&lt;&gt;""," -O","")</f>
        <v/>
      </c>
      <c r="AL104" s="11">
        <f>IF(AL105&lt;&gt;""," -O","")</f>
        <v/>
      </c>
      <c r="AN104" s="11">
        <f>IF(AN105&lt;&gt;""," -O","")</f>
        <v/>
      </c>
      <c r="AP104" s="11">
        <f>IF(AP105&lt;&gt;""," -O","")</f>
        <v/>
      </c>
      <c r="AR104" s="11">
        <f>IF(AR105&lt;&gt;""," -O","")</f>
        <v/>
      </c>
      <c r="AT104" s="11">
        <f>IF(AT105&lt;&gt;""," -O","")</f>
        <v/>
      </c>
      <c r="AV104" s="11">
        <f>IF(AV105&lt;&gt;""," -O","")</f>
        <v/>
      </c>
      <c r="AX104" s="11">
        <f>IF(AX105&lt;&gt;""," -O","")</f>
        <v/>
      </c>
      <c r="AZ104" s="11">
        <f>IF(AZ105&lt;&gt;""," -O","")</f>
        <v/>
      </c>
      <c r="BB104" s="11">
        <f>IF(BB105&lt;&gt;""," -O","")</f>
        <v/>
      </c>
      <c r="BD104" s="11">
        <f>IF(BD105&lt;&gt;""," -O","")</f>
        <v/>
      </c>
      <c r="BF104" s="11">
        <f>IF(BF105&lt;&gt;""," -O","")</f>
        <v/>
      </c>
      <c r="BH104" s="11">
        <f>IF(BH105&lt;&gt;""," -O","")</f>
        <v/>
      </c>
      <c r="BJ104" s="11">
        <f>IF(BJ105&lt;&gt;""," -O","")</f>
        <v/>
      </c>
    </row>
    <row r="105">
      <c r="M105" s="11" t="n">
        <v>1.51</v>
      </c>
      <c r="N105" s="11">
        <f>IFERROR(VLOOKUP(M105,'CRUCE OPORTUNIDADES'!$C$6:$D$105,2,FALSE),"")</f>
        <v/>
      </c>
      <c r="O105" s="11" t="n">
        <v>2.51000000000001</v>
      </c>
      <c r="P105" s="11">
        <f>IFERROR(VLOOKUP(O105,'CRUCE OPORTUNIDADES'!$C$6:$D$105,2,FALSE),"")</f>
        <v/>
      </c>
      <c r="Q105" s="11" t="n">
        <v>3.51000000000002</v>
      </c>
      <c r="R105" s="11">
        <f>IFERROR(VLOOKUP(Q105,'CRUCE OPORTUNIDADES'!$C$6:$D$105,2,FALSE),"")</f>
        <v/>
      </c>
      <c r="S105" s="11" t="n">
        <v>4.51000000000003</v>
      </c>
      <c r="T105" s="11">
        <f>IFERROR(VLOOKUP(S105,'CRUCE OPORTUNIDADES'!$C$6:$D$105,2,FALSE),"")</f>
        <v/>
      </c>
      <c r="U105" s="11" t="n">
        <v>5.51000000000004</v>
      </c>
      <c r="V105" s="11">
        <f>IFERROR(VLOOKUP(U105,'CRUCE OPORTUNIDADES'!$C$6:$D$105,2,FALSE),"")</f>
        <v/>
      </c>
      <c r="W105" s="11" t="n">
        <v>6.51000000000005</v>
      </c>
      <c r="X105" s="11">
        <f>IFERROR(VLOOKUP(W105,'CRUCE OPORTUNIDADES'!$C$6:$D$105,2,FALSE),"")</f>
        <v/>
      </c>
      <c r="Y105" s="11" t="n">
        <v>7.51000000000006</v>
      </c>
      <c r="Z105" s="11">
        <f>IFERROR(VLOOKUP(Y105,'CRUCE OPORTUNIDADES'!$C$6:$D$105,2,FALSE),"")</f>
        <v/>
      </c>
      <c r="AA105" s="11" t="n">
        <v>8.510000000000071</v>
      </c>
      <c r="AB105" s="11">
        <f>IFERROR(VLOOKUP(AA105,'CRUCE OPORTUNIDADES'!$C$6:$D$105,2,FALSE),"")</f>
        <v/>
      </c>
      <c r="AC105" s="11" t="n">
        <v>9.51000000000008</v>
      </c>
      <c r="AD105" s="11">
        <f>IFERROR(VLOOKUP(AC105,'CRUCE OPORTUNIDADES'!$C$6:$D$105,2,FALSE),"")</f>
        <v/>
      </c>
      <c r="AE105" s="11" t="n">
        <v>10.5100000000001</v>
      </c>
      <c r="AF105" s="11">
        <f>IFERROR(VLOOKUP(AE105,'CRUCE OPORTUNIDADES'!$C$6:$D$105,2,FALSE),"")</f>
        <v/>
      </c>
      <c r="AG105" s="11" t="n">
        <v>11.5100000000001</v>
      </c>
      <c r="AH105" s="11">
        <f>IFERROR(VLOOKUP(AG105,'CRUCE OPORTUNIDADES'!$C$6:$D$105,2,FALSE),"")</f>
        <v/>
      </c>
      <c r="AI105" s="11" t="n">
        <v>12.5100000000001</v>
      </c>
      <c r="AJ105" s="11">
        <f>IFERROR(VLOOKUP(AI105,'CRUCE OPORTUNIDADES'!$C$6:$D$105,2,FALSE),"")</f>
        <v/>
      </c>
      <c r="AK105" s="11" t="n">
        <v>13.5100000000001</v>
      </c>
      <c r="AL105" s="11">
        <f>IFERROR(VLOOKUP(AK105,'CRUCE OPORTUNIDADES'!$C$6:$D$105,2,FALSE),"")</f>
        <v/>
      </c>
      <c r="AM105" s="11" t="n">
        <v>14.5100000000001</v>
      </c>
      <c r="AN105" s="11">
        <f>IFERROR(VLOOKUP(AM105,'CRUCE OPORTUNIDADES'!$C$6:$D$105,2,FALSE),"")</f>
        <v/>
      </c>
      <c r="AO105" s="11" t="n">
        <v>15.5100000000001</v>
      </c>
      <c r="AP105" s="11">
        <f>IFERROR(VLOOKUP(AO105,'CRUCE OPORTUNIDADES'!$C$6:$D$105,2,FALSE),"")</f>
        <v/>
      </c>
      <c r="AQ105" s="11" t="n">
        <v>16.5100000000001</v>
      </c>
      <c r="AR105" s="11">
        <f>IFERROR(VLOOKUP(AQ105,'CRUCE OPORTUNIDADES'!$C$6:$D$105,2,FALSE),"")</f>
        <v/>
      </c>
      <c r="AS105" s="11" t="n">
        <v>17.5100000000002</v>
      </c>
      <c r="AT105" s="11">
        <f>IFERROR(VLOOKUP(AS105,'CRUCE OPORTUNIDADES'!$C$6:$D$105,2,FALSE),"")</f>
        <v/>
      </c>
      <c r="AU105" s="11" t="n">
        <v>18.5100000000002</v>
      </c>
      <c r="AV105" s="11">
        <f>IFERROR(VLOOKUP(AU105,'CRUCE OPORTUNIDADES'!$C$6:$D$105,2,FALSE),"")</f>
        <v/>
      </c>
      <c r="AW105" s="11" t="n">
        <v>19.5100000000002</v>
      </c>
      <c r="AX105" s="11">
        <f>IFERROR(VLOOKUP(AW105,'CRUCE OPORTUNIDADES'!$C$6:$D$105,2,FALSE),"")</f>
        <v/>
      </c>
      <c r="AY105" s="11" t="n">
        <v>20.5100000000002</v>
      </c>
      <c r="AZ105" s="11">
        <f>IFERROR(VLOOKUP(AY105,'CRUCE OPORTUNIDADES'!$C$6:$D$105,2,FALSE),"")</f>
        <v/>
      </c>
      <c r="BA105" s="11" t="n">
        <v>21.5100000000002</v>
      </c>
      <c r="BB105" s="11">
        <f>IFERROR(VLOOKUP(BA105,'CRUCE OPORTUNIDADES'!$C$6:$D$105,2,FALSE),"")</f>
        <v/>
      </c>
      <c r="BC105" s="11" t="n">
        <v>22.5100000000002</v>
      </c>
      <c r="BD105" s="11">
        <f>IFERROR(VLOOKUP(BC105,'CRUCE OPORTUNIDADES'!$C$6:$D$105,2,FALSE),"")</f>
        <v/>
      </c>
      <c r="BE105" s="11" t="n">
        <v>23.5100000000002</v>
      </c>
      <c r="BF105" s="11">
        <f>IFERROR(VLOOKUP(BE105,'CRUCE OPORTUNIDADES'!$C$6:$D$105,2,FALSE),"")</f>
        <v/>
      </c>
      <c r="BG105" s="11" t="n">
        <v>24.5100000000002</v>
      </c>
      <c r="BH105" s="11">
        <f>IFERROR(VLOOKUP(BG105,'CRUCE OPORTUNIDADES'!$C$6:$D$105,2,FALSE),"")</f>
        <v/>
      </c>
      <c r="BI105" s="11" t="n">
        <v>25.5100000000002</v>
      </c>
      <c r="BJ105" s="11">
        <f>IFERROR(VLOOKUP(BI105,'CRUCE OPORTUNIDADES'!$C$6:$D$105,2,FALSE),"")</f>
        <v/>
      </c>
    </row>
    <row r="106">
      <c r="N106" s="11">
        <f>IF(N107&lt;&gt;""," -O","")</f>
        <v/>
      </c>
      <c r="P106" s="11">
        <f>IF(P107&lt;&gt;""," -O","")</f>
        <v/>
      </c>
      <c r="R106" s="11">
        <f>IF(R107&lt;&gt;""," -O","")</f>
        <v/>
      </c>
      <c r="T106" s="11">
        <f>IF(T107&lt;&gt;""," -O","")</f>
        <v/>
      </c>
      <c r="V106" s="11">
        <f>IF(V107&lt;&gt;""," -O","")</f>
        <v/>
      </c>
      <c r="X106" s="11">
        <f>IF(X107&lt;&gt;""," -O","")</f>
        <v/>
      </c>
      <c r="Z106" s="11">
        <f>IF(Z107&lt;&gt;""," -O","")</f>
        <v/>
      </c>
      <c r="AB106" s="11">
        <f>IF(AB107&lt;&gt;""," -O","")</f>
        <v/>
      </c>
      <c r="AD106" s="11">
        <f>IF(AD107&lt;&gt;""," -O","")</f>
        <v/>
      </c>
      <c r="AF106" s="11">
        <f>IF(AF107&lt;&gt;""," -O","")</f>
        <v/>
      </c>
      <c r="AH106" s="11">
        <f>IF(AH107&lt;&gt;""," -O","")</f>
        <v/>
      </c>
      <c r="AJ106" s="11">
        <f>IF(AJ107&lt;&gt;""," -O","")</f>
        <v/>
      </c>
      <c r="AL106" s="11">
        <f>IF(AL107&lt;&gt;""," -O","")</f>
        <v/>
      </c>
      <c r="AN106" s="11">
        <f>IF(AN107&lt;&gt;""," -O","")</f>
        <v/>
      </c>
      <c r="AP106" s="11">
        <f>IF(AP107&lt;&gt;""," -O","")</f>
        <v/>
      </c>
      <c r="AR106" s="11">
        <f>IF(AR107&lt;&gt;""," -O","")</f>
        <v/>
      </c>
      <c r="AT106" s="11">
        <f>IF(AT107&lt;&gt;""," -O","")</f>
        <v/>
      </c>
      <c r="AV106" s="11">
        <f>IF(AV107&lt;&gt;""," -O","")</f>
        <v/>
      </c>
      <c r="AX106" s="11">
        <f>IF(AX107&lt;&gt;""," -O","")</f>
        <v/>
      </c>
      <c r="AZ106" s="11">
        <f>IF(AZ107&lt;&gt;""," -O","")</f>
        <v/>
      </c>
      <c r="BB106" s="11">
        <f>IF(BB107&lt;&gt;""," -O","")</f>
        <v/>
      </c>
      <c r="BD106" s="11">
        <f>IF(BD107&lt;&gt;""," -O","")</f>
        <v/>
      </c>
      <c r="BF106" s="11">
        <f>IF(BF107&lt;&gt;""," -O","")</f>
        <v/>
      </c>
      <c r="BH106" s="11">
        <f>IF(BH107&lt;&gt;""," -O","")</f>
        <v/>
      </c>
      <c r="BJ106" s="11">
        <f>IF(BJ107&lt;&gt;""," -O","")</f>
        <v/>
      </c>
    </row>
    <row r="107">
      <c r="M107" s="11" t="n">
        <v>1.52</v>
      </c>
      <c r="N107" s="11">
        <f>IFERROR(VLOOKUP(M107,'CRUCE OPORTUNIDADES'!$C$6:$D$105,2,FALSE),"")</f>
        <v/>
      </c>
      <c r="O107" s="11" t="n">
        <v>2.52000000000001</v>
      </c>
      <c r="P107" s="11">
        <f>IFERROR(VLOOKUP(O107,'CRUCE OPORTUNIDADES'!$C$6:$D$105,2,FALSE),"")</f>
        <v/>
      </c>
      <c r="Q107" s="11" t="n">
        <v>3.52000000000002</v>
      </c>
      <c r="R107" s="11">
        <f>IFERROR(VLOOKUP(Q107,'CRUCE OPORTUNIDADES'!$C$6:$D$105,2,FALSE),"")</f>
        <v/>
      </c>
      <c r="S107" s="11" t="n">
        <v>4.52000000000003</v>
      </c>
      <c r="T107" s="11">
        <f>IFERROR(VLOOKUP(S107,'CRUCE OPORTUNIDADES'!$C$6:$D$105,2,FALSE),"")</f>
        <v/>
      </c>
      <c r="U107" s="11" t="n">
        <v>5.52000000000004</v>
      </c>
      <c r="V107" s="11">
        <f>IFERROR(VLOOKUP(U107,'CRUCE OPORTUNIDADES'!$C$6:$D$105,2,FALSE),"")</f>
        <v/>
      </c>
      <c r="W107" s="11" t="n">
        <v>6.52000000000005</v>
      </c>
      <c r="X107" s="11">
        <f>IFERROR(VLOOKUP(W107,'CRUCE OPORTUNIDADES'!$C$6:$D$105,2,FALSE),"")</f>
        <v/>
      </c>
      <c r="Y107" s="11" t="n">
        <v>7.52000000000006</v>
      </c>
      <c r="Z107" s="11">
        <f>IFERROR(VLOOKUP(Y107,'CRUCE OPORTUNIDADES'!$C$6:$D$105,2,FALSE),"")</f>
        <v/>
      </c>
      <c r="AA107" s="11" t="n">
        <v>8.520000000000071</v>
      </c>
      <c r="AB107" s="11">
        <f>IFERROR(VLOOKUP(AA107,'CRUCE OPORTUNIDADES'!$C$6:$D$105,2,FALSE),"")</f>
        <v/>
      </c>
      <c r="AC107" s="11" t="n">
        <v>9.52000000000008</v>
      </c>
      <c r="AD107" s="11">
        <f>IFERROR(VLOOKUP(AC107,'CRUCE OPORTUNIDADES'!$C$6:$D$105,2,FALSE),"")</f>
        <v/>
      </c>
      <c r="AE107" s="11" t="n">
        <v>10.5200000000001</v>
      </c>
      <c r="AF107" s="11">
        <f>IFERROR(VLOOKUP(AE107,'CRUCE OPORTUNIDADES'!$C$6:$D$105,2,FALSE),"")</f>
        <v/>
      </c>
      <c r="AG107" s="11" t="n">
        <v>11.5200000000001</v>
      </c>
      <c r="AH107" s="11">
        <f>IFERROR(VLOOKUP(AG107,'CRUCE OPORTUNIDADES'!$C$6:$D$105,2,FALSE),"")</f>
        <v/>
      </c>
      <c r="AI107" s="11" t="n">
        <v>12.5200000000001</v>
      </c>
      <c r="AJ107" s="11">
        <f>IFERROR(VLOOKUP(AI107,'CRUCE OPORTUNIDADES'!$C$6:$D$105,2,FALSE),"")</f>
        <v/>
      </c>
      <c r="AK107" s="11" t="n">
        <v>13.5200000000001</v>
      </c>
      <c r="AL107" s="11">
        <f>IFERROR(VLOOKUP(AK107,'CRUCE OPORTUNIDADES'!$C$6:$D$105,2,FALSE),"")</f>
        <v/>
      </c>
      <c r="AM107" s="11" t="n">
        <v>14.5200000000001</v>
      </c>
      <c r="AN107" s="11">
        <f>IFERROR(VLOOKUP(AM107,'CRUCE OPORTUNIDADES'!$C$6:$D$105,2,FALSE),"")</f>
        <v/>
      </c>
      <c r="AO107" s="11" t="n">
        <v>15.5200000000001</v>
      </c>
      <c r="AP107" s="11">
        <f>IFERROR(VLOOKUP(AO107,'CRUCE OPORTUNIDADES'!$C$6:$D$105,2,FALSE),"")</f>
        <v/>
      </c>
      <c r="AQ107" s="11" t="n">
        <v>16.5200000000001</v>
      </c>
      <c r="AR107" s="11">
        <f>IFERROR(VLOOKUP(AQ107,'CRUCE OPORTUNIDADES'!$C$6:$D$105,2,FALSE),"")</f>
        <v/>
      </c>
      <c r="AS107" s="11" t="n">
        <v>17.5200000000002</v>
      </c>
      <c r="AT107" s="11">
        <f>IFERROR(VLOOKUP(AS107,'CRUCE OPORTUNIDADES'!$C$6:$D$105,2,FALSE),"")</f>
        <v/>
      </c>
      <c r="AU107" s="11" t="n">
        <v>18.5200000000002</v>
      </c>
      <c r="AV107" s="11">
        <f>IFERROR(VLOOKUP(AU107,'CRUCE OPORTUNIDADES'!$C$6:$D$105,2,FALSE),"")</f>
        <v/>
      </c>
      <c r="AW107" s="11" t="n">
        <v>19.5200000000002</v>
      </c>
      <c r="AX107" s="11">
        <f>IFERROR(VLOOKUP(AW107,'CRUCE OPORTUNIDADES'!$C$6:$D$105,2,FALSE),"")</f>
        <v/>
      </c>
      <c r="AY107" s="11" t="n">
        <v>20.5200000000002</v>
      </c>
      <c r="AZ107" s="11">
        <f>IFERROR(VLOOKUP(AY107,'CRUCE OPORTUNIDADES'!$C$6:$D$105,2,FALSE),"")</f>
        <v/>
      </c>
      <c r="BA107" s="11" t="n">
        <v>21.5200000000002</v>
      </c>
      <c r="BB107" s="11">
        <f>IFERROR(VLOOKUP(BA107,'CRUCE OPORTUNIDADES'!$C$6:$D$105,2,FALSE),"")</f>
        <v/>
      </c>
      <c r="BC107" s="11" t="n">
        <v>22.5200000000002</v>
      </c>
      <c r="BD107" s="11">
        <f>IFERROR(VLOOKUP(BC107,'CRUCE OPORTUNIDADES'!$C$6:$D$105,2,FALSE),"")</f>
        <v/>
      </c>
      <c r="BE107" s="11" t="n">
        <v>23.5200000000002</v>
      </c>
      <c r="BF107" s="11">
        <f>IFERROR(VLOOKUP(BE107,'CRUCE OPORTUNIDADES'!$C$6:$D$105,2,FALSE),"")</f>
        <v/>
      </c>
      <c r="BG107" s="11" t="n">
        <v>24.5200000000002</v>
      </c>
      <c r="BH107" s="11">
        <f>IFERROR(VLOOKUP(BG107,'CRUCE OPORTUNIDADES'!$C$6:$D$105,2,FALSE),"")</f>
        <v/>
      </c>
      <c r="BI107" s="11" t="n">
        <v>25.5200000000002</v>
      </c>
      <c r="BJ107" s="11">
        <f>IFERROR(VLOOKUP(BI107,'CRUCE OPORTUNIDADES'!$C$6:$D$105,2,FALSE),"")</f>
        <v/>
      </c>
    </row>
    <row r="108">
      <c r="N108" s="11">
        <f>IF(N109&lt;&gt;""," -O","")</f>
        <v/>
      </c>
      <c r="P108" s="11">
        <f>IF(P109&lt;&gt;""," -O","")</f>
        <v/>
      </c>
      <c r="R108" s="11">
        <f>IF(R109&lt;&gt;""," -O","")</f>
        <v/>
      </c>
      <c r="T108" s="11">
        <f>IF(T109&lt;&gt;""," -O","")</f>
        <v/>
      </c>
      <c r="V108" s="11">
        <f>IF(V109&lt;&gt;""," -O","")</f>
        <v/>
      </c>
      <c r="X108" s="11">
        <f>IF(X109&lt;&gt;""," -O","")</f>
        <v/>
      </c>
      <c r="Z108" s="11">
        <f>IF(Z109&lt;&gt;""," -O","")</f>
        <v/>
      </c>
      <c r="AB108" s="11">
        <f>IF(AB109&lt;&gt;""," -O","")</f>
        <v/>
      </c>
      <c r="AD108" s="11">
        <f>IF(AD109&lt;&gt;""," -O","")</f>
        <v/>
      </c>
      <c r="AF108" s="11">
        <f>IF(AF109&lt;&gt;""," -O","")</f>
        <v/>
      </c>
      <c r="AH108" s="11">
        <f>IF(AH109&lt;&gt;""," -O","")</f>
        <v/>
      </c>
      <c r="AJ108" s="11">
        <f>IF(AJ109&lt;&gt;""," -O","")</f>
        <v/>
      </c>
      <c r="AL108" s="11">
        <f>IF(AL109&lt;&gt;""," -O","")</f>
        <v/>
      </c>
      <c r="AN108" s="11">
        <f>IF(AN109&lt;&gt;""," -O","")</f>
        <v/>
      </c>
      <c r="AP108" s="11">
        <f>IF(AP109&lt;&gt;""," -O","")</f>
        <v/>
      </c>
      <c r="AR108" s="11">
        <f>IF(AR109&lt;&gt;""," -O","")</f>
        <v/>
      </c>
      <c r="AT108" s="11">
        <f>IF(AT109&lt;&gt;""," -O","")</f>
        <v/>
      </c>
      <c r="AV108" s="11">
        <f>IF(AV109&lt;&gt;""," -O","")</f>
        <v/>
      </c>
      <c r="AX108" s="11">
        <f>IF(AX109&lt;&gt;""," -O","")</f>
        <v/>
      </c>
      <c r="AZ108" s="11">
        <f>IF(AZ109&lt;&gt;""," -O","")</f>
        <v/>
      </c>
      <c r="BB108" s="11">
        <f>IF(BB109&lt;&gt;""," -O","")</f>
        <v/>
      </c>
      <c r="BD108" s="11">
        <f>IF(BD109&lt;&gt;""," -O","")</f>
        <v/>
      </c>
      <c r="BF108" s="11">
        <f>IF(BF109&lt;&gt;""," -O","")</f>
        <v/>
      </c>
      <c r="BH108" s="11">
        <f>IF(BH109&lt;&gt;""," -O","")</f>
        <v/>
      </c>
      <c r="BJ108" s="11">
        <f>IF(BJ109&lt;&gt;""," -O","")</f>
        <v/>
      </c>
    </row>
    <row r="109">
      <c r="M109" s="11" t="n">
        <v>1.53</v>
      </c>
      <c r="N109" s="11">
        <f>IFERROR(VLOOKUP(M109,'CRUCE OPORTUNIDADES'!$C$6:$D$105,2,FALSE),"")</f>
        <v/>
      </c>
      <c r="O109" s="11" t="n">
        <v>2.53000000000001</v>
      </c>
      <c r="P109" s="11">
        <f>IFERROR(VLOOKUP(O109,'CRUCE OPORTUNIDADES'!$C$6:$D$105,2,FALSE),"")</f>
        <v/>
      </c>
      <c r="Q109" s="11" t="n">
        <v>3.53000000000002</v>
      </c>
      <c r="R109" s="11">
        <f>IFERROR(VLOOKUP(Q109,'CRUCE OPORTUNIDADES'!$C$6:$D$105,2,FALSE),"")</f>
        <v/>
      </c>
      <c r="S109" s="11" t="n">
        <v>4.53000000000003</v>
      </c>
      <c r="T109" s="11">
        <f>IFERROR(VLOOKUP(S109,'CRUCE OPORTUNIDADES'!$C$6:$D$105,2,FALSE),"")</f>
        <v/>
      </c>
      <c r="U109" s="11" t="n">
        <v>5.53000000000004</v>
      </c>
      <c r="V109" s="11">
        <f>IFERROR(VLOOKUP(U109,'CRUCE OPORTUNIDADES'!$C$6:$D$105,2,FALSE),"")</f>
        <v/>
      </c>
      <c r="W109" s="11" t="n">
        <v>6.53000000000005</v>
      </c>
      <c r="X109" s="11">
        <f>IFERROR(VLOOKUP(W109,'CRUCE OPORTUNIDADES'!$C$6:$D$105,2,FALSE),"")</f>
        <v/>
      </c>
      <c r="Y109" s="11" t="n">
        <v>7.53000000000006</v>
      </c>
      <c r="Z109" s="11">
        <f>IFERROR(VLOOKUP(Y109,'CRUCE OPORTUNIDADES'!$C$6:$D$105,2,FALSE),"")</f>
        <v/>
      </c>
      <c r="AA109" s="11" t="n">
        <v>8.53000000000007</v>
      </c>
      <c r="AB109" s="11">
        <f>IFERROR(VLOOKUP(AA109,'CRUCE OPORTUNIDADES'!$C$6:$D$105,2,FALSE),"")</f>
        <v/>
      </c>
      <c r="AC109" s="11" t="n">
        <v>9.530000000000079</v>
      </c>
      <c r="AD109" s="11">
        <f>IFERROR(VLOOKUP(AC109,'CRUCE OPORTUNIDADES'!$C$6:$D$105,2,FALSE),"")</f>
        <v/>
      </c>
      <c r="AE109" s="11" t="n">
        <v>10.5300000000001</v>
      </c>
      <c r="AF109" s="11">
        <f>IFERROR(VLOOKUP(AE109,'CRUCE OPORTUNIDADES'!$C$6:$D$105,2,FALSE),"")</f>
        <v/>
      </c>
      <c r="AG109" s="11" t="n">
        <v>11.5300000000001</v>
      </c>
      <c r="AH109" s="11">
        <f>IFERROR(VLOOKUP(AG109,'CRUCE OPORTUNIDADES'!$C$6:$D$105,2,FALSE),"")</f>
        <v/>
      </c>
      <c r="AI109" s="11" t="n">
        <v>12.5300000000001</v>
      </c>
      <c r="AJ109" s="11">
        <f>IFERROR(VLOOKUP(AI109,'CRUCE OPORTUNIDADES'!$C$6:$D$105,2,FALSE),"")</f>
        <v/>
      </c>
      <c r="AK109" s="11" t="n">
        <v>13.5300000000001</v>
      </c>
      <c r="AL109" s="11">
        <f>IFERROR(VLOOKUP(AK109,'CRUCE OPORTUNIDADES'!$C$6:$D$105,2,FALSE),"")</f>
        <v/>
      </c>
      <c r="AM109" s="11" t="n">
        <v>14.5300000000001</v>
      </c>
      <c r="AN109" s="11">
        <f>IFERROR(VLOOKUP(AM109,'CRUCE OPORTUNIDADES'!$C$6:$D$105,2,FALSE),"")</f>
        <v/>
      </c>
      <c r="AO109" s="11" t="n">
        <v>15.5300000000001</v>
      </c>
      <c r="AP109" s="11">
        <f>IFERROR(VLOOKUP(AO109,'CRUCE OPORTUNIDADES'!$C$6:$D$105,2,FALSE),"")</f>
        <v/>
      </c>
      <c r="AQ109" s="11" t="n">
        <v>16.5300000000001</v>
      </c>
      <c r="AR109" s="11">
        <f>IFERROR(VLOOKUP(AQ109,'CRUCE OPORTUNIDADES'!$C$6:$D$105,2,FALSE),"")</f>
        <v/>
      </c>
      <c r="AS109" s="11" t="n">
        <v>17.5300000000002</v>
      </c>
      <c r="AT109" s="11">
        <f>IFERROR(VLOOKUP(AS109,'CRUCE OPORTUNIDADES'!$C$6:$D$105,2,FALSE),"")</f>
        <v/>
      </c>
      <c r="AU109" s="11" t="n">
        <v>18.5300000000002</v>
      </c>
      <c r="AV109" s="11">
        <f>IFERROR(VLOOKUP(AU109,'CRUCE OPORTUNIDADES'!$C$6:$D$105,2,FALSE),"")</f>
        <v/>
      </c>
      <c r="AW109" s="11" t="n">
        <v>19.5300000000002</v>
      </c>
      <c r="AX109" s="11">
        <f>IFERROR(VLOOKUP(AW109,'CRUCE OPORTUNIDADES'!$C$6:$D$105,2,FALSE),"")</f>
        <v/>
      </c>
      <c r="AY109" s="11" t="n">
        <v>20.5300000000002</v>
      </c>
      <c r="AZ109" s="11">
        <f>IFERROR(VLOOKUP(AY109,'CRUCE OPORTUNIDADES'!$C$6:$D$105,2,FALSE),"")</f>
        <v/>
      </c>
      <c r="BA109" s="11" t="n">
        <v>21.5300000000002</v>
      </c>
      <c r="BB109" s="11">
        <f>IFERROR(VLOOKUP(BA109,'CRUCE OPORTUNIDADES'!$C$6:$D$105,2,FALSE),"")</f>
        <v/>
      </c>
      <c r="BC109" s="11" t="n">
        <v>22.5300000000002</v>
      </c>
      <c r="BD109" s="11">
        <f>IFERROR(VLOOKUP(BC109,'CRUCE OPORTUNIDADES'!$C$6:$D$105,2,FALSE),"")</f>
        <v/>
      </c>
      <c r="BE109" s="11" t="n">
        <v>23.5300000000002</v>
      </c>
      <c r="BF109" s="11">
        <f>IFERROR(VLOOKUP(BE109,'CRUCE OPORTUNIDADES'!$C$6:$D$105,2,FALSE),"")</f>
        <v/>
      </c>
      <c r="BG109" s="11" t="n">
        <v>24.5300000000002</v>
      </c>
      <c r="BH109" s="11">
        <f>IFERROR(VLOOKUP(BG109,'CRUCE OPORTUNIDADES'!$C$6:$D$105,2,FALSE),"")</f>
        <v/>
      </c>
      <c r="BI109" s="11" t="n">
        <v>25.5300000000002</v>
      </c>
      <c r="BJ109" s="11">
        <f>IFERROR(VLOOKUP(BI109,'CRUCE OPORTUNIDADES'!$C$6:$D$105,2,FALSE),"")</f>
        <v/>
      </c>
    </row>
    <row r="110">
      <c r="N110" s="11">
        <f>IF(N111&lt;&gt;""," -O","")</f>
        <v/>
      </c>
      <c r="P110" s="11">
        <f>IF(P111&lt;&gt;""," -O","")</f>
        <v/>
      </c>
      <c r="R110" s="11">
        <f>IF(R111&lt;&gt;""," -O","")</f>
        <v/>
      </c>
      <c r="T110" s="11">
        <f>IF(T111&lt;&gt;""," -O","")</f>
        <v/>
      </c>
      <c r="V110" s="11">
        <f>IF(V111&lt;&gt;""," -O","")</f>
        <v/>
      </c>
      <c r="X110" s="11">
        <f>IF(X111&lt;&gt;""," -O","")</f>
        <v/>
      </c>
      <c r="Z110" s="11">
        <f>IF(Z111&lt;&gt;""," -O","")</f>
        <v/>
      </c>
      <c r="AB110" s="11">
        <f>IF(AB111&lt;&gt;""," -O","")</f>
        <v/>
      </c>
      <c r="AD110" s="11">
        <f>IF(AD111&lt;&gt;""," -O","")</f>
        <v/>
      </c>
      <c r="AF110" s="11">
        <f>IF(AF111&lt;&gt;""," -O","")</f>
        <v/>
      </c>
      <c r="AH110" s="11">
        <f>IF(AH111&lt;&gt;""," -O","")</f>
        <v/>
      </c>
      <c r="AJ110" s="11">
        <f>IF(AJ111&lt;&gt;""," -O","")</f>
        <v/>
      </c>
      <c r="AL110" s="11">
        <f>IF(AL111&lt;&gt;""," -O","")</f>
        <v/>
      </c>
      <c r="AN110" s="11">
        <f>IF(AN111&lt;&gt;""," -O","")</f>
        <v/>
      </c>
      <c r="AP110" s="11">
        <f>IF(AP111&lt;&gt;""," -O","")</f>
        <v/>
      </c>
      <c r="AR110" s="11">
        <f>IF(AR111&lt;&gt;""," -O","")</f>
        <v/>
      </c>
      <c r="AT110" s="11">
        <f>IF(AT111&lt;&gt;""," -O","")</f>
        <v/>
      </c>
      <c r="AV110" s="11">
        <f>IF(AV111&lt;&gt;""," -O","")</f>
        <v/>
      </c>
      <c r="AX110" s="11">
        <f>IF(AX111&lt;&gt;""," -O","")</f>
        <v/>
      </c>
      <c r="AZ110" s="11">
        <f>IF(AZ111&lt;&gt;""," -O","")</f>
        <v/>
      </c>
      <c r="BB110" s="11">
        <f>IF(BB111&lt;&gt;""," -O","")</f>
        <v/>
      </c>
      <c r="BD110" s="11">
        <f>IF(BD111&lt;&gt;""," -O","")</f>
        <v/>
      </c>
      <c r="BF110" s="11">
        <f>IF(BF111&lt;&gt;""," -O","")</f>
        <v/>
      </c>
      <c r="BH110" s="11">
        <f>IF(BH111&lt;&gt;""," -O","")</f>
        <v/>
      </c>
      <c r="BJ110" s="11">
        <f>IF(BJ111&lt;&gt;""," -O","")</f>
        <v/>
      </c>
    </row>
    <row r="111">
      <c r="M111" s="11" t="n">
        <v>1.54</v>
      </c>
      <c r="N111" s="11">
        <f>IFERROR(VLOOKUP(M111,'CRUCE OPORTUNIDADES'!$C$6:$D$105,2,FALSE),"")</f>
        <v/>
      </c>
      <c r="O111" s="11" t="n">
        <v>2.54000000000001</v>
      </c>
      <c r="P111" s="11">
        <f>IFERROR(VLOOKUP(O111,'CRUCE OPORTUNIDADES'!$C$6:$D$105,2,FALSE),"")</f>
        <v/>
      </c>
      <c r="Q111" s="11" t="n">
        <v>3.54000000000002</v>
      </c>
      <c r="R111" s="11">
        <f>IFERROR(VLOOKUP(Q111,'CRUCE OPORTUNIDADES'!$C$6:$D$105,2,FALSE),"")</f>
        <v/>
      </c>
      <c r="S111" s="11" t="n">
        <v>4.54000000000003</v>
      </c>
      <c r="T111" s="11">
        <f>IFERROR(VLOOKUP(S111,'CRUCE OPORTUNIDADES'!$C$6:$D$105,2,FALSE),"")</f>
        <v/>
      </c>
      <c r="U111" s="11" t="n">
        <v>5.54000000000004</v>
      </c>
      <c r="V111" s="11">
        <f>IFERROR(VLOOKUP(U111,'CRUCE OPORTUNIDADES'!$C$6:$D$105,2,FALSE),"")</f>
        <v/>
      </c>
      <c r="W111" s="11" t="n">
        <v>6.54000000000005</v>
      </c>
      <c r="X111" s="11">
        <f>IFERROR(VLOOKUP(W111,'CRUCE OPORTUNIDADES'!$C$6:$D$105,2,FALSE),"")</f>
        <v/>
      </c>
      <c r="Y111" s="11" t="n">
        <v>7.54000000000006</v>
      </c>
      <c r="Z111" s="11">
        <f>IFERROR(VLOOKUP(Y111,'CRUCE OPORTUNIDADES'!$C$6:$D$105,2,FALSE),"")</f>
        <v/>
      </c>
      <c r="AA111" s="11" t="n">
        <v>8.54000000000007</v>
      </c>
      <c r="AB111" s="11">
        <f>IFERROR(VLOOKUP(AA111,'CRUCE OPORTUNIDADES'!$C$6:$D$105,2,FALSE),"")</f>
        <v/>
      </c>
      <c r="AC111" s="11" t="n">
        <v>9.540000000000081</v>
      </c>
      <c r="AD111" s="11">
        <f>IFERROR(VLOOKUP(AC111,'CRUCE OPORTUNIDADES'!$C$6:$D$105,2,FALSE),"")</f>
        <v/>
      </c>
      <c r="AE111" s="11" t="n">
        <v>10.5400000000001</v>
      </c>
      <c r="AF111" s="11">
        <f>IFERROR(VLOOKUP(AE111,'CRUCE OPORTUNIDADES'!$C$6:$D$105,2,FALSE),"")</f>
        <v/>
      </c>
      <c r="AG111" s="11" t="n">
        <v>11.5400000000001</v>
      </c>
      <c r="AH111" s="11">
        <f>IFERROR(VLOOKUP(AG111,'CRUCE OPORTUNIDADES'!$C$6:$D$105,2,FALSE),"")</f>
        <v/>
      </c>
      <c r="AI111" s="11" t="n">
        <v>12.5400000000001</v>
      </c>
      <c r="AJ111" s="11">
        <f>IFERROR(VLOOKUP(AI111,'CRUCE OPORTUNIDADES'!$C$6:$D$105,2,FALSE),"")</f>
        <v/>
      </c>
      <c r="AK111" s="11" t="n">
        <v>13.5400000000001</v>
      </c>
      <c r="AL111" s="11">
        <f>IFERROR(VLOOKUP(AK111,'CRUCE OPORTUNIDADES'!$C$6:$D$105,2,FALSE),"")</f>
        <v/>
      </c>
      <c r="AM111" s="11" t="n">
        <v>14.5400000000001</v>
      </c>
      <c r="AN111" s="11">
        <f>IFERROR(VLOOKUP(AM111,'CRUCE OPORTUNIDADES'!$C$6:$D$105,2,FALSE),"")</f>
        <v/>
      </c>
      <c r="AO111" s="11" t="n">
        <v>15.5400000000001</v>
      </c>
      <c r="AP111" s="11">
        <f>IFERROR(VLOOKUP(AO111,'CRUCE OPORTUNIDADES'!$C$6:$D$105,2,FALSE),"")</f>
        <v/>
      </c>
      <c r="AQ111" s="11" t="n">
        <v>16.5400000000001</v>
      </c>
      <c r="AR111" s="11">
        <f>IFERROR(VLOOKUP(AQ111,'CRUCE OPORTUNIDADES'!$C$6:$D$105,2,FALSE),"")</f>
        <v/>
      </c>
      <c r="AS111" s="11" t="n">
        <v>17.5400000000002</v>
      </c>
      <c r="AT111" s="11">
        <f>IFERROR(VLOOKUP(AS111,'CRUCE OPORTUNIDADES'!$C$6:$D$105,2,FALSE),"")</f>
        <v/>
      </c>
      <c r="AU111" s="11" t="n">
        <v>18.5400000000002</v>
      </c>
      <c r="AV111" s="11">
        <f>IFERROR(VLOOKUP(AU111,'CRUCE OPORTUNIDADES'!$C$6:$D$105,2,FALSE),"")</f>
        <v/>
      </c>
      <c r="AW111" s="11" t="n">
        <v>19.5400000000002</v>
      </c>
      <c r="AX111" s="11">
        <f>IFERROR(VLOOKUP(AW111,'CRUCE OPORTUNIDADES'!$C$6:$D$105,2,FALSE),"")</f>
        <v/>
      </c>
      <c r="AY111" s="11" t="n">
        <v>20.5400000000002</v>
      </c>
      <c r="AZ111" s="11">
        <f>IFERROR(VLOOKUP(AY111,'CRUCE OPORTUNIDADES'!$C$6:$D$105,2,FALSE),"")</f>
        <v/>
      </c>
      <c r="BA111" s="11" t="n">
        <v>21.5400000000002</v>
      </c>
      <c r="BB111" s="11">
        <f>IFERROR(VLOOKUP(BA111,'CRUCE OPORTUNIDADES'!$C$6:$D$105,2,FALSE),"")</f>
        <v/>
      </c>
      <c r="BC111" s="11" t="n">
        <v>22.5400000000002</v>
      </c>
      <c r="BD111" s="11">
        <f>IFERROR(VLOOKUP(BC111,'CRUCE OPORTUNIDADES'!$C$6:$D$105,2,FALSE),"")</f>
        <v/>
      </c>
      <c r="BE111" s="11" t="n">
        <v>23.5400000000002</v>
      </c>
      <c r="BF111" s="11">
        <f>IFERROR(VLOOKUP(BE111,'CRUCE OPORTUNIDADES'!$C$6:$D$105,2,FALSE),"")</f>
        <v/>
      </c>
      <c r="BG111" s="11" t="n">
        <v>24.5400000000002</v>
      </c>
      <c r="BH111" s="11">
        <f>IFERROR(VLOOKUP(BG111,'CRUCE OPORTUNIDADES'!$C$6:$D$105,2,FALSE),"")</f>
        <v/>
      </c>
      <c r="BI111" s="11" t="n">
        <v>25.5400000000002</v>
      </c>
      <c r="BJ111" s="11">
        <f>IFERROR(VLOOKUP(BI111,'CRUCE OPORTUNIDADES'!$C$6:$D$105,2,FALSE),"")</f>
        <v/>
      </c>
    </row>
    <row r="112">
      <c r="N112" s="11">
        <f>IF(N113&lt;&gt;""," -O","")</f>
        <v/>
      </c>
      <c r="P112" s="11">
        <f>IF(P113&lt;&gt;""," -O","")</f>
        <v/>
      </c>
      <c r="R112" s="11">
        <f>IF(R113&lt;&gt;""," -O","")</f>
        <v/>
      </c>
      <c r="T112" s="11">
        <f>IF(T113&lt;&gt;""," -O","")</f>
        <v/>
      </c>
      <c r="V112" s="11">
        <f>IF(V113&lt;&gt;""," -O","")</f>
        <v/>
      </c>
      <c r="X112" s="11">
        <f>IF(X113&lt;&gt;""," -O","")</f>
        <v/>
      </c>
      <c r="Z112" s="11">
        <f>IF(Z113&lt;&gt;""," -O","")</f>
        <v/>
      </c>
      <c r="AB112" s="11">
        <f>IF(AB113&lt;&gt;""," -O","")</f>
        <v/>
      </c>
      <c r="AD112" s="11">
        <f>IF(AD113&lt;&gt;""," -O","")</f>
        <v/>
      </c>
      <c r="AF112" s="11">
        <f>IF(AF113&lt;&gt;""," -O","")</f>
        <v/>
      </c>
      <c r="AH112" s="11">
        <f>IF(AH113&lt;&gt;""," -O","")</f>
        <v/>
      </c>
      <c r="AJ112" s="11">
        <f>IF(AJ113&lt;&gt;""," -O","")</f>
        <v/>
      </c>
      <c r="AL112" s="11">
        <f>IF(AL113&lt;&gt;""," -O","")</f>
        <v/>
      </c>
      <c r="AN112" s="11">
        <f>IF(AN113&lt;&gt;""," -O","")</f>
        <v/>
      </c>
      <c r="AP112" s="11">
        <f>IF(AP113&lt;&gt;""," -O","")</f>
        <v/>
      </c>
      <c r="AR112" s="11">
        <f>IF(AR113&lt;&gt;""," -O","")</f>
        <v/>
      </c>
      <c r="AT112" s="11">
        <f>IF(AT113&lt;&gt;""," -O","")</f>
        <v/>
      </c>
      <c r="AV112" s="11">
        <f>IF(AV113&lt;&gt;""," -O","")</f>
        <v/>
      </c>
      <c r="AX112" s="11">
        <f>IF(AX113&lt;&gt;""," -O","")</f>
        <v/>
      </c>
      <c r="AZ112" s="11">
        <f>IF(AZ113&lt;&gt;""," -O","")</f>
        <v/>
      </c>
      <c r="BB112" s="11">
        <f>IF(BB113&lt;&gt;""," -O","")</f>
        <v/>
      </c>
      <c r="BD112" s="11">
        <f>IF(BD113&lt;&gt;""," -O","")</f>
        <v/>
      </c>
      <c r="BF112" s="11">
        <f>IF(BF113&lt;&gt;""," -O","")</f>
        <v/>
      </c>
      <c r="BH112" s="11">
        <f>IF(BH113&lt;&gt;""," -O","")</f>
        <v/>
      </c>
      <c r="BJ112" s="11">
        <f>IF(BJ113&lt;&gt;""," -O","")</f>
        <v/>
      </c>
    </row>
    <row r="113">
      <c r="M113" s="11" t="n">
        <v>1.55</v>
      </c>
      <c r="N113" s="11">
        <f>IFERROR(VLOOKUP(M113,'CRUCE OPORTUNIDADES'!$C$6:$D$105,2,FALSE),"")</f>
        <v/>
      </c>
      <c r="O113" s="11" t="n">
        <v>2.55000000000001</v>
      </c>
      <c r="P113" s="11">
        <f>IFERROR(VLOOKUP(O113,'CRUCE OPORTUNIDADES'!$C$6:$D$105,2,FALSE),"")</f>
        <v/>
      </c>
      <c r="Q113" s="11" t="n">
        <v>3.55000000000002</v>
      </c>
      <c r="R113" s="11">
        <f>IFERROR(VLOOKUP(Q113,'CRUCE OPORTUNIDADES'!$C$6:$D$105,2,FALSE),"")</f>
        <v/>
      </c>
      <c r="S113" s="11" t="n">
        <v>4.55000000000003</v>
      </c>
      <c r="T113" s="11">
        <f>IFERROR(VLOOKUP(S113,'CRUCE OPORTUNIDADES'!$C$6:$D$105,2,FALSE),"")</f>
        <v/>
      </c>
      <c r="U113" s="11" t="n">
        <v>5.55000000000004</v>
      </c>
      <c r="V113" s="11">
        <f>IFERROR(VLOOKUP(U113,'CRUCE OPORTUNIDADES'!$C$6:$D$105,2,FALSE),"")</f>
        <v/>
      </c>
      <c r="W113" s="11" t="n">
        <v>6.55000000000005</v>
      </c>
      <c r="X113" s="11">
        <f>IFERROR(VLOOKUP(W113,'CRUCE OPORTUNIDADES'!$C$6:$D$105,2,FALSE),"")</f>
        <v/>
      </c>
      <c r="Y113" s="11" t="n">
        <v>7.55000000000006</v>
      </c>
      <c r="Z113" s="11">
        <f>IFERROR(VLOOKUP(Y113,'CRUCE OPORTUNIDADES'!$C$6:$D$105,2,FALSE),"")</f>
        <v/>
      </c>
      <c r="AA113" s="11" t="n">
        <v>8.55000000000007</v>
      </c>
      <c r="AB113" s="11">
        <f>IFERROR(VLOOKUP(AA113,'CRUCE OPORTUNIDADES'!$C$6:$D$105,2,FALSE),"")</f>
        <v/>
      </c>
      <c r="AC113" s="11" t="n">
        <v>9.550000000000081</v>
      </c>
      <c r="AD113" s="11">
        <f>IFERROR(VLOOKUP(AC113,'CRUCE OPORTUNIDADES'!$C$6:$D$105,2,FALSE),"")</f>
        <v/>
      </c>
      <c r="AE113" s="11" t="n">
        <v>10.5500000000001</v>
      </c>
      <c r="AF113" s="11">
        <f>IFERROR(VLOOKUP(AE113,'CRUCE OPORTUNIDADES'!$C$6:$D$105,2,FALSE),"")</f>
        <v/>
      </c>
      <c r="AG113" s="11" t="n">
        <v>11.5500000000001</v>
      </c>
      <c r="AH113" s="11">
        <f>IFERROR(VLOOKUP(AG113,'CRUCE OPORTUNIDADES'!$C$6:$D$105,2,FALSE),"")</f>
        <v/>
      </c>
      <c r="AI113" s="11" t="n">
        <v>12.5500000000001</v>
      </c>
      <c r="AJ113" s="11">
        <f>IFERROR(VLOOKUP(AI113,'CRUCE OPORTUNIDADES'!$C$6:$D$105,2,FALSE),"")</f>
        <v/>
      </c>
      <c r="AK113" s="11" t="n">
        <v>13.5500000000001</v>
      </c>
      <c r="AL113" s="11">
        <f>IFERROR(VLOOKUP(AK113,'CRUCE OPORTUNIDADES'!$C$6:$D$105,2,FALSE),"")</f>
        <v/>
      </c>
      <c r="AM113" s="11" t="n">
        <v>14.5500000000001</v>
      </c>
      <c r="AN113" s="11">
        <f>IFERROR(VLOOKUP(AM113,'CRUCE OPORTUNIDADES'!$C$6:$D$105,2,FALSE),"")</f>
        <v/>
      </c>
      <c r="AO113" s="11" t="n">
        <v>15.5500000000001</v>
      </c>
      <c r="AP113" s="11">
        <f>IFERROR(VLOOKUP(AO113,'CRUCE OPORTUNIDADES'!$C$6:$D$105,2,FALSE),"")</f>
        <v/>
      </c>
      <c r="AQ113" s="11" t="n">
        <v>16.5500000000001</v>
      </c>
      <c r="AR113" s="11">
        <f>IFERROR(VLOOKUP(AQ113,'CRUCE OPORTUNIDADES'!$C$6:$D$105,2,FALSE),"")</f>
        <v/>
      </c>
      <c r="AS113" s="11" t="n">
        <v>17.5500000000002</v>
      </c>
      <c r="AT113" s="11">
        <f>IFERROR(VLOOKUP(AS113,'CRUCE OPORTUNIDADES'!$C$6:$D$105,2,FALSE),"")</f>
        <v/>
      </c>
      <c r="AU113" s="11" t="n">
        <v>18.5500000000002</v>
      </c>
      <c r="AV113" s="11">
        <f>IFERROR(VLOOKUP(AU113,'CRUCE OPORTUNIDADES'!$C$6:$D$105,2,FALSE),"")</f>
        <v/>
      </c>
      <c r="AW113" s="11" t="n">
        <v>19.5500000000002</v>
      </c>
      <c r="AX113" s="11">
        <f>IFERROR(VLOOKUP(AW113,'CRUCE OPORTUNIDADES'!$C$6:$D$105,2,FALSE),"")</f>
        <v/>
      </c>
      <c r="AY113" s="11" t="n">
        <v>20.5500000000002</v>
      </c>
      <c r="AZ113" s="11">
        <f>IFERROR(VLOOKUP(AY113,'CRUCE OPORTUNIDADES'!$C$6:$D$105,2,FALSE),"")</f>
        <v/>
      </c>
      <c r="BA113" s="11" t="n">
        <v>21.5500000000002</v>
      </c>
      <c r="BB113" s="11">
        <f>IFERROR(VLOOKUP(BA113,'CRUCE OPORTUNIDADES'!$C$6:$D$105,2,FALSE),"")</f>
        <v/>
      </c>
      <c r="BC113" s="11" t="n">
        <v>22.5500000000002</v>
      </c>
      <c r="BD113" s="11">
        <f>IFERROR(VLOOKUP(BC113,'CRUCE OPORTUNIDADES'!$C$6:$D$105,2,FALSE),"")</f>
        <v/>
      </c>
      <c r="BE113" s="11" t="n">
        <v>23.5500000000002</v>
      </c>
      <c r="BF113" s="11">
        <f>IFERROR(VLOOKUP(BE113,'CRUCE OPORTUNIDADES'!$C$6:$D$105,2,FALSE),"")</f>
        <v/>
      </c>
      <c r="BG113" s="11" t="n">
        <v>24.5500000000002</v>
      </c>
      <c r="BH113" s="11">
        <f>IFERROR(VLOOKUP(BG113,'CRUCE OPORTUNIDADES'!$C$6:$D$105,2,FALSE),"")</f>
        <v/>
      </c>
      <c r="BI113" s="11" t="n">
        <v>25.5500000000002</v>
      </c>
      <c r="BJ113" s="11">
        <f>IFERROR(VLOOKUP(BI113,'CRUCE OPORTUNIDADES'!$C$6:$D$105,2,FALSE),"")</f>
        <v/>
      </c>
    </row>
    <row r="114">
      <c r="N114" s="11">
        <f>IF(N115&lt;&gt;""," -O","")</f>
        <v/>
      </c>
      <c r="P114" s="11">
        <f>IF(P115&lt;&gt;""," -O","")</f>
        <v/>
      </c>
      <c r="R114" s="11">
        <f>IF(R115&lt;&gt;""," -O","")</f>
        <v/>
      </c>
      <c r="T114" s="11">
        <f>IF(T115&lt;&gt;""," -O","")</f>
        <v/>
      </c>
      <c r="V114" s="11">
        <f>IF(V115&lt;&gt;""," -O","")</f>
        <v/>
      </c>
      <c r="X114" s="11">
        <f>IF(X115&lt;&gt;""," -O","")</f>
        <v/>
      </c>
      <c r="Z114" s="11">
        <f>IF(Z115&lt;&gt;""," -O","")</f>
        <v/>
      </c>
      <c r="AB114" s="11">
        <f>IF(AB115&lt;&gt;""," -O","")</f>
        <v/>
      </c>
      <c r="AD114" s="11">
        <f>IF(AD115&lt;&gt;""," -O","")</f>
        <v/>
      </c>
      <c r="AF114" s="11">
        <f>IF(AF115&lt;&gt;""," -O","")</f>
        <v/>
      </c>
      <c r="AH114" s="11">
        <f>IF(AH115&lt;&gt;""," -O","")</f>
        <v/>
      </c>
      <c r="AJ114" s="11">
        <f>IF(AJ115&lt;&gt;""," -O","")</f>
        <v/>
      </c>
      <c r="AL114" s="11">
        <f>IF(AL115&lt;&gt;""," -O","")</f>
        <v/>
      </c>
      <c r="AN114" s="11">
        <f>IF(AN115&lt;&gt;""," -O","")</f>
        <v/>
      </c>
      <c r="AP114" s="11">
        <f>IF(AP115&lt;&gt;""," -O","")</f>
        <v/>
      </c>
      <c r="AR114" s="11">
        <f>IF(AR115&lt;&gt;""," -O","")</f>
        <v/>
      </c>
      <c r="AT114" s="11">
        <f>IF(AT115&lt;&gt;""," -O","")</f>
        <v/>
      </c>
      <c r="AV114" s="11">
        <f>IF(AV115&lt;&gt;""," -O","")</f>
        <v/>
      </c>
      <c r="AX114" s="11">
        <f>IF(AX115&lt;&gt;""," -O","")</f>
        <v/>
      </c>
      <c r="AZ114" s="11">
        <f>IF(AZ115&lt;&gt;""," -O","")</f>
        <v/>
      </c>
      <c r="BB114" s="11">
        <f>IF(BB115&lt;&gt;""," -O","")</f>
        <v/>
      </c>
      <c r="BD114" s="11">
        <f>IF(BD115&lt;&gt;""," -O","")</f>
        <v/>
      </c>
      <c r="BF114" s="11">
        <f>IF(BF115&lt;&gt;""," -O","")</f>
        <v/>
      </c>
      <c r="BH114" s="11">
        <f>IF(BH115&lt;&gt;""," -O","")</f>
        <v/>
      </c>
      <c r="BJ114" s="11">
        <f>IF(BJ115&lt;&gt;""," -O","")</f>
        <v/>
      </c>
    </row>
    <row r="115">
      <c r="M115" s="11" t="n">
        <v>1.56</v>
      </c>
      <c r="N115" s="11">
        <f>IFERROR(VLOOKUP(M115,'CRUCE OPORTUNIDADES'!$C$6:$D$105,2,FALSE),"")</f>
        <v/>
      </c>
      <c r="O115" s="11" t="n">
        <v>2.56000000000001</v>
      </c>
      <c r="P115" s="11">
        <f>IFERROR(VLOOKUP(O115,'CRUCE OPORTUNIDADES'!$C$6:$D$105,2,FALSE),"")</f>
        <v/>
      </c>
      <c r="Q115" s="11" t="n">
        <v>3.56000000000002</v>
      </c>
      <c r="R115" s="11">
        <f>IFERROR(VLOOKUP(Q115,'CRUCE OPORTUNIDADES'!$C$6:$D$105,2,FALSE),"")</f>
        <v/>
      </c>
      <c r="S115" s="11" t="n">
        <v>4.56000000000003</v>
      </c>
      <c r="T115" s="11">
        <f>IFERROR(VLOOKUP(S115,'CRUCE OPORTUNIDADES'!$C$6:$D$105,2,FALSE),"")</f>
        <v/>
      </c>
      <c r="U115" s="11" t="n">
        <v>5.56000000000004</v>
      </c>
      <c r="V115" s="11">
        <f>IFERROR(VLOOKUP(U115,'CRUCE OPORTUNIDADES'!$C$6:$D$105,2,FALSE),"")</f>
        <v/>
      </c>
      <c r="W115" s="11" t="n">
        <v>6.56000000000005</v>
      </c>
      <c r="X115" s="11">
        <f>IFERROR(VLOOKUP(W115,'CRUCE OPORTUNIDADES'!$C$6:$D$105,2,FALSE),"")</f>
        <v/>
      </c>
      <c r="Y115" s="11" t="n">
        <v>7.56000000000006</v>
      </c>
      <c r="Z115" s="11">
        <f>IFERROR(VLOOKUP(Y115,'CRUCE OPORTUNIDADES'!$C$6:$D$105,2,FALSE),"")</f>
        <v/>
      </c>
      <c r="AA115" s="11" t="n">
        <v>8.56000000000007</v>
      </c>
      <c r="AB115" s="11">
        <f>IFERROR(VLOOKUP(AA115,'CRUCE OPORTUNIDADES'!$C$6:$D$105,2,FALSE),"")</f>
        <v/>
      </c>
      <c r="AC115" s="11" t="n">
        <v>9.56000000000008</v>
      </c>
      <c r="AD115" s="11">
        <f>IFERROR(VLOOKUP(AC115,'CRUCE OPORTUNIDADES'!$C$6:$D$105,2,FALSE),"")</f>
        <v/>
      </c>
      <c r="AE115" s="11" t="n">
        <v>10.5600000000001</v>
      </c>
      <c r="AF115" s="11">
        <f>IFERROR(VLOOKUP(AE115,'CRUCE OPORTUNIDADES'!$C$6:$D$105,2,FALSE),"")</f>
        <v/>
      </c>
      <c r="AG115" s="11" t="n">
        <v>11.5600000000001</v>
      </c>
      <c r="AH115" s="11">
        <f>IFERROR(VLOOKUP(AG115,'CRUCE OPORTUNIDADES'!$C$6:$D$105,2,FALSE),"")</f>
        <v/>
      </c>
      <c r="AI115" s="11" t="n">
        <v>12.5600000000001</v>
      </c>
      <c r="AJ115" s="11">
        <f>IFERROR(VLOOKUP(AI115,'CRUCE OPORTUNIDADES'!$C$6:$D$105,2,FALSE),"")</f>
        <v/>
      </c>
      <c r="AK115" s="11" t="n">
        <v>13.5600000000001</v>
      </c>
      <c r="AL115" s="11">
        <f>IFERROR(VLOOKUP(AK115,'CRUCE OPORTUNIDADES'!$C$6:$D$105,2,FALSE),"")</f>
        <v/>
      </c>
      <c r="AM115" s="11" t="n">
        <v>14.5600000000001</v>
      </c>
      <c r="AN115" s="11">
        <f>IFERROR(VLOOKUP(AM115,'CRUCE OPORTUNIDADES'!$C$6:$D$105,2,FALSE),"")</f>
        <v/>
      </c>
      <c r="AO115" s="11" t="n">
        <v>15.5600000000001</v>
      </c>
      <c r="AP115" s="11">
        <f>IFERROR(VLOOKUP(AO115,'CRUCE OPORTUNIDADES'!$C$6:$D$105,2,FALSE),"")</f>
        <v/>
      </c>
      <c r="AQ115" s="11" t="n">
        <v>16.5600000000001</v>
      </c>
      <c r="AR115" s="11">
        <f>IFERROR(VLOOKUP(AQ115,'CRUCE OPORTUNIDADES'!$C$6:$D$105,2,FALSE),"")</f>
        <v/>
      </c>
      <c r="AS115" s="11" t="n">
        <v>17.5600000000002</v>
      </c>
      <c r="AT115" s="11">
        <f>IFERROR(VLOOKUP(AS115,'CRUCE OPORTUNIDADES'!$C$6:$D$105,2,FALSE),"")</f>
        <v/>
      </c>
      <c r="AU115" s="11" t="n">
        <v>18.5600000000002</v>
      </c>
      <c r="AV115" s="11">
        <f>IFERROR(VLOOKUP(AU115,'CRUCE OPORTUNIDADES'!$C$6:$D$105,2,FALSE),"")</f>
        <v/>
      </c>
      <c r="AW115" s="11" t="n">
        <v>19.5600000000002</v>
      </c>
      <c r="AX115" s="11">
        <f>IFERROR(VLOOKUP(AW115,'CRUCE OPORTUNIDADES'!$C$6:$D$105,2,FALSE),"")</f>
        <v/>
      </c>
      <c r="AY115" s="11" t="n">
        <v>20.5600000000002</v>
      </c>
      <c r="AZ115" s="11">
        <f>IFERROR(VLOOKUP(AY115,'CRUCE OPORTUNIDADES'!$C$6:$D$105,2,FALSE),"")</f>
        <v/>
      </c>
      <c r="BA115" s="11" t="n">
        <v>21.5600000000002</v>
      </c>
      <c r="BB115" s="11">
        <f>IFERROR(VLOOKUP(BA115,'CRUCE OPORTUNIDADES'!$C$6:$D$105,2,FALSE),"")</f>
        <v/>
      </c>
      <c r="BC115" s="11" t="n">
        <v>22.5600000000002</v>
      </c>
      <c r="BD115" s="11">
        <f>IFERROR(VLOOKUP(BC115,'CRUCE OPORTUNIDADES'!$C$6:$D$105,2,FALSE),"")</f>
        <v/>
      </c>
      <c r="BE115" s="11" t="n">
        <v>23.5600000000002</v>
      </c>
      <c r="BF115" s="11">
        <f>IFERROR(VLOOKUP(BE115,'CRUCE OPORTUNIDADES'!$C$6:$D$105,2,FALSE),"")</f>
        <v/>
      </c>
      <c r="BG115" s="11" t="n">
        <v>24.5600000000002</v>
      </c>
      <c r="BH115" s="11">
        <f>IFERROR(VLOOKUP(BG115,'CRUCE OPORTUNIDADES'!$C$6:$D$105,2,FALSE),"")</f>
        <v/>
      </c>
      <c r="BI115" s="11" t="n">
        <v>25.5600000000002</v>
      </c>
      <c r="BJ115" s="11">
        <f>IFERROR(VLOOKUP(BI115,'CRUCE OPORTUNIDADES'!$C$6:$D$105,2,FALSE),"")</f>
        <v/>
      </c>
    </row>
    <row r="116">
      <c r="N116" s="11">
        <f>IF(N117&lt;&gt;""," -O","")</f>
        <v/>
      </c>
      <c r="P116" s="11">
        <f>IF(P117&lt;&gt;""," -O","")</f>
        <v/>
      </c>
      <c r="R116" s="11">
        <f>IF(R117&lt;&gt;""," -O","")</f>
        <v/>
      </c>
      <c r="T116" s="11">
        <f>IF(T117&lt;&gt;""," -O","")</f>
        <v/>
      </c>
      <c r="V116" s="11">
        <f>IF(V117&lt;&gt;""," -O","")</f>
        <v/>
      </c>
      <c r="X116" s="11">
        <f>IF(X117&lt;&gt;""," -O","")</f>
        <v/>
      </c>
      <c r="Z116" s="11">
        <f>IF(Z117&lt;&gt;""," -O","")</f>
        <v/>
      </c>
      <c r="AB116" s="11">
        <f>IF(AB117&lt;&gt;""," -O","")</f>
        <v/>
      </c>
      <c r="AD116" s="11">
        <f>IF(AD117&lt;&gt;""," -O","")</f>
        <v/>
      </c>
      <c r="AF116" s="11">
        <f>IF(AF117&lt;&gt;""," -O","")</f>
        <v/>
      </c>
      <c r="AH116" s="11">
        <f>IF(AH117&lt;&gt;""," -O","")</f>
        <v/>
      </c>
      <c r="AJ116" s="11">
        <f>IF(AJ117&lt;&gt;""," -O","")</f>
        <v/>
      </c>
      <c r="AL116" s="11">
        <f>IF(AL117&lt;&gt;""," -O","")</f>
        <v/>
      </c>
      <c r="AN116" s="11">
        <f>IF(AN117&lt;&gt;""," -O","")</f>
        <v/>
      </c>
      <c r="AP116" s="11">
        <f>IF(AP117&lt;&gt;""," -O","")</f>
        <v/>
      </c>
      <c r="AR116" s="11">
        <f>IF(AR117&lt;&gt;""," -O","")</f>
        <v/>
      </c>
      <c r="AT116" s="11">
        <f>IF(AT117&lt;&gt;""," -O","")</f>
        <v/>
      </c>
      <c r="AV116" s="11">
        <f>IF(AV117&lt;&gt;""," -O","")</f>
        <v/>
      </c>
      <c r="AX116" s="11">
        <f>IF(AX117&lt;&gt;""," -O","")</f>
        <v/>
      </c>
      <c r="AZ116" s="11">
        <f>IF(AZ117&lt;&gt;""," -O","")</f>
        <v/>
      </c>
      <c r="BB116" s="11">
        <f>IF(BB117&lt;&gt;""," -O","")</f>
        <v/>
      </c>
      <c r="BD116" s="11">
        <f>IF(BD117&lt;&gt;""," -O","")</f>
        <v/>
      </c>
      <c r="BF116" s="11">
        <f>IF(BF117&lt;&gt;""," -O","")</f>
        <v/>
      </c>
      <c r="BH116" s="11">
        <f>IF(BH117&lt;&gt;""," -O","")</f>
        <v/>
      </c>
      <c r="BJ116" s="11">
        <f>IF(BJ117&lt;&gt;""," -O","")</f>
        <v/>
      </c>
    </row>
    <row r="117">
      <c r="M117" s="11" t="n">
        <v>1.57</v>
      </c>
      <c r="N117" s="11">
        <f>IFERROR(VLOOKUP(M117,'CRUCE OPORTUNIDADES'!$C$6:$D$105,2,FALSE),"")</f>
        <v/>
      </c>
      <c r="O117" s="11" t="n">
        <v>2.57000000000001</v>
      </c>
      <c r="P117" s="11">
        <f>IFERROR(VLOOKUP(O117,'CRUCE OPORTUNIDADES'!$C$6:$D$105,2,FALSE),"")</f>
        <v/>
      </c>
      <c r="Q117" s="11" t="n">
        <v>3.57000000000002</v>
      </c>
      <c r="R117" s="11">
        <f>IFERROR(VLOOKUP(Q117,'CRUCE OPORTUNIDADES'!$C$6:$D$105,2,FALSE),"")</f>
        <v/>
      </c>
      <c r="S117" s="11" t="n">
        <v>4.57000000000003</v>
      </c>
      <c r="T117" s="11">
        <f>IFERROR(VLOOKUP(S117,'CRUCE OPORTUNIDADES'!$C$6:$D$105,2,FALSE),"")</f>
        <v/>
      </c>
      <c r="U117" s="11" t="n">
        <v>5.57000000000004</v>
      </c>
      <c r="V117" s="11">
        <f>IFERROR(VLOOKUP(U117,'CRUCE OPORTUNIDADES'!$C$6:$D$105,2,FALSE),"")</f>
        <v/>
      </c>
      <c r="W117" s="11" t="n">
        <v>6.57000000000005</v>
      </c>
      <c r="X117" s="11">
        <f>IFERROR(VLOOKUP(W117,'CRUCE OPORTUNIDADES'!$C$6:$D$105,2,FALSE),"")</f>
        <v/>
      </c>
      <c r="Y117" s="11" t="n">
        <v>7.57000000000006</v>
      </c>
      <c r="Z117" s="11">
        <f>IFERROR(VLOOKUP(Y117,'CRUCE OPORTUNIDADES'!$C$6:$D$105,2,FALSE),"")</f>
        <v/>
      </c>
      <c r="AA117" s="11" t="n">
        <v>8.57000000000007</v>
      </c>
      <c r="AB117" s="11">
        <f>IFERROR(VLOOKUP(AA117,'CRUCE OPORTUNIDADES'!$C$6:$D$105,2,FALSE),"")</f>
        <v/>
      </c>
      <c r="AC117" s="11" t="n">
        <v>9.57000000000008</v>
      </c>
      <c r="AD117" s="11">
        <f>IFERROR(VLOOKUP(AC117,'CRUCE OPORTUNIDADES'!$C$6:$D$105,2,FALSE),"")</f>
        <v/>
      </c>
      <c r="AE117" s="11" t="n">
        <v>10.5700000000001</v>
      </c>
      <c r="AF117" s="11">
        <f>IFERROR(VLOOKUP(AE117,'CRUCE OPORTUNIDADES'!$C$6:$D$105,2,FALSE),"")</f>
        <v/>
      </c>
      <c r="AG117" s="11" t="n">
        <v>11.5700000000001</v>
      </c>
      <c r="AH117" s="11">
        <f>IFERROR(VLOOKUP(AG117,'CRUCE OPORTUNIDADES'!$C$6:$D$105,2,FALSE),"")</f>
        <v/>
      </c>
      <c r="AI117" s="11" t="n">
        <v>12.5700000000001</v>
      </c>
      <c r="AJ117" s="11">
        <f>IFERROR(VLOOKUP(AI117,'CRUCE OPORTUNIDADES'!$C$6:$D$105,2,FALSE),"")</f>
        <v/>
      </c>
      <c r="AK117" s="11" t="n">
        <v>13.5700000000001</v>
      </c>
      <c r="AL117" s="11">
        <f>IFERROR(VLOOKUP(AK117,'CRUCE OPORTUNIDADES'!$C$6:$D$105,2,FALSE),"")</f>
        <v/>
      </c>
      <c r="AM117" s="11" t="n">
        <v>14.5700000000001</v>
      </c>
      <c r="AN117" s="11">
        <f>IFERROR(VLOOKUP(AM117,'CRUCE OPORTUNIDADES'!$C$6:$D$105,2,FALSE),"")</f>
        <v/>
      </c>
      <c r="AO117" s="11" t="n">
        <v>15.5700000000001</v>
      </c>
      <c r="AP117" s="11">
        <f>IFERROR(VLOOKUP(AO117,'CRUCE OPORTUNIDADES'!$C$6:$D$105,2,FALSE),"")</f>
        <v/>
      </c>
      <c r="AQ117" s="11" t="n">
        <v>16.5700000000001</v>
      </c>
      <c r="AR117" s="11">
        <f>IFERROR(VLOOKUP(AQ117,'CRUCE OPORTUNIDADES'!$C$6:$D$105,2,FALSE),"")</f>
        <v/>
      </c>
      <c r="AS117" s="11" t="n">
        <v>17.5700000000002</v>
      </c>
      <c r="AT117" s="11">
        <f>IFERROR(VLOOKUP(AS117,'CRUCE OPORTUNIDADES'!$C$6:$D$105,2,FALSE),"")</f>
        <v/>
      </c>
      <c r="AU117" s="11" t="n">
        <v>18.5700000000002</v>
      </c>
      <c r="AV117" s="11">
        <f>IFERROR(VLOOKUP(AU117,'CRUCE OPORTUNIDADES'!$C$6:$D$105,2,FALSE),"")</f>
        <v/>
      </c>
      <c r="AW117" s="11" t="n">
        <v>19.5700000000002</v>
      </c>
      <c r="AX117" s="11">
        <f>IFERROR(VLOOKUP(AW117,'CRUCE OPORTUNIDADES'!$C$6:$D$105,2,FALSE),"")</f>
        <v/>
      </c>
      <c r="AY117" s="11" t="n">
        <v>20.5700000000002</v>
      </c>
      <c r="AZ117" s="11">
        <f>IFERROR(VLOOKUP(AY117,'CRUCE OPORTUNIDADES'!$C$6:$D$105,2,FALSE),"")</f>
        <v/>
      </c>
      <c r="BA117" s="11" t="n">
        <v>21.5700000000002</v>
      </c>
      <c r="BB117" s="11">
        <f>IFERROR(VLOOKUP(BA117,'CRUCE OPORTUNIDADES'!$C$6:$D$105,2,FALSE),"")</f>
        <v/>
      </c>
      <c r="BC117" s="11" t="n">
        <v>22.5700000000002</v>
      </c>
      <c r="BD117" s="11">
        <f>IFERROR(VLOOKUP(BC117,'CRUCE OPORTUNIDADES'!$C$6:$D$105,2,FALSE),"")</f>
        <v/>
      </c>
      <c r="BE117" s="11" t="n">
        <v>23.5700000000002</v>
      </c>
      <c r="BF117" s="11">
        <f>IFERROR(VLOOKUP(BE117,'CRUCE OPORTUNIDADES'!$C$6:$D$105,2,FALSE),"")</f>
        <v/>
      </c>
      <c r="BG117" s="11" t="n">
        <v>24.5700000000002</v>
      </c>
      <c r="BH117" s="11">
        <f>IFERROR(VLOOKUP(BG117,'CRUCE OPORTUNIDADES'!$C$6:$D$105,2,FALSE),"")</f>
        <v/>
      </c>
      <c r="BI117" s="11" t="n">
        <v>25.5700000000002</v>
      </c>
      <c r="BJ117" s="11">
        <f>IFERROR(VLOOKUP(BI117,'CRUCE OPORTUNIDADES'!$C$6:$D$105,2,FALSE),"")</f>
        <v/>
      </c>
    </row>
    <row r="118">
      <c r="N118" s="11">
        <f>IF(N119&lt;&gt;""," -O","")</f>
        <v/>
      </c>
      <c r="P118" s="11">
        <f>IF(P119&lt;&gt;""," -O","")</f>
        <v/>
      </c>
      <c r="R118" s="11">
        <f>IF(R119&lt;&gt;""," -O","")</f>
        <v/>
      </c>
      <c r="T118" s="11">
        <f>IF(T119&lt;&gt;""," -O","")</f>
        <v/>
      </c>
      <c r="V118" s="11">
        <f>IF(V119&lt;&gt;""," -O","")</f>
        <v/>
      </c>
      <c r="X118" s="11">
        <f>IF(X119&lt;&gt;""," -O","")</f>
        <v/>
      </c>
      <c r="Z118" s="11">
        <f>IF(Z119&lt;&gt;""," -O","")</f>
        <v/>
      </c>
      <c r="AB118" s="11">
        <f>IF(AB119&lt;&gt;""," -O","")</f>
        <v/>
      </c>
      <c r="AD118" s="11">
        <f>IF(AD119&lt;&gt;""," -O","")</f>
        <v/>
      </c>
      <c r="AF118" s="11">
        <f>IF(AF119&lt;&gt;""," -O","")</f>
        <v/>
      </c>
      <c r="AH118" s="11">
        <f>IF(AH119&lt;&gt;""," -O","")</f>
        <v/>
      </c>
      <c r="AJ118" s="11">
        <f>IF(AJ119&lt;&gt;""," -O","")</f>
        <v/>
      </c>
      <c r="AL118" s="11">
        <f>IF(AL119&lt;&gt;""," -O","")</f>
        <v/>
      </c>
      <c r="AN118" s="11">
        <f>IF(AN119&lt;&gt;""," -O","")</f>
        <v/>
      </c>
      <c r="AP118" s="11">
        <f>IF(AP119&lt;&gt;""," -O","")</f>
        <v/>
      </c>
      <c r="AR118" s="11">
        <f>IF(AR119&lt;&gt;""," -O","")</f>
        <v/>
      </c>
      <c r="AT118" s="11">
        <f>IF(AT119&lt;&gt;""," -O","")</f>
        <v/>
      </c>
      <c r="AV118" s="11">
        <f>IF(AV119&lt;&gt;""," -O","")</f>
        <v/>
      </c>
      <c r="AX118" s="11">
        <f>IF(AX119&lt;&gt;""," -O","")</f>
        <v/>
      </c>
      <c r="AZ118" s="11">
        <f>IF(AZ119&lt;&gt;""," -O","")</f>
        <v/>
      </c>
      <c r="BB118" s="11">
        <f>IF(BB119&lt;&gt;""," -O","")</f>
        <v/>
      </c>
      <c r="BD118" s="11">
        <f>IF(BD119&lt;&gt;""," -O","")</f>
        <v/>
      </c>
      <c r="BF118" s="11">
        <f>IF(BF119&lt;&gt;""," -O","")</f>
        <v/>
      </c>
      <c r="BH118" s="11">
        <f>IF(BH119&lt;&gt;""," -O","")</f>
        <v/>
      </c>
      <c r="BJ118" s="11">
        <f>IF(BJ119&lt;&gt;""," -O","")</f>
        <v/>
      </c>
    </row>
    <row r="119">
      <c r="M119" s="11" t="n">
        <v>1.58</v>
      </c>
      <c r="N119" s="11">
        <f>IFERROR(VLOOKUP(M119,'CRUCE OPORTUNIDADES'!$C$6:$D$105,2,FALSE),"")</f>
        <v/>
      </c>
      <c r="O119" s="11" t="n">
        <v>2.58000000000001</v>
      </c>
      <c r="P119" s="11">
        <f>IFERROR(VLOOKUP(O119,'CRUCE OPORTUNIDADES'!$C$6:$D$105,2,FALSE),"")</f>
        <v/>
      </c>
      <c r="Q119" s="11" t="n">
        <v>3.58000000000002</v>
      </c>
      <c r="R119" s="11">
        <f>IFERROR(VLOOKUP(Q119,'CRUCE OPORTUNIDADES'!$C$6:$D$105,2,FALSE),"")</f>
        <v/>
      </c>
      <c r="S119" s="11" t="n">
        <v>4.58000000000003</v>
      </c>
      <c r="T119" s="11">
        <f>IFERROR(VLOOKUP(S119,'CRUCE OPORTUNIDADES'!$C$6:$D$105,2,FALSE),"")</f>
        <v/>
      </c>
      <c r="U119" s="11" t="n">
        <v>5.58000000000004</v>
      </c>
      <c r="V119" s="11">
        <f>IFERROR(VLOOKUP(U119,'CRUCE OPORTUNIDADES'!$C$6:$D$105,2,FALSE),"")</f>
        <v/>
      </c>
      <c r="W119" s="11" t="n">
        <v>6.58000000000005</v>
      </c>
      <c r="X119" s="11">
        <f>IFERROR(VLOOKUP(W119,'CRUCE OPORTUNIDADES'!$C$6:$D$105,2,FALSE),"")</f>
        <v/>
      </c>
      <c r="Y119" s="11" t="n">
        <v>7.58000000000006</v>
      </c>
      <c r="Z119" s="11">
        <f>IFERROR(VLOOKUP(Y119,'CRUCE OPORTUNIDADES'!$C$6:$D$105,2,FALSE),"")</f>
        <v/>
      </c>
      <c r="AA119" s="11" t="n">
        <v>8.580000000000069</v>
      </c>
      <c r="AB119" s="11">
        <f>IFERROR(VLOOKUP(AA119,'CRUCE OPORTUNIDADES'!$C$6:$D$105,2,FALSE),"")</f>
        <v/>
      </c>
      <c r="AC119" s="11" t="n">
        <v>9.58000000000008</v>
      </c>
      <c r="AD119" s="11">
        <f>IFERROR(VLOOKUP(AC119,'CRUCE OPORTUNIDADES'!$C$6:$D$105,2,FALSE),"")</f>
        <v/>
      </c>
      <c r="AE119" s="11" t="n">
        <v>10.5800000000001</v>
      </c>
      <c r="AF119" s="11">
        <f>IFERROR(VLOOKUP(AE119,'CRUCE OPORTUNIDADES'!$C$6:$D$105,2,FALSE),"")</f>
        <v/>
      </c>
      <c r="AG119" s="11" t="n">
        <v>11.5800000000001</v>
      </c>
      <c r="AH119" s="11">
        <f>IFERROR(VLOOKUP(AG119,'CRUCE OPORTUNIDADES'!$C$6:$D$105,2,FALSE),"")</f>
        <v/>
      </c>
      <c r="AI119" s="11" t="n">
        <v>12.5800000000001</v>
      </c>
      <c r="AJ119" s="11">
        <f>IFERROR(VLOOKUP(AI119,'CRUCE OPORTUNIDADES'!$C$6:$D$105,2,FALSE),"")</f>
        <v/>
      </c>
      <c r="AK119" s="11" t="n">
        <v>13.5800000000001</v>
      </c>
      <c r="AL119" s="11">
        <f>IFERROR(VLOOKUP(AK119,'CRUCE OPORTUNIDADES'!$C$6:$D$105,2,FALSE),"")</f>
        <v/>
      </c>
      <c r="AM119" s="11" t="n">
        <v>14.5800000000001</v>
      </c>
      <c r="AN119" s="11">
        <f>IFERROR(VLOOKUP(AM119,'CRUCE OPORTUNIDADES'!$C$6:$D$105,2,FALSE),"")</f>
        <v/>
      </c>
      <c r="AO119" s="11" t="n">
        <v>15.5800000000001</v>
      </c>
      <c r="AP119" s="11">
        <f>IFERROR(VLOOKUP(AO119,'CRUCE OPORTUNIDADES'!$C$6:$D$105,2,FALSE),"")</f>
        <v/>
      </c>
      <c r="AQ119" s="11" t="n">
        <v>16.5800000000001</v>
      </c>
      <c r="AR119" s="11">
        <f>IFERROR(VLOOKUP(AQ119,'CRUCE OPORTUNIDADES'!$C$6:$D$105,2,FALSE),"")</f>
        <v/>
      </c>
      <c r="AS119" s="11" t="n">
        <v>17.5800000000002</v>
      </c>
      <c r="AT119" s="11">
        <f>IFERROR(VLOOKUP(AS119,'CRUCE OPORTUNIDADES'!$C$6:$D$105,2,FALSE),"")</f>
        <v/>
      </c>
      <c r="AU119" s="11" t="n">
        <v>18.5800000000002</v>
      </c>
      <c r="AV119" s="11">
        <f>IFERROR(VLOOKUP(AU119,'CRUCE OPORTUNIDADES'!$C$6:$D$105,2,FALSE),"")</f>
        <v/>
      </c>
      <c r="AW119" s="11" t="n">
        <v>19.5800000000002</v>
      </c>
      <c r="AX119" s="11">
        <f>IFERROR(VLOOKUP(AW119,'CRUCE OPORTUNIDADES'!$C$6:$D$105,2,FALSE),"")</f>
        <v/>
      </c>
      <c r="AY119" s="11" t="n">
        <v>20.5800000000002</v>
      </c>
      <c r="AZ119" s="11">
        <f>IFERROR(VLOOKUP(AY119,'CRUCE OPORTUNIDADES'!$C$6:$D$105,2,FALSE),"")</f>
        <v/>
      </c>
      <c r="BA119" s="11" t="n">
        <v>21.5800000000002</v>
      </c>
      <c r="BB119" s="11">
        <f>IFERROR(VLOOKUP(BA119,'CRUCE OPORTUNIDADES'!$C$6:$D$105,2,FALSE),"")</f>
        <v/>
      </c>
      <c r="BC119" s="11" t="n">
        <v>22.5800000000002</v>
      </c>
      <c r="BD119" s="11">
        <f>IFERROR(VLOOKUP(BC119,'CRUCE OPORTUNIDADES'!$C$6:$D$105,2,FALSE),"")</f>
        <v/>
      </c>
      <c r="BE119" s="11" t="n">
        <v>23.5800000000002</v>
      </c>
      <c r="BF119" s="11">
        <f>IFERROR(VLOOKUP(BE119,'CRUCE OPORTUNIDADES'!$C$6:$D$105,2,FALSE),"")</f>
        <v/>
      </c>
      <c r="BG119" s="11" t="n">
        <v>24.5800000000002</v>
      </c>
      <c r="BH119" s="11">
        <f>IFERROR(VLOOKUP(BG119,'CRUCE OPORTUNIDADES'!$C$6:$D$105,2,FALSE),"")</f>
        <v/>
      </c>
      <c r="BI119" s="11" t="n">
        <v>25.5800000000002</v>
      </c>
      <c r="BJ119" s="11">
        <f>IFERROR(VLOOKUP(BI119,'CRUCE OPORTUNIDADES'!$C$6:$D$105,2,FALSE),"")</f>
        <v/>
      </c>
    </row>
    <row r="120">
      <c r="N120" s="11">
        <f>IF(N121&lt;&gt;""," -O","")</f>
        <v/>
      </c>
      <c r="P120" s="11">
        <f>IF(P121&lt;&gt;""," -O","")</f>
        <v/>
      </c>
      <c r="R120" s="11">
        <f>IF(R121&lt;&gt;""," -O","")</f>
        <v/>
      </c>
      <c r="T120" s="11">
        <f>IF(T121&lt;&gt;""," -O","")</f>
        <v/>
      </c>
      <c r="V120" s="11">
        <f>IF(V121&lt;&gt;""," -O","")</f>
        <v/>
      </c>
      <c r="X120" s="11">
        <f>IF(X121&lt;&gt;""," -O","")</f>
        <v/>
      </c>
      <c r="Z120" s="11">
        <f>IF(Z121&lt;&gt;""," -O","")</f>
        <v/>
      </c>
      <c r="AB120" s="11">
        <f>IF(AB121&lt;&gt;""," -O","")</f>
        <v/>
      </c>
      <c r="AD120" s="11">
        <f>IF(AD121&lt;&gt;""," -O","")</f>
        <v/>
      </c>
      <c r="AF120" s="11">
        <f>IF(AF121&lt;&gt;""," -O","")</f>
        <v/>
      </c>
      <c r="AH120" s="11">
        <f>IF(AH121&lt;&gt;""," -O","")</f>
        <v/>
      </c>
      <c r="AJ120" s="11">
        <f>IF(AJ121&lt;&gt;""," -O","")</f>
        <v/>
      </c>
      <c r="AL120" s="11">
        <f>IF(AL121&lt;&gt;""," -O","")</f>
        <v/>
      </c>
      <c r="AN120" s="11">
        <f>IF(AN121&lt;&gt;""," -O","")</f>
        <v/>
      </c>
      <c r="AP120" s="11">
        <f>IF(AP121&lt;&gt;""," -O","")</f>
        <v/>
      </c>
      <c r="AR120" s="11">
        <f>IF(AR121&lt;&gt;""," -O","")</f>
        <v/>
      </c>
      <c r="AT120" s="11">
        <f>IF(AT121&lt;&gt;""," -O","")</f>
        <v/>
      </c>
      <c r="AV120" s="11">
        <f>IF(AV121&lt;&gt;""," -O","")</f>
        <v/>
      </c>
      <c r="AX120" s="11">
        <f>IF(AX121&lt;&gt;""," -O","")</f>
        <v/>
      </c>
      <c r="AZ120" s="11">
        <f>IF(AZ121&lt;&gt;""," -O","")</f>
        <v/>
      </c>
      <c r="BB120" s="11">
        <f>IF(BB121&lt;&gt;""," -O","")</f>
        <v/>
      </c>
      <c r="BD120" s="11">
        <f>IF(BD121&lt;&gt;""," -O","")</f>
        <v/>
      </c>
      <c r="BF120" s="11">
        <f>IF(BF121&lt;&gt;""," -O","")</f>
        <v/>
      </c>
      <c r="BH120" s="11">
        <f>IF(BH121&lt;&gt;""," -O","")</f>
        <v/>
      </c>
      <c r="BJ120" s="11">
        <f>IF(BJ121&lt;&gt;""," -O","")</f>
        <v/>
      </c>
    </row>
    <row r="121">
      <c r="M121" s="11" t="n">
        <v>1.59</v>
      </c>
      <c r="N121" s="11">
        <f>IFERROR(VLOOKUP(M121,'CRUCE OPORTUNIDADES'!$C$6:$D$105,2,FALSE),"")</f>
        <v/>
      </c>
      <c r="O121" s="11" t="n">
        <v>2.59000000000001</v>
      </c>
      <c r="P121" s="11">
        <f>IFERROR(VLOOKUP(O121,'CRUCE OPORTUNIDADES'!$C$6:$D$105,2,FALSE),"")</f>
        <v/>
      </c>
      <c r="Q121" s="11" t="n">
        <v>3.59000000000002</v>
      </c>
      <c r="R121" s="11">
        <f>IFERROR(VLOOKUP(Q121,'CRUCE OPORTUNIDADES'!$C$6:$D$105,2,FALSE),"")</f>
        <v/>
      </c>
      <c r="S121" s="11" t="n">
        <v>4.59000000000003</v>
      </c>
      <c r="T121" s="11">
        <f>IFERROR(VLOOKUP(S121,'CRUCE OPORTUNIDADES'!$C$6:$D$105,2,FALSE),"")</f>
        <v/>
      </c>
      <c r="U121" s="11" t="n">
        <v>5.59000000000004</v>
      </c>
      <c r="V121" s="11">
        <f>IFERROR(VLOOKUP(U121,'CRUCE OPORTUNIDADES'!$C$6:$D$105,2,FALSE),"")</f>
        <v/>
      </c>
      <c r="W121" s="11" t="n">
        <v>6.59000000000005</v>
      </c>
      <c r="X121" s="11">
        <f>IFERROR(VLOOKUP(W121,'CRUCE OPORTUNIDADES'!$C$6:$D$105,2,FALSE),"")</f>
        <v/>
      </c>
      <c r="Y121" s="11" t="n">
        <v>7.59000000000006</v>
      </c>
      <c r="Z121" s="11">
        <f>IFERROR(VLOOKUP(Y121,'CRUCE OPORTUNIDADES'!$C$6:$D$105,2,FALSE),"")</f>
        <v/>
      </c>
      <c r="AA121" s="11" t="n">
        <v>8.590000000000069</v>
      </c>
      <c r="AB121" s="11">
        <f>IFERROR(VLOOKUP(AA121,'CRUCE OPORTUNIDADES'!$C$6:$D$105,2,FALSE),"")</f>
        <v/>
      </c>
      <c r="AC121" s="11" t="n">
        <v>9.59000000000008</v>
      </c>
      <c r="AD121" s="11">
        <f>IFERROR(VLOOKUP(AC121,'CRUCE OPORTUNIDADES'!$C$6:$D$105,2,FALSE),"")</f>
        <v/>
      </c>
      <c r="AE121" s="11" t="n">
        <v>10.5900000000001</v>
      </c>
      <c r="AF121" s="11">
        <f>IFERROR(VLOOKUP(AE121,'CRUCE OPORTUNIDADES'!$C$6:$D$105,2,FALSE),"")</f>
        <v/>
      </c>
      <c r="AG121" s="11" t="n">
        <v>11.5900000000001</v>
      </c>
      <c r="AH121" s="11">
        <f>IFERROR(VLOOKUP(AG121,'CRUCE OPORTUNIDADES'!$C$6:$D$105,2,FALSE),"")</f>
        <v/>
      </c>
      <c r="AI121" s="11" t="n">
        <v>12.5900000000001</v>
      </c>
      <c r="AJ121" s="11">
        <f>IFERROR(VLOOKUP(AI121,'CRUCE OPORTUNIDADES'!$C$6:$D$105,2,FALSE),"")</f>
        <v/>
      </c>
      <c r="AK121" s="11" t="n">
        <v>13.5900000000001</v>
      </c>
      <c r="AL121" s="11">
        <f>IFERROR(VLOOKUP(AK121,'CRUCE OPORTUNIDADES'!$C$6:$D$105,2,FALSE),"")</f>
        <v/>
      </c>
      <c r="AM121" s="11" t="n">
        <v>14.5900000000001</v>
      </c>
      <c r="AN121" s="11">
        <f>IFERROR(VLOOKUP(AM121,'CRUCE OPORTUNIDADES'!$C$6:$D$105,2,FALSE),"")</f>
        <v/>
      </c>
      <c r="AO121" s="11" t="n">
        <v>15.5900000000001</v>
      </c>
      <c r="AP121" s="11">
        <f>IFERROR(VLOOKUP(AO121,'CRUCE OPORTUNIDADES'!$C$6:$D$105,2,FALSE),"")</f>
        <v/>
      </c>
      <c r="AQ121" s="11" t="n">
        <v>16.5900000000001</v>
      </c>
      <c r="AR121" s="11">
        <f>IFERROR(VLOOKUP(AQ121,'CRUCE OPORTUNIDADES'!$C$6:$D$105,2,FALSE),"")</f>
        <v/>
      </c>
      <c r="AS121" s="11" t="n">
        <v>17.5900000000002</v>
      </c>
      <c r="AT121" s="11">
        <f>IFERROR(VLOOKUP(AS121,'CRUCE OPORTUNIDADES'!$C$6:$D$105,2,FALSE),"")</f>
        <v/>
      </c>
      <c r="AU121" s="11" t="n">
        <v>18.5900000000002</v>
      </c>
      <c r="AV121" s="11">
        <f>IFERROR(VLOOKUP(AU121,'CRUCE OPORTUNIDADES'!$C$6:$D$105,2,FALSE),"")</f>
        <v/>
      </c>
      <c r="AW121" s="11" t="n">
        <v>19.5900000000002</v>
      </c>
      <c r="AX121" s="11">
        <f>IFERROR(VLOOKUP(AW121,'CRUCE OPORTUNIDADES'!$C$6:$D$105,2,FALSE),"")</f>
        <v/>
      </c>
      <c r="AY121" s="11" t="n">
        <v>20.5900000000002</v>
      </c>
      <c r="AZ121" s="11">
        <f>IFERROR(VLOOKUP(AY121,'CRUCE OPORTUNIDADES'!$C$6:$D$105,2,FALSE),"")</f>
        <v/>
      </c>
      <c r="BA121" s="11" t="n">
        <v>21.5900000000002</v>
      </c>
      <c r="BB121" s="11">
        <f>IFERROR(VLOOKUP(BA121,'CRUCE OPORTUNIDADES'!$C$6:$D$105,2,FALSE),"")</f>
        <v/>
      </c>
      <c r="BC121" s="11" t="n">
        <v>22.5900000000002</v>
      </c>
      <c r="BD121" s="11">
        <f>IFERROR(VLOOKUP(BC121,'CRUCE OPORTUNIDADES'!$C$6:$D$105,2,FALSE),"")</f>
        <v/>
      </c>
      <c r="BE121" s="11" t="n">
        <v>23.5900000000002</v>
      </c>
      <c r="BF121" s="11">
        <f>IFERROR(VLOOKUP(BE121,'CRUCE OPORTUNIDADES'!$C$6:$D$105,2,FALSE),"")</f>
        <v/>
      </c>
      <c r="BG121" s="11" t="n">
        <v>24.5900000000002</v>
      </c>
      <c r="BH121" s="11">
        <f>IFERROR(VLOOKUP(BG121,'CRUCE OPORTUNIDADES'!$C$6:$D$105,2,FALSE),"")</f>
        <v/>
      </c>
      <c r="BI121" s="11" t="n">
        <v>25.5900000000002</v>
      </c>
      <c r="BJ121" s="11">
        <f>IFERROR(VLOOKUP(BI121,'CRUCE OPORTUNIDADES'!$C$6:$D$105,2,FALSE),"")</f>
        <v/>
      </c>
    </row>
    <row r="122">
      <c r="N122" s="11">
        <f>IF(N123&lt;&gt;""," -O","")</f>
        <v/>
      </c>
      <c r="P122" s="11">
        <f>IF(P123&lt;&gt;""," -O","")</f>
        <v/>
      </c>
      <c r="R122" s="11">
        <f>IF(R123&lt;&gt;""," -O","")</f>
        <v/>
      </c>
      <c r="T122" s="11">
        <f>IF(T123&lt;&gt;""," -O","")</f>
        <v/>
      </c>
      <c r="V122" s="11">
        <f>IF(V123&lt;&gt;""," -O","")</f>
        <v/>
      </c>
      <c r="X122" s="11">
        <f>IF(X123&lt;&gt;""," -O","")</f>
        <v/>
      </c>
      <c r="Z122" s="11">
        <f>IF(Z123&lt;&gt;""," -O","")</f>
        <v/>
      </c>
      <c r="AB122" s="11">
        <f>IF(AB123&lt;&gt;""," -O","")</f>
        <v/>
      </c>
      <c r="AD122" s="11">
        <f>IF(AD123&lt;&gt;""," -O","")</f>
        <v/>
      </c>
      <c r="AF122" s="11">
        <f>IF(AF123&lt;&gt;""," -O","")</f>
        <v/>
      </c>
      <c r="AH122" s="11">
        <f>IF(AH123&lt;&gt;""," -O","")</f>
        <v/>
      </c>
      <c r="AJ122" s="11">
        <f>IF(AJ123&lt;&gt;""," -O","")</f>
        <v/>
      </c>
      <c r="AL122" s="11">
        <f>IF(AL123&lt;&gt;""," -O","")</f>
        <v/>
      </c>
      <c r="AN122" s="11">
        <f>IF(AN123&lt;&gt;""," -O","")</f>
        <v/>
      </c>
      <c r="AP122" s="11">
        <f>IF(AP123&lt;&gt;""," -O","")</f>
        <v/>
      </c>
      <c r="AR122" s="11">
        <f>IF(AR123&lt;&gt;""," -O","")</f>
        <v/>
      </c>
      <c r="AT122" s="11">
        <f>IF(AT123&lt;&gt;""," -O","")</f>
        <v/>
      </c>
      <c r="AV122" s="11">
        <f>IF(AV123&lt;&gt;""," -O","")</f>
        <v/>
      </c>
      <c r="AX122" s="11">
        <f>IF(AX123&lt;&gt;""," -O","")</f>
        <v/>
      </c>
      <c r="AZ122" s="11">
        <f>IF(AZ123&lt;&gt;""," -O","")</f>
        <v/>
      </c>
      <c r="BB122" s="11">
        <f>IF(BB123&lt;&gt;""," -O","")</f>
        <v/>
      </c>
      <c r="BD122" s="11">
        <f>IF(BD123&lt;&gt;""," -O","")</f>
        <v/>
      </c>
      <c r="BF122" s="11">
        <f>IF(BF123&lt;&gt;""," -O","")</f>
        <v/>
      </c>
      <c r="BH122" s="11">
        <f>IF(BH123&lt;&gt;""," -O","")</f>
        <v/>
      </c>
      <c r="BJ122" s="11">
        <f>IF(BJ123&lt;&gt;""," -O","")</f>
        <v/>
      </c>
    </row>
    <row r="123">
      <c r="M123" s="11" t="n">
        <v>1.6</v>
      </c>
      <c r="N123" s="11">
        <f>IFERROR(VLOOKUP(M123,'CRUCE OPORTUNIDADES'!$C$6:$D$105,2,FALSE),"")</f>
        <v/>
      </c>
      <c r="O123" s="11" t="n">
        <v>2.60000000000001</v>
      </c>
      <c r="P123" s="11">
        <f>IFERROR(VLOOKUP(O123,'CRUCE OPORTUNIDADES'!$C$6:$D$105,2,FALSE),"")</f>
        <v/>
      </c>
      <c r="Q123" s="11" t="n">
        <v>3.60000000000002</v>
      </c>
      <c r="R123" s="11">
        <f>IFERROR(VLOOKUP(Q123,'CRUCE OPORTUNIDADES'!$C$6:$D$105,2,FALSE),"")</f>
        <v/>
      </c>
      <c r="S123" s="11" t="n">
        <v>4.60000000000003</v>
      </c>
      <c r="T123" s="11">
        <f>IFERROR(VLOOKUP(S123,'CRUCE OPORTUNIDADES'!$C$6:$D$105,2,FALSE),"")</f>
        <v/>
      </c>
      <c r="U123" s="11" t="n">
        <v>5.60000000000004</v>
      </c>
      <c r="V123" s="11">
        <f>IFERROR(VLOOKUP(U123,'CRUCE OPORTUNIDADES'!$C$6:$D$105,2,FALSE),"")</f>
        <v/>
      </c>
      <c r="W123" s="11" t="n">
        <v>6.60000000000005</v>
      </c>
      <c r="X123" s="11">
        <f>IFERROR(VLOOKUP(W123,'CRUCE OPORTUNIDADES'!$C$6:$D$105,2,FALSE),"")</f>
        <v/>
      </c>
      <c r="Y123" s="11" t="n">
        <v>7.60000000000006</v>
      </c>
      <c r="Z123" s="11">
        <f>IFERROR(VLOOKUP(Y123,'CRUCE OPORTUNIDADES'!$C$6:$D$105,2,FALSE),"")</f>
        <v/>
      </c>
      <c r="AA123" s="11" t="n">
        <v>8.600000000000071</v>
      </c>
      <c r="AB123" s="11">
        <f>IFERROR(VLOOKUP(AA123,'CRUCE OPORTUNIDADES'!$C$6:$D$105,2,FALSE),"")</f>
        <v/>
      </c>
      <c r="AC123" s="11" t="n">
        <v>9.60000000000008</v>
      </c>
      <c r="AD123" s="11">
        <f>IFERROR(VLOOKUP(AC123,'CRUCE OPORTUNIDADES'!$C$6:$D$105,2,FALSE),"")</f>
        <v/>
      </c>
      <c r="AE123" s="11" t="n">
        <v>10.6000000000001</v>
      </c>
      <c r="AF123" s="11">
        <f>IFERROR(VLOOKUP(AE123,'CRUCE OPORTUNIDADES'!$C$6:$D$105,2,FALSE),"")</f>
        <v/>
      </c>
      <c r="AG123" s="11" t="n">
        <v>11.6000000000001</v>
      </c>
      <c r="AH123" s="11">
        <f>IFERROR(VLOOKUP(AG123,'CRUCE OPORTUNIDADES'!$C$6:$D$105,2,FALSE),"")</f>
        <v/>
      </c>
      <c r="AI123" s="11" t="n">
        <v>12.6000000000001</v>
      </c>
      <c r="AJ123" s="11">
        <f>IFERROR(VLOOKUP(AI123,'CRUCE OPORTUNIDADES'!$C$6:$D$105,2,FALSE),"")</f>
        <v/>
      </c>
      <c r="AK123" s="11" t="n">
        <v>13.6000000000001</v>
      </c>
      <c r="AL123" s="11">
        <f>IFERROR(VLOOKUP(AK123,'CRUCE OPORTUNIDADES'!$C$6:$D$105,2,FALSE),"")</f>
        <v/>
      </c>
      <c r="AM123" s="11" t="n">
        <v>14.6000000000001</v>
      </c>
      <c r="AN123" s="11">
        <f>IFERROR(VLOOKUP(AM123,'CRUCE OPORTUNIDADES'!$C$6:$D$105,2,FALSE),"")</f>
        <v/>
      </c>
      <c r="AO123" s="11" t="n">
        <v>15.6000000000001</v>
      </c>
      <c r="AP123" s="11">
        <f>IFERROR(VLOOKUP(AO123,'CRUCE OPORTUNIDADES'!$C$6:$D$105,2,FALSE),"")</f>
        <v/>
      </c>
      <c r="AQ123" s="11" t="n">
        <v>16.6000000000001</v>
      </c>
      <c r="AR123" s="11">
        <f>IFERROR(VLOOKUP(AQ123,'CRUCE OPORTUNIDADES'!$C$6:$D$105,2,FALSE),"")</f>
        <v/>
      </c>
      <c r="AS123" s="11" t="n">
        <v>17.6000000000002</v>
      </c>
      <c r="AT123" s="11">
        <f>IFERROR(VLOOKUP(AS123,'CRUCE OPORTUNIDADES'!$C$6:$D$105,2,FALSE),"")</f>
        <v/>
      </c>
      <c r="AU123" s="11" t="n">
        <v>18.6000000000002</v>
      </c>
      <c r="AV123" s="11">
        <f>IFERROR(VLOOKUP(AU123,'CRUCE OPORTUNIDADES'!$C$6:$D$105,2,FALSE),"")</f>
        <v/>
      </c>
      <c r="AW123" s="11" t="n">
        <v>19.6000000000002</v>
      </c>
      <c r="AX123" s="11">
        <f>IFERROR(VLOOKUP(AW123,'CRUCE OPORTUNIDADES'!$C$6:$D$105,2,FALSE),"")</f>
        <v/>
      </c>
      <c r="AY123" s="11" t="n">
        <v>20.6000000000002</v>
      </c>
      <c r="AZ123" s="11">
        <f>IFERROR(VLOOKUP(AY123,'CRUCE OPORTUNIDADES'!$C$6:$D$105,2,FALSE),"")</f>
        <v/>
      </c>
      <c r="BA123" s="11" t="n">
        <v>21.6000000000002</v>
      </c>
      <c r="BB123" s="11">
        <f>IFERROR(VLOOKUP(BA123,'CRUCE OPORTUNIDADES'!$C$6:$D$105,2,FALSE),"")</f>
        <v/>
      </c>
      <c r="BC123" s="11" t="n">
        <v>22.6000000000002</v>
      </c>
      <c r="BD123" s="11">
        <f>IFERROR(VLOOKUP(BC123,'CRUCE OPORTUNIDADES'!$C$6:$D$105,2,FALSE),"")</f>
        <v/>
      </c>
      <c r="BE123" s="11" t="n">
        <v>23.6000000000002</v>
      </c>
      <c r="BF123" s="11">
        <f>IFERROR(VLOOKUP(BE123,'CRUCE OPORTUNIDADES'!$C$6:$D$105,2,FALSE),"")</f>
        <v/>
      </c>
      <c r="BG123" s="11" t="n">
        <v>24.6000000000002</v>
      </c>
      <c r="BH123" s="11">
        <f>IFERROR(VLOOKUP(BG123,'CRUCE OPORTUNIDADES'!$C$6:$D$105,2,FALSE),"")</f>
        <v/>
      </c>
      <c r="BI123" s="11" t="n">
        <v>25.6000000000002</v>
      </c>
      <c r="BJ123" s="11">
        <f>IFERROR(VLOOKUP(BI123,'CRUCE OPORTUNIDADES'!$C$6:$D$105,2,FALSE),"")</f>
        <v/>
      </c>
    </row>
    <row r="124">
      <c r="N124" s="11">
        <f>IF(N125&lt;&gt;""," -O","")</f>
        <v/>
      </c>
      <c r="P124" s="11">
        <f>IF(P125&lt;&gt;""," -O","")</f>
        <v/>
      </c>
      <c r="R124" s="11">
        <f>IF(R125&lt;&gt;""," -O","")</f>
        <v/>
      </c>
      <c r="T124" s="11">
        <f>IF(T125&lt;&gt;""," -O","")</f>
        <v/>
      </c>
      <c r="V124" s="11">
        <f>IF(V125&lt;&gt;""," -O","")</f>
        <v/>
      </c>
      <c r="X124" s="11">
        <f>IF(X125&lt;&gt;""," -O","")</f>
        <v/>
      </c>
      <c r="Z124" s="11">
        <f>IF(Z125&lt;&gt;""," -O","")</f>
        <v/>
      </c>
      <c r="AB124" s="11">
        <f>IF(AB125&lt;&gt;""," -O","")</f>
        <v/>
      </c>
      <c r="AD124" s="11">
        <f>IF(AD125&lt;&gt;""," -O","")</f>
        <v/>
      </c>
      <c r="AF124" s="11">
        <f>IF(AF125&lt;&gt;""," -O","")</f>
        <v/>
      </c>
      <c r="AH124" s="11">
        <f>IF(AH125&lt;&gt;""," -O","")</f>
        <v/>
      </c>
      <c r="AJ124" s="11">
        <f>IF(AJ125&lt;&gt;""," -O","")</f>
        <v/>
      </c>
      <c r="AL124" s="11">
        <f>IF(AL125&lt;&gt;""," -O","")</f>
        <v/>
      </c>
      <c r="AN124" s="11">
        <f>IF(AN125&lt;&gt;""," -O","")</f>
        <v/>
      </c>
      <c r="AP124" s="11">
        <f>IF(AP125&lt;&gt;""," -O","")</f>
        <v/>
      </c>
      <c r="AR124" s="11">
        <f>IF(AR125&lt;&gt;""," -O","")</f>
        <v/>
      </c>
      <c r="AT124" s="11">
        <f>IF(AT125&lt;&gt;""," -O","")</f>
        <v/>
      </c>
      <c r="AV124" s="11">
        <f>IF(AV125&lt;&gt;""," -O","")</f>
        <v/>
      </c>
      <c r="AX124" s="11">
        <f>IF(AX125&lt;&gt;""," -O","")</f>
        <v/>
      </c>
      <c r="AZ124" s="11">
        <f>IF(AZ125&lt;&gt;""," -O","")</f>
        <v/>
      </c>
      <c r="BB124" s="11">
        <f>IF(BB125&lt;&gt;""," -O","")</f>
        <v/>
      </c>
      <c r="BD124" s="11">
        <f>IF(BD125&lt;&gt;""," -O","")</f>
        <v/>
      </c>
      <c r="BF124" s="11">
        <f>IF(BF125&lt;&gt;""," -O","")</f>
        <v/>
      </c>
      <c r="BH124" s="11">
        <f>IF(BH125&lt;&gt;""," -O","")</f>
        <v/>
      </c>
      <c r="BJ124" s="11">
        <f>IF(BJ125&lt;&gt;""," -O","")</f>
        <v/>
      </c>
    </row>
    <row r="125">
      <c r="M125" s="11" t="n">
        <v>1.61</v>
      </c>
      <c r="N125" s="11">
        <f>IFERROR(VLOOKUP(M125,'CRUCE OPORTUNIDADES'!$C$6:$D$105,2,FALSE),"")</f>
        <v/>
      </c>
      <c r="O125" s="11" t="n">
        <v>2.61000000000001</v>
      </c>
      <c r="P125" s="11">
        <f>IFERROR(VLOOKUP(O125,'CRUCE OPORTUNIDADES'!$C$6:$D$105,2,FALSE),"")</f>
        <v/>
      </c>
      <c r="Q125" s="11" t="n">
        <v>3.61000000000002</v>
      </c>
      <c r="R125" s="11">
        <f>IFERROR(VLOOKUP(Q125,'CRUCE OPORTUNIDADES'!$C$6:$D$105,2,FALSE),"")</f>
        <v/>
      </c>
      <c r="S125" s="11" t="n">
        <v>4.61000000000003</v>
      </c>
      <c r="T125" s="11">
        <f>IFERROR(VLOOKUP(S125,'CRUCE OPORTUNIDADES'!$C$6:$D$105,2,FALSE),"")</f>
        <v/>
      </c>
      <c r="U125" s="11" t="n">
        <v>5.61000000000004</v>
      </c>
      <c r="V125" s="11">
        <f>IFERROR(VLOOKUP(U125,'CRUCE OPORTUNIDADES'!$C$6:$D$105,2,FALSE),"")</f>
        <v/>
      </c>
      <c r="W125" s="11" t="n">
        <v>6.61000000000005</v>
      </c>
      <c r="X125" s="11">
        <f>IFERROR(VLOOKUP(W125,'CRUCE OPORTUNIDADES'!$C$6:$D$105,2,FALSE),"")</f>
        <v/>
      </c>
      <c r="Y125" s="11" t="n">
        <v>7.61000000000006</v>
      </c>
      <c r="Z125" s="11">
        <f>IFERROR(VLOOKUP(Y125,'CRUCE OPORTUNIDADES'!$C$6:$D$105,2,FALSE),"")</f>
        <v/>
      </c>
      <c r="AA125" s="11" t="n">
        <v>8.61000000000007</v>
      </c>
      <c r="AB125" s="11">
        <f>IFERROR(VLOOKUP(AA125,'CRUCE OPORTUNIDADES'!$C$6:$D$105,2,FALSE),"")</f>
        <v/>
      </c>
      <c r="AC125" s="11" t="n">
        <v>9.610000000000079</v>
      </c>
      <c r="AD125" s="11">
        <f>IFERROR(VLOOKUP(AC125,'CRUCE OPORTUNIDADES'!$C$6:$D$105,2,FALSE),"")</f>
        <v/>
      </c>
      <c r="AE125" s="11" t="n">
        <v>10.6100000000001</v>
      </c>
      <c r="AF125" s="11">
        <f>IFERROR(VLOOKUP(AE125,'CRUCE OPORTUNIDADES'!$C$6:$D$105,2,FALSE),"")</f>
        <v/>
      </c>
      <c r="AG125" s="11" t="n">
        <v>11.6100000000001</v>
      </c>
      <c r="AH125" s="11">
        <f>IFERROR(VLOOKUP(AG125,'CRUCE OPORTUNIDADES'!$C$6:$D$105,2,FALSE),"")</f>
        <v/>
      </c>
      <c r="AI125" s="11" t="n">
        <v>12.6100000000001</v>
      </c>
      <c r="AJ125" s="11">
        <f>IFERROR(VLOOKUP(AI125,'CRUCE OPORTUNIDADES'!$C$6:$D$105,2,FALSE),"")</f>
        <v/>
      </c>
      <c r="AK125" s="11" t="n">
        <v>13.6100000000001</v>
      </c>
      <c r="AL125" s="11">
        <f>IFERROR(VLOOKUP(AK125,'CRUCE OPORTUNIDADES'!$C$6:$D$105,2,FALSE),"")</f>
        <v/>
      </c>
      <c r="AM125" s="11" t="n">
        <v>14.6100000000001</v>
      </c>
      <c r="AN125" s="11">
        <f>IFERROR(VLOOKUP(AM125,'CRUCE OPORTUNIDADES'!$C$6:$D$105,2,FALSE),"")</f>
        <v/>
      </c>
      <c r="AO125" s="11" t="n">
        <v>15.6100000000001</v>
      </c>
      <c r="AP125" s="11">
        <f>IFERROR(VLOOKUP(AO125,'CRUCE OPORTUNIDADES'!$C$6:$D$105,2,FALSE),"")</f>
        <v/>
      </c>
      <c r="AQ125" s="11" t="n">
        <v>16.6100000000001</v>
      </c>
      <c r="AR125" s="11">
        <f>IFERROR(VLOOKUP(AQ125,'CRUCE OPORTUNIDADES'!$C$6:$D$105,2,FALSE),"")</f>
        <v/>
      </c>
      <c r="AS125" s="11" t="n">
        <v>17.6100000000002</v>
      </c>
      <c r="AT125" s="11">
        <f>IFERROR(VLOOKUP(AS125,'CRUCE OPORTUNIDADES'!$C$6:$D$105,2,FALSE),"")</f>
        <v/>
      </c>
      <c r="AU125" s="11" t="n">
        <v>18.6100000000002</v>
      </c>
      <c r="AV125" s="11">
        <f>IFERROR(VLOOKUP(AU125,'CRUCE OPORTUNIDADES'!$C$6:$D$105,2,FALSE),"")</f>
        <v/>
      </c>
      <c r="AW125" s="11" t="n">
        <v>19.6100000000002</v>
      </c>
      <c r="AX125" s="11">
        <f>IFERROR(VLOOKUP(AW125,'CRUCE OPORTUNIDADES'!$C$6:$D$105,2,FALSE),"")</f>
        <v/>
      </c>
      <c r="AY125" s="11" t="n">
        <v>20.6100000000002</v>
      </c>
      <c r="AZ125" s="11">
        <f>IFERROR(VLOOKUP(AY125,'CRUCE OPORTUNIDADES'!$C$6:$D$105,2,FALSE),"")</f>
        <v/>
      </c>
      <c r="BA125" s="11" t="n">
        <v>21.6100000000002</v>
      </c>
      <c r="BB125" s="11">
        <f>IFERROR(VLOOKUP(BA125,'CRUCE OPORTUNIDADES'!$C$6:$D$105,2,FALSE),"")</f>
        <v/>
      </c>
      <c r="BC125" s="11" t="n">
        <v>22.6100000000002</v>
      </c>
      <c r="BD125" s="11">
        <f>IFERROR(VLOOKUP(BC125,'CRUCE OPORTUNIDADES'!$C$6:$D$105,2,FALSE),"")</f>
        <v/>
      </c>
      <c r="BE125" s="11" t="n">
        <v>23.6100000000002</v>
      </c>
      <c r="BF125" s="11">
        <f>IFERROR(VLOOKUP(BE125,'CRUCE OPORTUNIDADES'!$C$6:$D$105,2,FALSE),"")</f>
        <v/>
      </c>
      <c r="BG125" s="11" t="n">
        <v>24.6100000000002</v>
      </c>
      <c r="BH125" s="11">
        <f>IFERROR(VLOOKUP(BG125,'CRUCE OPORTUNIDADES'!$C$6:$D$105,2,FALSE),"")</f>
        <v/>
      </c>
      <c r="BI125" s="11" t="n">
        <v>25.6100000000002</v>
      </c>
      <c r="BJ125" s="11">
        <f>IFERROR(VLOOKUP(BI125,'CRUCE OPORTUNIDADES'!$C$6:$D$105,2,FALSE),"")</f>
        <v/>
      </c>
    </row>
    <row r="126">
      <c r="N126" s="11">
        <f>IF(N127&lt;&gt;""," -O","")</f>
        <v/>
      </c>
      <c r="P126" s="11">
        <f>IF(P127&lt;&gt;""," -O","")</f>
        <v/>
      </c>
      <c r="R126" s="11">
        <f>IF(R127&lt;&gt;""," -O","")</f>
        <v/>
      </c>
      <c r="T126" s="11">
        <f>IF(T127&lt;&gt;""," -O","")</f>
        <v/>
      </c>
      <c r="V126" s="11">
        <f>IF(V127&lt;&gt;""," -O","")</f>
        <v/>
      </c>
      <c r="X126" s="11">
        <f>IF(X127&lt;&gt;""," -O","")</f>
        <v/>
      </c>
      <c r="Z126" s="11">
        <f>IF(Z127&lt;&gt;""," -O","")</f>
        <v/>
      </c>
      <c r="AB126" s="11">
        <f>IF(AB127&lt;&gt;""," -O","")</f>
        <v/>
      </c>
      <c r="AD126" s="11">
        <f>IF(AD127&lt;&gt;""," -O","")</f>
        <v/>
      </c>
      <c r="AF126" s="11">
        <f>IF(AF127&lt;&gt;""," -O","")</f>
        <v/>
      </c>
      <c r="AH126" s="11">
        <f>IF(AH127&lt;&gt;""," -O","")</f>
        <v/>
      </c>
      <c r="AJ126" s="11">
        <f>IF(AJ127&lt;&gt;""," -O","")</f>
        <v/>
      </c>
      <c r="AL126" s="11">
        <f>IF(AL127&lt;&gt;""," -O","")</f>
        <v/>
      </c>
      <c r="AN126" s="11">
        <f>IF(AN127&lt;&gt;""," -O","")</f>
        <v/>
      </c>
      <c r="AP126" s="11">
        <f>IF(AP127&lt;&gt;""," -O","")</f>
        <v/>
      </c>
      <c r="AR126" s="11">
        <f>IF(AR127&lt;&gt;""," -O","")</f>
        <v/>
      </c>
      <c r="AT126" s="11">
        <f>IF(AT127&lt;&gt;""," -O","")</f>
        <v/>
      </c>
      <c r="AV126" s="11">
        <f>IF(AV127&lt;&gt;""," -O","")</f>
        <v/>
      </c>
      <c r="AX126" s="11">
        <f>IF(AX127&lt;&gt;""," -O","")</f>
        <v/>
      </c>
      <c r="AZ126" s="11">
        <f>IF(AZ127&lt;&gt;""," -O","")</f>
        <v/>
      </c>
      <c r="BB126" s="11">
        <f>IF(BB127&lt;&gt;""," -O","")</f>
        <v/>
      </c>
      <c r="BD126" s="11">
        <f>IF(BD127&lt;&gt;""," -O","")</f>
        <v/>
      </c>
      <c r="BF126" s="11">
        <f>IF(BF127&lt;&gt;""," -O","")</f>
        <v/>
      </c>
      <c r="BH126" s="11">
        <f>IF(BH127&lt;&gt;""," -O","")</f>
        <v/>
      </c>
      <c r="BJ126" s="11">
        <f>IF(BJ127&lt;&gt;""," -O","")</f>
        <v/>
      </c>
    </row>
    <row r="127">
      <c r="M127" s="11" t="n">
        <v>1.62</v>
      </c>
      <c r="N127" s="11">
        <f>IFERROR(VLOOKUP(M127,'CRUCE OPORTUNIDADES'!$C$6:$D$105,2,FALSE),"")</f>
        <v/>
      </c>
      <c r="O127" s="11" t="n">
        <v>2.62000000000001</v>
      </c>
      <c r="P127" s="11">
        <f>IFERROR(VLOOKUP(O127,'CRUCE OPORTUNIDADES'!$C$6:$D$105,2,FALSE),"")</f>
        <v/>
      </c>
      <c r="Q127" s="11" t="n">
        <v>3.62000000000002</v>
      </c>
      <c r="R127" s="11">
        <f>IFERROR(VLOOKUP(Q127,'CRUCE OPORTUNIDADES'!$C$6:$D$105,2,FALSE),"")</f>
        <v/>
      </c>
      <c r="S127" s="11" t="n">
        <v>4.62000000000003</v>
      </c>
      <c r="T127" s="11">
        <f>IFERROR(VLOOKUP(S127,'CRUCE OPORTUNIDADES'!$C$6:$D$105,2,FALSE),"")</f>
        <v/>
      </c>
      <c r="U127" s="11" t="n">
        <v>5.62000000000004</v>
      </c>
      <c r="V127" s="11">
        <f>IFERROR(VLOOKUP(U127,'CRUCE OPORTUNIDADES'!$C$6:$D$105,2,FALSE),"")</f>
        <v/>
      </c>
      <c r="W127" s="11" t="n">
        <v>6.62000000000005</v>
      </c>
      <c r="X127" s="11">
        <f>IFERROR(VLOOKUP(W127,'CRUCE OPORTUNIDADES'!$C$6:$D$105,2,FALSE),"")</f>
        <v/>
      </c>
      <c r="Y127" s="11" t="n">
        <v>7.62000000000006</v>
      </c>
      <c r="Z127" s="11">
        <f>IFERROR(VLOOKUP(Y127,'CRUCE OPORTUNIDADES'!$C$6:$D$105,2,FALSE),"")</f>
        <v/>
      </c>
      <c r="AA127" s="11" t="n">
        <v>8.62000000000007</v>
      </c>
      <c r="AB127" s="11">
        <f>IFERROR(VLOOKUP(AA127,'CRUCE OPORTUNIDADES'!$C$6:$D$105,2,FALSE),"")</f>
        <v/>
      </c>
      <c r="AC127" s="11" t="n">
        <v>9.620000000000079</v>
      </c>
      <c r="AD127" s="11">
        <f>IFERROR(VLOOKUP(AC127,'CRUCE OPORTUNIDADES'!$C$6:$D$105,2,FALSE),"")</f>
        <v/>
      </c>
      <c r="AE127" s="11" t="n">
        <v>10.6200000000001</v>
      </c>
      <c r="AF127" s="11">
        <f>IFERROR(VLOOKUP(AE127,'CRUCE OPORTUNIDADES'!$C$6:$D$105,2,FALSE),"")</f>
        <v/>
      </c>
      <c r="AG127" s="11" t="n">
        <v>11.6200000000001</v>
      </c>
      <c r="AH127" s="11">
        <f>IFERROR(VLOOKUP(AG127,'CRUCE OPORTUNIDADES'!$C$6:$D$105,2,FALSE),"")</f>
        <v/>
      </c>
      <c r="AI127" s="11" t="n">
        <v>12.6200000000001</v>
      </c>
      <c r="AJ127" s="11">
        <f>IFERROR(VLOOKUP(AI127,'CRUCE OPORTUNIDADES'!$C$6:$D$105,2,FALSE),"")</f>
        <v/>
      </c>
      <c r="AK127" s="11" t="n">
        <v>13.6200000000001</v>
      </c>
      <c r="AL127" s="11">
        <f>IFERROR(VLOOKUP(AK127,'CRUCE OPORTUNIDADES'!$C$6:$D$105,2,FALSE),"")</f>
        <v/>
      </c>
      <c r="AM127" s="11" t="n">
        <v>14.6200000000001</v>
      </c>
      <c r="AN127" s="11">
        <f>IFERROR(VLOOKUP(AM127,'CRUCE OPORTUNIDADES'!$C$6:$D$105,2,FALSE),"")</f>
        <v/>
      </c>
      <c r="AO127" s="11" t="n">
        <v>15.6200000000001</v>
      </c>
      <c r="AP127" s="11">
        <f>IFERROR(VLOOKUP(AO127,'CRUCE OPORTUNIDADES'!$C$6:$D$105,2,FALSE),"")</f>
        <v/>
      </c>
      <c r="AQ127" s="11" t="n">
        <v>16.6200000000001</v>
      </c>
      <c r="AR127" s="11">
        <f>IFERROR(VLOOKUP(AQ127,'CRUCE OPORTUNIDADES'!$C$6:$D$105,2,FALSE),"")</f>
        <v/>
      </c>
      <c r="AS127" s="11" t="n">
        <v>17.6200000000002</v>
      </c>
      <c r="AT127" s="11">
        <f>IFERROR(VLOOKUP(AS127,'CRUCE OPORTUNIDADES'!$C$6:$D$105,2,FALSE),"")</f>
        <v/>
      </c>
      <c r="AU127" s="11" t="n">
        <v>18.6200000000002</v>
      </c>
      <c r="AV127" s="11">
        <f>IFERROR(VLOOKUP(AU127,'CRUCE OPORTUNIDADES'!$C$6:$D$105,2,FALSE),"")</f>
        <v/>
      </c>
      <c r="AW127" s="11" t="n">
        <v>19.6200000000002</v>
      </c>
      <c r="AX127" s="11">
        <f>IFERROR(VLOOKUP(AW127,'CRUCE OPORTUNIDADES'!$C$6:$D$105,2,FALSE),"")</f>
        <v/>
      </c>
      <c r="AY127" s="11" t="n">
        <v>20.6200000000002</v>
      </c>
      <c r="AZ127" s="11">
        <f>IFERROR(VLOOKUP(AY127,'CRUCE OPORTUNIDADES'!$C$6:$D$105,2,FALSE),"")</f>
        <v/>
      </c>
      <c r="BA127" s="11" t="n">
        <v>21.6200000000002</v>
      </c>
      <c r="BB127" s="11">
        <f>IFERROR(VLOOKUP(BA127,'CRUCE OPORTUNIDADES'!$C$6:$D$105,2,FALSE),"")</f>
        <v/>
      </c>
      <c r="BC127" s="11" t="n">
        <v>22.6200000000002</v>
      </c>
      <c r="BD127" s="11">
        <f>IFERROR(VLOOKUP(BC127,'CRUCE OPORTUNIDADES'!$C$6:$D$105,2,FALSE),"")</f>
        <v/>
      </c>
      <c r="BE127" s="11" t="n">
        <v>23.6200000000002</v>
      </c>
      <c r="BF127" s="11">
        <f>IFERROR(VLOOKUP(BE127,'CRUCE OPORTUNIDADES'!$C$6:$D$105,2,FALSE),"")</f>
        <v/>
      </c>
      <c r="BG127" s="11" t="n">
        <v>24.6200000000002</v>
      </c>
      <c r="BH127" s="11">
        <f>IFERROR(VLOOKUP(BG127,'CRUCE OPORTUNIDADES'!$C$6:$D$105,2,FALSE),"")</f>
        <v/>
      </c>
      <c r="BI127" s="11" t="n">
        <v>25.6200000000002</v>
      </c>
      <c r="BJ127" s="11">
        <f>IFERROR(VLOOKUP(BI127,'CRUCE OPORTUNIDADES'!$C$6:$D$105,2,FALSE),"")</f>
        <v/>
      </c>
    </row>
    <row r="128">
      <c r="N128" s="11">
        <f>IF(N129&lt;&gt;""," -O","")</f>
        <v/>
      </c>
      <c r="P128" s="11">
        <f>IF(P129&lt;&gt;""," -O","")</f>
        <v/>
      </c>
      <c r="R128" s="11">
        <f>IF(R129&lt;&gt;""," -O","")</f>
        <v/>
      </c>
      <c r="T128" s="11">
        <f>IF(T129&lt;&gt;""," -O","")</f>
        <v/>
      </c>
      <c r="V128" s="11">
        <f>IF(V129&lt;&gt;""," -O","")</f>
        <v/>
      </c>
      <c r="X128" s="11">
        <f>IF(X129&lt;&gt;""," -O","")</f>
        <v/>
      </c>
      <c r="Z128" s="11">
        <f>IF(Z129&lt;&gt;""," -O","")</f>
        <v/>
      </c>
      <c r="AB128" s="11">
        <f>IF(AB129&lt;&gt;""," -O","")</f>
        <v/>
      </c>
      <c r="AD128" s="11">
        <f>IF(AD129&lt;&gt;""," -O","")</f>
        <v/>
      </c>
      <c r="AF128" s="11">
        <f>IF(AF129&lt;&gt;""," -O","")</f>
        <v/>
      </c>
      <c r="AH128" s="11">
        <f>IF(AH129&lt;&gt;""," -O","")</f>
        <v/>
      </c>
      <c r="AJ128" s="11">
        <f>IF(AJ129&lt;&gt;""," -O","")</f>
        <v/>
      </c>
      <c r="AL128" s="11">
        <f>IF(AL129&lt;&gt;""," -O","")</f>
        <v/>
      </c>
      <c r="AN128" s="11">
        <f>IF(AN129&lt;&gt;""," -O","")</f>
        <v/>
      </c>
      <c r="AP128" s="11">
        <f>IF(AP129&lt;&gt;""," -O","")</f>
        <v/>
      </c>
      <c r="AR128" s="11">
        <f>IF(AR129&lt;&gt;""," -O","")</f>
        <v/>
      </c>
      <c r="AT128" s="11">
        <f>IF(AT129&lt;&gt;""," -O","")</f>
        <v/>
      </c>
      <c r="AV128" s="11">
        <f>IF(AV129&lt;&gt;""," -O","")</f>
        <v/>
      </c>
      <c r="AX128" s="11">
        <f>IF(AX129&lt;&gt;""," -O","")</f>
        <v/>
      </c>
      <c r="AZ128" s="11">
        <f>IF(AZ129&lt;&gt;""," -O","")</f>
        <v/>
      </c>
      <c r="BB128" s="11">
        <f>IF(BB129&lt;&gt;""," -O","")</f>
        <v/>
      </c>
      <c r="BD128" s="11">
        <f>IF(BD129&lt;&gt;""," -O","")</f>
        <v/>
      </c>
      <c r="BF128" s="11">
        <f>IF(BF129&lt;&gt;""," -O","")</f>
        <v/>
      </c>
      <c r="BH128" s="11">
        <f>IF(BH129&lt;&gt;""," -O","")</f>
        <v/>
      </c>
      <c r="BJ128" s="11">
        <f>IF(BJ129&lt;&gt;""," -O","")</f>
        <v/>
      </c>
    </row>
    <row r="129">
      <c r="M129" s="11" t="n">
        <v>1.63</v>
      </c>
      <c r="N129" s="11">
        <f>IFERROR(VLOOKUP(M129,'CRUCE OPORTUNIDADES'!$C$6:$D$105,2,FALSE),"")</f>
        <v/>
      </c>
      <c r="O129" s="11" t="n">
        <v>2.63000000000001</v>
      </c>
      <c r="P129" s="11">
        <f>IFERROR(VLOOKUP(O129,'CRUCE OPORTUNIDADES'!$C$6:$D$105,2,FALSE),"")</f>
        <v/>
      </c>
      <c r="Q129" s="11" t="n">
        <v>3.63000000000002</v>
      </c>
      <c r="R129" s="11">
        <f>IFERROR(VLOOKUP(Q129,'CRUCE OPORTUNIDADES'!$C$6:$D$105,2,FALSE),"")</f>
        <v/>
      </c>
      <c r="S129" s="11" t="n">
        <v>4.63000000000003</v>
      </c>
      <c r="T129" s="11">
        <f>IFERROR(VLOOKUP(S129,'CRUCE OPORTUNIDADES'!$C$6:$D$105,2,FALSE),"")</f>
        <v/>
      </c>
      <c r="U129" s="11" t="n">
        <v>5.63000000000004</v>
      </c>
      <c r="V129" s="11">
        <f>IFERROR(VLOOKUP(U129,'CRUCE OPORTUNIDADES'!$C$6:$D$105,2,FALSE),"")</f>
        <v/>
      </c>
      <c r="W129" s="11" t="n">
        <v>6.63000000000005</v>
      </c>
      <c r="X129" s="11">
        <f>IFERROR(VLOOKUP(W129,'CRUCE OPORTUNIDADES'!$C$6:$D$105,2,FALSE),"")</f>
        <v/>
      </c>
      <c r="Y129" s="11" t="n">
        <v>7.63000000000006</v>
      </c>
      <c r="Z129" s="11">
        <f>IFERROR(VLOOKUP(Y129,'CRUCE OPORTUNIDADES'!$C$6:$D$105,2,FALSE),"")</f>
        <v/>
      </c>
      <c r="AA129" s="11" t="n">
        <v>8.63000000000007</v>
      </c>
      <c r="AB129" s="11">
        <f>IFERROR(VLOOKUP(AA129,'CRUCE OPORTUNIDADES'!$C$6:$D$105,2,FALSE),"")</f>
        <v/>
      </c>
      <c r="AC129" s="11" t="n">
        <v>9.630000000000081</v>
      </c>
      <c r="AD129" s="11">
        <f>IFERROR(VLOOKUP(AC129,'CRUCE OPORTUNIDADES'!$C$6:$D$105,2,FALSE),"")</f>
        <v/>
      </c>
      <c r="AE129" s="11" t="n">
        <v>10.6300000000001</v>
      </c>
      <c r="AF129" s="11">
        <f>IFERROR(VLOOKUP(AE129,'CRUCE OPORTUNIDADES'!$C$6:$D$105,2,FALSE),"")</f>
        <v/>
      </c>
      <c r="AG129" s="11" t="n">
        <v>11.6300000000001</v>
      </c>
      <c r="AH129" s="11">
        <f>IFERROR(VLOOKUP(AG129,'CRUCE OPORTUNIDADES'!$C$6:$D$105,2,FALSE),"")</f>
        <v/>
      </c>
      <c r="AI129" s="11" t="n">
        <v>12.6300000000001</v>
      </c>
      <c r="AJ129" s="11">
        <f>IFERROR(VLOOKUP(AI129,'CRUCE OPORTUNIDADES'!$C$6:$D$105,2,FALSE),"")</f>
        <v/>
      </c>
      <c r="AK129" s="11" t="n">
        <v>13.6300000000001</v>
      </c>
      <c r="AL129" s="11">
        <f>IFERROR(VLOOKUP(AK129,'CRUCE OPORTUNIDADES'!$C$6:$D$105,2,FALSE),"")</f>
        <v/>
      </c>
      <c r="AM129" s="11" t="n">
        <v>14.6300000000001</v>
      </c>
      <c r="AN129" s="11">
        <f>IFERROR(VLOOKUP(AM129,'CRUCE OPORTUNIDADES'!$C$6:$D$105,2,FALSE),"")</f>
        <v/>
      </c>
      <c r="AO129" s="11" t="n">
        <v>15.6300000000001</v>
      </c>
      <c r="AP129" s="11">
        <f>IFERROR(VLOOKUP(AO129,'CRUCE OPORTUNIDADES'!$C$6:$D$105,2,FALSE),"")</f>
        <v/>
      </c>
      <c r="AQ129" s="11" t="n">
        <v>16.6300000000002</v>
      </c>
      <c r="AR129" s="11">
        <f>IFERROR(VLOOKUP(AQ129,'CRUCE OPORTUNIDADES'!$C$6:$D$105,2,FALSE),"")</f>
        <v/>
      </c>
      <c r="AS129" s="11" t="n">
        <v>17.6300000000002</v>
      </c>
      <c r="AT129" s="11">
        <f>IFERROR(VLOOKUP(AS129,'CRUCE OPORTUNIDADES'!$C$6:$D$105,2,FALSE),"")</f>
        <v/>
      </c>
      <c r="AU129" s="11" t="n">
        <v>18.6300000000002</v>
      </c>
      <c r="AV129" s="11">
        <f>IFERROR(VLOOKUP(AU129,'CRUCE OPORTUNIDADES'!$C$6:$D$105,2,FALSE),"")</f>
        <v/>
      </c>
      <c r="AW129" s="11" t="n">
        <v>19.6300000000002</v>
      </c>
      <c r="AX129" s="11">
        <f>IFERROR(VLOOKUP(AW129,'CRUCE OPORTUNIDADES'!$C$6:$D$105,2,FALSE),"")</f>
        <v/>
      </c>
      <c r="AY129" s="11" t="n">
        <v>20.6300000000002</v>
      </c>
      <c r="AZ129" s="11">
        <f>IFERROR(VLOOKUP(AY129,'CRUCE OPORTUNIDADES'!$C$6:$D$105,2,FALSE),"")</f>
        <v/>
      </c>
      <c r="BA129" s="11" t="n">
        <v>21.6300000000002</v>
      </c>
      <c r="BB129" s="11">
        <f>IFERROR(VLOOKUP(BA129,'CRUCE OPORTUNIDADES'!$C$6:$D$105,2,FALSE),"")</f>
        <v/>
      </c>
      <c r="BC129" s="11" t="n">
        <v>22.6300000000002</v>
      </c>
      <c r="BD129" s="11">
        <f>IFERROR(VLOOKUP(BC129,'CRUCE OPORTUNIDADES'!$C$6:$D$105,2,FALSE),"")</f>
        <v/>
      </c>
      <c r="BE129" s="11" t="n">
        <v>23.6300000000002</v>
      </c>
      <c r="BF129" s="11">
        <f>IFERROR(VLOOKUP(BE129,'CRUCE OPORTUNIDADES'!$C$6:$D$105,2,FALSE),"")</f>
        <v/>
      </c>
      <c r="BG129" s="11" t="n">
        <v>24.6300000000002</v>
      </c>
      <c r="BH129" s="11">
        <f>IFERROR(VLOOKUP(BG129,'CRUCE OPORTUNIDADES'!$C$6:$D$105,2,FALSE),"")</f>
        <v/>
      </c>
      <c r="BI129" s="11" t="n">
        <v>25.6300000000002</v>
      </c>
      <c r="BJ129" s="11">
        <f>IFERROR(VLOOKUP(BI129,'CRUCE OPORTUNIDADES'!$C$6:$D$105,2,FALSE),"")</f>
        <v/>
      </c>
    </row>
    <row r="130">
      <c r="N130" s="11">
        <f>IF(N131&lt;&gt;""," -O","")</f>
        <v/>
      </c>
      <c r="P130" s="11">
        <f>IF(P131&lt;&gt;""," -O","")</f>
        <v/>
      </c>
      <c r="R130" s="11">
        <f>IF(R131&lt;&gt;""," -O","")</f>
        <v/>
      </c>
      <c r="T130" s="11">
        <f>IF(T131&lt;&gt;""," -O","")</f>
        <v/>
      </c>
      <c r="V130" s="11">
        <f>IF(V131&lt;&gt;""," -O","")</f>
        <v/>
      </c>
      <c r="X130" s="11">
        <f>IF(X131&lt;&gt;""," -O","")</f>
        <v/>
      </c>
      <c r="Z130" s="11">
        <f>IF(Z131&lt;&gt;""," -O","")</f>
        <v/>
      </c>
      <c r="AB130" s="11">
        <f>IF(AB131&lt;&gt;""," -O","")</f>
        <v/>
      </c>
      <c r="AD130" s="11">
        <f>IF(AD131&lt;&gt;""," -O","")</f>
        <v/>
      </c>
      <c r="AF130" s="11">
        <f>IF(AF131&lt;&gt;""," -O","")</f>
        <v/>
      </c>
      <c r="AH130" s="11">
        <f>IF(AH131&lt;&gt;""," -O","")</f>
        <v/>
      </c>
      <c r="AJ130" s="11">
        <f>IF(AJ131&lt;&gt;""," -O","")</f>
        <v/>
      </c>
      <c r="AL130" s="11">
        <f>IF(AL131&lt;&gt;""," -O","")</f>
        <v/>
      </c>
      <c r="AN130" s="11">
        <f>IF(AN131&lt;&gt;""," -O","")</f>
        <v/>
      </c>
      <c r="AP130" s="11">
        <f>IF(AP131&lt;&gt;""," -O","")</f>
        <v/>
      </c>
      <c r="AR130" s="11">
        <f>IF(AR131&lt;&gt;""," -O","")</f>
        <v/>
      </c>
      <c r="AT130" s="11">
        <f>IF(AT131&lt;&gt;""," -O","")</f>
        <v/>
      </c>
      <c r="AV130" s="11">
        <f>IF(AV131&lt;&gt;""," -O","")</f>
        <v/>
      </c>
      <c r="AX130" s="11">
        <f>IF(AX131&lt;&gt;""," -O","")</f>
        <v/>
      </c>
      <c r="AZ130" s="11">
        <f>IF(AZ131&lt;&gt;""," -O","")</f>
        <v/>
      </c>
      <c r="BB130" s="11">
        <f>IF(BB131&lt;&gt;""," -O","")</f>
        <v/>
      </c>
      <c r="BD130" s="11">
        <f>IF(BD131&lt;&gt;""," -O","")</f>
        <v/>
      </c>
      <c r="BF130" s="11">
        <f>IF(BF131&lt;&gt;""," -O","")</f>
        <v/>
      </c>
      <c r="BH130" s="11">
        <f>IF(BH131&lt;&gt;""," -O","")</f>
        <v/>
      </c>
      <c r="BJ130" s="11">
        <f>IF(BJ131&lt;&gt;""," -O","")</f>
        <v/>
      </c>
    </row>
    <row r="131">
      <c r="M131" s="11" t="n">
        <v>1.64</v>
      </c>
      <c r="N131" s="11">
        <f>IFERROR(VLOOKUP(M131,'CRUCE OPORTUNIDADES'!$C$6:$D$105,2,FALSE),"")</f>
        <v/>
      </c>
      <c r="O131" s="11" t="n">
        <v>2.64000000000001</v>
      </c>
      <c r="P131" s="11">
        <f>IFERROR(VLOOKUP(O131,'CRUCE OPORTUNIDADES'!$C$6:$D$105,2,FALSE),"")</f>
        <v/>
      </c>
      <c r="Q131" s="11" t="n">
        <v>3.64000000000002</v>
      </c>
      <c r="R131" s="11">
        <f>IFERROR(VLOOKUP(Q131,'CRUCE OPORTUNIDADES'!$C$6:$D$105,2,FALSE),"")</f>
        <v/>
      </c>
      <c r="S131" s="11" t="n">
        <v>4.64000000000003</v>
      </c>
      <c r="T131" s="11">
        <f>IFERROR(VLOOKUP(S131,'CRUCE OPORTUNIDADES'!$C$6:$D$105,2,FALSE),"")</f>
        <v/>
      </c>
      <c r="U131" s="11" t="n">
        <v>5.64000000000004</v>
      </c>
      <c r="V131" s="11">
        <f>IFERROR(VLOOKUP(U131,'CRUCE OPORTUNIDADES'!$C$6:$D$105,2,FALSE),"")</f>
        <v/>
      </c>
      <c r="W131" s="11" t="n">
        <v>6.64000000000005</v>
      </c>
      <c r="X131" s="11">
        <f>IFERROR(VLOOKUP(W131,'CRUCE OPORTUNIDADES'!$C$6:$D$105,2,FALSE),"")</f>
        <v/>
      </c>
      <c r="Y131" s="11" t="n">
        <v>7.64000000000006</v>
      </c>
      <c r="Z131" s="11">
        <f>IFERROR(VLOOKUP(Y131,'CRUCE OPORTUNIDADES'!$C$6:$D$105,2,FALSE),"")</f>
        <v/>
      </c>
      <c r="AA131" s="11" t="n">
        <v>8.64000000000007</v>
      </c>
      <c r="AB131" s="11">
        <f>IFERROR(VLOOKUP(AA131,'CRUCE OPORTUNIDADES'!$C$6:$D$105,2,FALSE),"")</f>
        <v/>
      </c>
      <c r="AC131" s="11" t="n">
        <v>9.640000000000081</v>
      </c>
      <c r="AD131" s="11">
        <f>IFERROR(VLOOKUP(AC131,'CRUCE OPORTUNIDADES'!$C$6:$D$105,2,FALSE),"")</f>
        <v/>
      </c>
      <c r="AE131" s="11" t="n">
        <v>10.6400000000001</v>
      </c>
      <c r="AF131" s="11">
        <f>IFERROR(VLOOKUP(AE131,'CRUCE OPORTUNIDADES'!$C$6:$D$105,2,FALSE),"")</f>
        <v/>
      </c>
      <c r="AG131" s="11" t="n">
        <v>11.6400000000001</v>
      </c>
      <c r="AH131" s="11">
        <f>IFERROR(VLOOKUP(AG131,'CRUCE OPORTUNIDADES'!$C$6:$D$105,2,FALSE),"")</f>
        <v/>
      </c>
      <c r="AI131" s="11" t="n">
        <v>12.6400000000001</v>
      </c>
      <c r="AJ131" s="11">
        <f>IFERROR(VLOOKUP(AI131,'CRUCE OPORTUNIDADES'!$C$6:$D$105,2,FALSE),"")</f>
        <v/>
      </c>
      <c r="AK131" s="11" t="n">
        <v>13.6400000000001</v>
      </c>
      <c r="AL131" s="11">
        <f>IFERROR(VLOOKUP(AK131,'CRUCE OPORTUNIDADES'!$C$6:$D$105,2,FALSE),"")</f>
        <v/>
      </c>
      <c r="AM131" s="11" t="n">
        <v>14.6400000000001</v>
      </c>
      <c r="AN131" s="11">
        <f>IFERROR(VLOOKUP(AM131,'CRUCE OPORTUNIDADES'!$C$6:$D$105,2,FALSE),"")</f>
        <v/>
      </c>
      <c r="AO131" s="11" t="n">
        <v>15.6400000000001</v>
      </c>
      <c r="AP131" s="11">
        <f>IFERROR(VLOOKUP(AO131,'CRUCE OPORTUNIDADES'!$C$6:$D$105,2,FALSE),"")</f>
        <v/>
      </c>
      <c r="AQ131" s="11" t="n">
        <v>16.6400000000001</v>
      </c>
      <c r="AR131" s="11">
        <f>IFERROR(VLOOKUP(AQ131,'CRUCE OPORTUNIDADES'!$C$6:$D$105,2,FALSE),"")</f>
        <v/>
      </c>
      <c r="AS131" s="11" t="n">
        <v>17.6400000000002</v>
      </c>
      <c r="AT131" s="11">
        <f>IFERROR(VLOOKUP(AS131,'CRUCE OPORTUNIDADES'!$C$6:$D$105,2,FALSE),"")</f>
        <v/>
      </c>
      <c r="AU131" s="11" t="n">
        <v>18.6400000000002</v>
      </c>
      <c r="AV131" s="11">
        <f>IFERROR(VLOOKUP(AU131,'CRUCE OPORTUNIDADES'!$C$6:$D$105,2,FALSE),"")</f>
        <v/>
      </c>
      <c r="AW131" s="11" t="n">
        <v>19.6400000000002</v>
      </c>
      <c r="AX131" s="11">
        <f>IFERROR(VLOOKUP(AW131,'CRUCE OPORTUNIDADES'!$C$6:$D$105,2,FALSE),"")</f>
        <v/>
      </c>
      <c r="AY131" s="11" t="n">
        <v>20.6400000000002</v>
      </c>
      <c r="AZ131" s="11">
        <f>IFERROR(VLOOKUP(AY131,'CRUCE OPORTUNIDADES'!$C$6:$D$105,2,FALSE),"")</f>
        <v/>
      </c>
      <c r="BA131" s="11" t="n">
        <v>21.6400000000002</v>
      </c>
      <c r="BB131" s="11">
        <f>IFERROR(VLOOKUP(BA131,'CRUCE OPORTUNIDADES'!$C$6:$D$105,2,FALSE),"")</f>
        <v/>
      </c>
      <c r="BC131" s="11" t="n">
        <v>22.6400000000002</v>
      </c>
      <c r="BD131" s="11">
        <f>IFERROR(VLOOKUP(BC131,'CRUCE OPORTUNIDADES'!$C$6:$D$105,2,FALSE),"")</f>
        <v/>
      </c>
      <c r="BE131" s="11" t="n">
        <v>23.6400000000002</v>
      </c>
      <c r="BF131" s="11">
        <f>IFERROR(VLOOKUP(BE131,'CRUCE OPORTUNIDADES'!$C$6:$D$105,2,FALSE),"")</f>
        <v/>
      </c>
      <c r="BG131" s="11" t="n">
        <v>24.6400000000002</v>
      </c>
      <c r="BH131" s="11">
        <f>IFERROR(VLOOKUP(BG131,'CRUCE OPORTUNIDADES'!$C$6:$D$105,2,FALSE),"")</f>
        <v/>
      </c>
      <c r="BI131" s="11" t="n">
        <v>25.6400000000002</v>
      </c>
      <c r="BJ131" s="11">
        <f>IFERROR(VLOOKUP(BI131,'CRUCE OPORTUNIDADES'!$C$6:$D$105,2,FALSE),"")</f>
        <v/>
      </c>
    </row>
    <row r="132">
      <c r="N132" s="11">
        <f>IF(N133&lt;&gt;""," -O","")</f>
        <v/>
      </c>
      <c r="P132" s="11">
        <f>IF(P133&lt;&gt;""," -O","")</f>
        <v/>
      </c>
      <c r="R132" s="11">
        <f>IF(R133&lt;&gt;""," -O","")</f>
        <v/>
      </c>
      <c r="T132" s="11">
        <f>IF(T133&lt;&gt;""," -O","")</f>
        <v/>
      </c>
      <c r="V132" s="11">
        <f>IF(V133&lt;&gt;""," -O","")</f>
        <v/>
      </c>
      <c r="X132" s="11">
        <f>IF(X133&lt;&gt;""," -O","")</f>
        <v/>
      </c>
      <c r="Z132" s="11">
        <f>IF(Z133&lt;&gt;""," -O","")</f>
        <v/>
      </c>
      <c r="AB132" s="11">
        <f>IF(AB133&lt;&gt;""," -O","")</f>
        <v/>
      </c>
      <c r="AD132" s="11">
        <f>IF(AD133&lt;&gt;""," -O","")</f>
        <v/>
      </c>
      <c r="AF132" s="11">
        <f>IF(AF133&lt;&gt;""," -O","")</f>
        <v/>
      </c>
      <c r="AH132" s="11">
        <f>IF(AH133&lt;&gt;""," -O","")</f>
        <v/>
      </c>
      <c r="AJ132" s="11">
        <f>IF(AJ133&lt;&gt;""," -O","")</f>
        <v/>
      </c>
      <c r="AL132" s="11">
        <f>IF(AL133&lt;&gt;""," -O","")</f>
        <v/>
      </c>
      <c r="AN132" s="11">
        <f>IF(AN133&lt;&gt;""," -O","")</f>
        <v/>
      </c>
      <c r="AP132" s="11">
        <f>IF(AP133&lt;&gt;""," -O","")</f>
        <v/>
      </c>
      <c r="AR132" s="11">
        <f>IF(AR133&lt;&gt;""," -O","")</f>
        <v/>
      </c>
      <c r="AT132" s="11">
        <f>IF(AT133&lt;&gt;""," -O","")</f>
        <v/>
      </c>
      <c r="AV132" s="11">
        <f>IF(AV133&lt;&gt;""," -O","")</f>
        <v/>
      </c>
      <c r="AX132" s="11">
        <f>IF(AX133&lt;&gt;""," -O","")</f>
        <v/>
      </c>
      <c r="AZ132" s="11">
        <f>IF(AZ133&lt;&gt;""," -O","")</f>
        <v/>
      </c>
      <c r="BB132" s="11">
        <f>IF(BB133&lt;&gt;""," -O","")</f>
        <v/>
      </c>
      <c r="BD132" s="11">
        <f>IF(BD133&lt;&gt;""," -O","")</f>
        <v/>
      </c>
      <c r="BF132" s="11">
        <f>IF(BF133&lt;&gt;""," -O","")</f>
        <v/>
      </c>
      <c r="BH132" s="11">
        <f>IF(BH133&lt;&gt;""," -O","")</f>
        <v/>
      </c>
      <c r="BJ132" s="11">
        <f>IF(BJ133&lt;&gt;""," -O","")</f>
        <v/>
      </c>
    </row>
    <row r="133">
      <c r="M133" s="11" t="n">
        <v>1.65</v>
      </c>
      <c r="N133" s="11">
        <f>IFERROR(VLOOKUP(M133,'CRUCE OPORTUNIDADES'!$C$6:$D$105,2,FALSE),"")</f>
        <v/>
      </c>
      <c r="O133" s="11" t="n">
        <v>2.65000000000001</v>
      </c>
      <c r="P133" s="11">
        <f>IFERROR(VLOOKUP(O133,'CRUCE OPORTUNIDADES'!$C$6:$D$105,2,FALSE),"")</f>
        <v/>
      </c>
      <c r="Q133" s="11" t="n">
        <v>3.65000000000002</v>
      </c>
      <c r="R133" s="11">
        <f>IFERROR(VLOOKUP(Q133,'CRUCE OPORTUNIDADES'!$C$6:$D$105,2,FALSE),"")</f>
        <v/>
      </c>
      <c r="S133" s="11" t="n">
        <v>4.65000000000003</v>
      </c>
      <c r="T133" s="11">
        <f>IFERROR(VLOOKUP(S133,'CRUCE OPORTUNIDADES'!$C$6:$D$105,2,FALSE),"")</f>
        <v/>
      </c>
      <c r="U133" s="11" t="n">
        <v>5.65000000000004</v>
      </c>
      <c r="V133" s="11">
        <f>IFERROR(VLOOKUP(U133,'CRUCE OPORTUNIDADES'!$C$6:$D$105,2,FALSE),"")</f>
        <v/>
      </c>
      <c r="W133" s="11" t="n">
        <v>6.65000000000005</v>
      </c>
      <c r="X133" s="11">
        <f>IFERROR(VLOOKUP(W133,'CRUCE OPORTUNIDADES'!$C$6:$D$105,2,FALSE),"")</f>
        <v/>
      </c>
      <c r="Y133" s="11" t="n">
        <v>7.65000000000006</v>
      </c>
      <c r="Z133" s="11">
        <f>IFERROR(VLOOKUP(Y133,'CRUCE OPORTUNIDADES'!$C$6:$D$105,2,FALSE),"")</f>
        <v/>
      </c>
      <c r="AA133" s="11" t="n">
        <v>8.65000000000007</v>
      </c>
      <c r="AB133" s="11">
        <f>IFERROR(VLOOKUP(AA133,'CRUCE OPORTUNIDADES'!$C$6:$D$105,2,FALSE),"")</f>
        <v/>
      </c>
      <c r="AC133" s="11" t="n">
        <v>9.65000000000008</v>
      </c>
      <c r="AD133" s="11">
        <f>IFERROR(VLOOKUP(AC133,'CRUCE OPORTUNIDADES'!$C$6:$D$105,2,FALSE),"")</f>
        <v/>
      </c>
      <c r="AE133" s="11" t="n">
        <v>10.6500000000001</v>
      </c>
      <c r="AF133" s="11">
        <f>IFERROR(VLOOKUP(AE133,'CRUCE OPORTUNIDADES'!$C$6:$D$105,2,FALSE),"")</f>
        <v/>
      </c>
      <c r="AG133" s="11" t="n">
        <v>11.6500000000001</v>
      </c>
      <c r="AH133" s="11">
        <f>IFERROR(VLOOKUP(AG133,'CRUCE OPORTUNIDADES'!$C$6:$D$105,2,FALSE),"")</f>
        <v/>
      </c>
      <c r="AI133" s="11" t="n">
        <v>12.6500000000001</v>
      </c>
      <c r="AJ133" s="11">
        <f>IFERROR(VLOOKUP(AI133,'CRUCE OPORTUNIDADES'!$C$6:$D$105,2,FALSE),"")</f>
        <v/>
      </c>
      <c r="AK133" s="11" t="n">
        <v>13.6500000000001</v>
      </c>
      <c r="AL133" s="11">
        <f>IFERROR(VLOOKUP(AK133,'CRUCE OPORTUNIDADES'!$C$6:$D$105,2,FALSE),"")</f>
        <v/>
      </c>
      <c r="AM133" s="11" t="n">
        <v>14.6500000000001</v>
      </c>
      <c r="AN133" s="11">
        <f>IFERROR(VLOOKUP(AM133,'CRUCE OPORTUNIDADES'!$C$6:$D$105,2,FALSE),"")</f>
        <v/>
      </c>
      <c r="AO133" s="11" t="n">
        <v>15.6500000000001</v>
      </c>
      <c r="AP133" s="11">
        <f>IFERROR(VLOOKUP(AO133,'CRUCE OPORTUNIDADES'!$C$6:$D$105,2,FALSE),"")</f>
        <v/>
      </c>
      <c r="AQ133" s="11" t="n">
        <v>16.6500000000002</v>
      </c>
      <c r="AR133" s="11">
        <f>IFERROR(VLOOKUP(AQ133,'CRUCE OPORTUNIDADES'!$C$6:$D$105,2,FALSE),"")</f>
        <v/>
      </c>
      <c r="AS133" s="11" t="n">
        <v>17.6500000000002</v>
      </c>
      <c r="AT133" s="11">
        <f>IFERROR(VLOOKUP(AS133,'CRUCE OPORTUNIDADES'!$C$6:$D$105,2,FALSE),"")</f>
        <v/>
      </c>
      <c r="AU133" s="11" t="n">
        <v>18.6500000000002</v>
      </c>
      <c r="AV133" s="11">
        <f>IFERROR(VLOOKUP(AU133,'CRUCE OPORTUNIDADES'!$C$6:$D$105,2,FALSE),"")</f>
        <v/>
      </c>
      <c r="AW133" s="11" t="n">
        <v>19.6500000000002</v>
      </c>
      <c r="AX133" s="11">
        <f>IFERROR(VLOOKUP(AW133,'CRUCE OPORTUNIDADES'!$C$6:$D$105,2,FALSE),"")</f>
        <v/>
      </c>
      <c r="AY133" s="11" t="n">
        <v>20.6500000000002</v>
      </c>
      <c r="AZ133" s="11">
        <f>IFERROR(VLOOKUP(AY133,'CRUCE OPORTUNIDADES'!$C$6:$D$105,2,FALSE),"")</f>
        <v/>
      </c>
      <c r="BA133" s="11" t="n">
        <v>21.6500000000002</v>
      </c>
      <c r="BB133" s="11">
        <f>IFERROR(VLOOKUP(BA133,'CRUCE OPORTUNIDADES'!$C$6:$D$105,2,FALSE),"")</f>
        <v/>
      </c>
      <c r="BC133" s="11" t="n">
        <v>22.6500000000002</v>
      </c>
      <c r="BD133" s="11">
        <f>IFERROR(VLOOKUP(BC133,'CRUCE OPORTUNIDADES'!$C$6:$D$105,2,FALSE),"")</f>
        <v/>
      </c>
      <c r="BE133" s="11" t="n">
        <v>23.6500000000002</v>
      </c>
      <c r="BF133" s="11">
        <f>IFERROR(VLOOKUP(BE133,'CRUCE OPORTUNIDADES'!$C$6:$D$105,2,FALSE),"")</f>
        <v/>
      </c>
      <c r="BG133" s="11" t="n">
        <v>24.6500000000002</v>
      </c>
      <c r="BH133" s="11">
        <f>IFERROR(VLOOKUP(BG133,'CRUCE OPORTUNIDADES'!$C$6:$D$105,2,FALSE),"")</f>
        <v/>
      </c>
      <c r="BI133" s="11" t="n">
        <v>25.6500000000002</v>
      </c>
      <c r="BJ133" s="11">
        <f>IFERROR(VLOOKUP(BI133,'CRUCE OPORTUNIDADES'!$C$6:$D$105,2,FALSE),"")</f>
        <v/>
      </c>
    </row>
    <row r="134">
      <c r="N134" s="11">
        <f>IF(N135&lt;&gt;""," -O","")</f>
        <v/>
      </c>
      <c r="P134" s="11">
        <f>IF(P135&lt;&gt;""," -O","")</f>
        <v/>
      </c>
      <c r="R134" s="11">
        <f>IF(R135&lt;&gt;""," -O","")</f>
        <v/>
      </c>
      <c r="T134" s="11">
        <f>IF(T135&lt;&gt;""," -O","")</f>
        <v/>
      </c>
      <c r="V134" s="11">
        <f>IF(V135&lt;&gt;""," -O","")</f>
        <v/>
      </c>
      <c r="X134" s="11">
        <f>IF(X135&lt;&gt;""," -O","")</f>
        <v/>
      </c>
      <c r="Z134" s="11">
        <f>IF(Z135&lt;&gt;""," -O","")</f>
        <v/>
      </c>
      <c r="AB134" s="11">
        <f>IF(AB135&lt;&gt;""," -O","")</f>
        <v/>
      </c>
      <c r="AD134" s="11">
        <f>IF(AD135&lt;&gt;""," -O","")</f>
        <v/>
      </c>
      <c r="AF134" s="11">
        <f>IF(AF135&lt;&gt;""," -O","")</f>
        <v/>
      </c>
      <c r="AH134" s="11">
        <f>IF(AH135&lt;&gt;""," -O","")</f>
        <v/>
      </c>
      <c r="AJ134" s="11">
        <f>IF(AJ135&lt;&gt;""," -O","")</f>
        <v/>
      </c>
      <c r="AL134" s="11">
        <f>IF(AL135&lt;&gt;""," -O","")</f>
        <v/>
      </c>
      <c r="AN134" s="11">
        <f>IF(AN135&lt;&gt;""," -O","")</f>
        <v/>
      </c>
      <c r="AP134" s="11">
        <f>IF(AP135&lt;&gt;""," -O","")</f>
        <v/>
      </c>
      <c r="AR134" s="11">
        <f>IF(AR135&lt;&gt;""," -O","")</f>
        <v/>
      </c>
      <c r="AT134" s="11">
        <f>IF(AT135&lt;&gt;""," -O","")</f>
        <v/>
      </c>
      <c r="AV134" s="11">
        <f>IF(AV135&lt;&gt;""," -O","")</f>
        <v/>
      </c>
      <c r="AX134" s="11">
        <f>IF(AX135&lt;&gt;""," -O","")</f>
        <v/>
      </c>
      <c r="AZ134" s="11">
        <f>IF(AZ135&lt;&gt;""," -O","")</f>
        <v/>
      </c>
      <c r="BB134" s="11">
        <f>IF(BB135&lt;&gt;""," -O","")</f>
        <v/>
      </c>
      <c r="BD134" s="11">
        <f>IF(BD135&lt;&gt;""," -O","")</f>
        <v/>
      </c>
      <c r="BF134" s="11">
        <f>IF(BF135&lt;&gt;""," -O","")</f>
        <v/>
      </c>
      <c r="BH134" s="11">
        <f>IF(BH135&lt;&gt;""," -O","")</f>
        <v/>
      </c>
      <c r="BJ134" s="11">
        <f>IF(BJ135&lt;&gt;""," -O","")</f>
        <v/>
      </c>
    </row>
    <row r="135">
      <c r="M135" s="11" t="n">
        <v>1.66</v>
      </c>
      <c r="N135" s="11">
        <f>IFERROR(VLOOKUP(M135,'CRUCE OPORTUNIDADES'!$C$6:$D$105,2,FALSE),"")</f>
        <v/>
      </c>
      <c r="O135" s="11" t="n">
        <v>2.66000000000001</v>
      </c>
      <c r="P135" s="11">
        <f>IFERROR(VLOOKUP(O135,'CRUCE OPORTUNIDADES'!$C$6:$D$105,2,FALSE),"")</f>
        <v/>
      </c>
      <c r="Q135" s="11" t="n">
        <v>3.66000000000002</v>
      </c>
      <c r="R135" s="11">
        <f>IFERROR(VLOOKUP(Q135,'CRUCE OPORTUNIDADES'!$C$6:$D$105,2,FALSE),"")</f>
        <v/>
      </c>
      <c r="S135" s="11" t="n">
        <v>4.66000000000003</v>
      </c>
      <c r="T135" s="11">
        <f>IFERROR(VLOOKUP(S135,'CRUCE OPORTUNIDADES'!$C$6:$D$105,2,FALSE),"")</f>
        <v/>
      </c>
      <c r="U135" s="11" t="n">
        <v>5.66000000000004</v>
      </c>
      <c r="V135" s="11">
        <f>IFERROR(VLOOKUP(U135,'CRUCE OPORTUNIDADES'!$C$6:$D$105,2,FALSE),"")</f>
        <v/>
      </c>
      <c r="W135" s="11" t="n">
        <v>6.66000000000005</v>
      </c>
      <c r="X135" s="11">
        <f>IFERROR(VLOOKUP(W135,'CRUCE OPORTUNIDADES'!$C$6:$D$105,2,FALSE),"")</f>
        <v/>
      </c>
      <c r="Y135" s="11" t="n">
        <v>7.66000000000006</v>
      </c>
      <c r="Z135" s="11">
        <f>IFERROR(VLOOKUP(Y135,'CRUCE OPORTUNIDADES'!$C$6:$D$105,2,FALSE),"")</f>
        <v/>
      </c>
      <c r="AA135" s="11" t="n">
        <v>8.660000000000069</v>
      </c>
      <c r="AB135" s="11">
        <f>IFERROR(VLOOKUP(AA135,'CRUCE OPORTUNIDADES'!$C$6:$D$105,2,FALSE),"")</f>
        <v/>
      </c>
      <c r="AC135" s="11" t="n">
        <v>9.66000000000008</v>
      </c>
      <c r="AD135" s="11">
        <f>IFERROR(VLOOKUP(AC135,'CRUCE OPORTUNIDADES'!$C$6:$D$105,2,FALSE),"")</f>
        <v/>
      </c>
      <c r="AE135" s="11" t="n">
        <v>10.6600000000001</v>
      </c>
      <c r="AF135" s="11">
        <f>IFERROR(VLOOKUP(AE135,'CRUCE OPORTUNIDADES'!$C$6:$D$105,2,FALSE),"")</f>
        <v/>
      </c>
      <c r="AG135" s="11" t="n">
        <v>11.6600000000001</v>
      </c>
      <c r="AH135" s="11">
        <f>IFERROR(VLOOKUP(AG135,'CRUCE OPORTUNIDADES'!$C$6:$D$105,2,FALSE),"")</f>
        <v/>
      </c>
      <c r="AI135" s="11" t="n">
        <v>12.6600000000001</v>
      </c>
      <c r="AJ135" s="11">
        <f>IFERROR(VLOOKUP(AI135,'CRUCE OPORTUNIDADES'!$C$6:$D$105,2,FALSE),"")</f>
        <v/>
      </c>
      <c r="AK135" s="11" t="n">
        <v>13.6600000000001</v>
      </c>
      <c r="AL135" s="11">
        <f>IFERROR(VLOOKUP(AK135,'CRUCE OPORTUNIDADES'!$C$6:$D$105,2,FALSE),"")</f>
        <v/>
      </c>
      <c r="AM135" s="11" t="n">
        <v>14.6600000000001</v>
      </c>
      <c r="AN135" s="11">
        <f>IFERROR(VLOOKUP(AM135,'CRUCE OPORTUNIDADES'!$C$6:$D$105,2,FALSE),"")</f>
        <v/>
      </c>
      <c r="AO135" s="11" t="n">
        <v>15.6600000000001</v>
      </c>
      <c r="AP135" s="11">
        <f>IFERROR(VLOOKUP(AO135,'CRUCE OPORTUNIDADES'!$C$6:$D$105,2,FALSE),"")</f>
        <v/>
      </c>
      <c r="AQ135" s="11" t="n">
        <v>16.6600000000001</v>
      </c>
      <c r="AR135" s="11">
        <f>IFERROR(VLOOKUP(AQ135,'CRUCE OPORTUNIDADES'!$C$6:$D$105,2,FALSE),"")</f>
        <v/>
      </c>
      <c r="AS135" s="11" t="n">
        <v>17.6600000000002</v>
      </c>
      <c r="AT135" s="11">
        <f>IFERROR(VLOOKUP(AS135,'CRUCE OPORTUNIDADES'!$C$6:$D$105,2,FALSE),"")</f>
        <v/>
      </c>
      <c r="AU135" s="11" t="n">
        <v>18.6600000000002</v>
      </c>
      <c r="AV135" s="11">
        <f>IFERROR(VLOOKUP(AU135,'CRUCE OPORTUNIDADES'!$C$6:$D$105,2,FALSE),"")</f>
        <v/>
      </c>
      <c r="AW135" s="11" t="n">
        <v>19.6600000000002</v>
      </c>
      <c r="AX135" s="11">
        <f>IFERROR(VLOOKUP(AW135,'CRUCE OPORTUNIDADES'!$C$6:$D$105,2,FALSE),"")</f>
        <v/>
      </c>
      <c r="AY135" s="11" t="n">
        <v>20.6600000000002</v>
      </c>
      <c r="AZ135" s="11">
        <f>IFERROR(VLOOKUP(AY135,'CRUCE OPORTUNIDADES'!$C$6:$D$105,2,FALSE),"")</f>
        <v/>
      </c>
      <c r="BA135" s="11" t="n">
        <v>21.6600000000002</v>
      </c>
      <c r="BB135" s="11">
        <f>IFERROR(VLOOKUP(BA135,'CRUCE OPORTUNIDADES'!$C$6:$D$105,2,FALSE),"")</f>
        <v/>
      </c>
      <c r="BC135" s="11" t="n">
        <v>22.6600000000002</v>
      </c>
      <c r="BD135" s="11">
        <f>IFERROR(VLOOKUP(BC135,'CRUCE OPORTUNIDADES'!$C$6:$D$105,2,FALSE),"")</f>
        <v/>
      </c>
      <c r="BE135" s="11" t="n">
        <v>23.6600000000002</v>
      </c>
      <c r="BF135" s="11">
        <f>IFERROR(VLOOKUP(BE135,'CRUCE OPORTUNIDADES'!$C$6:$D$105,2,FALSE),"")</f>
        <v/>
      </c>
      <c r="BG135" s="11" t="n">
        <v>24.6600000000002</v>
      </c>
      <c r="BH135" s="11">
        <f>IFERROR(VLOOKUP(BG135,'CRUCE OPORTUNIDADES'!$C$6:$D$105,2,FALSE),"")</f>
        <v/>
      </c>
      <c r="BI135" s="11" t="n">
        <v>25.6600000000002</v>
      </c>
      <c r="BJ135" s="11">
        <f>IFERROR(VLOOKUP(BI135,'CRUCE OPORTUNIDADES'!$C$6:$D$105,2,FALSE),"")</f>
        <v/>
      </c>
    </row>
    <row r="136">
      <c r="N136" s="11">
        <f>IF(N137&lt;&gt;""," -O","")</f>
        <v/>
      </c>
      <c r="P136" s="11">
        <f>IF(P137&lt;&gt;""," -O","")</f>
        <v/>
      </c>
      <c r="R136" s="11">
        <f>IF(R137&lt;&gt;""," -O","")</f>
        <v/>
      </c>
      <c r="T136" s="11">
        <f>IF(T137&lt;&gt;""," -O","")</f>
        <v/>
      </c>
      <c r="V136" s="11">
        <f>IF(V137&lt;&gt;""," -O","")</f>
        <v/>
      </c>
      <c r="X136" s="11">
        <f>IF(X137&lt;&gt;""," -O","")</f>
        <v/>
      </c>
      <c r="Z136" s="11">
        <f>IF(Z137&lt;&gt;""," -O","")</f>
        <v/>
      </c>
      <c r="AB136" s="11">
        <f>IF(AB137&lt;&gt;""," -O","")</f>
        <v/>
      </c>
      <c r="AD136" s="11">
        <f>IF(AD137&lt;&gt;""," -O","")</f>
        <v/>
      </c>
      <c r="AF136" s="11">
        <f>IF(AF137&lt;&gt;""," -O","")</f>
        <v/>
      </c>
      <c r="AH136" s="11">
        <f>IF(AH137&lt;&gt;""," -O","")</f>
        <v/>
      </c>
      <c r="AJ136" s="11">
        <f>IF(AJ137&lt;&gt;""," -O","")</f>
        <v/>
      </c>
      <c r="AL136" s="11">
        <f>IF(AL137&lt;&gt;""," -O","")</f>
        <v/>
      </c>
      <c r="AN136" s="11">
        <f>IF(AN137&lt;&gt;""," -O","")</f>
        <v/>
      </c>
      <c r="AP136" s="11">
        <f>IF(AP137&lt;&gt;""," -O","")</f>
        <v/>
      </c>
      <c r="AR136" s="11">
        <f>IF(AR137&lt;&gt;""," -O","")</f>
        <v/>
      </c>
      <c r="AT136" s="11">
        <f>IF(AT137&lt;&gt;""," -O","")</f>
        <v/>
      </c>
      <c r="AV136" s="11">
        <f>IF(AV137&lt;&gt;""," -O","")</f>
        <v/>
      </c>
      <c r="AX136" s="11">
        <f>IF(AX137&lt;&gt;""," -O","")</f>
        <v/>
      </c>
      <c r="AZ136" s="11">
        <f>IF(AZ137&lt;&gt;""," -O","")</f>
        <v/>
      </c>
      <c r="BB136" s="11">
        <f>IF(BB137&lt;&gt;""," -O","")</f>
        <v/>
      </c>
      <c r="BD136" s="11">
        <f>IF(BD137&lt;&gt;""," -O","")</f>
        <v/>
      </c>
      <c r="BF136" s="11">
        <f>IF(BF137&lt;&gt;""," -O","")</f>
        <v/>
      </c>
      <c r="BH136" s="11">
        <f>IF(BH137&lt;&gt;""," -O","")</f>
        <v/>
      </c>
      <c r="BJ136" s="11">
        <f>IF(BJ137&lt;&gt;""," -O","")</f>
        <v/>
      </c>
    </row>
    <row r="137">
      <c r="M137" s="11" t="n">
        <v>1.67</v>
      </c>
      <c r="N137" s="11">
        <f>IFERROR(VLOOKUP(M137,'CRUCE OPORTUNIDADES'!$C$6:$D$105,2,FALSE),"")</f>
        <v/>
      </c>
      <c r="O137" s="11" t="n">
        <v>2.67000000000002</v>
      </c>
      <c r="P137" s="11">
        <f>IFERROR(VLOOKUP(O137,'CRUCE OPORTUNIDADES'!$C$6:$D$105,2,FALSE),"")</f>
        <v/>
      </c>
      <c r="Q137" s="11" t="n">
        <v>3.67000000000004</v>
      </c>
      <c r="R137" s="11">
        <f>IFERROR(VLOOKUP(Q137,'CRUCE OPORTUNIDADES'!$C$6:$D$105,2,FALSE),"")</f>
        <v/>
      </c>
      <c r="S137" s="11" t="n">
        <v>4.67000000000006</v>
      </c>
      <c r="T137" s="11">
        <f>IFERROR(VLOOKUP(S137,'CRUCE OPORTUNIDADES'!$C$6:$D$105,2,FALSE),"")</f>
        <v/>
      </c>
      <c r="U137" s="11" t="n">
        <v>5.67000000000008</v>
      </c>
      <c r="V137" s="11">
        <f>IFERROR(VLOOKUP(U137,'CRUCE OPORTUNIDADES'!$C$6:$D$105,2,FALSE),"")</f>
        <v/>
      </c>
      <c r="W137" s="11" t="n">
        <v>6.6700000000001</v>
      </c>
      <c r="X137" s="11">
        <f>IFERROR(VLOOKUP(W137,'CRUCE OPORTUNIDADES'!$C$6:$D$105,2,FALSE),"")</f>
        <v/>
      </c>
      <c r="Y137" s="11" t="n">
        <v>7.67000000000012</v>
      </c>
      <c r="Z137" s="11">
        <f>IFERROR(VLOOKUP(Y137,'CRUCE OPORTUNIDADES'!$C$6:$D$105,2,FALSE),"")</f>
        <v/>
      </c>
      <c r="AA137" s="11" t="n">
        <v>8.67000000000014</v>
      </c>
      <c r="AB137" s="11">
        <f>IFERROR(VLOOKUP(AA137,'CRUCE OPORTUNIDADES'!$C$6:$D$105,2,FALSE),"")</f>
        <v/>
      </c>
      <c r="AC137" s="11" t="n">
        <v>9.67000000000016</v>
      </c>
      <c r="AD137" s="11">
        <f>IFERROR(VLOOKUP(AC137,'CRUCE OPORTUNIDADES'!$C$6:$D$105,2,FALSE),"")</f>
        <v/>
      </c>
      <c r="AE137" s="11" t="n">
        <v>10.6700000000002</v>
      </c>
      <c r="AF137" s="11">
        <f>IFERROR(VLOOKUP(AE137,'CRUCE OPORTUNIDADES'!$C$6:$D$105,2,FALSE),"")</f>
        <v/>
      </c>
      <c r="AG137" s="11" t="n">
        <v>11.6700000000002</v>
      </c>
      <c r="AH137" s="11">
        <f>IFERROR(VLOOKUP(AG137,'CRUCE OPORTUNIDADES'!$C$6:$D$105,2,FALSE),"")</f>
        <v/>
      </c>
      <c r="AI137" s="11" t="n">
        <v>12.6700000000002</v>
      </c>
      <c r="AJ137" s="11">
        <f>IFERROR(VLOOKUP(AI137,'CRUCE OPORTUNIDADES'!$C$6:$D$105,2,FALSE),"")</f>
        <v/>
      </c>
      <c r="AK137" s="11" t="n">
        <v>13.6700000000002</v>
      </c>
      <c r="AL137" s="11">
        <f>IFERROR(VLOOKUP(AK137,'CRUCE OPORTUNIDADES'!$C$6:$D$105,2,FALSE),"")</f>
        <v/>
      </c>
      <c r="AM137" s="11" t="n">
        <v>14.6700000000003</v>
      </c>
      <c r="AN137" s="11">
        <f>IFERROR(VLOOKUP(AM137,'CRUCE OPORTUNIDADES'!$C$6:$D$105,2,FALSE),"")</f>
        <v/>
      </c>
      <c r="AO137" s="11" t="n">
        <v>15.6700000000003</v>
      </c>
      <c r="AP137" s="11">
        <f>IFERROR(VLOOKUP(AO137,'CRUCE OPORTUNIDADES'!$C$6:$D$105,2,FALSE),"")</f>
        <v/>
      </c>
      <c r="AQ137" s="11" t="n">
        <v>16.6700000000003</v>
      </c>
      <c r="AR137" s="11">
        <f>IFERROR(VLOOKUP(AQ137,'CRUCE OPORTUNIDADES'!$C$6:$D$105,2,FALSE),"")</f>
        <v/>
      </c>
      <c r="AS137" s="11" t="n">
        <v>17.6700000000003</v>
      </c>
      <c r="AT137" s="11">
        <f>IFERROR(VLOOKUP(AS137,'CRUCE OPORTUNIDADES'!$C$6:$D$105,2,FALSE),"")</f>
        <v/>
      </c>
      <c r="AU137" s="11" t="n">
        <v>18.6700000000003</v>
      </c>
      <c r="AV137" s="11">
        <f>IFERROR(VLOOKUP(AU137,'CRUCE OPORTUNIDADES'!$C$6:$D$105,2,FALSE),"")</f>
        <v/>
      </c>
      <c r="AW137" s="11" t="n">
        <v>19.6700000000004</v>
      </c>
      <c r="AX137" s="11">
        <f>IFERROR(VLOOKUP(AW137,'CRUCE OPORTUNIDADES'!$C$6:$D$105,2,FALSE),"")</f>
        <v/>
      </c>
      <c r="AY137" s="11" t="n">
        <v>20.6700000000004</v>
      </c>
      <c r="AZ137" s="11">
        <f>IFERROR(VLOOKUP(AY137,'CRUCE OPORTUNIDADES'!$C$6:$D$105,2,FALSE),"")</f>
        <v/>
      </c>
      <c r="BA137" s="11" t="n">
        <v>21.6700000000004</v>
      </c>
      <c r="BB137" s="11">
        <f>IFERROR(VLOOKUP(BA137,'CRUCE OPORTUNIDADES'!$C$6:$D$105,2,FALSE),"")</f>
        <v/>
      </c>
      <c r="BC137" s="11" t="n">
        <v>22.6700000000004</v>
      </c>
      <c r="BD137" s="11">
        <f>IFERROR(VLOOKUP(BC137,'CRUCE OPORTUNIDADES'!$C$6:$D$105,2,FALSE),"")</f>
        <v/>
      </c>
      <c r="BE137" s="11" t="n">
        <v>23.6700000000004</v>
      </c>
      <c r="BF137" s="11">
        <f>IFERROR(VLOOKUP(BE137,'CRUCE OPORTUNIDADES'!$C$6:$D$105,2,FALSE),"")</f>
        <v/>
      </c>
      <c r="BG137" s="11" t="n">
        <v>24.6700000000005</v>
      </c>
      <c r="BH137" s="11">
        <f>IFERROR(VLOOKUP(BG137,'CRUCE OPORTUNIDADES'!$C$6:$D$105,2,FALSE),"")</f>
        <v/>
      </c>
      <c r="BI137" s="11" t="n">
        <v>25.6700000000005</v>
      </c>
      <c r="BJ137" s="11">
        <f>IFERROR(VLOOKUP(BI137,'CRUCE OPORTUNIDADES'!$C$6:$D$105,2,FALSE),"")</f>
        <v/>
      </c>
    </row>
    <row r="138">
      <c r="N138" s="11">
        <f>IF(N139&lt;&gt;""," -O","")</f>
        <v/>
      </c>
      <c r="P138" s="11">
        <f>IF(P139&lt;&gt;""," -O","")</f>
        <v/>
      </c>
      <c r="R138" s="11">
        <f>IF(R139&lt;&gt;""," -O","")</f>
        <v/>
      </c>
      <c r="T138" s="11">
        <f>IF(T139&lt;&gt;""," -O","")</f>
        <v/>
      </c>
      <c r="V138" s="11">
        <f>IF(V139&lt;&gt;""," -O","")</f>
        <v/>
      </c>
      <c r="X138" s="11">
        <f>IF(X139&lt;&gt;""," -O","")</f>
        <v/>
      </c>
      <c r="Z138" s="11">
        <f>IF(Z139&lt;&gt;""," -O","")</f>
        <v/>
      </c>
      <c r="AB138" s="11">
        <f>IF(AB139&lt;&gt;""," -O","")</f>
        <v/>
      </c>
      <c r="AD138" s="11">
        <f>IF(AD139&lt;&gt;""," -O","")</f>
        <v/>
      </c>
      <c r="AF138" s="11">
        <f>IF(AF139&lt;&gt;""," -O","")</f>
        <v/>
      </c>
      <c r="AH138" s="11">
        <f>IF(AH139&lt;&gt;""," -O","")</f>
        <v/>
      </c>
      <c r="AJ138" s="11">
        <f>IF(AJ139&lt;&gt;""," -O","")</f>
        <v/>
      </c>
      <c r="AL138" s="11">
        <f>IF(AL139&lt;&gt;""," -O","")</f>
        <v/>
      </c>
      <c r="AN138" s="11">
        <f>IF(AN139&lt;&gt;""," -O","")</f>
        <v/>
      </c>
      <c r="AP138" s="11">
        <f>IF(AP139&lt;&gt;""," -O","")</f>
        <v/>
      </c>
      <c r="AR138" s="11">
        <f>IF(AR139&lt;&gt;""," -O","")</f>
        <v/>
      </c>
      <c r="AT138" s="11">
        <f>IF(AT139&lt;&gt;""," -O","")</f>
        <v/>
      </c>
      <c r="AV138" s="11">
        <f>IF(AV139&lt;&gt;""," -O","")</f>
        <v/>
      </c>
      <c r="AX138" s="11">
        <f>IF(AX139&lt;&gt;""," -O","")</f>
        <v/>
      </c>
      <c r="AZ138" s="11">
        <f>IF(AZ139&lt;&gt;""," -O","")</f>
        <v/>
      </c>
      <c r="BB138" s="11">
        <f>IF(BB139&lt;&gt;""," -O","")</f>
        <v/>
      </c>
      <c r="BD138" s="11">
        <f>IF(BD139&lt;&gt;""," -O","")</f>
        <v/>
      </c>
      <c r="BF138" s="11">
        <f>IF(BF139&lt;&gt;""," -O","")</f>
        <v/>
      </c>
      <c r="BH138" s="11">
        <f>IF(BH139&lt;&gt;""," -O","")</f>
        <v/>
      </c>
      <c r="BJ138" s="11">
        <f>IF(BJ139&lt;&gt;""," -O","")</f>
        <v/>
      </c>
    </row>
    <row r="139">
      <c r="M139" s="11" t="n">
        <v>1.68</v>
      </c>
      <c r="N139" s="11">
        <f>IFERROR(VLOOKUP(M139,'CRUCE OPORTUNIDADES'!$C$6:$D$105,2,FALSE),"")</f>
        <v/>
      </c>
      <c r="O139" s="11" t="n">
        <v>2.68000000000001</v>
      </c>
      <c r="P139" s="11">
        <f>IFERROR(VLOOKUP(O139,'CRUCE OPORTUNIDADES'!$C$6:$D$105,2,FALSE),"")</f>
        <v/>
      </c>
      <c r="Q139" s="11" t="n">
        <v>3.68000000000002</v>
      </c>
      <c r="R139" s="11">
        <f>IFERROR(VLOOKUP(Q139,'CRUCE OPORTUNIDADES'!$C$6:$D$105,2,FALSE),"")</f>
        <v/>
      </c>
      <c r="S139" s="11" t="n">
        <v>4.68000000000003</v>
      </c>
      <c r="T139" s="11">
        <f>IFERROR(VLOOKUP(S139,'CRUCE OPORTUNIDADES'!$C$6:$D$105,2,FALSE),"")</f>
        <v/>
      </c>
      <c r="U139" s="11" t="n">
        <v>5.68000000000004</v>
      </c>
      <c r="V139" s="11">
        <f>IFERROR(VLOOKUP(U139,'CRUCE OPORTUNIDADES'!$C$6:$D$105,2,FALSE),"")</f>
        <v/>
      </c>
      <c r="W139" s="11" t="n">
        <v>6.68000000000005</v>
      </c>
      <c r="X139" s="11">
        <f>IFERROR(VLOOKUP(W139,'CRUCE OPORTUNIDADES'!$C$6:$D$105,2,FALSE),"")</f>
        <v/>
      </c>
      <c r="Y139" s="11" t="n">
        <v>7.68000000000006</v>
      </c>
      <c r="Z139" s="11">
        <f>IFERROR(VLOOKUP(Y139,'CRUCE OPORTUNIDADES'!$C$6:$D$105,2,FALSE),"")</f>
        <v/>
      </c>
      <c r="AA139" s="11" t="n">
        <v>8.680000000000071</v>
      </c>
      <c r="AB139" s="11">
        <f>IFERROR(VLOOKUP(AA139,'CRUCE OPORTUNIDADES'!$C$6:$D$105,2,FALSE),"")</f>
        <v/>
      </c>
      <c r="AC139" s="11" t="n">
        <v>9.68000000000008</v>
      </c>
      <c r="AD139" s="11">
        <f>IFERROR(VLOOKUP(AC139,'CRUCE OPORTUNIDADES'!$C$6:$D$105,2,FALSE),"")</f>
        <v/>
      </c>
      <c r="AE139" s="11" t="n">
        <v>10.6800000000001</v>
      </c>
      <c r="AF139" s="11">
        <f>IFERROR(VLOOKUP(AE139,'CRUCE OPORTUNIDADES'!$C$6:$D$105,2,FALSE),"")</f>
        <v/>
      </c>
      <c r="AG139" s="11" t="n">
        <v>11.6800000000001</v>
      </c>
      <c r="AH139" s="11">
        <f>IFERROR(VLOOKUP(AG139,'CRUCE OPORTUNIDADES'!$C$6:$D$105,2,FALSE),"")</f>
        <v/>
      </c>
      <c r="AI139" s="11" t="n">
        <v>12.6800000000001</v>
      </c>
      <c r="AJ139" s="11">
        <f>IFERROR(VLOOKUP(AI139,'CRUCE OPORTUNIDADES'!$C$6:$D$105,2,FALSE),"")</f>
        <v/>
      </c>
      <c r="AK139" s="11" t="n">
        <v>13.6800000000001</v>
      </c>
      <c r="AL139" s="11">
        <f>IFERROR(VLOOKUP(AK139,'CRUCE OPORTUNIDADES'!$C$6:$D$105,2,FALSE),"")</f>
        <v/>
      </c>
      <c r="AM139" s="11" t="n">
        <v>14.6800000000001</v>
      </c>
      <c r="AN139" s="11">
        <f>IFERROR(VLOOKUP(AM139,'CRUCE OPORTUNIDADES'!$C$6:$D$105,2,FALSE),"")</f>
        <v/>
      </c>
      <c r="AO139" s="11" t="n">
        <v>15.6800000000001</v>
      </c>
      <c r="AP139" s="11">
        <f>IFERROR(VLOOKUP(AO139,'CRUCE OPORTUNIDADES'!$C$6:$D$105,2,FALSE),"")</f>
        <v/>
      </c>
      <c r="AQ139" s="11" t="n">
        <v>16.6800000000001</v>
      </c>
      <c r="AR139" s="11">
        <f>IFERROR(VLOOKUP(AQ139,'CRUCE OPORTUNIDADES'!$C$6:$D$105,2,FALSE),"")</f>
        <v/>
      </c>
      <c r="AS139" s="11" t="n">
        <v>17.6800000000002</v>
      </c>
      <c r="AT139" s="11">
        <f>IFERROR(VLOOKUP(AS139,'CRUCE OPORTUNIDADES'!$C$6:$D$105,2,FALSE),"")</f>
        <v/>
      </c>
      <c r="AU139" s="11" t="n">
        <v>18.6800000000002</v>
      </c>
      <c r="AV139" s="11">
        <f>IFERROR(VLOOKUP(AU139,'CRUCE OPORTUNIDADES'!$C$6:$D$105,2,FALSE),"")</f>
        <v/>
      </c>
      <c r="AW139" s="11" t="n">
        <v>19.6800000000002</v>
      </c>
      <c r="AX139" s="11">
        <f>IFERROR(VLOOKUP(AW139,'CRUCE OPORTUNIDADES'!$C$6:$D$105,2,FALSE),"")</f>
        <v/>
      </c>
      <c r="AY139" s="11" t="n">
        <v>20.6800000000002</v>
      </c>
      <c r="AZ139" s="11">
        <f>IFERROR(VLOOKUP(AY139,'CRUCE OPORTUNIDADES'!$C$6:$D$105,2,FALSE),"")</f>
        <v/>
      </c>
      <c r="BA139" s="11" t="n">
        <v>21.6800000000002</v>
      </c>
      <c r="BB139" s="11">
        <f>IFERROR(VLOOKUP(BA139,'CRUCE OPORTUNIDADES'!$C$6:$D$105,2,FALSE),"")</f>
        <v/>
      </c>
      <c r="BC139" s="11" t="n">
        <v>22.6800000000002</v>
      </c>
      <c r="BD139" s="11">
        <f>IFERROR(VLOOKUP(BC139,'CRUCE OPORTUNIDADES'!$C$6:$D$105,2,FALSE),"")</f>
        <v/>
      </c>
      <c r="BE139" s="11" t="n">
        <v>23.6800000000002</v>
      </c>
      <c r="BF139" s="11">
        <f>IFERROR(VLOOKUP(BE139,'CRUCE OPORTUNIDADES'!$C$6:$D$105,2,FALSE),"")</f>
        <v/>
      </c>
      <c r="BG139" s="11" t="n">
        <v>24.6800000000002</v>
      </c>
      <c r="BH139" s="11">
        <f>IFERROR(VLOOKUP(BG139,'CRUCE OPORTUNIDADES'!$C$6:$D$105,2,FALSE),"")</f>
        <v/>
      </c>
      <c r="BI139" s="11" t="n">
        <v>25.6800000000002</v>
      </c>
      <c r="BJ139" s="11">
        <f>IFERROR(VLOOKUP(BI139,'CRUCE OPORTUNIDADES'!$C$6:$D$105,2,FALSE),"")</f>
        <v/>
      </c>
    </row>
    <row r="140">
      <c r="N140" s="11">
        <f>IF(N141&lt;&gt;""," -O","")</f>
        <v/>
      </c>
      <c r="P140" s="11">
        <f>IF(P141&lt;&gt;""," -O","")</f>
        <v/>
      </c>
      <c r="R140" s="11">
        <f>IF(R141&lt;&gt;""," -O","")</f>
        <v/>
      </c>
      <c r="T140" s="11">
        <f>IF(T141&lt;&gt;""," -O","")</f>
        <v/>
      </c>
      <c r="V140" s="11">
        <f>IF(V141&lt;&gt;""," -O","")</f>
        <v/>
      </c>
      <c r="X140" s="11">
        <f>IF(X141&lt;&gt;""," -O","")</f>
        <v/>
      </c>
      <c r="Z140" s="11">
        <f>IF(Z141&lt;&gt;""," -O","")</f>
        <v/>
      </c>
      <c r="AB140" s="11">
        <f>IF(AB141&lt;&gt;""," -O","")</f>
        <v/>
      </c>
      <c r="AD140" s="11">
        <f>IF(AD141&lt;&gt;""," -O","")</f>
        <v/>
      </c>
      <c r="AF140" s="11">
        <f>IF(AF141&lt;&gt;""," -O","")</f>
        <v/>
      </c>
      <c r="AH140" s="11">
        <f>IF(AH141&lt;&gt;""," -O","")</f>
        <v/>
      </c>
      <c r="AJ140" s="11">
        <f>IF(AJ141&lt;&gt;""," -O","")</f>
        <v/>
      </c>
      <c r="AL140" s="11">
        <f>IF(AL141&lt;&gt;""," -O","")</f>
        <v/>
      </c>
      <c r="AN140" s="11">
        <f>IF(AN141&lt;&gt;""," -O","")</f>
        <v/>
      </c>
      <c r="AP140" s="11">
        <f>IF(AP141&lt;&gt;""," -O","")</f>
        <v/>
      </c>
      <c r="AR140" s="11">
        <f>IF(AR141&lt;&gt;""," -O","")</f>
        <v/>
      </c>
      <c r="AT140" s="11">
        <f>IF(AT141&lt;&gt;""," -O","")</f>
        <v/>
      </c>
      <c r="AV140" s="11">
        <f>IF(AV141&lt;&gt;""," -O","")</f>
        <v/>
      </c>
      <c r="AX140" s="11">
        <f>IF(AX141&lt;&gt;""," -O","")</f>
        <v/>
      </c>
      <c r="AZ140" s="11">
        <f>IF(AZ141&lt;&gt;""," -O","")</f>
        <v/>
      </c>
      <c r="BB140" s="11">
        <f>IF(BB141&lt;&gt;""," -O","")</f>
        <v/>
      </c>
      <c r="BD140" s="11">
        <f>IF(BD141&lt;&gt;""," -O","")</f>
        <v/>
      </c>
      <c r="BF140" s="11">
        <f>IF(BF141&lt;&gt;""," -O","")</f>
        <v/>
      </c>
      <c r="BH140" s="11">
        <f>IF(BH141&lt;&gt;""," -O","")</f>
        <v/>
      </c>
      <c r="BJ140" s="11">
        <f>IF(BJ141&lt;&gt;""," -O","")</f>
        <v/>
      </c>
    </row>
    <row r="141">
      <c r="M141" s="11" t="n">
        <v>1.69</v>
      </c>
      <c r="N141" s="11">
        <f>IFERROR(VLOOKUP(M141,'CRUCE OPORTUNIDADES'!$C$6:$D$105,2,FALSE),"")</f>
        <v/>
      </c>
      <c r="O141" s="11" t="n">
        <v>2.69000000000001</v>
      </c>
      <c r="P141" s="11">
        <f>IFERROR(VLOOKUP(O141,'CRUCE OPORTUNIDADES'!$C$6:$D$105,2,FALSE),"")</f>
        <v/>
      </c>
      <c r="Q141" s="11" t="n">
        <v>3.69000000000002</v>
      </c>
      <c r="R141" s="11">
        <f>IFERROR(VLOOKUP(Q141,'CRUCE OPORTUNIDADES'!$C$6:$D$105,2,FALSE),"")</f>
        <v/>
      </c>
      <c r="S141" s="11" t="n">
        <v>4.69000000000003</v>
      </c>
      <c r="T141" s="11">
        <f>IFERROR(VLOOKUP(S141,'CRUCE OPORTUNIDADES'!$C$6:$D$105,2,FALSE),"")</f>
        <v/>
      </c>
      <c r="U141" s="11" t="n">
        <v>5.69000000000004</v>
      </c>
      <c r="V141" s="11">
        <f>IFERROR(VLOOKUP(U141,'CRUCE OPORTUNIDADES'!$C$6:$D$105,2,FALSE),"")</f>
        <v/>
      </c>
      <c r="W141" s="11" t="n">
        <v>6.69000000000005</v>
      </c>
      <c r="X141" s="11">
        <f>IFERROR(VLOOKUP(W141,'CRUCE OPORTUNIDADES'!$C$6:$D$105,2,FALSE),"")</f>
        <v/>
      </c>
      <c r="Y141" s="11" t="n">
        <v>7.69000000000006</v>
      </c>
      <c r="Z141" s="11">
        <f>IFERROR(VLOOKUP(Y141,'CRUCE OPORTUNIDADES'!$C$6:$D$105,2,FALSE),"")</f>
        <v/>
      </c>
      <c r="AA141" s="11" t="n">
        <v>8.690000000000071</v>
      </c>
      <c r="AB141" s="11">
        <f>IFERROR(VLOOKUP(AA141,'CRUCE OPORTUNIDADES'!$C$6:$D$105,2,FALSE),"")</f>
        <v/>
      </c>
      <c r="AC141" s="11" t="n">
        <v>9.690000000000079</v>
      </c>
      <c r="AD141" s="11">
        <f>IFERROR(VLOOKUP(AC141,'CRUCE OPORTUNIDADES'!$C$6:$D$105,2,FALSE),"")</f>
        <v/>
      </c>
      <c r="AE141" s="11" t="n">
        <v>10.6900000000001</v>
      </c>
      <c r="AF141" s="11">
        <f>IFERROR(VLOOKUP(AE141,'CRUCE OPORTUNIDADES'!$C$6:$D$105,2,FALSE),"")</f>
        <v/>
      </c>
      <c r="AG141" s="11" t="n">
        <v>11.6900000000001</v>
      </c>
      <c r="AH141" s="11">
        <f>IFERROR(VLOOKUP(AG141,'CRUCE OPORTUNIDADES'!$C$6:$D$105,2,FALSE),"")</f>
        <v/>
      </c>
      <c r="AI141" s="11" t="n">
        <v>12.6900000000001</v>
      </c>
      <c r="AJ141" s="11">
        <f>IFERROR(VLOOKUP(AI141,'CRUCE OPORTUNIDADES'!$C$6:$D$105,2,FALSE),"")</f>
        <v/>
      </c>
      <c r="AK141" s="11" t="n">
        <v>13.6900000000001</v>
      </c>
      <c r="AL141" s="11">
        <f>IFERROR(VLOOKUP(AK141,'CRUCE OPORTUNIDADES'!$C$6:$D$105,2,FALSE),"")</f>
        <v/>
      </c>
      <c r="AM141" s="11" t="n">
        <v>14.6900000000001</v>
      </c>
      <c r="AN141" s="11">
        <f>IFERROR(VLOOKUP(AM141,'CRUCE OPORTUNIDADES'!$C$6:$D$105,2,FALSE),"")</f>
        <v/>
      </c>
      <c r="AO141" s="11" t="n">
        <v>15.6900000000001</v>
      </c>
      <c r="AP141" s="11">
        <f>IFERROR(VLOOKUP(AO141,'CRUCE OPORTUNIDADES'!$C$6:$D$105,2,FALSE),"")</f>
        <v/>
      </c>
      <c r="AQ141" s="11" t="n">
        <v>16.6900000000002</v>
      </c>
      <c r="AR141" s="11">
        <f>IFERROR(VLOOKUP(AQ141,'CRUCE OPORTUNIDADES'!$C$6:$D$105,2,FALSE),"")</f>
        <v/>
      </c>
      <c r="AS141" s="11" t="n">
        <v>17.6900000000002</v>
      </c>
      <c r="AT141" s="11">
        <f>IFERROR(VLOOKUP(AS141,'CRUCE OPORTUNIDADES'!$C$6:$D$105,2,FALSE),"")</f>
        <v/>
      </c>
      <c r="AU141" s="11" t="n">
        <v>18.6900000000002</v>
      </c>
      <c r="AV141" s="11">
        <f>IFERROR(VLOOKUP(AU141,'CRUCE OPORTUNIDADES'!$C$6:$D$105,2,FALSE),"")</f>
        <v/>
      </c>
      <c r="AW141" s="11" t="n">
        <v>19.6900000000002</v>
      </c>
      <c r="AX141" s="11">
        <f>IFERROR(VLOOKUP(AW141,'CRUCE OPORTUNIDADES'!$C$6:$D$105,2,FALSE),"")</f>
        <v/>
      </c>
      <c r="AY141" s="11" t="n">
        <v>20.6900000000002</v>
      </c>
      <c r="AZ141" s="11">
        <f>IFERROR(VLOOKUP(AY141,'CRUCE OPORTUNIDADES'!$C$6:$D$105,2,FALSE),"")</f>
        <v/>
      </c>
      <c r="BA141" s="11" t="n">
        <v>21.6900000000002</v>
      </c>
      <c r="BB141" s="11">
        <f>IFERROR(VLOOKUP(BA141,'CRUCE OPORTUNIDADES'!$C$6:$D$105,2,FALSE),"")</f>
        <v/>
      </c>
      <c r="BC141" s="11" t="n">
        <v>22.6900000000002</v>
      </c>
      <c r="BD141" s="11">
        <f>IFERROR(VLOOKUP(BC141,'CRUCE OPORTUNIDADES'!$C$6:$D$105,2,FALSE),"")</f>
        <v/>
      </c>
      <c r="BE141" s="11" t="n">
        <v>23.6900000000002</v>
      </c>
      <c r="BF141" s="11">
        <f>IFERROR(VLOOKUP(BE141,'CRUCE OPORTUNIDADES'!$C$6:$D$105,2,FALSE),"")</f>
        <v/>
      </c>
      <c r="BG141" s="11" t="n">
        <v>24.6900000000002</v>
      </c>
      <c r="BH141" s="11">
        <f>IFERROR(VLOOKUP(BG141,'CRUCE OPORTUNIDADES'!$C$6:$D$105,2,FALSE),"")</f>
        <v/>
      </c>
      <c r="BI141" s="11" t="n">
        <v>25.6900000000002</v>
      </c>
      <c r="BJ141" s="11">
        <f>IFERROR(VLOOKUP(BI141,'CRUCE OPORTUNIDADES'!$C$6:$D$105,2,FALSE),"")</f>
        <v/>
      </c>
    </row>
    <row r="142">
      <c r="N142" s="11">
        <f>IF(N143&lt;&gt;""," -O","")</f>
        <v/>
      </c>
      <c r="P142" s="11">
        <f>IF(P143&lt;&gt;""," -O","")</f>
        <v/>
      </c>
      <c r="R142" s="11">
        <f>IF(R143&lt;&gt;""," -O","")</f>
        <v/>
      </c>
      <c r="T142" s="11">
        <f>IF(T143&lt;&gt;""," -O","")</f>
        <v/>
      </c>
      <c r="V142" s="11">
        <f>IF(V143&lt;&gt;""," -O","")</f>
        <v/>
      </c>
      <c r="X142" s="11">
        <f>IF(X143&lt;&gt;""," -O","")</f>
        <v/>
      </c>
      <c r="Z142" s="11">
        <f>IF(Z143&lt;&gt;""," -O","")</f>
        <v/>
      </c>
      <c r="AB142" s="11">
        <f>IF(AB143&lt;&gt;""," -O","")</f>
        <v/>
      </c>
      <c r="AD142" s="11">
        <f>IF(AD143&lt;&gt;""," -O","")</f>
        <v/>
      </c>
      <c r="AF142" s="11">
        <f>IF(AF143&lt;&gt;""," -O","")</f>
        <v/>
      </c>
      <c r="AH142" s="11">
        <f>IF(AH143&lt;&gt;""," -O","")</f>
        <v/>
      </c>
      <c r="AJ142" s="11">
        <f>IF(AJ143&lt;&gt;""," -O","")</f>
        <v/>
      </c>
      <c r="AL142" s="11">
        <f>IF(AL143&lt;&gt;""," -O","")</f>
        <v/>
      </c>
      <c r="AN142" s="11">
        <f>IF(AN143&lt;&gt;""," -O","")</f>
        <v/>
      </c>
      <c r="AP142" s="11">
        <f>IF(AP143&lt;&gt;""," -O","")</f>
        <v/>
      </c>
      <c r="AR142" s="11">
        <f>IF(AR143&lt;&gt;""," -O","")</f>
        <v/>
      </c>
      <c r="AT142" s="11">
        <f>IF(AT143&lt;&gt;""," -O","")</f>
        <v/>
      </c>
      <c r="AV142" s="11">
        <f>IF(AV143&lt;&gt;""," -O","")</f>
        <v/>
      </c>
      <c r="AX142" s="11">
        <f>IF(AX143&lt;&gt;""," -O","")</f>
        <v/>
      </c>
      <c r="AZ142" s="11">
        <f>IF(AZ143&lt;&gt;""," -O","")</f>
        <v/>
      </c>
      <c r="BB142" s="11">
        <f>IF(BB143&lt;&gt;""," -O","")</f>
        <v/>
      </c>
      <c r="BD142" s="11">
        <f>IF(BD143&lt;&gt;""," -O","")</f>
        <v/>
      </c>
      <c r="BF142" s="11">
        <f>IF(BF143&lt;&gt;""," -O","")</f>
        <v/>
      </c>
      <c r="BH142" s="11">
        <f>IF(BH143&lt;&gt;""," -O","")</f>
        <v/>
      </c>
      <c r="BJ142" s="11">
        <f>IF(BJ143&lt;&gt;""," -O","")</f>
        <v/>
      </c>
    </row>
    <row r="143">
      <c r="M143" s="11" t="n">
        <v>1.7</v>
      </c>
      <c r="N143" s="11">
        <f>IFERROR(VLOOKUP(M143,'CRUCE OPORTUNIDADES'!$C$6:$D$105,2,FALSE),"")</f>
        <v/>
      </c>
      <c r="O143" s="11" t="n">
        <v>2.70000000000001</v>
      </c>
      <c r="P143" s="11">
        <f>IFERROR(VLOOKUP(O143,'CRUCE OPORTUNIDADES'!$C$6:$D$105,2,FALSE),"")</f>
        <v/>
      </c>
      <c r="Q143" s="11" t="n">
        <v>3.70000000000002</v>
      </c>
      <c r="R143" s="11">
        <f>IFERROR(VLOOKUP(Q143,'CRUCE OPORTUNIDADES'!$C$6:$D$105,2,FALSE),"")</f>
        <v/>
      </c>
      <c r="S143" s="11" t="n">
        <v>4.70000000000003</v>
      </c>
      <c r="T143" s="11">
        <f>IFERROR(VLOOKUP(S143,'CRUCE OPORTUNIDADES'!$C$6:$D$105,2,FALSE),"")</f>
        <v/>
      </c>
      <c r="U143" s="11" t="n">
        <v>5.70000000000004</v>
      </c>
      <c r="V143" s="11">
        <f>IFERROR(VLOOKUP(U143,'CRUCE OPORTUNIDADES'!$C$6:$D$105,2,FALSE),"")</f>
        <v/>
      </c>
      <c r="W143" s="11" t="n">
        <v>6.70000000000005</v>
      </c>
      <c r="X143" s="11">
        <f>IFERROR(VLOOKUP(W143,'CRUCE OPORTUNIDADES'!$C$6:$D$105,2,FALSE),"")</f>
        <v/>
      </c>
      <c r="Y143" s="11" t="n">
        <v>7.70000000000006</v>
      </c>
      <c r="Z143" s="11">
        <f>IFERROR(VLOOKUP(Y143,'CRUCE OPORTUNIDADES'!$C$6:$D$105,2,FALSE),"")</f>
        <v/>
      </c>
      <c r="AA143" s="11" t="n">
        <v>8.70000000000007</v>
      </c>
      <c r="AB143" s="11">
        <f>IFERROR(VLOOKUP(AA143,'CRUCE OPORTUNIDADES'!$C$6:$D$105,2,FALSE),"")</f>
        <v/>
      </c>
      <c r="AC143" s="11" t="n">
        <v>9.700000000000079</v>
      </c>
      <c r="AD143" s="11">
        <f>IFERROR(VLOOKUP(AC143,'CRUCE OPORTUNIDADES'!$C$6:$D$105,2,FALSE),"")</f>
        <v/>
      </c>
      <c r="AE143" s="11" t="n">
        <v>10.7000000000001</v>
      </c>
      <c r="AF143" s="11">
        <f>IFERROR(VLOOKUP(AE143,'CRUCE OPORTUNIDADES'!$C$6:$D$105,2,FALSE),"")</f>
        <v/>
      </c>
      <c r="AG143" s="11" t="n">
        <v>11.7000000000001</v>
      </c>
      <c r="AH143" s="11">
        <f>IFERROR(VLOOKUP(AG143,'CRUCE OPORTUNIDADES'!$C$6:$D$105,2,FALSE),"")</f>
        <v/>
      </c>
      <c r="AI143" s="11" t="n">
        <v>12.7000000000001</v>
      </c>
      <c r="AJ143" s="11">
        <f>IFERROR(VLOOKUP(AI143,'CRUCE OPORTUNIDADES'!$C$6:$D$105,2,FALSE),"")</f>
        <v/>
      </c>
      <c r="AK143" s="11" t="n">
        <v>13.7000000000001</v>
      </c>
      <c r="AL143" s="11">
        <f>IFERROR(VLOOKUP(AK143,'CRUCE OPORTUNIDADES'!$C$6:$D$105,2,FALSE),"")</f>
        <v/>
      </c>
      <c r="AM143" s="11" t="n">
        <v>14.7000000000001</v>
      </c>
      <c r="AN143" s="11">
        <f>IFERROR(VLOOKUP(AM143,'CRUCE OPORTUNIDADES'!$C$6:$D$105,2,FALSE),"")</f>
        <v/>
      </c>
      <c r="AO143" s="11" t="n">
        <v>15.7000000000001</v>
      </c>
      <c r="AP143" s="11">
        <f>IFERROR(VLOOKUP(AO143,'CRUCE OPORTUNIDADES'!$C$6:$D$105,2,FALSE),"")</f>
        <v/>
      </c>
      <c r="AQ143" s="11" t="n">
        <v>16.7000000000001</v>
      </c>
      <c r="AR143" s="11">
        <f>IFERROR(VLOOKUP(AQ143,'CRUCE OPORTUNIDADES'!$C$6:$D$105,2,FALSE),"")</f>
        <v/>
      </c>
      <c r="AS143" s="11" t="n">
        <v>17.7000000000002</v>
      </c>
      <c r="AT143" s="11">
        <f>IFERROR(VLOOKUP(AS143,'CRUCE OPORTUNIDADES'!$C$6:$D$105,2,FALSE),"")</f>
        <v/>
      </c>
      <c r="AU143" s="11" t="n">
        <v>18.7000000000002</v>
      </c>
      <c r="AV143" s="11">
        <f>IFERROR(VLOOKUP(AU143,'CRUCE OPORTUNIDADES'!$C$6:$D$105,2,FALSE),"")</f>
        <v/>
      </c>
      <c r="AW143" s="11" t="n">
        <v>19.7000000000002</v>
      </c>
      <c r="AX143" s="11">
        <f>IFERROR(VLOOKUP(AW143,'CRUCE OPORTUNIDADES'!$C$6:$D$105,2,FALSE),"")</f>
        <v/>
      </c>
      <c r="AY143" s="11" t="n">
        <v>20.7000000000002</v>
      </c>
      <c r="AZ143" s="11">
        <f>IFERROR(VLOOKUP(AY143,'CRUCE OPORTUNIDADES'!$C$6:$D$105,2,FALSE),"")</f>
        <v/>
      </c>
      <c r="BA143" s="11" t="n">
        <v>21.7000000000002</v>
      </c>
      <c r="BB143" s="11">
        <f>IFERROR(VLOOKUP(BA143,'CRUCE OPORTUNIDADES'!$C$6:$D$105,2,FALSE),"")</f>
        <v/>
      </c>
      <c r="BC143" s="11" t="n">
        <v>22.7000000000002</v>
      </c>
      <c r="BD143" s="11">
        <f>IFERROR(VLOOKUP(BC143,'CRUCE OPORTUNIDADES'!$C$6:$D$105,2,FALSE),"")</f>
        <v/>
      </c>
      <c r="BE143" s="11" t="n">
        <v>23.7000000000002</v>
      </c>
      <c r="BF143" s="11">
        <f>IFERROR(VLOOKUP(BE143,'CRUCE OPORTUNIDADES'!$C$6:$D$105,2,FALSE),"")</f>
        <v/>
      </c>
      <c r="BG143" s="11" t="n">
        <v>24.7000000000002</v>
      </c>
      <c r="BH143" s="11">
        <f>IFERROR(VLOOKUP(BG143,'CRUCE OPORTUNIDADES'!$C$6:$D$105,2,FALSE),"")</f>
        <v/>
      </c>
      <c r="BI143" s="11" t="n">
        <v>25.7000000000002</v>
      </c>
      <c r="BJ143" s="11">
        <f>IFERROR(VLOOKUP(BI143,'CRUCE OPORTUNIDADES'!$C$6:$D$105,2,FALSE),"")</f>
        <v/>
      </c>
    </row>
    <row r="144">
      <c r="N144" s="11">
        <f>IF(N145&lt;&gt;""," -O","")</f>
        <v/>
      </c>
      <c r="P144" s="11">
        <f>IF(P145&lt;&gt;""," -O","")</f>
        <v/>
      </c>
      <c r="R144" s="11">
        <f>IF(R145&lt;&gt;""," -O","")</f>
        <v/>
      </c>
      <c r="T144" s="11">
        <f>IF(T145&lt;&gt;""," -O","")</f>
        <v/>
      </c>
      <c r="V144" s="11">
        <f>IF(V145&lt;&gt;""," -O","")</f>
        <v/>
      </c>
      <c r="X144" s="11">
        <f>IF(X145&lt;&gt;""," -O","")</f>
        <v/>
      </c>
      <c r="Z144" s="11">
        <f>IF(Z145&lt;&gt;""," -O","")</f>
        <v/>
      </c>
      <c r="AB144" s="11">
        <f>IF(AB145&lt;&gt;""," -O","")</f>
        <v/>
      </c>
      <c r="AD144" s="11">
        <f>IF(AD145&lt;&gt;""," -O","")</f>
        <v/>
      </c>
      <c r="AF144" s="11">
        <f>IF(AF145&lt;&gt;""," -O","")</f>
        <v/>
      </c>
      <c r="AH144" s="11">
        <f>IF(AH145&lt;&gt;""," -O","")</f>
        <v/>
      </c>
      <c r="AJ144" s="11">
        <f>IF(AJ145&lt;&gt;""," -O","")</f>
        <v/>
      </c>
      <c r="AL144" s="11">
        <f>IF(AL145&lt;&gt;""," -O","")</f>
        <v/>
      </c>
      <c r="AN144" s="11">
        <f>IF(AN145&lt;&gt;""," -O","")</f>
        <v/>
      </c>
      <c r="AP144" s="11">
        <f>IF(AP145&lt;&gt;""," -O","")</f>
        <v/>
      </c>
      <c r="AR144" s="11">
        <f>IF(AR145&lt;&gt;""," -O","")</f>
        <v/>
      </c>
      <c r="AT144" s="11">
        <f>IF(AT145&lt;&gt;""," -O","")</f>
        <v/>
      </c>
      <c r="AV144" s="11">
        <f>IF(AV145&lt;&gt;""," -O","")</f>
        <v/>
      </c>
      <c r="AX144" s="11">
        <f>IF(AX145&lt;&gt;""," -O","")</f>
        <v/>
      </c>
      <c r="AZ144" s="11">
        <f>IF(AZ145&lt;&gt;""," -O","")</f>
        <v/>
      </c>
      <c r="BB144" s="11">
        <f>IF(BB145&lt;&gt;""," -O","")</f>
        <v/>
      </c>
      <c r="BD144" s="11">
        <f>IF(BD145&lt;&gt;""," -O","")</f>
        <v/>
      </c>
      <c r="BF144" s="11">
        <f>IF(BF145&lt;&gt;""," -O","")</f>
        <v/>
      </c>
      <c r="BH144" s="11">
        <f>IF(BH145&lt;&gt;""," -O","")</f>
        <v/>
      </c>
      <c r="BJ144" s="11">
        <f>IF(BJ145&lt;&gt;""," -O","")</f>
        <v/>
      </c>
    </row>
    <row r="145">
      <c r="M145" s="11" t="n">
        <v>1.71</v>
      </c>
      <c r="N145" s="11">
        <f>IFERROR(VLOOKUP(M145,'CRUCE OPORTUNIDADES'!$C$6:$D$105,2,FALSE),"")</f>
        <v/>
      </c>
      <c r="O145" s="11" t="n">
        <v>2.71000000000002</v>
      </c>
      <c r="P145" s="11">
        <f>IFERROR(VLOOKUP(O145,'CRUCE OPORTUNIDADES'!$C$6:$D$105,2,FALSE),"")</f>
        <v/>
      </c>
      <c r="Q145" s="11" t="n">
        <v>3.71000000000004</v>
      </c>
      <c r="R145" s="11">
        <f>IFERROR(VLOOKUP(Q145,'CRUCE OPORTUNIDADES'!$C$6:$D$105,2,FALSE),"")</f>
        <v/>
      </c>
      <c r="S145" s="11" t="n">
        <v>4.71000000000006</v>
      </c>
      <c r="T145" s="11">
        <f>IFERROR(VLOOKUP(S145,'CRUCE OPORTUNIDADES'!$C$6:$D$105,2,FALSE),"")</f>
        <v/>
      </c>
      <c r="U145" s="11" t="n">
        <v>5.71000000000008</v>
      </c>
      <c r="V145" s="11">
        <f>IFERROR(VLOOKUP(U145,'CRUCE OPORTUNIDADES'!$C$6:$D$105,2,FALSE),"")</f>
        <v/>
      </c>
      <c r="W145" s="11" t="n">
        <v>6.7100000000001</v>
      </c>
      <c r="X145" s="11">
        <f>IFERROR(VLOOKUP(W145,'CRUCE OPORTUNIDADES'!$C$6:$D$105,2,FALSE),"")</f>
        <v/>
      </c>
      <c r="Y145" s="11" t="n">
        <v>7.71000000000012</v>
      </c>
      <c r="Z145" s="11">
        <f>IFERROR(VLOOKUP(Y145,'CRUCE OPORTUNIDADES'!$C$6:$D$105,2,FALSE),"")</f>
        <v/>
      </c>
      <c r="AA145" s="11" t="n">
        <v>8.710000000000139</v>
      </c>
      <c r="AB145" s="11">
        <f>IFERROR(VLOOKUP(AA145,'CRUCE OPORTUNIDADES'!$C$6:$D$105,2,FALSE),"")</f>
        <v/>
      </c>
      <c r="AC145" s="11" t="n">
        <v>9.710000000000161</v>
      </c>
      <c r="AD145" s="11">
        <f>IFERROR(VLOOKUP(AC145,'CRUCE OPORTUNIDADES'!$C$6:$D$105,2,FALSE),"")</f>
        <v/>
      </c>
      <c r="AE145" s="11" t="n">
        <v>10.7100000000002</v>
      </c>
      <c r="AF145" s="11">
        <f>IFERROR(VLOOKUP(AE145,'CRUCE OPORTUNIDADES'!$C$6:$D$105,2,FALSE),"")</f>
        <v/>
      </c>
      <c r="AG145" s="11" t="n">
        <v>11.7100000000002</v>
      </c>
      <c r="AH145" s="11">
        <f>IFERROR(VLOOKUP(AG145,'CRUCE OPORTUNIDADES'!$C$6:$D$105,2,FALSE),"")</f>
        <v/>
      </c>
      <c r="AI145" s="11" t="n">
        <v>12.7100000000002</v>
      </c>
      <c r="AJ145" s="11">
        <f>IFERROR(VLOOKUP(AI145,'CRUCE OPORTUNIDADES'!$C$6:$D$105,2,FALSE),"")</f>
        <v/>
      </c>
      <c r="AK145" s="11" t="n">
        <v>13.7100000000002</v>
      </c>
      <c r="AL145" s="11">
        <f>IFERROR(VLOOKUP(AK145,'CRUCE OPORTUNIDADES'!$C$6:$D$105,2,FALSE),"")</f>
        <v/>
      </c>
      <c r="AM145" s="11" t="n">
        <v>14.7100000000003</v>
      </c>
      <c r="AN145" s="11">
        <f>IFERROR(VLOOKUP(AM145,'CRUCE OPORTUNIDADES'!$C$6:$D$105,2,FALSE),"")</f>
        <v/>
      </c>
      <c r="AO145" s="11" t="n">
        <v>15.7100000000003</v>
      </c>
      <c r="AP145" s="11">
        <f>IFERROR(VLOOKUP(AO145,'CRUCE OPORTUNIDADES'!$C$6:$D$105,2,FALSE),"")</f>
        <v/>
      </c>
      <c r="AQ145" s="11" t="n">
        <v>16.7100000000003</v>
      </c>
      <c r="AR145" s="11">
        <f>IFERROR(VLOOKUP(AQ145,'CRUCE OPORTUNIDADES'!$C$6:$D$105,2,FALSE),"")</f>
        <v/>
      </c>
      <c r="AS145" s="11" t="n">
        <v>17.7100000000003</v>
      </c>
      <c r="AT145" s="11">
        <f>IFERROR(VLOOKUP(AS145,'CRUCE OPORTUNIDADES'!$C$6:$D$105,2,FALSE),"")</f>
        <v/>
      </c>
      <c r="AU145" s="11" t="n">
        <v>18.7100000000003</v>
      </c>
      <c r="AV145" s="11">
        <f>IFERROR(VLOOKUP(AU145,'CRUCE OPORTUNIDADES'!$C$6:$D$105,2,FALSE),"")</f>
        <v/>
      </c>
      <c r="AW145" s="11" t="n">
        <v>19.7100000000004</v>
      </c>
      <c r="AX145" s="11">
        <f>IFERROR(VLOOKUP(AW145,'CRUCE OPORTUNIDADES'!$C$6:$D$105,2,FALSE),"")</f>
        <v/>
      </c>
      <c r="AY145" s="11" t="n">
        <v>20.7100000000004</v>
      </c>
      <c r="AZ145" s="11">
        <f>IFERROR(VLOOKUP(AY145,'CRUCE OPORTUNIDADES'!$C$6:$D$105,2,FALSE),"")</f>
        <v/>
      </c>
      <c r="BA145" s="11" t="n">
        <v>21.7100000000004</v>
      </c>
      <c r="BB145" s="11">
        <f>IFERROR(VLOOKUP(BA145,'CRUCE OPORTUNIDADES'!$C$6:$D$105,2,FALSE),"")</f>
        <v/>
      </c>
      <c r="BC145" s="11" t="n">
        <v>22.7100000000004</v>
      </c>
      <c r="BD145" s="11">
        <f>IFERROR(VLOOKUP(BC145,'CRUCE OPORTUNIDADES'!$C$6:$D$105,2,FALSE),"")</f>
        <v/>
      </c>
      <c r="BE145" s="11" t="n">
        <v>23.7100000000004</v>
      </c>
      <c r="BF145" s="11">
        <f>IFERROR(VLOOKUP(BE145,'CRUCE OPORTUNIDADES'!$C$6:$D$105,2,FALSE),"")</f>
        <v/>
      </c>
      <c r="BG145" s="11" t="n">
        <v>24.7100000000005</v>
      </c>
      <c r="BH145" s="11">
        <f>IFERROR(VLOOKUP(BG145,'CRUCE OPORTUNIDADES'!$C$6:$D$105,2,FALSE),"")</f>
        <v/>
      </c>
      <c r="BI145" s="11" t="n">
        <v>25.7100000000005</v>
      </c>
      <c r="BJ145" s="11">
        <f>IFERROR(VLOOKUP(BI145,'CRUCE OPORTUNIDADES'!$C$6:$D$105,2,FALSE),"")</f>
        <v/>
      </c>
    </row>
    <row r="146">
      <c r="N146" s="11">
        <f>IF(N147&lt;&gt;""," -O","")</f>
        <v/>
      </c>
      <c r="P146" s="11">
        <f>IF(P147&lt;&gt;""," -O","")</f>
        <v/>
      </c>
      <c r="R146" s="11">
        <f>IF(R147&lt;&gt;""," -O","")</f>
        <v/>
      </c>
      <c r="T146" s="11">
        <f>IF(T147&lt;&gt;""," -O","")</f>
        <v/>
      </c>
      <c r="V146" s="11">
        <f>IF(V147&lt;&gt;""," -O","")</f>
        <v/>
      </c>
      <c r="X146" s="11">
        <f>IF(X147&lt;&gt;""," -O","")</f>
        <v/>
      </c>
      <c r="Z146" s="11">
        <f>IF(Z147&lt;&gt;""," -O","")</f>
        <v/>
      </c>
      <c r="AB146" s="11">
        <f>IF(AB147&lt;&gt;""," -O","")</f>
        <v/>
      </c>
      <c r="AD146" s="11">
        <f>IF(AD147&lt;&gt;""," -O","")</f>
        <v/>
      </c>
      <c r="AF146" s="11">
        <f>IF(AF147&lt;&gt;""," -O","")</f>
        <v/>
      </c>
      <c r="AH146" s="11">
        <f>IF(AH147&lt;&gt;""," -O","")</f>
        <v/>
      </c>
      <c r="AJ146" s="11">
        <f>IF(AJ147&lt;&gt;""," -O","")</f>
        <v/>
      </c>
      <c r="AL146" s="11">
        <f>IF(AL147&lt;&gt;""," -O","")</f>
        <v/>
      </c>
      <c r="AN146" s="11">
        <f>IF(AN147&lt;&gt;""," -O","")</f>
        <v/>
      </c>
      <c r="AP146" s="11">
        <f>IF(AP147&lt;&gt;""," -O","")</f>
        <v/>
      </c>
      <c r="AR146" s="11">
        <f>IF(AR147&lt;&gt;""," -O","")</f>
        <v/>
      </c>
      <c r="AT146" s="11">
        <f>IF(AT147&lt;&gt;""," -O","")</f>
        <v/>
      </c>
      <c r="AV146" s="11">
        <f>IF(AV147&lt;&gt;""," -O","")</f>
        <v/>
      </c>
      <c r="AX146" s="11">
        <f>IF(AX147&lt;&gt;""," -O","")</f>
        <v/>
      </c>
      <c r="AZ146" s="11">
        <f>IF(AZ147&lt;&gt;""," -O","")</f>
        <v/>
      </c>
      <c r="BB146" s="11">
        <f>IF(BB147&lt;&gt;""," -O","")</f>
        <v/>
      </c>
      <c r="BD146" s="11">
        <f>IF(BD147&lt;&gt;""," -O","")</f>
        <v/>
      </c>
      <c r="BF146" s="11">
        <f>IF(BF147&lt;&gt;""," -O","")</f>
        <v/>
      </c>
      <c r="BH146" s="11">
        <f>IF(BH147&lt;&gt;""," -O","")</f>
        <v/>
      </c>
      <c r="BJ146" s="11">
        <f>IF(BJ147&lt;&gt;""," -O","")</f>
        <v/>
      </c>
    </row>
    <row r="147">
      <c r="M147" s="11" t="n">
        <v>1.72</v>
      </c>
      <c r="N147" s="11">
        <f>IFERROR(VLOOKUP(M147,'CRUCE OPORTUNIDADES'!$C$6:$D$105,2,FALSE),"")</f>
        <v/>
      </c>
      <c r="O147" s="11" t="n">
        <v>2.72000000000002</v>
      </c>
      <c r="P147" s="11">
        <f>IFERROR(VLOOKUP(O147,'CRUCE OPORTUNIDADES'!$C$6:$D$105,2,FALSE),"")</f>
        <v/>
      </c>
      <c r="Q147" s="11" t="n">
        <v>3.72000000000004</v>
      </c>
      <c r="R147" s="11">
        <f>IFERROR(VLOOKUP(Q147,'CRUCE OPORTUNIDADES'!$C$6:$D$105,2,FALSE),"")</f>
        <v/>
      </c>
      <c r="S147" s="11" t="n">
        <v>4.72000000000006</v>
      </c>
      <c r="T147" s="11">
        <f>IFERROR(VLOOKUP(S147,'CRUCE OPORTUNIDADES'!$C$6:$D$105,2,FALSE),"")</f>
        <v/>
      </c>
      <c r="U147" s="11" t="n">
        <v>5.72000000000008</v>
      </c>
      <c r="V147" s="11">
        <f>IFERROR(VLOOKUP(U147,'CRUCE OPORTUNIDADES'!$C$6:$D$105,2,FALSE),"")</f>
        <v/>
      </c>
      <c r="W147" s="11" t="n">
        <v>6.7200000000001</v>
      </c>
      <c r="X147" s="11">
        <f>IFERROR(VLOOKUP(W147,'CRUCE OPORTUNIDADES'!$C$6:$D$105,2,FALSE),"")</f>
        <v/>
      </c>
      <c r="Y147" s="11" t="n">
        <v>7.72000000000012</v>
      </c>
      <c r="Z147" s="11">
        <f>IFERROR(VLOOKUP(Y147,'CRUCE OPORTUNIDADES'!$C$6:$D$105,2,FALSE),"")</f>
        <v/>
      </c>
      <c r="AA147" s="11" t="n">
        <v>8.720000000000139</v>
      </c>
      <c r="AB147" s="11">
        <f>IFERROR(VLOOKUP(AA147,'CRUCE OPORTUNIDADES'!$C$6:$D$105,2,FALSE),"")</f>
        <v/>
      </c>
      <c r="AC147" s="11" t="n">
        <v>9.720000000000161</v>
      </c>
      <c r="AD147" s="11">
        <f>IFERROR(VLOOKUP(AC147,'CRUCE OPORTUNIDADES'!$C$6:$D$105,2,FALSE),"")</f>
        <v/>
      </c>
      <c r="AE147" s="11" t="n">
        <v>10.7200000000002</v>
      </c>
      <c r="AF147" s="11">
        <f>IFERROR(VLOOKUP(AE147,'CRUCE OPORTUNIDADES'!$C$6:$D$105,2,FALSE),"")</f>
        <v/>
      </c>
      <c r="AG147" s="11" t="n">
        <v>11.7200000000002</v>
      </c>
      <c r="AH147" s="11">
        <f>IFERROR(VLOOKUP(AG147,'CRUCE OPORTUNIDADES'!$C$6:$D$105,2,FALSE),"")</f>
        <v/>
      </c>
      <c r="AI147" s="11" t="n">
        <v>12.7200000000002</v>
      </c>
      <c r="AJ147" s="11">
        <f>IFERROR(VLOOKUP(AI147,'CRUCE OPORTUNIDADES'!$C$6:$D$105,2,FALSE),"")</f>
        <v/>
      </c>
      <c r="AK147" s="11" t="n">
        <v>13.7200000000002</v>
      </c>
      <c r="AL147" s="11">
        <f>IFERROR(VLOOKUP(AK147,'CRUCE OPORTUNIDADES'!$C$6:$D$105,2,FALSE),"")</f>
        <v/>
      </c>
      <c r="AM147" s="11" t="n">
        <v>14.7200000000003</v>
      </c>
      <c r="AN147" s="11">
        <f>IFERROR(VLOOKUP(AM147,'CRUCE OPORTUNIDADES'!$C$6:$D$105,2,FALSE),"")</f>
        <v/>
      </c>
      <c r="AO147" s="11" t="n">
        <v>15.7200000000003</v>
      </c>
      <c r="AP147" s="11">
        <f>IFERROR(VLOOKUP(AO147,'CRUCE OPORTUNIDADES'!$C$6:$D$105,2,FALSE),"")</f>
        <v/>
      </c>
      <c r="AQ147" s="11" t="n">
        <v>16.7200000000003</v>
      </c>
      <c r="AR147" s="11">
        <f>IFERROR(VLOOKUP(AQ147,'CRUCE OPORTUNIDADES'!$C$6:$D$105,2,FALSE),"")</f>
        <v/>
      </c>
      <c r="AS147" s="11" t="n">
        <v>17.7200000000003</v>
      </c>
      <c r="AT147" s="11">
        <f>IFERROR(VLOOKUP(AS147,'CRUCE OPORTUNIDADES'!$C$6:$D$105,2,FALSE),"")</f>
        <v/>
      </c>
      <c r="AU147" s="11" t="n">
        <v>18.7200000000003</v>
      </c>
      <c r="AV147" s="11">
        <f>IFERROR(VLOOKUP(AU147,'CRUCE OPORTUNIDADES'!$C$6:$D$105,2,FALSE),"")</f>
        <v/>
      </c>
      <c r="AW147" s="11" t="n">
        <v>19.7200000000004</v>
      </c>
      <c r="AX147" s="11">
        <f>IFERROR(VLOOKUP(AW147,'CRUCE OPORTUNIDADES'!$C$6:$D$105,2,FALSE),"")</f>
        <v/>
      </c>
      <c r="AY147" s="11" t="n">
        <v>20.7200000000004</v>
      </c>
      <c r="AZ147" s="11">
        <f>IFERROR(VLOOKUP(AY147,'CRUCE OPORTUNIDADES'!$C$6:$D$105,2,FALSE),"")</f>
        <v/>
      </c>
      <c r="BA147" s="11" t="n">
        <v>21.7200000000004</v>
      </c>
      <c r="BB147" s="11">
        <f>IFERROR(VLOOKUP(BA147,'CRUCE OPORTUNIDADES'!$C$6:$D$105,2,FALSE),"")</f>
        <v/>
      </c>
      <c r="BC147" s="11" t="n">
        <v>22.7200000000004</v>
      </c>
      <c r="BD147" s="11">
        <f>IFERROR(VLOOKUP(BC147,'CRUCE OPORTUNIDADES'!$C$6:$D$105,2,FALSE),"")</f>
        <v/>
      </c>
      <c r="BE147" s="11" t="n">
        <v>23.7200000000004</v>
      </c>
      <c r="BF147" s="11">
        <f>IFERROR(VLOOKUP(BE147,'CRUCE OPORTUNIDADES'!$C$6:$D$105,2,FALSE),"")</f>
        <v/>
      </c>
      <c r="BG147" s="11" t="n">
        <v>24.7200000000005</v>
      </c>
      <c r="BH147" s="11">
        <f>IFERROR(VLOOKUP(BG147,'CRUCE OPORTUNIDADES'!$C$6:$D$105,2,FALSE),"")</f>
        <v/>
      </c>
      <c r="BI147" s="11" t="n">
        <v>25.7200000000005</v>
      </c>
      <c r="BJ147" s="11">
        <f>IFERROR(VLOOKUP(BI147,'CRUCE OPORTUNIDADES'!$C$6:$D$105,2,FALSE),"")</f>
        <v/>
      </c>
    </row>
    <row r="148">
      <c r="N148" s="11">
        <f>IF(N149&lt;&gt;""," -O","")</f>
        <v/>
      </c>
      <c r="P148" s="11">
        <f>IF(P149&lt;&gt;""," -O","")</f>
        <v/>
      </c>
      <c r="R148" s="11">
        <f>IF(R149&lt;&gt;""," -O","")</f>
        <v/>
      </c>
      <c r="T148" s="11">
        <f>IF(T149&lt;&gt;""," -O","")</f>
        <v/>
      </c>
      <c r="V148" s="11">
        <f>IF(V149&lt;&gt;""," -O","")</f>
        <v/>
      </c>
      <c r="X148" s="11">
        <f>IF(X149&lt;&gt;""," -O","")</f>
        <v/>
      </c>
      <c r="Z148" s="11">
        <f>IF(Z149&lt;&gt;""," -O","")</f>
        <v/>
      </c>
      <c r="AB148" s="11">
        <f>IF(AB149&lt;&gt;""," -O","")</f>
        <v/>
      </c>
      <c r="AD148" s="11">
        <f>IF(AD149&lt;&gt;""," -O","")</f>
        <v/>
      </c>
      <c r="AF148" s="11">
        <f>IF(AF149&lt;&gt;""," -O","")</f>
        <v/>
      </c>
      <c r="AH148" s="11">
        <f>IF(AH149&lt;&gt;""," -O","")</f>
        <v/>
      </c>
      <c r="AJ148" s="11">
        <f>IF(AJ149&lt;&gt;""," -O","")</f>
        <v/>
      </c>
      <c r="AL148" s="11">
        <f>IF(AL149&lt;&gt;""," -O","")</f>
        <v/>
      </c>
      <c r="AN148" s="11">
        <f>IF(AN149&lt;&gt;""," -O","")</f>
        <v/>
      </c>
      <c r="AP148" s="11">
        <f>IF(AP149&lt;&gt;""," -O","")</f>
        <v/>
      </c>
      <c r="AR148" s="11">
        <f>IF(AR149&lt;&gt;""," -O","")</f>
        <v/>
      </c>
      <c r="AT148" s="11">
        <f>IF(AT149&lt;&gt;""," -O","")</f>
        <v/>
      </c>
      <c r="AV148" s="11">
        <f>IF(AV149&lt;&gt;""," -O","")</f>
        <v/>
      </c>
      <c r="AX148" s="11">
        <f>IF(AX149&lt;&gt;""," -O","")</f>
        <v/>
      </c>
      <c r="AZ148" s="11">
        <f>IF(AZ149&lt;&gt;""," -O","")</f>
        <v/>
      </c>
      <c r="BB148" s="11">
        <f>IF(BB149&lt;&gt;""," -O","")</f>
        <v/>
      </c>
      <c r="BD148" s="11">
        <f>IF(BD149&lt;&gt;""," -O","")</f>
        <v/>
      </c>
      <c r="BF148" s="11">
        <f>IF(BF149&lt;&gt;""," -O","")</f>
        <v/>
      </c>
      <c r="BH148" s="11">
        <f>IF(BH149&lt;&gt;""," -O","")</f>
        <v/>
      </c>
      <c r="BJ148" s="11">
        <f>IF(BJ149&lt;&gt;""," -O","")</f>
        <v/>
      </c>
    </row>
    <row r="149">
      <c r="M149" s="11" t="n">
        <v>1.73</v>
      </c>
      <c r="N149" s="11">
        <f>IFERROR(VLOOKUP(M149,'CRUCE OPORTUNIDADES'!$C$6:$D$105,2,FALSE),"")</f>
        <v/>
      </c>
      <c r="O149" s="11" t="n">
        <v>2.73000000000002</v>
      </c>
      <c r="P149" s="11">
        <f>IFERROR(VLOOKUP(O149,'CRUCE OPORTUNIDADES'!$C$6:$D$105,2,FALSE),"")</f>
        <v/>
      </c>
      <c r="Q149" s="11" t="n">
        <v>3.73000000000004</v>
      </c>
      <c r="R149" s="11">
        <f>IFERROR(VLOOKUP(Q149,'CRUCE OPORTUNIDADES'!$C$6:$D$105,2,FALSE),"")</f>
        <v/>
      </c>
      <c r="S149" s="11" t="n">
        <v>4.73000000000006</v>
      </c>
      <c r="T149" s="11">
        <f>IFERROR(VLOOKUP(S149,'CRUCE OPORTUNIDADES'!$C$6:$D$105,2,FALSE),"")</f>
        <v/>
      </c>
      <c r="U149" s="11" t="n">
        <v>5.73000000000008</v>
      </c>
      <c r="V149" s="11">
        <f>IFERROR(VLOOKUP(U149,'CRUCE OPORTUNIDADES'!$C$6:$D$105,2,FALSE),"")</f>
        <v/>
      </c>
      <c r="W149" s="11" t="n">
        <v>6.7300000000001</v>
      </c>
      <c r="X149" s="11">
        <f>IFERROR(VLOOKUP(W149,'CRUCE OPORTUNIDADES'!$C$6:$D$105,2,FALSE),"")</f>
        <v/>
      </c>
      <c r="Y149" s="11" t="n">
        <v>7.73000000000012</v>
      </c>
      <c r="Z149" s="11">
        <f>IFERROR(VLOOKUP(Y149,'CRUCE OPORTUNIDADES'!$C$6:$D$105,2,FALSE),"")</f>
        <v/>
      </c>
      <c r="AA149" s="11" t="n">
        <v>8.730000000000141</v>
      </c>
      <c r="AB149" s="11">
        <f>IFERROR(VLOOKUP(AA149,'CRUCE OPORTUNIDADES'!$C$6:$D$105,2,FALSE),"")</f>
        <v/>
      </c>
      <c r="AC149" s="11" t="n">
        <v>9.73000000000016</v>
      </c>
      <c r="AD149" s="11">
        <f>IFERROR(VLOOKUP(AC149,'CRUCE OPORTUNIDADES'!$C$6:$D$105,2,FALSE),"")</f>
        <v/>
      </c>
      <c r="AE149" s="11" t="n">
        <v>10.7300000000002</v>
      </c>
      <c r="AF149" s="11">
        <f>IFERROR(VLOOKUP(AE149,'CRUCE OPORTUNIDADES'!$C$6:$D$105,2,FALSE),"")</f>
        <v/>
      </c>
      <c r="AG149" s="11" t="n">
        <v>11.7300000000002</v>
      </c>
      <c r="AH149" s="11">
        <f>IFERROR(VLOOKUP(AG149,'CRUCE OPORTUNIDADES'!$C$6:$D$105,2,FALSE),"")</f>
        <v/>
      </c>
      <c r="AI149" s="11" t="n">
        <v>12.7300000000002</v>
      </c>
      <c r="AJ149" s="11">
        <f>IFERROR(VLOOKUP(AI149,'CRUCE OPORTUNIDADES'!$C$6:$D$105,2,FALSE),"")</f>
        <v/>
      </c>
      <c r="AK149" s="11" t="n">
        <v>13.7300000000002</v>
      </c>
      <c r="AL149" s="11">
        <f>IFERROR(VLOOKUP(AK149,'CRUCE OPORTUNIDADES'!$C$6:$D$105,2,FALSE),"")</f>
        <v/>
      </c>
      <c r="AM149" s="11" t="n">
        <v>14.7300000000003</v>
      </c>
      <c r="AN149" s="11">
        <f>IFERROR(VLOOKUP(AM149,'CRUCE OPORTUNIDADES'!$C$6:$D$105,2,FALSE),"")</f>
        <v/>
      </c>
      <c r="AO149" s="11" t="n">
        <v>15.7300000000003</v>
      </c>
      <c r="AP149" s="11">
        <f>IFERROR(VLOOKUP(AO149,'CRUCE OPORTUNIDADES'!$C$6:$D$105,2,FALSE),"")</f>
        <v/>
      </c>
      <c r="AQ149" s="11" t="n">
        <v>16.7300000000003</v>
      </c>
      <c r="AR149" s="11">
        <f>IFERROR(VLOOKUP(AQ149,'CRUCE OPORTUNIDADES'!$C$6:$D$105,2,FALSE),"")</f>
        <v/>
      </c>
      <c r="AS149" s="11" t="n">
        <v>17.7300000000003</v>
      </c>
      <c r="AT149" s="11">
        <f>IFERROR(VLOOKUP(AS149,'CRUCE OPORTUNIDADES'!$C$6:$D$105,2,FALSE),"")</f>
        <v/>
      </c>
      <c r="AU149" s="11" t="n">
        <v>18.7300000000003</v>
      </c>
      <c r="AV149" s="11">
        <f>IFERROR(VLOOKUP(AU149,'CRUCE OPORTUNIDADES'!$C$6:$D$105,2,FALSE),"")</f>
        <v/>
      </c>
      <c r="AW149" s="11" t="n">
        <v>19.7300000000004</v>
      </c>
      <c r="AX149" s="11">
        <f>IFERROR(VLOOKUP(AW149,'CRUCE OPORTUNIDADES'!$C$6:$D$105,2,FALSE),"")</f>
        <v/>
      </c>
      <c r="AY149" s="11" t="n">
        <v>20.7300000000004</v>
      </c>
      <c r="AZ149" s="11">
        <f>IFERROR(VLOOKUP(AY149,'CRUCE OPORTUNIDADES'!$C$6:$D$105,2,FALSE),"")</f>
        <v/>
      </c>
      <c r="BA149" s="11" t="n">
        <v>21.7300000000004</v>
      </c>
      <c r="BB149" s="11">
        <f>IFERROR(VLOOKUP(BA149,'CRUCE OPORTUNIDADES'!$C$6:$D$105,2,FALSE),"")</f>
        <v/>
      </c>
      <c r="BC149" s="11" t="n">
        <v>22.7300000000004</v>
      </c>
      <c r="BD149" s="11">
        <f>IFERROR(VLOOKUP(BC149,'CRUCE OPORTUNIDADES'!$C$6:$D$105,2,FALSE),"")</f>
        <v/>
      </c>
      <c r="BE149" s="11" t="n">
        <v>23.7300000000004</v>
      </c>
      <c r="BF149" s="11">
        <f>IFERROR(VLOOKUP(BE149,'CRUCE OPORTUNIDADES'!$C$6:$D$105,2,FALSE),"")</f>
        <v/>
      </c>
      <c r="BG149" s="11" t="n">
        <v>24.7300000000005</v>
      </c>
      <c r="BH149" s="11">
        <f>IFERROR(VLOOKUP(BG149,'CRUCE OPORTUNIDADES'!$C$6:$D$105,2,FALSE),"")</f>
        <v/>
      </c>
      <c r="BI149" s="11" t="n">
        <v>25.7300000000005</v>
      </c>
      <c r="BJ149" s="11">
        <f>IFERROR(VLOOKUP(BI149,'CRUCE OPORTUNIDADES'!$C$6:$D$105,2,FALSE),"")</f>
        <v/>
      </c>
    </row>
    <row r="150">
      <c r="N150" s="11">
        <f>IF(N151&lt;&gt;""," -O","")</f>
        <v/>
      </c>
      <c r="P150" s="11">
        <f>IF(P151&lt;&gt;""," -O","")</f>
        <v/>
      </c>
      <c r="R150" s="11">
        <f>IF(R151&lt;&gt;""," -O","")</f>
        <v/>
      </c>
      <c r="T150" s="11">
        <f>IF(T151&lt;&gt;""," -O","")</f>
        <v/>
      </c>
      <c r="V150" s="11">
        <f>IF(V151&lt;&gt;""," -O","")</f>
        <v/>
      </c>
      <c r="X150" s="11">
        <f>IF(X151&lt;&gt;""," -O","")</f>
        <v/>
      </c>
      <c r="Z150" s="11">
        <f>IF(Z151&lt;&gt;""," -O","")</f>
        <v/>
      </c>
      <c r="AB150" s="11">
        <f>IF(AB151&lt;&gt;""," -O","")</f>
        <v/>
      </c>
      <c r="AD150" s="11">
        <f>IF(AD151&lt;&gt;""," -O","")</f>
        <v/>
      </c>
      <c r="AF150" s="11">
        <f>IF(AF151&lt;&gt;""," -O","")</f>
        <v/>
      </c>
      <c r="AH150" s="11">
        <f>IF(AH151&lt;&gt;""," -O","")</f>
        <v/>
      </c>
      <c r="AJ150" s="11">
        <f>IF(AJ151&lt;&gt;""," -O","")</f>
        <v/>
      </c>
      <c r="AL150" s="11">
        <f>IF(AL151&lt;&gt;""," -O","")</f>
        <v/>
      </c>
      <c r="AN150" s="11">
        <f>IF(AN151&lt;&gt;""," -O","")</f>
        <v/>
      </c>
      <c r="AP150" s="11">
        <f>IF(AP151&lt;&gt;""," -O","")</f>
        <v/>
      </c>
      <c r="AR150" s="11">
        <f>IF(AR151&lt;&gt;""," -O","")</f>
        <v/>
      </c>
      <c r="AT150" s="11">
        <f>IF(AT151&lt;&gt;""," -O","")</f>
        <v/>
      </c>
      <c r="AV150" s="11">
        <f>IF(AV151&lt;&gt;""," -O","")</f>
        <v/>
      </c>
      <c r="AX150" s="11">
        <f>IF(AX151&lt;&gt;""," -O","")</f>
        <v/>
      </c>
      <c r="AZ150" s="11">
        <f>IF(AZ151&lt;&gt;""," -O","")</f>
        <v/>
      </c>
      <c r="BB150" s="11">
        <f>IF(BB151&lt;&gt;""," -O","")</f>
        <v/>
      </c>
      <c r="BD150" s="11">
        <f>IF(BD151&lt;&gt;""," -O","")</f>
        <v/>
      </c>
      <c r="BF150" s="11">
        <f>IF(BF151&lt;&gt;""," -O","")</f>
        <v/>
      </c>
      <c r="BH150" s="11">
        <f>IF(BH151&lt;&gt;""," -O","")</f>
        <v/>
      </c>
      <c r="BJ150" s="11">
        <f>IF(BJ151&lt;&gt;""," -O","")</f>
        <v/>
      </c>
    </row>
    <row r="151">
      <c r="M151" s="11" t="n">
        <v>1.74</v>
      </c>
      <c r="N151" s="11">
        <f>IFERROR(VLOOKUP(M151,'CRUCE OPORTUNIDADES'!$C$6:$D$105,2,FALSE),"")</f>
        <v/>
      </c>
      <c r="O151" s="11" t="n">
        <v>2.74000000000002</v>
      </c>
      <c r="P151" s="11">
        <f>IFERROR(VLOOKUP(O151,'CRUCE OPORTUNIDADES'!$C$6:$D$105,2,FALSE),"")</f>
        <v/>
      </c>
      <c r="Q151" s="11" t="n">
        <v>3.74000000000004</v>
      </c>
      <c r="R151" s="11">
        <f>IFERROR(VLOOKUP(Q151,'CRUCE OPORTUNIDADES'!$C$6:$D$105,2,FALSE),"")</f>
        <v/>
      </c>
      <c r="S151" s="11" t="n">
        <v>4.74000000000006</v>
      </c>
      <c r="T151" s="11">
        <f>IFERROR(VLOOKUP(S151,'CRUCE OPORTUNIDADES'!$C$6:$D$105,2,FALSE),"")</f>
        <v/>
      </c>
      <c r="U151" s="11" t="n">
        <v>5.74000000000008</v>
      </c>
      <c r="V151" s="11">
        <f>IFERROR(VLOOKUP(U151,'CRUCE OPORTUNIDADES'!$C$6:$D$105,2,FALSE),"")</f>
        <v/>
      </c>
      <c r="W151" s="11" t="n">
        <v>6.7400000000001</v>
      </c>
      <c r="X151" s="11">
        <f>IFERROR(VLOOKUP(W151,'CRUCE OPORTUNIDADES'!$C$6:$D$105,2,FALSE),"")</f>
        <v/>
      </c>
      <c r="Y151" s="11" t="n">
        <v>7.74000000000012</v>
      </c>
      <c r="Z151" s="11">
        <f>IFERROR(VLOOKUP(Y151,'CRUCE OPORTUNIDADES'!$C$6:$D$105,2,FALSE),"")</f>
        <v/>
      </c>
      <c r="AA151" s="11" t="n">
        <v>8.740000000000141</v>
      </c>
      <c r="AB151" s="11">
        <f>IFERROR(VLOOKUP(AA151,'CRUCE OPORTUNIDADES'!$C$6:$D$105,2,FALSE),"")</f>
        <v/>
      </c>
      <c r="AC151" s="11" t="n">
        <v>9.74000000000016</v>
      </c>
      <c r="AD151" s="11">
        <f>IFERROR(VLOOKUP(AC151,'CRUCE OPORTUNIDADES'!$C$6:$D$105,2,FALSE),"")</f>
        <v/>
      </c>
      <c r="AE151" s="11" t="n">
        <v>10.7400000000002</v>
      </c>
      <c r="AF151" s="11">
        <f>IFERROR(VLOOKUP(AE151,'CRUCE OPORTUNIDADES'!$C$6:$D$105,2,FALSE),"")</f>
        <v/>
      </c>
      <c r="AG151" s="11" t="n">
        <v>11.7400000000002</v>
      </c>
      <c r="AH151" s="11">
        <f>IFERROR(VLOOKUP(AG151,'CRUCE OPORTUNIDADES'!$C$6:$D$105,2,FALSE),"")</f>
        <v/>
      </c>
      <c r="AI151" s="11" t="n">
        <v>12.7400000000002</v>
      </c>
      <c r="AJ151" s="11">
        <f>IFERROR(VLOOKUP(AI151,'CRUCE OPORTUNIDADES'!$C$6:$D$105,2,FALSE),"")</f>
        <v/>
      </c>
      <c r="AK151" s="11" t="n">
        <v>13.7400000000002</v>
      </c>
      <c r="AL151" s="11">
        <f>IFERROR(VLOOKUP(AK151,'CRUCE OPORTUNIDADES'!$C$6:$D$105,2,FALSE),"")</f>
        <v/>
      </c>
      <c r="AM151" s="11" t="n">
        <v>14.7400000000003</v>
      </c>
      <c r="AN151" s="11">
        <f>IFERROR(VLOOKUP(AM151,'CRUCE OPORTUNIDADES'!$C$6:$D$105,2,FALSE),"")</f>
        <v/>
      </c>
      <c r="AO151" s="11" t="n">
        <v>15.7400000000003</v>
      </c>
      <c r="AP151" s="11">
        <f>IFERROR(VLOOKUP(AO151,'CRUCE OPORTUNIDADES'!$C$6:$D$105,2,FALSE),"")</f>
        <v/>
      </c>
      <c r="AQ151" s="11" t="n">
        <v>16.7400000000003</v>
      </c>
      <c r="AR151" s="11">
        <f>IFERROR(VLOOKUP(AQ151,'CRUCE OPORTUNIDADES'!$C$6:$D$105,2,FALSE),"")</f>
        <v/>
      </c>
      <c r="AS151" s="11" t="n">
        <v>17.7400000000003</v>
      </c>
      <c r="AT151" s="11">
        <f>IFERROR(VLOOKUP(AS151,'CRUCE OPORTUNIDADES'!$C$6:$D$105,2,FALSE),"")</f>
        <v/>
      </c>
      <c r="AU151" s="11" t="n">
        <v>18.7400000000003</v>
      </c>
      <c r="AV151" s="11">
        <f>IFERROR(VLOOKUP(AU151,'CRUCE OPORTUNIDADES'!$C$6:$D$105,2,FALSE),"")</f>
        <v/>
      </c>
      <c r="AW151" s="11" t="n">
        <v>19.7400000000004</v>
      </c>
      <c r="AX151" s="11">
        <f>IFERROR(VLOOKUP(AW151,'CRUCE OPORTUNIDADES'!$C$6:$D$105,2,FALSE),"")</f>
        <v/>
      </c>
      <c r="AY151" s="11" t="n">
        <v>20.7400000000004</v>
      </c>
      <c r="AZ151" s="11">
        <f>IFERROR(VLOOKUP(AY151,'CRUCE OPORTUNIDADES'!$C$6:$D$105,2,FALSE),"")</f>
        <v/>
      </c>
      <c r="BA151" s="11" t="n">
        <v>21.7400000000004</v>
      </c>
      <c r="BB151" s="11">
        <f>IFERROR(VLOOKUP(BA151,'CRUCE OPORTUNIDADES'!$C$6:$D$105,2,FALSE),"")</f>
        <v/>
      </c>
      <c r="BC151" s="11" t="n">
        <v>22.7400000000004</v>
      </c>
      <c r="BD151" s="11">
        <f>IFERROR(VLOOKUP(BC151,'CRUCE OPORTUNIDADES'!$C$6:$D$105,2,FALSE),"")</f>
        <v/>
      </c>
      <c r="BE151" s="11" t="n">
        <v>23.7400000000004</v>
      </c>
      <c r="BF151" s="11">
        <f>IFERROR(VLOOKUP(BE151,'CRUCE OPORTUNIDADES'!$C$6:$D$105,2,FALSE),"")</f>
        <v/>
      </c>
      <c r="BG151" s="11" t="n">
        <v>24.7400000000005</v>
      </c>
      <c r="BH151" s="11">
        <f>IFERROR(VLOOKUP(BG151,'CRUCE OPORTUNIDADES'!$C$6:$D$105,2,FALSE),"")</f>
        <v/>
      </c>
      <c r="BI151" s="11" t="n">
        <v>25.7400000000005</v>
      </c>
      <c r="BJ151" s="11">
        <f>IFERROR(VLOOKUP(BI151,'CRUCE OPORTUNIDADES'!$C$6:$D$105,2,FALSE),"")</f>
        <v/>
      </c>
    </row>
    <row r="152">
      <c r="N152" s="11">
        <f>IF(N153&lt;&gt;""," -O","")</f>
        <v/>
      </c>
      <c r="P152" s="11">
        <f>IF(P153&lt;&gt;""," -O","")</f>
        <v/>
      </c>
      <c r="R152" s="11">
        <f>IF(R153&lt;&gt;""," -O","")</f>
        <v/>
      </c>
      <c r="T152" s="11">
        <f>IF(T153&lt;&gt;""," -O","")</f>
        <v/>
      </c>
      <c r="V152" s="11">
        <f>IF(V153&lt;&gt;""," -O","")</f>
        <v/>
      </c>
      <c r="X152" s="11">
        <f>IF(X153&lt;&gt;""," -O","")</f>
        <v/>
      </c>
      <c r="Z152" s="11">
        <f>IF(Z153&lt;&gt;""," -O","")</f>
        <v/>
      </c>
      <c r="AB152" s="11">
        <f>IF(AB153&lt;&gt;""," -O","")</f>
        <v/>
      </c>
      <c r="AD152" s="11">
        <f>IF(AD153&lt;&gt;""," -O","")</f>
        <v/>
      </c>
      <c r="AF152" s="11">
        <f>IF(AF153&lt;&gt;""," -O","")</f>
        <v/>
      </c>
      <c r="AH152" s="11">
        <f>IF(AH153&lt;&gt;""," -O","")</f>
        <v/>
      </c>
      <c r="AJ152" s="11">
        <f>IF(AJ153&lt;&gt;""," -O","")</f>
        <v/>
      </c>
      <c r="AL152" s="11">
        <f>IF(AL153&lt;&gt;""," -O","")</f>
        <v/>
      </c>
      <c r="AN152" s="11">
        <f>IF(AN153&lt;&gt;""," -O","")</f>
        <v/>
      </c>
      <c r="AP152" s="11">
        <f>IF(AP153&lt;&gt;""," -O","")</f>
        <v/>
      </c>
      <c r="AR152" s="11">
        <f>IF(AR153&lt;&gt;""," -O","")</f>
        <v/>
      </c>
      <c r="AT152" s="11">
        <f>IF(AT153&lt;&gt;""," -O","")</f>
        <v/>
      </c>
      <c r="AV152" s="11">
        <f>IF(AV153&lt;&gt;""," -O","")</f>
        <v/>
      </c>
      <c r="AX152" s="11">
        <f>IF(AX153&lt;&gt;""," -O","")</f>
        <v/>
      </c>
      <c r="AZ152" s="11">
        <f>IF(AZ153&lt;&gt;""," -O","")</f>
        <v/>
      </c>
      <c r="BB152" s="11">
        <f>IF(BB153&lt;&gt;""," -O","")</f>
        <v/>
      </c>
      <c r="BD152" s="11">
        <f>IF(BD153&lt;&gt;""," -O","")</f>
        <v/>
      </c>
      <c r="BF152" s="11">
        <f>IF(BF153&lt;&gt;""," -O","")</f>
        <v/>
      </c>
      <c r="BH152" s="11">
        <f>IF(BH153&lt;&gt;""," -O","")</f>
        <v/>
      </c>
      <c r="BJ152" s="11">
        <f>IF(BJ153&lt;&gt;""," -O","")</f>
        <v/>
      </c>
    </row>
    <row r="153">
      <c r="M153" s="11" t="n">
        <v>1.75</v>
      </c>
      <c r="N153" s="11">
        <f>IFERROR(VLOOKUP(M153,'CRUCE OPORTUNIDADES'!$C$6:$D$105,2,FALSE),"")</f>
        <v/>
      </c>
      <c r="O153" s="11" t="n">
        <v>2.75000000000002</v>
      </c>
      <c r="P153" s="11">
        <f>IFERROR(VLOOKUP(O153,'CRUCE OPORTUNIDADES'!$C$6:$D$105,2,FALSE),"")</f>
        <v/>
      </c>
      <c r="Q153" s="11" t="n">
        <v>3.75000000000004</v>
      </c>
      <c r="R153" s="11">
        <f>IFERROR(VLOOKUP(Q153,'CRUCE OPORTUNIDADES'!$C$6:$D$105,2,FALSE),"")</f>
        <v/>
      </c>
      <c r="S153" s="11" t="n">
        <v>4.75000000000006</v>
      </c>
      <c r="T153" s="11">
        <f>IFERROR(VLOOKUP(S153,'CRUCE OPORTUNIDADES'!$C$6:$D$105,2,FALSE),"")</f>
        <v/>
      </c>
      <c r="U153" s="11" t="n">
        <v>5.75000000000008</v>
      </c>
      <c r="V153" s="11">
        <f>IFERROR(VLOOKUP(U153,'CRUCE OPORTUNIDADES'!$C$6:$D$105,2,FALSE),"")</f>
        <v/>
      </c>
      <c r="W153" s="11" t="n">
        <v>6.7500000000001</v>
      </c>
      <c r="X153" s="11">
        <f>IFERROR(VLOOKUP(W153,'CRUCE OPORTUNIDADES'!$C$6:$D$105,2,FALSE),"")</f>
        <v/>
      </c>
      <c r="Y153" s="11" t="n">
        <v>7.75000000000012</v>
      </c>
      <c r="Z153" s="11">
        <f>IFERROR(VLOOKUP(Y153,'CRUCE OPORTUNIDADES'!$C$6:$D$105,2,FALSE),"")</f>
        <v/>
      </c>
      <c r="AA153" s="11" t="n">
        <v>8.75000000000014</v>
      </c>
      <c r="AB153" s="11">
        <f>IFERROR(VLOOKUP(AA153,'CRUCE OPORTUNIDADES'!$C$6:$D$105,2,FALSE),"")</f>
        <v/>
      </c>
      <c r="AC153" s="11" t="n">
        <v>9.75000000000016</v>
      </c>
      <c r="AD153" s="11">
        <f>IFERROR(VLOOKUP(AC153,'CRUCE OPORTUNIDADES'!$C$6:$D$105,2,FALSE),"")</f>
        <v/>
      </c>
      <c r="AE153" s="11" t="n">
        <v>10.7500000000002</v>
      </c>
      <c r="AF153" s="11">
        <f>IFERROR(VLOOKUP(AE153,'CRUCE OPORTUNIDADES'!$C$6:$D$105,2,FALSE),"")</f>
        <v/>
      </c>
      <c r="AG153" s="11" t="n">
        <v>11.7500000000002</v>
      </c>
      <c r="AH153" s="11">
        <f>IFERROR(VLOOKUP(AG153,'CRUCE OPORTUNIDADES'!$C$6:$D$105,2,FALSE),"")</f>
        <v/>
      </c>
      <c r="AI153" s="11" t="n">
        <v>12.7500000000002</v>
      </c>
      <c r="AJ153" s="11">
        <f>IFERROR(VLOOKUP(AI153,'CRUCE OPORTUNIDADES'!$C$6:$D$105,2,FALSE),"")</f>
        <v/>
      </c>
      <c r="AK153" s="11" t="n">
        <v>13.7500000000002</v>
      </c>
      <c r="AL153" s="11">
        <f>IFERROR(VLOOKUP(AK153,'CRUCE OPORTUNIDADES'!$C$6:$D$105,2,FALSE),"")</f>
        <v/>
      </c>
      <c r="AM153" s="11" t="n">
        <v>14.7500000000003</v>
      </c>
      <c r="AN153" s="11">
        <f>IFERROR(VLOOKUP(AM153,'CRUCE OPORTUNIDADES'!$C$6:$D$105,2,FALSE),"")</f>
        <v/>
      </c>
      <c r="AO153" s="11" t="n">
        <v>15.7500000000003</v>
      </c>
      <c r="AP153" s="11">
        <f>IFERROR(VLOOKUP(AO153,'CRUCE OPORTUNIDADES'!$C$6:$D$105,2,FALSE),"")</f>
        <v/>
      </c>
      <c r="AQ153" s="11" t="n">
        <v>16.7500000000003</v>
      </c>
      <c r="AR153" s="11">
        <f>IFERROR(VLOOKUP(AQ153,'CRUCE OPORTUNIDADES'!$C$6:$D$105,2,FALSE),"")</f>
        <v/>
      </c>
      <c r="AS153" s="11" t="n">
        <v>17.7500000000003</v>
      </c>
      <c r="AT153" s="11">
        <f>IFERROR(VLOOKUP(AS153,'CRUCE OPORTUNIDADES'!$C$6:$D$105,2,FALSE),"")</f>
        <v/>
      </c>
      <c r="AU153" s="11" t="n">
        <v>18.7500000000003</v>
      </c>
      <c r="AV153" s="11">
        <f>IFERROR(VLOOKUP(AU153,'CRUCE OPORTUNIDADES'!$C$6:$D$105,2,FALSE),"")</f>
        <v/>
      </c>
      <c r="AW153" s="11" t="n">
        <v>19.7500000000004</v>
      </c>
      <c r="AX153" s="11">
        <f>IFERROR(VLOOKUP(AW153,'CRUCE OPORTUNIDADES'!$C$6:$D$105,2,FALSE),"")</f>
        <v/>
      </c>
      <c r="AY153" s="11" t="n">
        <v>20.7500000000004</v>
      </c>
      <c r="AZ153" s="11">
        <f>IFERROR(VLOOKUP(AY153,'CRUCE OPORTUNIDADES'!$C$6:$D$105,2,FALSE),"")</f>
        <v/>
      </c>
      <c r="BA153" s="11" t="n">
        <v>21.7500000000004</v>
      </c>
      <c r="BB153" s="11">
        <f>IFERROR(VLOOKUP(BA153,'CRUCE OPORTUNIDADES'!$C$6:$D$105,2,FALSE),"")</f>
        <v/>
      </c>
      <c r="BC153" s="11" t="n">
        <v>22.7500000000004</v>
      </c>
      <c r="BD153" s="11">
        <f>IFERROR(VLOOKUP(BC153,'CRUCE OPORTUNIDADES'!$C$6:$D$105,2,FALSE),"")</f>
        <v/>
      </c>
      <c r="BE153" s="11" t="n">
        <v>23.7500000000004</v>
      </c>
      <c r="BF153" s="11">
        <f>IFERROR(VLOOKUP(BE153,'CRUCE OPORTUNIDADES'!$C$6:$D$105,2,FALSE),"")</f>
        <v/>
      </c>
      <c r="BG153" s="11" t="n">
        <v>24.7500000000005</v>
      </c>
      <c r="BH153" s="11">
        <f>IFERROR(VLOOKUP(BG153,'CRUCE OPORTUNIDADES'!$C$6:$D$105,2,FALSE),"")</f>
        <v/>
      </c>
      <c r="BI153" s="11" t="n">
        <v>25.7500000000005</v>
      </c>
      <c r="BJ153" s="11">
        <f>IFERROR(VLOOKUP(BI153,'CRUCE OPORTUNIDADES'!$C$6:$D$105,2,FALSE),"")</f>
        <v/>
      </c>
    </row>
    <row r="154">
      <c r="N154" s="11">
        <f>IF(N155&lt;&gt;""," -O","")</f>
        <v/>
      </c>
      <c r="P154" s="11">
        <f>IF(P155&lt;&gt;""," -O","")</f>
        <v/>
      </c>
      <c r="R154" s="11">
        <f>IF(R155&lt;&gt;""," -O","")</f>
        <v/>
      </c>
      <c r="T154" s="11">
        <f>IF(T155&lt;&gt;""," -O","")</f>
        <v/>
      </c>
      <c r="V154" s="11">
        <f>IF(V155&lt;&gt;""," -O","")</f>
        <v/>
      </c>
      <c r="X154" s="11">
        <f>IF(X155&lt;&gt;""," -O","")</f>
        <v/>
      </c>
      <c r="Z154" s="11">
        <f>IF(Z155&lt;&gt;""," -O","")</f>
        <v/>
      </c>
      <c r="AB154" s="11">
        <f>IF(AB155&lt;&gt;""," -O","")</f>
        <v/>
      </c>
      <c r="AD154" s="11">
        <f>IF(AD155&lt;&gt;""," -O","")</f>
        <v/>
      </c>
      <c r="AF154" s="11">
        <f>IF(AF155&lt;&gt;""," -O","")</f>
        <v/>
      </c>
      <c r="AH154" s="11">
        <f>IF(AH155&lt;&gt;""," -O","")</f>
        <v/>
      </c>
      <c r="AJ154" s="11">
        <f>IF(AJ155&lt;&gt;""," -O","")</f>
        <v/>
      </c>
      <c r="AL154" s="11">
        <f>IF(AL155&lt;&gt;""," -O","")</f>
        <v/>
      </c>
      <c r="AN154" s="11">
        <f>IF(AN155&lt;&gt;""," -O","")</f>
        <v/>
      </c>
      <c r="AP154" s="11">
        <f>IF(AP155&lt;&gt;""," -O","")</f>
        <v/>
      </c>
      <c r="AR154" s="11">
        <f>IF(AR155&lt;&gt;""," -O","")</f>
        <v/>
      </c>
      <c r="AT154" s="11">
        <f>IF(AT155&lt;&gt;""," -O","")</f>
        <v/>
      </c>
      <c r="AV154" s="11">
        <f>IF(AV155&lt;&gt;""," -O","")</f>
        <v/>
      </c>
      <c r="AX154" s="11">
        <f>IF(AX155&lt;&gt;""," -O","")</f>
        <v/>
      </c>
      <c r="AZ154" s="11">
        <f>IF(AZ155&lt;&gt;""," -O","")</f>
        <v/>
      </c>
      <c r="BB154" s="11">
        <f>IF(BB155&lt;&gt;""," -O","")</f>
        <v/>
      </c>
      <c r="BD154" s="11">
        <f>IF(BD155&lt;&gt;""," -O","")</f>
        <v/>
      </c>
      <c r="BF154" s="11">
        <f>IF(BF155&lt;&gt;""," -O","")</f>
        <v/>
      </c>
      <c r="BH154" s="11">
        <f>IF(BH155&lt;&gt;""," -O","")</f>
        <v/>
      </c>
      <c r="BJ154" s="11">
        <f>IF(BJ155&lt;&gt;""," -O","")</f>
        <v/>
      </c>
    </row>
    <row r="155">
      <c r="M155" s="11" t="n">
        <v>1.76</v>
      </c>
      <c r="N155" s="11">
        <f>IFERROR(VLOOKUP(M155,'CRUCE OPORTUNIDADES'!$C$6:$D$105,2,FALSE),"")</f>
        <v/>
      </c>
      <c r="O155" s="11" t="n">
        <v>2.76000000000002</v>
      </c>
      <c r="P155" s="11">
        <f>IFERROR(VLOOKUP(O155,'CRUCE OPORTUNIDADES'!$C$6:$D$105,2,FALSE),"")</f>
        <v/>
      </c>
      <c r="Q155" s="11" t="n">
        <v>3.76000000000004</v>
      </c>
      <c r="R155" s="11">
        <f>IFERROR(VLOOKUP(Q155,'CRUCE OPORTUNIDADES'!$C$6:$D$105,2,FALSE),"")</f>
        <v/>
      </c>
      <c r="S155" s="11" t="n">
        <v>4.76000000000006</v>
      </c>
      <c r="T155" s="11">
        <f>IFERROR(VLOOKUP(S155,'CRUCE OPORTUNIDADES'!$C$6:$D$105,2,FALSE),"")</f>
        <v/>
      </c>
      <c r="U155" s="11" t="n">
        <v>5.76000000000008</v>
      </c>
      <c r="V155" s="11">
        <f>IFERROR(VLOOKUP(U155,'CRUCE OPORTUNIDADES'!$C$6:$D$105,2,FALSE),"")</f>
        <v/>
      </c>
      <c r="W155" s="11" t="n">
        <v>6.7600000000001</v>
      </c>
      <c r="X155" s="11">
        <f>IFERROR(VLOOKUP(W155,'CRUCE OPORTUNIDADES'!$C$6:$D$105,2,FALSE),"")</f>
        <v/>
      </c>
      <c r="Y155" s="11" t="n">
        <v>7.76000000000012</v>
      </c>
      <c r="Z155" s="11">
        <f>IFERROR(VLOOKUP(Y155,'CRUCE OPORTUNIDADES'!$C$6:$D$105,2,FALSE),"")</f>
        <v/>
      </c>
      <c r="AA155" s="11" t="n">
        <v>8.76000000000014</v>
      </c>
      <c r="AB155" s="11">
        <f>IFERROR(VLOOKUP(AA155,'CRUCE OPORTUNIDADES'!$C$6:$D$105,2,FALSE),"")</f>
        <v/>
      </c>
      <c r="AC155" s="11" t="n">
        <v>9.76000000000016</v>
      </c>
      <c r="AD155" s="11">
        <f>IFERROR(VLOOKUP(AC155,'CRUCE OPORTUNIDADES'!$C$6:$D$105,2,FALSE),"")</f>
        <v/>
      </c>
      <c r="AE155" s="11" t="n">
        <v>10.7600000000002</v>
      </c>
      <c r="AF155" s="11">
        <f>IFERROR(VLOOKUP(AE155,'CRUCE OPORTUNIDADES'!$C$6:$D$105,2,FALSE),"")</f>
        <v/>
      </c>
      <c r="AG155" s="11" t="n">
        <v>11.7600000000002</v>
      </c>
      <c r="AH155" s="11">
        <f>IFERROR(VLOOKUP(AG155,'CRUCE OPORTUNIDADES'!$C$6:$D$105,2,FALSE),"")</f>
        <v/>
      </c>
      <c r="AI155" s="11" t="n">
        <v>12.7600000000002</v>
      </c>
      <c r="AJ155" s="11">
        <f>IFERROR(VLOOKUP(AI155,'CRUCE OPORTUNIDADES'!$C$6:$D$105,2,FALSE),"")</f>
        <v/>
      </c>
      <c r="AK155" s="11" t="n">
        <v>13.7600000000002</v>
      </c>
      <c r="AL155" s="11">
        <f>IFERROR(VLOOKUP(AK155,'CRUCE OPORTUNIDADES'!$C$6:$D$105,2,FALSE),"")</f>
        <v/>
      </c>
      <c r="AM155" s="11" t="n">
        <v>14.7600000000003</v>
      </c>
      <c r="AN155" s="11">
        <f>IFERROR(VLOOKUP(AM155,'CRUCE OPORTUNIDADES'!$C$6:$D$105,2,FALSE),"")</f>
        <v/>
      </c>
      <c r="AO155" s="11" t="n">
        <v>15.7600000000003</v>
      </c>
      <c r="AP155" s="11">
        <f>IFERROR(VLOOKUP(AO155,'CRUCE OPORTUNIDADES'!$C$6:$D$105,2,FALSE),"")</f>
        <v/>
      </c>
      <c r="AQ155" s="11" t="n">
        <v>16.7600000000003</v>
      </c>
      <c r="AR155" s="11">
        <f>IFERROR(VLOOKUP(AQ155,'CRUCE OPORTUNIDADES'!$C$6:$D$105,2,FALSE),"")</f>
        <v/>
      </c>
      <c r="AS155" s="11" t="n">
        <v>17.7600000000003</v>
      </c>
      <c r="AT155" s="11">
        <f>IFERROR(VLOOKUP(AS155,'CRUCE OPORTUNIDADES'!$C$6:$D$105,2,FALSE),"")</f>
        <v/>
      </c>
      <c r="AU155" s="11" t="n">
        <v>18.7600000000003</v>
      </c>
      <c r="AV155" s="11">
        <f>IFERROR(VLOOKUP(AU155,'CRUCE OPORTUNIDADES'!$C$6:$D$105,2,FALSE),"")</f>
        <v/>
      </c>
      <c r="AW155" s="11" t="n">
        <v>19.7600000000004</v>
      </c>
      <c r="AX155" s="11">
        <f>IFERROR(VLOOKUP(AW155,'CRUCE OPORTUNIDADES'!$C$6:$D$105,2,FALSE),"")</f>
        <v/>
      </c>
      <c r="AY155" s="11" t="n">
        <v>20.7600000000004</v>
      </c>
      <c r="AZ155" s="11">
        <f>IFERROR(VLOOKUP(AY155,'CRUCE OPORTUNIDADES'!$C$6:$D$105,2,FALSE),"")</f>
        <v/>
      </c>
      <c r="BA155" s="11" t="n">
        <v>21.7600000000004</v>
      </c>
      <c r="BB155" s="11">
        <f>IFERROR(VLOOKUP(BA155,'CRUCE OPORTUNIDADES'!$C$6:$D$105,2,FALSE),"")</f>
        <v/>
      </c>
      <c r="BC155" s="11" t="n">
        <v>22.7600000000004</v>
      </c>
      <c r="BD155" s="11">
        <f>IFERROR(VLOOKUP(BC155,'CRUCE OPORTUNIDADES'!$C$6:$D$105,2,FALSE),"")</f>
        <v/>
      </c>
      <c r="BE155" s="11" t="n">
        <v>23.7600000000004</v>
      </c>
      <c r="BF155" s="11">
        <f>IFERROR(VLOOKUP(BE155,'CRUCE OPORTUNIDADES'!$C$6:$D$105,2,FALSE),"")</f>
        <v/>
      </c>
      <c r="BG155" s="11" t="n">
        <v>24.7600000000005</v>
      </c>
      <c r="BH155" s="11">
        <f>IFERROR(VLOOKUP(BG155,'CRUCE OPORTUNIDADES'!$C$6:$D$105,2,FALSE),"")</f>
        <v/>
      </c>
      <c r="BI155" s="11" t="n">
        <v>25.7600000000005</v>
      </c>
      <c r="BJ155" s="11">
        <f>IFERROR(VLOOKUP(BI155,'CRUCE OPORTUNIDADES'!$C$6:$D$105,2,FALSE),"")</f>
        <v/>
      </c>
    </row>
    <row r="156">
      <c r="N156" s="11">
        <f>IF(N157&lt;&gt;""," -O","")</f>
        <v/>
      </c>
      <c r="P156" s="11">
        <f>IF(P157&lt;&gt;""," -O","")</f>
        <v/>
      </c>
      <c r="R156" s="11">
        <f>IF(R157&lt;&gt;""," -O","")</f>
        <v/>
      </c>
      <c r="T156" s="11">
        <f>IF(T157&lt;&gt;""," -O","")</f>
        <v/>
      </c>
      <c r="V156" s="11">
        <f>IF(V157&lt;&gt;""," -O","")</f>
        <v/>
      </c>
      <c r="X156" s="11">
        <f>IF(X157&lt;&gt;""," -O","")</f>
        <v/>
      </c>
      <c r="Z156" s="11">
        <f>IF(Z157&lt;&gt;""," -O","")</f>
        <v/>
      </c>
      <c r="AB156" s="11">
        <f>IF(AB157&lt;&gt;""," -O","")</f>
        <v/>
      </c>
      <c r="AD156" s="11">
        <f>IF(AD157&lt;&gt;""," -O","")</f>
        <v/>
      </c>
      <c r="AF156" s="11">
        <f>IF(AF157&lt;&gt;""," -O","")</f>
        <v/>
      </c>
      <c r="AH156" s="11">
        <f>IF(AH157&lt;&gt;""," -O","")</f>
        <v/>
      </c>
      <c r="AJ156" s="11">
        <f>IF(AJ157&lt;&gt;""," -O","")</f>
        <v/>
      </c>
      <c r="AL156" s="11">
        <f>IF(AL157&lt;&gt;""," -O","")</f>
        <v/>
      </c>
      <c r="AN156" s="11">
        <f>IF(AN157&lt;&gt;""," -O","")</f>
        <v/>
      </c>
      <c r="AP156" s="11">
        <f>IF(AP157&lt;&gt;""," -O","")</f>
        <v/>
      </c>
      <c r="AR156" s="11">
        <f>IF(AR157&lt;&gt;""," -O","")</f>
        <v/>
      </c>
      <c r="AT156" s="11">
        <f>IF(AT157&lt;&gt;""," -O","")</f>
        <v/>
      </c>
      <c r="AV156" s="11">
        <f>IF(AV157&lt;&gt;""," -O","")</f>
        <v/>
      </c>
      <c r="AX156" s="11">
        <f>IF(AX157&lt;&gt;""," -O","")</f>
        <v/>
      </c>
      <c r="AZ156" s="11">
        <f>IF(AZ157&lt;&gt;""," -O","")</f>
        <v/>
      </c>
      <c r="BB156" s="11">
        <f>IF(BB157&lt;&gt;""," -O","")</f>
        <v/>
      </c>
      <c r="BD156" s="11">
        <f>IF(BD157&lt;&gt;""," -O","")</f>
        <v/>
      </c>
      <c r="BF156" s="11">
        <f>IF(BF157&lt;&gt;""," -O","")</f>
        <v/>
      </c>
      <c r="BH156" s="11">
        <f>IF(BH157&lt;&gt;""," -O","")</f>
        <v/>
      </c>
      <c r="BJ156" s="11">
        <f>IF(BJ157&lt;&gt;""," -O","")</f>
        <v/>
      </c>
    </row>
    <row r="157">
      <c r="M157" s="11" t="n">
        <v>1.77</v>
      </c>
      <c r="N157" s="11">
        <f>IFERROR(VLOOKUP(M157,'CRUCE OPORTUNIDADES'!$C$6:$D$105,2,FALSE),"")</f>
        <v/>
      </c>
      <c r="O157" s="11" t="n">
        <v>2.77000000000002</v>
      </c>
      <c r="P157" s="11">
        <f>IFERROR(VLOOKUP(O157,'CRUCE OPORTUNIDADES'!$C$6:$D$105,2,FALSE),"")</f>
        <v/>
      </c>
      <c r="Q157" s="11" t="n">
        <v>3.77000000000004</v>
      </c>
      <c r="R157" s="11">
        <f>IFERROR(VLOOKUP(Q157,'CRUCE OPORTUNIDADES'!$C$6:$D$105,2,FALSE),"")</f>
        <v/>
      </c>
      <c r="S157" s="11" t="n">
        <v>4.77000000000006</v>
      </c>
      <c r="T157" s="11">
        <f>IFERROR(VLOOKUP(S157,'CRUCE OPORTUNIDADES'!$C$6:$D$105,2,FALSE),"")</f>
        <v/>
      </c>
      <c r="U157" s="11" t="n">
        <v>5.77000000000008</v>
      </c>
      <c r="V157" s="11">
        <f>IFERROR(VLOOKUP(U157,'CRUCE OPORTUNIDADES'!$C$6:$D$105,2,FALSE),"")</f>
        <v/>
      </c>
      <c r="W157" s="11" t="n">
        <v>6.7700000000001</v>
      </c>
      <c r="X157" s="11">
        <f>IFERROR(VLOOKUP(W157,'CRUCE OPORTUNIDADES'!$C$6:$D$105,2,FALSE),"")</f>
        <v/>
      </c>
      <c r="Y157" s="11" t="n">
        <v>7.77000000000012</v>
      </c>
      <c r="Z157" s="11">
        <f>IFERROR(VLOOKUP(Y157,'CRUCE OPORTUNIDADES'!$C$6:$D$105,2,FALSE),"")</f>
        <v/>
      </c>
      <c r="AA157" s="11" t="n">
        <v>8.77000000000014</v>
      </c>
      <c r="AB157" s="11">
        <f>IFERROR(VLOOKUP(AA157,'CRUCE OPORTUNIDADES'!$C$6:$D$105,2,FALSE),"")</f>
        <v/>
      </c>
      <c r="AC157" s="11" t="n">
        <v>9.770000000000159</v>
      </c>
      <c r="AD157" s="11">
        <f>IFERROR(VLOOKUP(AC157,'CRUCE OPORTUNIDADES'!$C$6:$D$105,2,FALSE),"")</f>
        <v/>
      </c>
      <c r="AE157" s="11" t="n">
        <v>10.7700000000002</v>
      </c>
      <c r="AF157" s="11">
        <f>IFERROR(VLOOKUP(AE157,'CRUCE OPORTUNIDADES'!$C$6:$D$105,2,FALSE),"")</f>
        <v/>
      </c>
      <c r="AG157" s="11" t="n">
        <v>11.7700000000002</v>
      </c>
      <c r="AH157" s="11">
        <f>IFERROR(VLOOKUP(AG157,'CRUCE OPORTUNIDADES'!$C$6:$D$105,2,FALSE),"")</f>
        <v/>
      </c>
      <c r="AI157" s="11" t="n">
        <v>12.7700000000002</v>
      </c>
      <c r="AJ157" s="11">
        <f>IFERROR(VLOOKUP(AI157,'CRUCE OPORTUNIDADES'!$C$6:$D$105,2,FALSE),"")</f>
        <v/>
      </c>
      <c r="AK157" s="11" t="n">
        <v>13.7700000000002</v>
      </c>
      <c r="AL157" s="11">
        <f>IFERROR(VLOOKUP(AK157,'CRUCE OPORTUNIDADES'!$C$6:$D$105,2,FALSE),"")</f>
        <v/>
      </c>
      <c r="AM157" s="11" t="n">
        <v>14.7700000000003</v>
      </c>
      <c r="AN157" s="11">
        <f>IFERROR(VLOOKUP(AM157,'CRUCE OPORTUNIDADES'!$C$6:$D$105,2,FALSE),"")</f>
        <v/>
      </c>
      <c r="AO157" s="11" t="n">
        <v>15.7700000000003</v>
      </c>
      <c r="AP157" s="11">
        <f>IFERROR(VLOOKUP(AO157,'CRUCE OPORTUNIDADES'!$C$6:$D$105,2,FALSE),"")</f>
        <v/>
      </c>
      <c r="AQ157" s="11" t="n">
        <v>16.7700000000003</v>
      </c>
      <c r="AR157" s="11">
        <f>IFERROR(VLOOKUP(AQ157,'CRUCE OPORTUNIDADES'!$C$6:$D$105,2,FALSE),"")</f>
        <v/>
      </c>
      <c r="AS157" s="11" t="n">
        <v>17.7700000000003</v>
      </c>
      <c r="AT157" s="11">
        <f>IFERROR(VLOOKUP(AS157,'CRUCE OPORTUNIDADES'!$C$6:$D$105,2,FALSE),"")</f>
        <v/>
      </c>
      <c r="AU157" s="11" t="n">
        <v>18.7700000000003</v>
      </c>
      <c r="AV157" s="11">
        <f>IFERROR(VLOOKUP(AU157,'CRUCE OPORTUNIDADES'!$C$6:$D$105,2,FALSE),"")</f>
        <v/>
      </c>
      <c r="AW157" s="11" t="n">
        <v>19.7700000000004</v>
      </c>
      <c r="AX157" s="11">
        <f>IFERROR(VLOOKUP(AW157,'CRUCE OPORTUNIDADES'!$C$6:$D$105,2,FALSE),"")</f>
        <v/>
      </c>
      <c r="AY157" s="11" t="n">
        <v>20.7700000000004</v>
      </c>
      <c r="AZ157" s="11">
        <f>IFERROR(VLOOKUP(AY157,'CRUCE OPORTUNIDADES'!$C$6:$D$105,2,FALSE),"")</f>
        <v/>
      </c>
      <c r="BA157" s="11" t="n">
        <v>21.7700000000004</v>
      </c>
      <c r="BB157" s="11">
        <f>IFERROR(VLOOKUP(BA157,'CRUCE OPORTUNIDADES'!$C$6:$D$105,2,FALSE),"")</f>
        <v/>
      </c>
      <c r="BC157" s="11" t="n">
        <v>22.7700000000004</v>
      </c>
      <c r="BD157" s="11">
        <f>IFERROR(VLOOKUP(BC157,'CRUCE OPORTUNIDADES'!$C$6:$D$105,2,FALSE),"")</f>
        <v/>
      </c>
      <c r="BE157" s="11" t="n">
        <v>23.7700000000004</v>
      </c>
      <c r="BF157" s="11">
        <f>IFERROR(VLOOKUP(BE157,'CRUCE OPORTUNIDADES'!$C$6:$D$105,2,FALSE),"")</f>
        <v/>
      </c>
      <c r="BG157" s="11" t="n">
        <v>24.7700000000005</v>
      </c>
      <c r="BH157" s="11">
        <f>IFERROR(VLOOKUP(BG157,'CRUCE OPORTUNIDADES'!$C$6:$D$105,2,FALSE),"")</f>
        <v/>
      </c>
      <c r="BI157" s="11" t="n">
        <v>25.7700000000005</v>
      </c>
      <c r="BJ157" s="11">
        <f>IFERROR(VLOOKUP(BI157,'CRUCE OPORTUNIDADES'!$C$6:$D$105,2,FALSE),"")</f>
        <v/>
      </c>
    </row>
    <row r="158">
      <c r="N158" s="11">
        <f>IF(N159&lt;&gt;""," -O","")</f>
        <v/>
      </c>
      <c r="P158" s="11">
        <f>IF(P159&lt;&gt;""," -O","")</f>
        <v/>
      </c>
      <c r="R158" s="11">
        <f>IF(R159&lt;&gt;""," -O","")</f>
        <v/>
      </c>
      <c r="T158" s="11">
        <f>IF(T159&lt;&gt;""," -O","")</f>
        <v/>
      </c>
      <c r="V158" s="11">
        <f>IF(V159&lt;&gt;""," -O","")</f>
        <v/>
      </c>
      <c r="X158" s="11">
        <f>IF(X159&lt;&gt;""," -O","")</f>
        <v/>
      </c>
      <c r="Z158" s="11">
        <f>IF(Z159&lt;&gt;""," -O","")</f>
        <v/>
      </c>
      <c r="AB158" s="11">
        <f>IF(AB159&lt;&gt;""," -O","")</f>
        <v/>
      </c>
      <c r="AD158" s="11">
        <f>IF(AD159&lt;&gt;""," -O","")</f>
        <v/>
      </c>
      <c r="AF158" s="11">
        <f>IF(AF159&lt;&gt;""," -O","")</f>
        <v/>
      </c>
      <c r="AH158" s="11">
        <f>IF(AH159&lt;&gt;""," -O","")</f>
        <v/>
      </c>
      <c r="AJ158" s="11">
        <f>IF(AJ159&lt;&gt;""," -O","")</f>
        <v/>
      </c>
      <c r="AL158" s="11">
        <f>IF(AL159&lt;&gt;""," -O","")</f>
        <v/>
      </c>
      <c r="AN158" s="11">
        <f>IF(AN159&lt;&gt;""," -O","")</f>
        <v/>
      </c>
      <c r="AP158" s="11">
        <f>IF(AP159&lt;&gt;""," -O","")</f>
        <v/>
      </c>
      <c r="AR158" s="11">
        <f>IF(AR159&lt;&gt;""," -O","")</f>
        <v/>
      </c>
      <c r="AT158" s="11">
        <f>IF(AT159&lt;&gt;""," -O","")</f>
        <v/>
      </c>
      <c r="AV158" s="11">
        <f>IF(AV159&lt;&gt;""," -O","")</f>
        <v/>
      </c>
      <c r="AX158" s="11">
        <f>IF(AX159&lt;&gt;""," -O","")</f>
        <v/>
      </c>
      <c r="AZ158" s="11">
        <f>IF(AZ159&lt;&gt;""," -O","")</f>
        <v/>
      </c>
      <c r="BB158" s="11">
        <f>IF(BB159&lt;&gt;""," -O","")</f>
        <v/>
      </c>
      <c r="BD158" s="11">
        <f>IF(BD159&lt;&gt;""," -O","")</f>
        <v/>
      </c>
      <c r="BF158" s="11">
        <f>IF(BF159&lt;&gt;""," -O","")</f>
        <v/>
      </c>
      <c r="BH158" s="11">
        <f>IF(BH159&lt;&gt;""," -O","")</f>
        <v/>
      </c>
      <c r="BJ158" s="11">
        <f>IF(BJ159&lt;&gt;""," -O","")</f>
        <v/>
      </c>
    </row>
    <row r="159">
      <c r="M159" s="11" t="n">
        <v>1.78</v>
      </c>
      <c r="N159" s="11">
        <f>IFERROR(VLOOKUP(M159,'CRUCE OPORTUNIDADES'!$C$6:$D$105,2,FALSE),"")</f>
        <v/>
      </c>
      <c r="O159" s="11" t="n">
        <v>2.78000000000002</v>
      </c>
      <c r="P159" s="11">
        <f>IFERROR(VLOOKUP(O159,'CRUCE OPORTUNIDADES'!$C$6:$D$105,2,FALSE),"")</f>
        <v/>
      </c>
      <c r="Q159" s="11" t="n">
        <v>3.78000000000004</v>
      </c>
      <c r="R159" s="11">
        <f>IFERROR(VLOOKUP(Q159,'CRUCE OPORTUNIDADES'!$C$6:$D$105,2,FALSE),"")</f>
        <v/>
      </c>
      <c r="S159" s="11" t="n">
        <v>4.78000000000006</v>
      </c>
      <c r="T159" s="11">
        <f>IFERROR(VLOOKUP(S159,'CRUCE OPORTUNIDADES'!$C$6:$D$105,2,FALSE),"")</f>
        <v/>
      </c>
      <c r="U159" s="11" t="n">
        <v>5.78000000000008</v>
      </c>
      <c r="V159" s="11">
        <f>IFERROR(VLOOKUP(U159,'CRUCE OPORTUNIDADES'!$C$6:$D$105,2,FALSE),"")</f>
        <v/>
      </c>
      <c r="W159" s="11" t="n">
        <v>6.7800000000001</v>
      </c>
      <c r="X159" s="11">
        <f>IFERROR(VLOOKUP(W159,'CRUCE OPORTUNIDADES'!$C$6:$D$105,2,FALSE),"")</f>
        <v/>
      </c>
      <c r="Y159" s="11" t="n">
        <v>7.78000000000012</v>
      </c>
      <c r="Z159" s="11">
        <f>IFERROR(VLOOKUP(Y159,'CRUCE OPORTUNIDADES'!$C$6:$D$105,2,FALSE),"")</f>
        <v/>
      </c>
      <c r="AA159" s="11" t="n">
        <v>8.78000000000014</v>
      </c>
      <c r="AB159" s="11">
        <f>IFERROR(VLOOKUP(AA159,'CRUCE OPORTUNIDADES'!$C$6:$D$105,2,FALSE),"")</f>
        <v/>
      </c>
      <c r="AC159" s="11" t="n">
        <v>9.780000000000159</v>
      </c>
      <c r="AD159" s="11">
        <f>IFERROR(VLOOKUP(AC159,'CRUCE OPORTUNIDADES'!$C$6:$D$105,2,FALSE),"")</f>
        <v/>
      </c>
      <c r="AE159" s="11" t="n">
        <v>10.7800000000002</v>
      </c>
      <c r="AF159" s="11">
        <f>IFERROR(VLOOKUP(AE159,'CRUCE OPORTUNIDADES'!$C$6:$D$105,2,FALSE),"")</f>
        <v/>
      </c>
      <c r="AG159" s="11" t="n">
        <v>11.7800000000002</v>
      </c>
      <c r="AH159" s="11">
        <f>IFERROR(VLOOKUP(AG159,'CRUCE OPORTUNIDADES'!$C$6:$D$105,2,FALSE),"")</f>
        <v/>
      </c>
      <c r="AI159" s="11" t="n">
        <v>12.7800000000002</v>
      </c>
      <c r="AJ159" s="11">
        <f>IFERROR(VLOOKUP(AI159,'CRUCE OPORTUNIDADES'!$C$6:$D$105,2,FALSE),"")</f>
        <v/>
      </c>
      <c r="AK159" s="11" t="n">
        <v>13.7800000000002</v>
      </c>
      <c r="AL159" s="11">
        <f>IFERROR(VLOOKUP(AK159,'CRUCE OPORTUNIDADES'!$C$6:$D$105,2,FALSE),"")</f>
        <v/>
      </c>
      <c r="AM159" s="11" t="n">
        <v>14.7800000000003</v>
      </c>
      <c r="AN159" s="11">
        <f>IFERROR(VLOOKUP(AM159,'CRUCE OPORTUNIDADES'!$C$6:$D$105,2,FALSE),"")</f>
        <v/>
      </c>
      <c r="AO159" s="11" t="n">
        <v>15.7800000000003</v>
      </c>
      <c r="AP159" s="11">
        <f>IFERROR(VLOOKUP(AO159,'CRUCE OPORTUNIDADES'!$C$6:$D$105,2,FALSE),"")</f>
        <v/>
      </c>
      <c r="AQ159" s="11" t="n">
        <v>16.7800000000003</v>
      </c>
      <c r="AR159" s="11">
        <f>IFERROR(VLOOKUP(AQ159,'CRUCE OPORTUNIDADES'!$C$6:$D$105,2,FALSE),"")</f>
        <v/>
      </c>
      <c r="AS159" s="11" t="n">
        <v>17.7800000000003</v>
      </c>
      <c r="AT159" s="11">
        <f>IFERROR(VLOOKUP(AS159,'CRUCE OPORTUNIDADES'!$C$6:$D$105,2,FALSE),"")</f>
        <v/>
      </c>
      <c r="AU159" s="11" t="n">
        <v>18.7800000000003</v>
      </c>
      <c r="AV159" s="11">
        <f>IFERROR(VLOOKUP(AU159,'CRUCE OPORTUNIDADES'!$C$6:$D$105,2,FALSE),"")</f>
        <v/>
      </c>
      <c r="AW159" s="11" t="n">
        <v>19.7800000000004</v>
      </c>
      <c r="AX159" s="11">
        <f>IFERROR(VLOOKUP(AW159,'CRUCE OPORTUNIDADES'!$C$6:$D$105,2,FALSE),"")</f>
        <v/>
      </c>
      <c r="AY159" s="11" t="n">
        <v>20.7800000000004</v>
      </c>
      <c r="AZ159" s="11">
        <f>IFERROR(VLOOKUP(AY159,'CRUCE OPORTUNIDADES'!$C$6:$D$105,2,FALSE),"")</f>
        <v/>
      </c>
      <c r="BA159" s="11" t="n">
        <v>21.7800000000004</v>
      </c>
      <c r="BB159" s="11">
        <f>IFERROR(VLOOKUP(BA159,'CRUCE OPORTUNIDADES'!$C$6:$D$105,2,FALSE),"")</f>
        <v/>
      </c>
      <c r="BC159" s="11" t="n">
        <v>22.7800000000004</v>
      </c>
      <c r="BD159" s="11">
        <f>IFERROR(VLOOKUP(BC159,'CRUCE OPORTUNIDADES'!$C$6:$D$105,2,FALSE),"")</f>
        <v/>
      </c>
      <c r="BE159" s="11" t="n">
        <v>23.7800000000004</v>
      </c>
      <c r="BF159" s="11">
        <f>IFERROR(VLOOKUP(BE159,'CRUCE OPORTUNIDADES'!$C$6:$D$105,2,FALSE),"")</f>
        <v/>
      </c>
      <c r="BG159" s="11" t="n">
        <v>24.7800000000005</v>
      </c>
      <c r="BH159" s="11">
        <f>IFERROR(VLOOKUP(BG159,'CRUCE OPORTUNIDADES'!$C$6:$D$105,2,FALSE),"")</f>
        <v/>
      </c>
      <c r="BI159" s="11" t="n">
        <v>25.7800000000005</v>
      </c>
      <c r="BJ159" s="11">
        <f>IFERROR(VLOOKUP(BI159,'CRUCE OPORTUNIDADES'!$C$6:$D$105,2,FALSE),"")</f>
        <v/>
      </c>
    </row>
    <row r="160">
      <c r="N160" s="11">
        <f>IF(N161&lt;&gt;""," -O","")</f>
        <v/>
      </c>
      <c r="P160" s="11">
        <f>IF(P161&lt;&gt;""," -O","")</f>
        <v/>
      </c>
      <c r="R160" s="11">
        <f>IF(R161&lt;&gt;""," -O","")</f>
        <v/>
      </c>
      <c r="T160" s="11">
        <f>IF(T161&lt;&gt;""," -O","")</f>
        <v/>
      </c>
      <c r="V160" s="11">
        <f>IF(V161&lt;&gt;""," -O","")</f>
        <v/>
      </c>
      <c r="X160" s="11">
        <f>IF(X161&lt;&gt;""," -O","")</f>
        <v/>
      </c>
      <c r="Z160" s="11">
        <f>IF(Z161&lt;&gt;""," -O","")</f>
        <v/>
      </c>
      <c r="AB160" s="11">
        <f>IF(AB161&lt;&gt;""," -O","")</f>
        <v/>
      </c>
      <c r="AD160" s="11">
        <f>IF(AD161&lt;&gt;""," -O","")</f>
        <v/>
      </c>
      <c r="AF160" s="11">
        <f>IF(AF161&lt;&gt;""," -O","")</f>
        <v/>
      </c>
      <c r="AH160" s="11">
        <f>IF(AH161&lt;&gt;""," -O","")</f>
        <v/>
      </c>
      <c r="AJ160" s="11">
        <f>IF(AJ161&lt;&gt;""," -O","")</f>
        <v/>
      </c>
      <c r="AL160" s="11">
        <f>IF(AL161&lt;&gt;""," -O","")</f>
        <v/>
      </c>
      <c r="AN160" s="11">
        <f>IF(AN161&lt;&gt;""," -O","")</f>
        <v/>
      </c>
      <c r="AP160" s="11">
        <f>IF(AP161&lt;&gt;""," -O","")</f>
        <v/>
      </c>
      <c r="AR160" s="11">
        <f>IF(AR161&lt;&gt;""," -O","")</f>
        <v/>
      </c>
      <c r="AT160" s="11">
        <f>IF(AT161&lt;&gt;""," -O","")</f>
        <v/>
      </c>
      <c r="AV160" s="11">
        <f>IF(AV161&lt;&gt;""," -O","")</f>
        <v/>
      </c>
      <c r="AX160" s="11">
        <f>IF(AX161&lt;&gt;""," -O","")</f>
        <v/>
      </c>
      <c r="AZ160" s="11">
        <f>IF(AZ161&lt;&gt;""," -O","")</f>
        <v/>
      </c>
      <c r="BB160" s="11">
        <f>IF(BB161&lt;&gt;""," -O","")</f>
        <v/>
      </c>
      <c r="BD160" s="11">
        <f>IF(BD161&lt;&gt;""," -O","")</f>
        <v/>
      </c>
      <c r="BF160" s="11">
        <f>IF(BF161&lt;&gt;""," -O","")</f>
        <v/>
      </c>
      <c r="BH160" s="11">
        <f>IF(BH161&lt;&gt;""," -O","")</f>
        <v/>
      </c>
      <c r="BJ160" s="11">
        <f>IF(BJ161&lt;&gt;""," -O","")</f>
        <v/>
      </c>
    </row>
    <row r="161">
      <c r="M161" s="11" t="n">
        <v>1.79</v>
      </c>
      <c r="N161" s="11">
        <f>IFERROR(VLOOKUP(M161,'CRUCE OPORTUNIDADES'!$C$6:$D$105,2,FALSE),"")</f>
        <v/>
      </c>
      <c r="O161" s="11" t="n">
        <v>2.79000000000002</v>
      </c>
      <c r="P161" s="11">
        <f>IFERROR(VLOOKUP(O161,'CRUCE OPORTUNIDADES'!$C$6:$D$105,2,FALSE),"")</f>
        <v/>
      </c>
      <c r="Q161" s="11" t="n">
        <v>3.79000000000004</v>
      </c>
      <c r="R161" s="11">
        <f>IFERROR(VLOOKUP(Q161,'CRUCE OPORTUNIDADES'!$C$6:$D$105,2,FALSE),"")</f>
        <v/>
      </c>
      <c r="S161" s="11" t="n">
        <v>4.79000000000006</v>
      </c>
      <c r="T161" s="11">
        <f>IFERROR(VLOOKUP(S161,'CRUCE OPORTUNIDADES'!$C$6:$D$105,2,FALSE),"")</f>
        <v/>
      </c>
      <c r="U161" s="11" t="n">
        <v>5.79000000000008</v>
      </c>
      <c r="V161" s="11">
        <f>IFERROR(VLOOKUP(U161,'CRUCE OPORTUNIDADES'!$C$6:$D$105,2,FALSE),"")</f>
        <v/>
      </c>
      <c r="W161" s="11" t="n">
        <v>6.7900000000001</v>
      </c>
      <c r="X161" s="11">
        <f>IFERROR(VLOOKUP(W161,'CRUCE OPORTUNIDADES'!$C$6:$D$105,2,FALSE),"")</f>
        <v/>
      </c>
      <c r="Y161" s="11" t="n">
        <v>7.79000000000012</v>
      </c>
      <c r="Z161" s="11">
        <f>IFERROR(VLOOKUP(Y161,'CRUCE OPORTUNIDADES'!$C$6:$D$105,2,FALSE),"")</f>
        <v/>
      </c>
      <c r="AA161" s="11" t="n">
        <v>8.790000000000139</v>
      </c>
      <c r="AB161" s="11">
        <f>IFERROR(VLOOKUP(AA161,'CRUCE OPORTUNIDADES'!$C$6:$D$105,2,FALSE),"")</f>
        <v/>
      </c>
      <c r="AC161" s="11" t="n">
        <v>9.790000000000161</v>
      </c>
      <c r="AD161" s="11">
        <f>IFERROR(VLOOKUP(AC161,'CRUCE OPORTUNIDADES'!$C$6:$D$105,2,FALSE),"")</f>
        <v/>
      </c>
      <c r="AE161" s="11" t="n">
        <v>10.7900000000002</v>
      </c>
      <c r="AF161" s="11">
        <f>IFERROR(VLOOKUP(AE161,'CRUCE OPORTUNIDADES'!$C$6:$D$105,2,FALSE),"")</f>
        <v/>
      </c>
      <c r="AG161" s="11" t="n">
        <v>11.7900000000002</v>
      </c>
      <c r="AH161" s="11">
        <f>IFERROR(VLOOKUP(AG161,'CRUCE OPORTUNIDADES'!$C$6:$D$105,2,FALSE),"")</f>
        <v/>
      </c>
      <c r="AI161" s="11" t="n">
        <v>12.7900000000002</v>
      </c>
      <c r="AJ161" s="11">
        <f>IFERROR(VLOOKUP(AI161,'CRUCE OPORTUNIDADES'!$C$6:$D$105,2,FALSE),"")</f>
        <v/>
      </c>
      <c r="AK161" s="11" t="n">
        <v>13.7900000000002</v>
      </c>
      <c r="AL161" s="11">
        <f>IFERROR(VLOOKUP(AK161,'CRUCE OPORTUNIDADES'!$C$6:$D$105,2,FALSE),"")</f>
        <v/>
      </c>
      <c r="AM161" s="11" t="n">
        <v>14.7900000000003</v>
      </c>
      <c r="AN161" s="11">
        <f>IFERROR(VLOOKUP(AM161,'CRUCE OPORTUNIDADES'!$C$6:$D$105,2,FALSE),"")</f>
        <v/>
      </c>
      <c r="AO161" s="11" t="n">
        <v>15.7900000000003</v>
      </c>
      <c r="AP161" s="11">
        <f>IFERROR(VLOOKUP(AO161,'CRUCE OPORTUNIDADES'!$C$6:$D$105,2,FALSE),"")</f>
        <v/>
      </c>
      <c r="AQ161" s="11" t="n">
        <v>16.7900000000003</v>
      </c>
      <c r="AR161" s="11">
        <f>IFERROR(VLOOKUP(AQ161,'CRUCE OPORTUNIDADES'!$C$6:$D$105,2,FALSE),"")</f>
        <v/>
      </c>
      <c r="AS161" s="11" t="n">
        <v>17.7900000000003</v>
      </c>
      <c r="AT161" s="11">
        <f>IFERROR(VLOOKUP(AS161,'CRUCE OPORTUNIDADES'!$C$6:$D$105,2,FALSE),"")</f>
        <v/>
      </c>
      <c r="AU161" s="11" t="n">
        <v>18.7900000000003</v>
      </c>
      <c r="AV161" s="11">
        <f>IFERROR(VLOOKUP(AU161,'CRUCE OPORTUNIDADES'!$C$6:$D$105,2,FALSE),"")</f>
        <v/>
      </c>
      <c r="AW161" s="11" t="n">
        <v>19.7900000000004</v>
      </c>
      <c r="AX161" s="11">
        <f>IFERROR(VLOOKUP(AW161,'CRUCE OPORTUNIDADES'!$C$6:$D$105,2,FALSE),"")</f>
        <v/>
      </c>
      <c r="AY161" s="11" t="n">
        <v>20.7900000000004</v>
      </c>
      <c r="AZ161" s="11">
        <f>IFERROR(VLOOKUP(AY161,'CRUCE OPORTUNIDADES'!$C$6:$D$105,2,FALSE),"")</f>
        <v/>
      </c>
      <c r="BA161" s="11" t="n">
        <v>21.7900000000004</v>
      </c>
      <c r="BB161" s="11">
        <f>IFERROR(VLOOKUP(BA161,'CRUCE OPORTUNIDADES'!$C$6:$D$105,2,FALSE),"")</f>
        <v/>
      </c>
      <c r="BC161" s="11" t="n">
        <v>22.7900000000004</v>
      </c>
      <c r="BD161" s="11">
        <f>IFERROR(VLOOKUP(BC161,'CRUCE OPORTUNIDADES'!$C$6:$D$105,2,FALSE),"")</f>
        <v/>
      </c>
      <c r="BE161" s="11" t="n">
        <v>23.7900000000004</v>
      </c>
      <c r="BF161" s="11">
        <f>IFERROR(VLOOKUP(BE161,'CRUCE OPORTUNIDADES'!$C$6:$D$105,2,FALSE),"")</f>
        <v/>
      </c>
      <c r="BG161" s="11" t="n">
        <v>24.7900000000005</v>
      </c>
      <c r="BH161" s="11">
        <f>IFERROR(VLOOKUP(BG161,'CRUCE OPORTUNIDADES'!$C$6:$D$105,2,FALSE),"")</f>
        <v/>
      </c>
      <c r="BI161" s="11" t="n">
        <v>25.7900000000005</v>
      </c>
      <c r="BJ161" s="11">
        <f>IFERROR(VLOOKUP(BI161,'CRUCE OPORTUNIDADES'!$C$6:$D$105,2,FALSE),"")</f>
        <v/>
      </c>
    </row>
    <row r="162">
      <c r="N162" s="11">
        <f>IF(N163&lt;&gt;""," -O","")</f>
        <v/>
      </c>
      <c r="P162" s="11">
        <f>IF(P163&lt;&gt;""," -O","")</f>
        <v/>
      </c>
      <c r="R162" s="11">
        <f>IF(R163&lt;&gt;""," -O","")</f>
        <v/>
      </c>
      <c r="T162" s="11">
        <f>IF(T163&lt;&gt;""," -O","")</f>
        <v/>
      </c>
      <c r="V162" s="11">
        <f>IF(V163&lt;&gt;""," -O","")</f>
        <v/>
      </c>
      <c r="X162" s="11">
        <f>IF(X163&lt;&gt;""," -O","")</f>
        <v/>
      </c>
      <c r="Z162" s="11">
        <f>IF(Z163&lt;&gt;""," -O","")</f>
        <v/>
      </c>
      <c r="AB162" s="11">
        <f>IF(AB163&lt;&gt;""," -O","")</f>
        <v/>
      </c>
      <c r="AD162" s="11">
        <f>IF(AD163&lt;&gt;""," -O","")</f>
        <v/>
      </c>
      <c r="AF162" s="11">
        <f>IF(AF163&lt;&gt;""," -O","")</f>
        <v/>
      </c>
      <c r="AH162" s="11">
        <f>IF(AH163&lt;&gt;""," -O","")</f>
        <v/>
      </c>
      <c r="AJ162" s="11">
        <f>IF(AJ163&lt;&gt;""," -O","")</f>
        <v/>
      </c>
      <c r="AL162" s="11">
        <f>IF(AL163&lt;&gt;""," -O","")</f>
        <v/>
      </c>
      <c r="AN162" s="11">
        <f>IF(AN163&lt;&gt;""," -O","")</f>
        <v/>
      </c>
      <c r="AP162" s="11">
        <f>IF(AP163&lt;&gt;""," -O","")</f>
        <v/>
      </c>
      <c r="AR162" s="11">
        <f>IF(AR163&lt;&gt;""," -O","")</f>
        <v/>
      </c>
      <c r="AT162" s="11">
        <f>IF(AT163&lt;&gt;""," -O","")</f>
        <v/>
      </c>
      <c r="AV162" s="11">
        <f>IF(AV163&lt;&gt;""," -O","")</f>
        <v/>
      </c>
      <c r="AX162" s="11">
        <f>IF(AX163&lt;&gt;""," -O","")</f>
        <v/>
      </c>
      <c r="AZ162" s="11">
        <f>IF(AZ163&lt;&gt;""," -O","")</f>
        <v/>
      </c>
      <c r="BB162" s="11">
        <f>IF(BB163&lt;&gt;""," -O","")</f>
        <v/>
      </c>
      <c r="BD162" s="11">
        <f>IF(BD163&lt;&gt;""," -O","")</f>
        <v/>
      </c>
      <c r="BF162" s="11">
        <f>IF(BF163&lt;&gt;""," -O","")</f>
        <v/>
      </c>
      <c r="BH162" s="11">
        <f>IF(BH163&lt;&gt;""," -O","")</f>
        <v/>
      </c>
      <c r="BJ162" s="11">
        <f>IF(BJ163&lt;&gt;""," -O","")</f>
        <v/>
      </c>
    </row>
    <row r="163">
      <c r="M163" s="11" t="n">
        <v>1.8</v>
      </c>
      <c r="N163" s="11">
        <f>IFERROR(VLOOKUP(M163,'CRUCE OPORTUNIDADES'!$C$6:$D$105,2,FALSE),"")</f>
        <v/>
      </c>
      <c r="O163" s="11" t="n">
        <v>2.80000000000002</v>
      </c>
      <c r="P163" s="11">
        <f>IFERROR(VLOOKUP(O163,'CRUCE OPORTUNIDADES'!$C$6:$D$105,2,FALSE),"")</f>
        <v/>
      </c>
      <c r="Q163" s="11" t="n">
        <v>3.80000000000004</v>
      </c>
      <c r="R163" s="11">
        <f>IFERROR(VLOOKUP(Q163,'CRUCE OPORTUNIDADES'!$C$6:$D$105,2,FALSE),"")</f>
        <v/>
      </c>
      <c r="S163" s="11" t="n">
        <v>4.80000000000006</v>
      </c>
      <c r="T163" s="11">
        <f>IFERROR(VLOOKUP(S163,'CRUCE OPORTUNIDADES'!$C$6:$D$105,2,FALSE),"")</f>
        <v/>
      </c>
      <c r="U163" s="11" t="n">
        <v>5.80000000000008</v>
      </c>
      <c r="V163" s="11">
        <f>IFERROR(VLOOKUP(U163,'CRUCE OPORTUNIDADES'!$C$6:$D$105,2,FALSE),"")</f>
        <v/>
      </c>
      <c r="W163" s="11" t="n">
        <v>6.8000000000001</v>
      </c>
      <c r="X163" s="11">
        <f>IFERROR(VLOOKUP(W163,'CRUCE OPORTUNIDADES'!$C$6:$D$105,2,FALSE),"")</f>
        <v/>
      </c>
      <c r="Y163" s="11" t="n">
        <v>7.80000000000012</v>
      </c>
      <c r="Z163" s="11">
        <f>IFERROR(VLOOKUP(Y163,'CRUCE OPORTUNIDADES'!$C$6:$D$105,2,FALSE),"")</f>
        <v/>
      </c>
      <c r="AA163" s="11" t="n">
        <v>8.800000000000139</v>
      </c>
      <c r="AB163" s="11">
        <f>IFERROR(VLOOKUP(AA163,'CRUCE OPORTUNIDADES'!$C$6:$D$105,2,FALSE),"")</f>
        <v/>
      </c>
      <c r="AC163" s="11" t="n">
        <v>9.800000000000161</v>
      </c>
      <c r="AD163" s="11">
        <f>IFERROR(VLOOKUP(AC163,'CRUCE OPORTUNIDADES'!$C$6:$D$105,2,FALSE),"")</f>
        <v/>
      </c>
      <c r="AE163" s="11" t="n">
        <v>10.8000000000002</v>
      </c>
      <c r="AF163" s="11">
        <f>IFERROR(VLOOKUP(AE163,'CRUCE OPORTUNIDADES'!$C$6:$D$105,2,FALSE),"")</f>
        <v/>
      </c>
      <c r="AG163" s="11" t="n">
        <v>11.8000000000002</v>
      </c>
      <c r="AH163" s="11">
        <f>IFERROR(VLOOKUP(AG163,'CRUCE OPORTUNIDADES'!$C$6:$D$105,2,FALSE),"")</f>
        <v/>
      </c>
      <c r="AI163" s="11" t="n">
        <v>12.8000000000002</v>
      </c>
      <c r="AJ163" s="11">
        <f>IFERROR(VLOOKUP(AI163,'CRUCE OPORTUNIDADES'!$C$6:$D$105,2,FALSE),"")</f>
        <v/>
      </c>
      <c r="AK163" s="11" t="n">
        <v>13.8000000000002</v>
      </c>
      <c r="AL163" s="11">
        <f>IFERROR(VLOOKUP(AK163,'CRUCE OPORTUNIDADES'!$C$6:$D$105,2,FALSE),"")</f>
        <v/>
      </c>
      <c r="AM163" s="11" t="n">
        <v>14.8000000000003</v>
      </c>
      <c r="AN163" s="11">
        <f>IFERROR(VLOOKUP(AM163,'CRUCE OPORTUNIDADES'!$C$6:$D$105,2,FALSE),"")</f>
        <v/>
      </c>
      <c r="AO163" s="11" t="n">
        <v>15.8000000000003</v>
      </c>
      <c r="AP163" s="11">
        <f>IFERROR(VLOOKUP(AO163,'CRUCE OPORTUNIDADES'!$C$6:$D$105,2,FALSE),"")</f>
        <v/>
      </c>
      <c r="AQ163" s="11" t="n">
        <v>16.8000000000003</v>
      </c>
      <c r="AR163" s="11">
        <f>IFERROR(VLOOKUP(AQ163,'CRUCE OPORTUNIDADES'!$C$6:$D$105,2,FALSE),"")</f>
        <v/>
      </c>
      <c r="AS163" s="11" t="n">
        <v>17.8000000000003</v>
      </c>
      <c r="AT163" s="11">
        <f>IFERROR(VLOOKUP(AS163,'CRUCE OPORTUNIDADES'!$C$6:$D$105,2,FALSE),"")</f>
        <v/>
      </c>
      <c r="AU163" s="11" t="n">
        <v>18.8000000000003</v>
      </c>
      <c r="AV163" s="11">
        <f>IFERROR(VLOOKUP(AU163,'CRUCE OPORTUNIDADES'!$C$6:$D$105,2,FALSE),"")</f>
        <v/>
      </c>
      <c r="AW163" s="11" t="n">
        <v>19.8000000000004</v>
      </c>
      <c r="AX163" s="11">
        <f>IFERROR(VLOOKUP(AW163,'CRUCE OPORTUNIDADES'!$C$6:$D$105,2,FALSE),"")</f>
        <v/>
      </c>
      <c r="AY163" s="11" t="n">
        <v>20.8000000000004</v>
      </c>
      <c r="AZ163" s="11">
        <f>IFERROR(VLOOKUP(AY163,'CRUCE OPORTUNIDADES'!$C$6:$D$105,2,FALSE),"")</f>
        <v/>
      </c>
      <c r="BA163" s="11" t="n">
        <v>21.8000000000004</v>
      </c>
      <c r="BB163" s="11">
        <f>IFERROR(VLOOKUP(BA163,'CRUCE OPORTUNIDADES'!$C$6:$D$105,2,FALSE),"")</f>
        <v/>
      </c>
      <c r="BC163" s="11" t="n">
        <v>22.8000000000004</v>
      </c>
      <c r="BD163" s="11">
        <f>IFERROR(VLOOKUP(BC163,'CRUCE OPORTUNIDADES'!$C$6:$D$105,2,FALSE),"")</f>
        <v/>
      </c>
      <c r="BE163" s="11" t="n">
        <v>23.8000000000004</v>
      </c>
      <c r="BF163" s="11">
        <f>IFERROR(VLOOKUP(BE163,'CRUCE OPORTUNIDADES'!$C$6:$D$105,2,FALSE),"")</f>
        <v/>
      </c>
      <c r="BG163" s="11" t="n">
        <v>24.8000000000005</v>
      </c>
      <c r="BH163" s="11">
        <f>IFERROR(VLOOKUP(BG163,'CRUCE OPORTUNIDADES'!$C$6:$D$105,2,FALSE),"")</f>
        <v/>
      </c>
      <c r="BI163" s="11" t="n">
        <v>25.8000000000005</v>
      </c>
      <c r="BJ163" s="11">
        <f>IFERROR(VLOOKUP(BI163,'CRUCE OPORTUNIDADES'!$C$6:$D$105,2,FALSE),"")</f>
        <v/>
      </c>
    </row>
    <row r="164">
      <c r="N164" s="11">
        <f>IF(N165&lt;&gt;""," -O","")</f>
        <v/>
      </c>
      <c r="P164" s="11">
        <f>IF(P165&lt;&gt;""," -O","")</f>
        <v/>
      </c>
      <c r="R164" s="11">
        <f>IF(R165&lt;&gt;""," -O","")</f>
        <v/>
      </c>
      <c r="T164" s="11">
        <f>IF(T165&lt;&gt;""," -O","")</f>
        <v/>
      </c>
      <c r="V164" s="11">
        <f>IF(V165&lt;&gt;""," -O","")</f>
        <v/>
      </c>
      <c r="X164" s="11">
        <f>IF(X165&lt;&gt;""," -O","")</f>
        <v/>
      </c>
      <c r="Z164" s="11">
        <f>IF(Z165&lt;&gt;""," -O","")</f>
        <v/>
      </c>
      <c r="AB164" s="11">
        <f>IF(AB165&lt;&gt;""," -O","")</f>
        <v/>
      </c>
      <c r="AD164" s="11">
        <f>IF(AD165&lt;&gt;""," -O","")</f>
        <v/>
      </c>
      <c r="AF164" s="11">
        <f>IF(AF165&lt;&gt;""," -O","")</f>
        <v/>
      </c>
      <c r="AH164" s="11">
        <f>IF(AH165&lt;&gt;""," -O","")</f>
        <v/>
      </c>
      <c r="AJ164" s="11">
        <f>IF(AJ165&lt;&gt;""," -O","")</f>
        <v/>
      </c>
      <c r="AL164" s="11">
        <f>IF(AL165&lt;&gt;""," -O","")</f>
        <v/>
      </c>
      <c r="AN164" s="11">
        <f>IF(AN165&lt;&gt;""," -O","")</f>
        <v/>
      </c>
      <c r="AP164" s="11">
        <f>IF(AP165&lt;&gt;""," -O","")</f>
        <v/>
      </c>
      <c r="AR164" s="11">
        <f>IF(AR165&lt;&gt;""," -O","")</f>
        <v/>
      </c>
      <c r="AT164" s="11">
        <f>IF(AT165&lt;&gt;""," -O","")</f>
        <v/>
      </c>
      <c r="AV164" s="11">
        <f>IF(AV165&lt;&gt;""," -O","")</f>
        <v/>
      </c>
      <c r="AX164" s="11">
        <f>IF(AX165&lt;&gt;""," -O","")</f>
        <v/>
      </c>
      <c r="AZ164" s="11">
        <f>IF(AZ165&lt;&gt;""," -O","")</f>
        <v/>
      </c>
      <c r="BB164" s="11">
        <f>IF(BB165&lt;&gt;""," -O","")</f>
        <v/>
      </c>
      <c r="BD164" s="11">
        <f>IF(BD165&lt;&gt;""," -O","")</f>
        <v/>
      </c>
      <c r="BF164" s="11">
        <f>IF(BF165&lt;&gt;""," -O","")</f>
        <v/>
      </c>
      <c r="BH164" s="11">
        <f>IF(BH165&lt;&gt;""," -O","")</f>
        <v/>
      </c>
      <c r="BJ164" s="11">
        <f>IF(BJ165&lt;&gt;""," -O","")</f>
        <v/>
      </c>
    </row>
    <row r="165">
      <c r="M165" s="11" t="n">
        <v>1.81</v>
      </c>
      <c r="N165" s="11">
        <f>IFERROR(VLOOKUP(M165,'CRUCE OPORTUNIDADES'!$C$6:$D$105,2,FALSE),"")</f>
        <v/>
      </c>
      <c r="O165" s="11" t="n">
        <v>2.81000000000002</v>
      </c>
      <c r="P165" s="11">
        <f>IFERROR(VLOOKUP(O165,'CRUCE OPORTUNIDADES'!$C$6:$D$105,2,FALSE),"")</f>
        <v/>
      </c>
      <c r="Q165" s="11" t="n">
        <v>3.81000000000004</v>
      </c>
      <c r="R165" s="11">
        <f>IFERROR(VLOOKUP(Q165,'CRUCE OPORTUNIDADES'!$C$6:$D$105,2,FALSE),"")</f>
        <v/>
      </c>
      <c r="S165" s="11" t="n">
        <v>4.81000000000006</v>
      </c>
      <c r="T165" s="11">
        <f>IFERROR(VLOOKUP(S165,'CRUCE OPORTUNIDADES'!$C$6:$D$105,2,FALSE),"")</f>
        <v/>
      </c>
      <c r="U165" s="11" t="n">
        <v>5.81000000000008</v>
      </c>
      <c r="V165" s="11">
        <f>IFERROR(VLOOKUP(U165,'CRUCE OPORTUNIDADES'!$C$6:$D$105,2,FALSE),"")</f>
        <v/>
      </c>
      <c r="W165" s="11" t="n">
        <v>6.8100000000001</v>
      </c>
      <c r="X165" s="11">
        <f>IFERROR(VLOOKUP(W165,'CRUCE OPORTUNIDADES'!$C$6:$D$105,2,FALSE),"")</f>
        <v/>
      </c>
      <c r="Y165" s="11" t="n">
        <v>7.81000000000012</v>
      </c>
      <c r="Z165" s="11">
        <f>IFERROR(VLOOKUP(Y165,'CRUCE OPORTUNIDADES'!$C$6:$D$105,2,FALSE),"")</f>
        <v/>
      </c>
      <c r="AA165" s="11" t="n">
        <v>8.810000000000141</v>
      </c>
      <c r="AB165" s="11">
        <f>IFERROR(VLOOKUP(AA165,'CRUCE OPORTUNIDADES'!$C$6:$D$105,2,FALSE),"")</f>
        <v/>
      </c>
      <c r="AC165" s="11" t="n">
        <v>9.81000000000016</v>
      </c>
      <c r="AD165" s="11">
        <f>IFERROR(VLOOKUP(AC165,'CRUCE OPORTUNIDADES'!$C$6:$D$105,2,FALSE),"")</f>
        <v/>
      </c>
      <c r="AE165" s="11" t="n">
        <v>10.8100000000002</v>
      </c>
      <c r="AF165" s="11">
        <f>IFERROR(VLOOKUP(AE165,'CRUCE OPORTUNIDADES'!$C$6:$D$105,2,FALSE),"")</f>
        <v/>
      </c>
      <c r="AG165" s="11" t="n">
        <v>11.8100000000002</v>
      </c>
      <c r="AH165" s="11">
        <f>IFERROR(VLOOKUP(AG165,'CRUCE OPORTUNIDADES'!$C$6:$D$105,2,FALSE),"")</f>
        <v/>
      </c>
      <c r="AI165" s="11" t="n">
        <v>12.8100000000002</v>
      </c>
      <c r="AJ165" s="11">
        <f>IFERROR(VLOOKUP(AI165,'CRUCE OPORTUNIDADES'!$C$6:$D$105,2,FALSE),"")</f>
        <v/>
      </c>
      <c r="AK165" s="11" t="n">
        <v>13.8100000000002</v>
      </c>
      <c r="AL165" s="11">
        <f>IFERROR(VLOOKUP(AK165,'CRUCE OPORTUNIDADES'!$C$6:$D$105,2,FALSE),"")</f>
        <v/>
      </c>
      <c r="AM165" s="11" t="n">
        <v>14.8100000000003</v>
      </c>
      <c r="AN165" s="11">
        <f>IFERROR(VLOOKUP(AM165,'CRUCE OPORTUNIDADES'!$C$6:$D$105,2,FALSE),"")</f>
        <v/>
      </c>
      <c r="AO165" s="11" t="n">
        <v>15.8100000000003</v>
      </c>
      <c r="AP165" s="11">
        <f>IFERROR(VLOOKUP(AO165,'CRUCE OPORTUNIDADES'!$C$6:$D$105,2,FALSE),"")</f>
        <v/>
      </c>
      <c r="AQ165" s="11" t="n">
        <v>16.8100000000003</v>
      </c>
      <c r="AR165" s="11">
        <f>IFERROR(VLOOKUP(AQ165,'CRUCE OPORTUNIDADES'!$C$6:$D$105,2,FALSE),"")</f>
        <v/>
      </c>
      <c r="AS165" s="11" t="n">
        <v>17.8100000000003</v>
      </c>
      <c r="AT165" s="11">
        <f>IFERROR(VLOOKUP(AS165,'CRUCE OPORTUNIDADES'!$C$6:$D$105,2,FALSE),"")</f>
        <v/>
      </c>
      <c r="AU165" s="11" t="n">
        <v>18.8100000000003</v>
      </c>
      <c r="AV165" s="11">
        <f>IFERROR(VLOOKUP(AU165,'CRUCE OPORTUNIDADES'!$C$6:$D$105,2,FALSE),"")</f>
        <v/>
      </c>
      <c r="AW165" s="11" t="n">
        <v>19.8100000000004</v>
      </c>
      <c r="AX165" s="11">
        <f>IFERROR(VLOOKUP(AW165,'CRUCE OPORTUNIDADES'!$C$6:$D$105,2,FALSE),"")</f>
        <v/>
      </c>
      <c r="AY165" s="11" t="n">
        <v>20.8100000000004</v>
      </c>
      <c r="AZ165" s="11">
        <f>IFERROR(VLOOKUP(AY165,'CRUCE OPORTUNIDADES'!$C$6:$D$105,2,FALSE),"")</f>
        <v/>
      </c>
      <c r="BA165" s="11" t="n">
        <v>21.8100000000004</v>
      </c>
      <c r="BB165" s="11">
        <f>IFERROR(VLOOKUP(BA165,'CRUCE OPORTUNIDADES'!$C$6:$D$105,2,FALSE),"")</f>
        <v/>
      </c>
      <c r="BC165" s="11" t="n">
        <v>22.8100000000004</v>
      </c>
      <c r="BD165" s="11">
        <f>IFERROR(VLOOKUP(BC165,'CRUCE OPORTUNIDADES'!$C$6:$D$105,2,FALSE),"")</f>
        <v/>
      </c>
      <c r="BE165" s="11" t="n">
        <v>23.8100000000004</v>
      </c>
      <c r="BF165" s="11">
        <f>IFERROR(VLOOKUP(BE165,'CRUCE OPORTUNIDADES'!$C$6:$D$105,2,FALSE),"")</f>
        <v/>
      </c>
      <c r="BG165" s="11" t="n">
        <v>24.8100000000005</v>
      </c>
      <c r="BH165" s="11">
        <f>IFERROR(VLOOKUP(BG165,'CRUCE OPORTUNIDADES'!$C$6:$D$105,2,FALSE),"")</f>
        <v/>
      </c>
      <c r="BI165" s="11" t="n">
        <v>25.8100000000005</v>
      </c>
      <c r="BJ165" s="11">
        <f>IFERROR(VLOOKUP(BI165,'CRUCE OPORTUNIDADES'!$C$6:$D$105,2,FALSE),"")</f>
        <v/>
      </c>
    </row>
    <row r="166">
      <c r="N166" s="11">
        <f>IF(N167&lt;&gt;""," -O","")</f>
        <v/>
      </c>
      <c r="P166" s="11">
        <f>IF(P167&lt;&gt;""," -O","")</f>
        <v/>
      </c>
      <c r="R166" s="11">
        <f>IF(R167&lt;&gt;""," -O","")</f>
        <v/>
      </c>
      <c r="T166" s="11">
        <f>IF(T167&lt;&gt;""," -O","")</f>
        <v/>
      </c>
      <c r="V166" s="11">
        <f>IF(V167&lt;&gt;""," -O","")</f>
        <v/>
      </c>
      <c r="X166" s="11">
        <f>IF(X167&lt;&gt;""," -O","")</f>
        <v/>
      </c>
      <c r="Z166" s="11">
        <f>IF(Z167&lt;&gt;""," -O","")</f>
        <v/>
      </c>
      <c r="AB166" s="11">
        <f>IF(AB167&lt;&gt;""," -O","")</f>
        <v/>
      </c>
      <c r="AD166" s="11">
        <f>IF(AD167&lt;&gt;""," -O","")</f>
        <v/>
      </c>
      <c r="AF166" s="11">
        <f>IF(AF167&lt;&gt;""," -O","")</f>
        <v/>
      </c>
      <c r="AH166" s="11">
        <f>IF(AH167&lt;&gt;""," -O","")</f>
        <v/>
      </c>
      <c r="AJ166" s="11">
        <f>IF(AJ167&lt;&gt;""," -O","")</f>
        <v/>
      </c>
      <c r="AL166" s="11">
        <f>IF(AL167&lt;&gt;""," -O","")</f>
        <v/>
      </c>
      <c r="AN166" s="11">
        <f>IF(AN167&lt;&gt;""," -O","")</f>
        <v/>
      </c>
      <c r="AP166" s="11">
        <f>IF(AP167&lt;&gt;""," -O","")</f>
        <v/>
      </c>
      <c r="AR166" s="11">
        <f>IF(AR167&lt;&gt;""," -O","")</f>
        <v/>
      </c>
      <c r="AT166" s="11">
        <f>IF(AT167&lt;&gt;""," -O","")</f>
        <v/>
      </c>
      <c r="AV166" s="11">
        <f>IF(AV167&lt;&gt;""," -O","")</f>
        <v/>
      </c>
      <c r="AX166" s="11">
        <f>IF(AX167&lt;&gt;""," -O","")</f>
        <v/>
      </c>
      <c r="AZ166" s="11">
        <f>IF(AZ167&lt;&gt;""," -O","")</f>
        <v/>
      </c>
      <c r="BB166" s="11">
        <f>IF(BB167&lt;&gt;""," -O","")</f>
        <v/>
      </c>
      <c r="BD166" s="11">
        <f>IF(BD167&lt;&gt;""," -O","")</f>
        <v/>
      </c>
      <c r="BF166" s="11">
        <f>IF(BF167&lt;&gt;""," -O","")</f>
        <v/>
      </c>
      <c r="BH166" s="11">
        <f>IF(BH167&lt;&gt;""," -O","")</f>
        <v/>
      </c>
      <c r="BJ166" s="11">
        <f>IF(BJ167&lt;&gt;""," -O","")</f>
        <v/>
      </c>
    </row>
    <row r="167">
      <c r="M167" s="11" t="n">
        <v>1.82</v>
      </c>
      <c r="N167" s="11">
        <f>IFERROR(VLOOKUP(M167,'CRUCE OPORTUNIDADES'!$C$6:$D$105,2,FALSE),"")</f>
        <v/>
      </c>
      <c r="O167" s="11" t="n">
        <v>2.82000000000002</v>
      </c>
      <c r="P167" s="11">
        <f>IFERROR(VLOOKUP(O167,'CRUCE OPORTUNIDADES'!$C$6:$D$105,2,FALSE),"")</f>
        <v/>
      </c>
      <c r="Q167" s="11" t="n">
        <v>3.82000000000004</v>
      </c>
      <c r="R167" s="11">
        <f>IFERROR(VLOOKUP(Q167,'CRUCE OPORTUNIDADES'!$C$6:$D$105,2,FALSE),"")</f>
        <v/>
      </c>
      <c r="S167" s="11" t="n">
        <v>4.82000000000006</v>
      </c>
      <c r="T167" s="11">
        <f>IFERROR(VLOOKUP(S167,'CRUCE OPORTUNIDADES'!$C$6:$D$105,2,FALSE),"")</f>
        <v/>
      </c>
      <c r="U167" s="11" t="n">
        <v>5.82000000000008</v>
      </c>
      <c r="V167" s="11">
        <f>IFERROR(VLOOKUP(U167,'CRUCE OPORTUNIDADES'!$C$6:$D$105,2,FALSE),"")</f>
        <v/>
      </c>
      <c r="W167" s="11" t="n">
        <v>6.8200000000001</v>
      </c>
      <c r="X167" s="11">
        <f>IFERROR(VLOOKUP(W167,'CRUCE OPORTUNIDADES'!$C$6:$D$105,2,FALSE),"")</f>
        <v/>
      </c>
      <c r="Y167" s="11" t="n">
        <v>7.82000000000012</v>
      </c>
      <c r="Z167" s="11">
        <f>IFERROR(VLOOKUP(Y167,'CRUCE OPORTUNIDADES'!$C$6:$D$105,2,FALSE),"")</f>
        <v/>
      </c>
      <c r="AA167" s="11" t="n">
        <v>8.820000000000141</v>
      </c>
      <c r="AB167" s="11">
        <f>IFERROR(VLOOKUP(AA167,'CRUCE OPORTUNIDADES'!$C$6:$D$105,2,FALSE),"")</f>
        <v/>
      </c>
      <c r="AC167" s="11" t="n">
        <v>9.82000000000016</v>
      </c>
      <c r="AD167" s="11">
        <f>IFERROR(VLOOKUP(AC167,'CRUCE OPORTUNIDADES'!$C$6:$D$105,2,FALSE),"")</f>
        <v/>
      </c>
      <c r="AE167" s="11" t="n">
        <v>10.8200000000002</v>
      </c>
      <c r="AF167" s="11">
        <f>IFERROR(VLOOKUP(AE167,'CRUCE OPORTUNIDADES'!$C$6:$D$105,2,FALSE),"")</f>
        <v/>
      </c>
      <c r="AG167" s="11" t="n">
        <v>11.8200000000002</v>
      </c>
      <c r="AH167" s="11">
        <f>IFERROR(VLOOKUP(AG167,'CRUCE OPORTUNIDADES'!$C$6:$D$105,2,FALSE),"")</f>
        <v/>
      </c>
      <c r="AI167" s="11" t="n">
        <v>12.8200000000002</v>
      </c>
      <c r="AJ167" s="11">
        <f>IFERROR(VLOOKUP(AI167,'CRUCE OPORTUNIDADES'!$C$6:$D$105,2,FALSE),"")</f>
        <v/>
      </c>
      <c r="AK167" s="11" t="n">
        <v>13.8200000000002</v>
      </c>
      <c r="AL167" s="11">
        <f>IFERROR(VLOOKUP(AK167,'CRUCE OPORTUNIDADES'!$C$6:$D$105,2,FALSE),"")</f>
        <v/>
      </c>
      <c r="AM167" s="11" t="n">
        <v>14.8200000000003</v>
      </c>
      <c r="AN167" s="11">
        <f>IFERROR(VLOOKUP(AM167,'CRUCE OPORTUNIDADES'!$C$6:$D$105,2,FALSE),"")</f>
        <v/>
      </c>
      <c r="AO167" s="11" t="n">
        <v>15.8200000000003</v>
      </c>
      <c r="AP167" s="11">
        <f>IFERROR(VLOOKUP(AO167,'CRUCE OPORTUNIDADES'!$C$6:$D$105,2,FALSE),"")</f>
        <v/>
      </c>
      <c r="AQ167" s="11" t="n">
        <v>16.8200000000003</v>
      </c>
      <c r="AR167" s="11">
        <f>IFERROR(VLOOKUP(AQ167,'CRUCE OPORTUNIDADES'!$C$6:$D$105,2,FALSE),"")</f>
        <v/>
      </c>
      <c r="AS167" s="11" t="n">
        <v>17.8200000000003</v>
      </c>
      <c r="AT167" s="11">
        <f>IFERROR(VLOOKUP(AS167,'CRUCE OPORTUNIDADES'!$C$6:$D$105,2,FALSE),"")</f>
        <v/>
      </c>
      <c r="AU167" s="11" t="n">
        <v>18.8200000000003</v>
      </c>
      <c r="AV167" s="11">
        <f>IFERROR(VLOOKUP(AU167,'CRUCE OPORTUNIDADES'!$C$6:$D$105,2,FALSE),"")</f>
        <v/>
      </c>
      <c r="AW167" s="11" t="n">
        <v>19.8200000000004</v>
      </c>
      <c r="AX167" s="11">
        <f>IFERROR(VLOOKUP(AW167,'CRUCE OPORTUNIDADES'!$C$6:$D$105,2,FALSE),"")</f>
        <v/>
      </c>
      <c r="AY167" s="11" t="n">
        <v>20.8200000000004</v>
      </c>
      <c r="AZ167" s="11">
        <f>IFERROR(VLOOKUP(AY167,'CRUCE OPORTUNIDADES'!$C$6:$D$105,2,FALSE),"")</f>
        <v/>
      </c>
      <c r="BA167" s="11" t="n">
        <v>21.8200000000004</v>
      </c>
      <c r="BB167" s="11">
        <f>IFERROR(VLOOKUP(BA167,'CRUCE OPORTUNIDADES'!$C$6:$D$105,2,FALSE),"")</f>
        <v/>
      </c>
      <c r="BC167" s="11" t="n">
        <v>22.8200000000004</v>
      </c>
      <c r="BD167" s="11">
        <f>IFERROR(VLOOKUP(BC167,'CRUCE OPORTUNIDADES'!$C$6:$D$105,2,FALSE),"")</f>
        <v/>
      </c>
      <c r="BE167" s="11" t="n">
        <v>23.8200000000004</v>
      </c>
      <c r="BF167" s="11">
        <f>IFERROR(VLOOKUP(BE167,'CRUCE OPORTUNIDADES'!$C$6:$D$105,2,FALSE),"")</f>
        <v/>
      </c>
      <c r="BG167" s="11" t="n">
        <v>24.8200000000005</v>
      </c>
      <c r="BH167" s="11">
        <f>IFERROR(VLOOKUP(BG167,'CRUCE OPORTUNIDADES'!$C$6:$D$105,2,FALSE),"")</f>
        <v/>
      </c>
      <c r="BI167" s="11" t="n">
        <v>25.8200000000005</v>
      </c>
      <c r="BJ167" s="11">
        <f>IFERROR(VLOOKUP(BI167,'CRUCE OPORTUNIDADES'!$C$6:$D$105,2,FALSE),"")</f>
        <v/>
      </c>
    </row>
    <row r="168">
      <c r="N168" s="11">
        <f>IF(N169&lt;&gt;""," -O","")</f>
        <v/>
      </c>
      <c r="P168" s="11">
        <f>IF(P169&lt;&gt;""," -O","")</f>
        <v/>
      </c>
      <c r="R168" s="11">
        <f>IF(R169&lt;&gt;""," -O","")</f>
        <v/>
      </c>
      <c r="T168" s="11">
        <f>IF(T169&lt;&gt;""," -O","")</f>
        <v/>
      </c>
      <c r="V168" s="11">
        <f>IF(V169&lt;&gt;""," -O","")</f>
        <v/>
      </c>
      <c r="X168" s="11">
        <f>IF(X169&lt;&gt;""," -O","")</f>
        <v/>
      </c>
      <c r="Z168" s="11">
        <f>IF(Z169&lt;&gt;""," -O","")</f>
        <v/>
      </c>
      <c r="AB168" s="11">
        <f>IF(AB169&lt;&gt;""," -O","")</f>
        <v/>
      </c>
      <c r="AD168" s="11">
        <f>IF(AD169&lt;&gt;""," -O","")</f>
        <v/>
      </c>
      <c r="AF168" s="11">
        <f>IF(AF169&lt;&gt;""," -O","")</f>
        <v/>
      </c>
      <c r="AH168" s="11">
        <f>IF(AH169&lt;&gt;""," -O","")</f>
        <v/>
      </c>
      <c r="AJ168" s="11">
        <f>IF(AJ169&lt;&gt;""," -O","")</f>
        <v/>
      </c>
      <c r="AL168" s="11">
        <f>IF(AL169&lt;&gt;""," -O","")</f>
        <v/>
      </c>
      <c r="AN168" s="11">
        <f>IF(AN169&lt;&gt;""," -O","")</f>
        <v/>
      </c>
      <c r="AP168" s="11">
        <f>IF(AP169&lt;&gt;""," -O","")</f>
        <v/>
      </c>
      <c r="AR168" s="11">
        <f>IF(AR169&lt;&gt;""," -O","")</f>
        <v/>
      </c>
      <c r="AT168" s="11">
        <f>IF(AT169&lt;&gt;""," -O","")</f>
        <v/>
      </c>
      <c r="AV168" s="11">
        <f>IF(AV169&lt;&gt;""," -O","")</f>
        <v/>
      </c>
      <c r="AX168" s="11">
        <f>IF(AX169&lt;&gt;""," -O","")</f>
        <v/>
      </c>
      <c r="AZ168" s="11">
        <f>IF(AZ169&lt;&gt;""," -O","")</f>
        <v/>
      </c>
      <c r="BB168" s="11">
        <f>IF(BB169&lt;&gt;""," -O","")</f>
        <v/>
      </c>
      <c r="BD168" s="11">
        <f>IF(BD169&lt;&gt;""," -O","")</f>
        <v/>
      </c>
      <c r="BF168" s="11">
        <f>IF(BF169&lt;&gt;""," -O","")</f>
        <v/>
      </c>
      <c r="BH168" s="11">
        <f>IF(BH169&lt;&gt;""," -O","")</f>
        <v/>
      </c>
      <c r="BJ168" s="11">
        <f>IF(BJ169&lt;&gt;""," -O","")</f>
        <v/>
      </c>
    </row>
    <row r="169">
      <c r="M169" s="11" t="n">
        <v>1.83</v>
      </c>
      <c r="N169" s="11">
        <f>IFERROR(VLOOKUP(M169,'CRUCE OPORTUNIDADES'!$C$6:$D$105,2,FALSE),"")</f>
        <v/>
      </c>
      <c r="O169" s="11" t="n">
        <v>2.83000000000002</v>
      </c>
      <c r="P169" s="11">
        <f>IFERROR(VLOOKUP(O169,'CRUCE OPORTUNIDADES'!$C$6:$D$105,2,FALSE),"")</f>
        <v/>
      </c>
      <c r="Q169" s="11" t="n">
        <v>3.83000000000004</v>
      </c>
      <c r="R169" s="11">
        <f>IFERROR(VLOOKUP(Q169,'CRUCE OPORTUNIDADES'!$C$6:$D$105,2,FALSE),"")</f>
        <v/>
      </c>
      <c r="S169" s="11" t="n">
        <v>4.83000000000006</v>
      </c>
      <c r="T169" s="11">
        <f>IFERROR(VLOOKUP(S169,'CRUCE OPORTUNIDADES'!$C$6:$D$105,2,FALSE),"")</f>
        <v/>
      </c>
      <c r="U169" s="11" t="n">
        <v>5.83000000000008</v>
      </c>
      <c r="V169" s="11">
        <f>IFERROR(VLOOKUP(U169,'CRUCE OPORTUNIDADES'!$C$6:$D$105,2,FALSE),"")</f>
        <v/>
      </c>
      <c r="W169" s="11" t="n">
        <v>6.8300000000001</v>
      </c>
      <c r="X169" s="11">
        <f>IFERROR(VLOOKUP(W169,'CRUCE OPORTUNIDADES'!$C$6:$D$105,2,FALSE),"")</f>
        <v/>
      </c>
      <c r="Y169" s="11" t="n">
        <v>7.83000000000012</v>
      </c>
      <c r="Z169" s="11">
        <f>IFERROR(VLOOKUP(Y169,'CRUCE OPORTUNIDADES'!$C$6:$D$105,2,FALSE),"")</f>
        <v/>
      </c>
      <c r="AA169" s="11" t="n">
        <v>8.83000000000014</v>
      </c>
      <c r="AB169" s="11">
        <f>IFERROR(VLOOKUP(AA169,'CRUCE OPORTUNIDADES'!$C$6:$D$105,2,FALSE),"")</f>
        <v/>
      </c>
      <c r="AC169" s="11" t="n">
        <v>9.83000000000016</v>
      </c>
      <c r="AD169" s="11">
        <f>IFERROR(VLOOKUP(AC169,'CRUCE OPORTUNIDADES'!$C$6:$D$105,2,FALSE),"")</f>
        <v/>
      </c>
      <c r="AE169" s="11" t="n">
        <v>10.8300000000002</v>
      </c>
      <c r="AF169" s="11">
        <f>IFERROR(VLOOKUP(AE169,'CRUCE OPORTUNIDADES'!$C$6:$D$105,2,FALSE),"")</f>
        <v/>
      </c>
      <c r="AG169" s="11" t="n">
        <v>11.8300000000002</v>
      </c>
      <c r="AH169" s="11">
        <f>IFERROR(VLOOKUP(AG169,'CRUCE OPORTUNIDADES'!$C$6:$D$105,2,FALSE),"")</f>
        <v/>
      </c>
      <c r="AI169" s="11" t="n">
        <v>12.8300000000002</v>
      </c>
      <c r="AJ169" s="11">
        <f>IFERROR(VLOOKUP(AI169,'CRUCE OPORTUNIDADES'!$C$6:$D$105,2,FALSE),"")</f>
        <v/>
      </c>
      <c r="AK169" s="11" t="n">
        <v>13.8300000000002</v>
      </c>
      <c r="AL169" s="11">
        <f>IFERROR(VLOOKUP(AK169,'CRUCE OPORTUNIDADES'!$C$6:$D$105,2,FALSE),"")</f>
        <v/>
      </c>
      <c r="AM169" s="11" t="n">
        <v>14.8300000000003</v>
      </c>
      <c r="AN169" s="11">
        <f>IFERROR(VLOOKUP(AM169,'CRUCE OPORTUNIDADES'!$C$6:$D$105,2,FALSE),"")</f>
        <v/>
      </c>
      <c r="AO169" s="11" t="n">
        <v>15.8300000000003</v>
      </c>
      <c r="AP169" s="11">
        <f>IFERROR(VLOOKUP(AO169,'CRUCE OPORTUNIDADES'!$C$6:$D$105,2,FALSE),"")</f>
        <v/>
      </c>
      <c r="AQ169" s="11" t="n">
        <v>16.8300000000003</v>
      </c>
      <c r="AR169" s="11">
        <f>IFERROR(VLOOKUP(AQ169,'CRUCE OPORTUNIDADES'!$C$6:$D$105,2,FALSE),"")</f>
        <v/>
      </c>
      <c r="AS169" s="11" t="n">
        <v>17.8300000000003</v>
      </c>
      <c r="AT169" s="11">
        <f>IFERROR(VLOOKUP(AS169,'CRUCE OPORTUNIDADES'!$C$6:$D$105,2,FALSE),"")</f>
        <v/>
      </c>
      <c r="AU169" s="11" t="n">
        <v>18.8300000000003</v>
      </c>
      <c r="AV169" s="11">
        <f>IFERROR(VLOOKUP(AU169,'CRUCE OPORTUNIDADES'!$C$6:$D$105,2,FALSE),"")</f>
        <v/>
      </c>
      <c r="AW169" s="11" t="n">
        <v>19.8300000000004</v>
      </c>
      <c r="AX169" s="11">
        <f>IFERROR(VLOOKUP(AW169,'CRUCE OPORTUNIDADES'!$C$6:$D$105,2,FALSE),"")</f>
        <v/>
      </c>
      <c r="AY169" s="11" t="n">
        <v>20.8300000000004</v>
      </c>
      <c r="AZ169" s="11">
        <f>IFERROR(VLOOKUP(AY169,'CRUCE OPORTUNIDADES'!$C$6:$D$105,2,FALSE),"")</f>
        <v/>
      </c>
      <c r="BA169" s="11" t="n">
        <v>21.8300000000004</v>
      </c>
      <c r="BB169" s="11">
        <f>IFERROR(VLOOKUP(BA169,'CRUCE OPORTUNIDADES'!$C$6:$D$105,2,FALSE),"")</f>
        <v/>
      </c>
      <c r="BC169" s="11" t="n">
        <v>22.8300000000004</v>
      </c>
      <c r="BD169" s="11">
        <f>IFERROR(VLOOKUP(BC169,'CRUCE OPORTUNIDADES'!$C$6:$D$105,2,FALSE),"")</f>
        <v/>
      </c>
      <c r="BE169" s="11" t="n">
        <v>23.8300000000004</v>
      </c>
      <c r="BF169" s="11">
        <f>IFERROR(VLOOKUP(BE169,'CRUCE OPORTUNIDADES'!$C$6:$D$105,2,FALSE),"")</f>
        <v/>
      </c>
      <c r="BG169" s="11" t="n">
        <v>24.8300000000005</v>
      </c>
      <c r="BH169" s="11">
        <f>IFERROR(VLOOKUP(BG169,'CRUCE OPORTUNIDADES'!$C$6:$D$105,2,FALSE),"")</f>
        <v/>
      </c>
      <c r="BI169" s="11" t="n">
        <v>25.8300000000005</v>
      </c>
      <c r="BJ169" s="11">
        <f>IFERROR(VLOOKUP(BI169,'CRUCE OPORTUNIDADES'!$C$6:$D$105,2,FALSE),"")</f>
        <v/>
      </c>
    </row>
    <row r="170">
      <c r="N170" s="11">
        <f>IF(N171&lt;&gt;""," -O","")</f>
        <v/>
      </c>
      <c r="P170" s="11">
        <f>IF(P171&lt;&gt;""," -O","")</f>
        <v/>
      </c>
      <c r="R170" s="11">
        <f>IF(R171&lt;&gt;""," -O","")</f>
        <v/>
      </c>
      <c r="T170" s="11">
        <f>IF(T171&lt;&gt;""," -O","")</f>
        <v/>
      </c>
      <c r="V170" s="11">
        <f>IF(V171&lt;&gt;""," -O","")</f>
        <v/>
      </c>
      <c r="X170" s="11">
        <f>IF(X171&lt;&gt;""," -O","")</f>
        <v/>
      </c>
      <c r="Z170" s="11">
        <f>IF(Z171&lt;&gt;""," -O","")</f>
        <v/>
      </c>
      <c r="AB170" s="11">
        <f>IF(AB171&lt;&gt;""," -O","")</f>
        <v/>
      </c>
      <c r="AD170" s="11">
        <f>IF(AD171&lt;&gt;""," -O","")</f>
        <v/>
      </c>
      <c r="AF170" s="11">
        <f>IF(AF171&lt;&gt;""," -O","")</f>
        <v/>
      </c>
      <c r="AH170" s="11">
        <f>IF(AH171&lt;&gt;""," -O","")</f>
        <v/>
      </c>
      <c r="AJ170" s="11">
        <f>IF(AJ171&lt;&gt;""," -O","")</f>
        <v/>
      </c>
      <c r="AL170" s="11">
        <f>IF(AL171&lt;&gt;""," -O","")</f>
        <v/>
      </c>
      <c r="AN170" s="11">
        <f>IF(AN171&lt;&gt;""," -O","")</f>
        <v/>
      </c>
      <c r="AP170" s="11">
        <f>IF(AP171&lt;&gt;""," -O","")</f>
        <v/>
      </c>
      <c r="AR170" s="11">
        <f>IF(AR171&lt;&gt;""," -O","")</f>
        <v/>
      </c>
      <c r="AT170" s="11">
        <f>IF(AT171&lt;&gt;""," -O","")</f>
        <v/>
      </c>
      <c r="AV170" s="11">
        <f>IF(AV171&lt;&gt;""," -O","")</f>
        <v/>
      </c>
      <c r="AX170" s="11">
        <f>IF(AX171&lt;&gt;""," -O","")</f>
        <v/>
      </c>
      <c r="AZ170" s="11">
        <f>IF(AZ171&lt;&gt;""," -O","")</f>
        <v/>
      </c>
      <c r="BB170" s="11">
        <f>IF(BB171&lt;&gt;""," -O","")</f>
        <v/>
      </c>
      <c r="BD170" s="11">
        <f>IF(BD171&lt;&gt;""," -O","")</f>
        <v/>
      </c>
      <c r="BF170" s="11">
        <f>IF(BF171&lt;&gt;""," -O","")</f>
        <v/>
      </c>
      <c r="BH170" s="11">
        <f>IF(BH171&lt;&gt;""," -O","")</f>
        <v/>
      </c>
      <c r="BJ170" s="11">
        <f>IF(BJ171&lt;&gt;""," -O","")</f>
        <v/>
      </c>
    </row>
    <row r="171">
      <c r="M171" s="11" t="n">
        <v>1.84</v>
      </c>
      <c r="N171" s="11">
        <f>IFERROR(VLOOKUP(M171,'CRUCE OPORTUNIDADES'!$C$6:$D$105,2,FALSE),"")</f>
        <v/>
      </c>
      <c r="O171" s="11" t="n">
        <v>2.84000000000002</v>
      </c>
      <c r="P171" s="11">
        <f>IFERROR(VLOOKUP(O171,'CRUCE OPORTUNIDADES'!$C$6:$D$105,2,FALSE),"")</f>
        <v/>
      </c>
      <c r="Q171" s="11" t="n">
        <v>3.84000000000004</v>
      </c>
      <c r="R171" s="11">
        <f>IFERROR(VLOOKUP(Q171,'CRUCE OPORTUNIDADES'!$C$6:$D$105,2,FALSE),"")</f>
        <v/>
      </c>
      <c r="S171" s="11" t="n">
        <v>4.84000000000006</v>
      </c>
      <c r="T171" s="11">
        <f>IFERROR(VLOOKUP(S171,'CRUCE OPORTUNIDADES'!$C$6:$D$105,2,FALSE),"")</f>
        <v/>
      </c>
      <c r="U171" s="11" t="n">
        <v>5.84000000000008</v>
      </c>
      <c r="V171" s="11">
        <f>IFERROR(VLOOKUP(U171,'CRUCE OPORTUNIDADES'!$C$6:$D$105,2,FALSE),"")</f>
        <v/>
      </c>
      <c r="W171" s="11" t="n">
        <v>6.8400000000001</v>
      </c>
      <c r="X171" s="11">
        <f>IFERROR(VLOOKUP(W171,'CRUCE OPORTUNIDADES'!$C$6:$D$105,2,FALSE),"")</f>
        <v/>
      </c>
      <c r="Y171" s="11" t="n">
        <v>7.84000000000012</v>
      </c>
      <c r="Z171" s="11">
        <f>IFERROR(VLOOKUP(Y171,'CRUCE OPORTUNIDADES'!$C$6:$D$105,2,FALSE),"")</f>
        <v/>
      </c>
      <c r="AA171" s="11" t="n">
        <v>8.84000000000014</v>
      </c>
      <c r="AB171" s="11">
        <f>IFERROR(VLOOKUP(AA171,'CRUCE OPORTUNIDADES'!$C$6:$D$105,2,FALSE),"")</f>
        <v/>
      </c>
      <c r="AC171" s="11" t="n">
        <v>9.84000000000016</v>
      </c>
      <c r="AD171" s="11">
        <f>IFERROR(VLOOKUP(AC171,'CRUCE OPORTUNIDADES'!$C$6:$D$105,2,FALSE),"")</f>
        <v/>
      </c>
      <c r="AE171" s="11" t="n">
        <v>10.8400000000002</v>
      </c>
      <c r="AF171" s="11">
        <f>IFERROR(VLOOKUP(AE171,'CRUCE OPORTUNIDADES'!$C$6:$D$105,2,FALSE),"")</f>
        <v/>
      </c>
      <c r="AG171" s="11" t="n">
        <v>11.8400000000002</v>
      </c>
      <c r="AH171" s="11">
        <f>IFERROR(VLOOKUP(AG171,'CRUCE OPORTUNIDADES'!$C$6:$D$105,2,FALSE),"")</f>
        <v/>
      </c>
      <c r="AI171" s="11" t="n">
        <v>12.8400000000002</v>
      </c>
      <c r="AJ171" s="11">
        <f>IFERROR(VLOOKUP(AI171,'CRUCE OPORTUNIDADES'!$C$6:$D$105,2,FALSE),"")</f>
        <v/>
      </c>
      <c r="AK171" s="11" t="n">
        <v>13.8400000000002</v>
      </c>
      <c r="AL171" s="11">
        <f>IFERROR(VLOOKUP(AK171,'CRUCE OPORTUNIDADES'!$C$6:$D$105,2,FALSE),"")</f>
        <v/>
      </c>
      <c r="AM171" s="11" t="n">
        <v>14.8400000000003</v>
      </c>
      <c r="AN171" s="11">
        <f>IFERROR(VLOOKUP(AM171,'CRUCE OPORTUNIDADES'!$C$6:$D$105,2,FALSE),"")</f>
        <v/>
      </c>
      <c r="AO171" s="11" t="n">
        <v>15.8400000000003</v>
      </c>
      <c r="AP171" s="11">
        <f>IFERROR(VLOOKUP(AO171,'CRUCE OPORTUNIDADES'!$C$6:$D$105,2,FALSE),"")</f>
        <v/>
      </c>
      <c r="AQ171" s="11" t="n">
        <v>16.8400000000003</v>
      </c>
      <c r="AR171" s="11">
        <f>IFERROR(VLOOKUP(AQ171,'CRUCE OPORTUNIDADES'!$C$6:$D$105,2,FALSE),"")</f>
        <v/>
      </c>
      <c r="AS171" s="11" t="n">
        <v>17.8400000000003</v>
      </c>
      <c r="AT171" s="11">
        <f>IFERROR(VLOOKUP(AS171,'CRUCE OPORTUNIDADES'!$C$6:$D$105,2,FALSE),"")</f>
        <v/>
      </c>
      <c r="AU171" s="11" t="n">
        <v>18.8400000000003</v>
      </c>
      <c r="AV171" s="11">
        <f>IFERROR(VLOOKUP(AU171,'CRUCE OPORTUNIDADES'!$C$6:$D$105,2,FALSE),"")</f>
        <v/>
      </c>
      <c r="AW171" s="11" t="n">
        <v>19.8400000000004</v>
      </c>
      <c r="AX171" s="11">
        <f>IFERROR(VLOOKUP(AW171,'CRUCE OPORTUNIDADES'!$C$6:$D$105,2,FALSE),"")</f>
        <v/>
      </c>
      <c r="AY171" s="11" t="n">
        <v>20.8400000000004</v>
      </c>
      <c r="AZ171" s="11">
        <f>IFERROR(VLOOKUP(AY171,'CRUCE OPORTUNIDADES'!$C$6:$D$105,2,FALSE),"")</f>
        <v/>
      </c>
      <c r="BA171" s="11" t="n">
        <v>21.8400000000004</v>
      </c>
      <c r="BB171" s="11">
        <f>IFERROR(VLOOKUP(BA171,'CRUCE OPORTUNIDADES'!$C$6:$D$105,2,FALSE),"")</f>
        <v/>
      </c>
      <c r="BC171" s="11" t="n">
        <v>22.8400000000004</v>
      </c>
      <c r="BD171" s="11">
        <f>IFERROR(VLOOKUP(BC171,'CRUCE OPORTUNIDADES'!$C$6:$D$105,2,FALSE),"")</f>
        <v/>
      </c>
      <c r="BE171" s="11" t="n">
        <v>23.8400000000004</v>
      </c>
      <c r="BF171" s="11">
        <f>IFERROR(VLOOKUP(BE171,'CRUCE OPORTUNIDADES'!$C$6:$D$105,2,FALSE),"")</f>
        <v/>
      </c>
      <c r="BG171" s="11" t="n">
        <v>24.8400000000005</v>
      </c>
      <c r="BH171" s="11">
        <f>IFERROR(VLOOKUP(BG171,'CRUCE OPORTUNIDADES'!$C$6:$D$105,2,FALSE),"")</f>
        <v/>
      </c>
      <c r="BI171" s="11" t="n">
        <v>25.8400000000005</v>
      </c>
      <c r="BJ171" s="11">
        <f>IFERROR(VLOOKUP(BI171,'CRUCE OPORTUNIDADES'!$C$6:$D$105,2,FALSE),"")</f>
        <v/>
      </c>
    </row>
    <row r="172">
      <c r="N172" s="11">
        <f>IF(N173&lt;&gt;""," -O","")</f>
        <v/>
      </c>
      <c r="P172" s="11">
        <f>IF(P173&lt;&gt;""," -O","")</f>
        <v/>
      </c>
      <c r="R172" s="11">
        <f>IF(R173&lt;&gt;""," -O","")</f>
        <v/>
      </c>
      <c r="T172" s="11">
        <f>IF(T173&lt;&gt;""," -O","")</f>
        <v/>
      </c>
      <c r="V172" s="11">
        <f>IF(V173&lt;&gt;""," -O","")</f>
        <v/>
      </c>
      <c r="X172" s="11">
        <f>IF(X173&lt;&gt;""," -O","")</f>
        <v/>
      </c>
      <c r="Z172" s="11">
        <f>IF(Z173&lt;&gt;""," -O","")</f>
        <v/>
      </c>
      <c r="AB172" s="11">
        <f>IF(AB173&lt;&gt;""," -O","")</f>
        <v/>
      </c>
      <c r="AD172" s="11">
        <f>IF(AD173&lt;&gt;""," -O","")</f>
        <v/>
      </c>
      <c r="AF172" s="11">
        <f>IF(AF173&lt;&gt;""," -O","")</f>
        <v/>
      </c>
      <c r="AH172" s="11">
        <f>IF(AH173&lt;&gt;""," -O","")</f>
        <v/>
      </c>
      <c r="AJ172" s="11">
        <f>IF(AJ173&lt;&gt;""," -O","")</f>
        <v/>
      </c>
      <c r="AL172" s="11">
        <f>IF(AL173&lt;&gt;""," -O","")</f>
        <v/>
      </c>
      <c r="AN172" s="11">
        <f>IF(AN173&lt;&gt;""," -O","")</f>
        <v/>
      </c>
      <c r="AP172" s="11">
        <f>IF(AP173&lt;&gt;""," -O","")</f>
        <v/>
      </c>
      <c r="AR172" s="11">
        <f>IF(AR173&lt;&gt;""," -O","")</f>
        <v/>
      </c>
      <c r="AT172" s="11">
        <f>IF(AT173&lt;&gt;""," -O","")</f>
        <v/>
      </c>
      <c r="AV172" s="11">
        <f>IF(AV173&lt;&gt;""," -O","")</f>
        <v/>
      </c>
      <c r="AX172" s="11">
        <f>IF(AX173&lt;&gt;""," -O","")</f>
        <v/>
      </c>
      <c r="AZ172" s="11">
        <f>IF(AZ173&lt;&gt;""," -O","")</f>
        <v/>
      </c>
      <c r="BB172" s="11">
        <f>IF(BB173&lt;&gt;""," -O","")</f>
        <v/>
      </c>
      <c r="BD172" s="11">
        <f>IF(BD173&lt;&gt;""," -O","")</f>
        <v/>
      </c>
      <c r="BF172" s="11">
        <f>IF(BF173&lt;&gt;""," -O","")</f>
        <v/>
      </c>
      <c r="BH172" s="11">
        <f>IF(BH173&lt;&gt;""," -O","")</f>
        <v/>
      </c>
      <c r="BJ172" s="11">
        <f>IF(BJ173&lt;&gt;""," -O","")</f>
        <v/>
      </c>
    </row>
    <row r="173">
      <c r="M173" s="11" t="n">
        <v>1.85</v>
      </c>
      <c r="N173" s="11">
        <f>IFERROR(VLOOKUP(M173,'CRUCE OPORTUNIDADES'!$C$6:$D$105,2,FALSE),"")</f>
        <v/>
      </c>
      <c r="O173" s="11" t="n">
        <v>2.85000000000002</v>
      </c>
      <c r="P173" s="11">
        <f>IFERROR(VLOOKUP(O173,'CRUCE OPORTUNIDADES'!$C$6:$D$105,2,FALSE),"")</f>
        <v/>
      </c>
      <c r="Q173" s="11" t="n">
        <v>3.85000000000004</v>
      </c>
      <c r="R173" s="11">
        <f>IFERROR(VLOOKUP(Q173,'CRUCE OPORTUNIDADES'!$C$6:$D$105,2,FALSE),"")</f>
        <v/>
      </c>
      <c r="S173" s="11" t="n">
        <v>4.85000000000006</v>
      </c>
      <c r="T173" s="11">
        <f>IFERROR(VLOOKUP(S173,'CRUCE OPORTUNIDADES'!$C$6:$D$105,2,FALSE),"")</f>
        <v/>
      </c>
      <c r="U173" s="11" t="n">
        <v>5.85000000000008</v>
      </c>
      <c r="V173" s="11">
        <f>IFERROR(VLOOKUP(U173,'CRUCE OPORTUNIDADES'!$C$6:$D$105,2,FALSE),"")</f>
        <v/>
      </c>
      <c r="W173" s="11" t="n">
        <v>6.8500000000001</v>
      </c>
      <c r="X173" s="11">
        <f>IFERROR(VLOOKUP(W173,'CRUCE OPORTUNIDADES'!$C$6:$D$105,2,FALSE),"")</f>
        <v/>
      </c>
      <c r="Y173" s="11" t="n">
        <v>7.85000000000012</v>
      </c>
      <c r="Z173" s="11">
        <f>IFERROR(VLOOKUP(Y173,'CRUCE OPORTUNIDADES'!$C$6:$D$105,2,FALSE),"")</f>
        <v/>
      </c>
      <c r="AA173" s="11" t="n">
        <v>8.85000000000014</v>
      </c>
      <c r="AB173" s="11">
        <f>IFERROR(VLOOKUP(AA173,'CRUCE OPORTUNIDADES'!$C$6:$D$105,2,FALSE),"")</f>
        <v/>
      </c>
      <c r="AC173" s="11" t="n">
        <v>9.85000000000016</v>
      </c>
      <c r="AD173" s="11">
        <f>IFERROR(VLOOKUP(AC173,'CRUCE OPORTUNIDADES'!$C$6:$D$105,2,FALSE),"")</f>
        <v/>
      </c>
      <c r="AE173" s="11" t="n">
        <v>10.8500000000002</v>
      </c>
      <c r="AF173" s="11">
        <f>IFERROR(VLOOKUP(AE173,'CRUCE OPORTUNIDADES'!$C$6:$D$105,2,FALSE),"")</f>
        <v/>
      </c>
      <c r="AG173" s="11" t="n">
        <v>11.8500000000002</v>
      </c>
      <c r="AH173" s="11">
        <f>IFERROR(VLOOKUP(AG173,'CRUCE OPORTUNIDADES'!$C$6:$D$105,2,FALSE),"")</f>
        <v/>
      </c>
      <c r="AI173" s="11" t="n">
        <v>12.8500000000002</v>
      </c>
      <c r="AJ173" s="11">
        <f>IFERROR(VLOOKUP(AI173,'CRUCE OPORTUNIDADES'!$C$6:$D$105,2,FALSE),"")</f>
        <v/>
      </c>
      <c r="AK173" s="11" t="n">
        <v>13.8500000000002</v>
      </c>
      <c r="AL173" s="11">
        <f>IFERROR(VLOOKUP(AK173,'CRUCE OPORTUNIDADES'!$C$6:$D$105,2,FALSE),"")</f>
        <v/>
      </c>
      <c r="AM173" s="11" t="n">
        <v>14.8500000000003</v>
      </c>
      <c r="AN173" s="11">
        <f>IFERROR(VLOOKUP(AM173,'CRUCE OPORTUNIDADES'!$C$6:$D$105,2,FALSE),"")</f>
        <v/>
      </c>
      <c r="AO173" s="11" t="n">
        <v>15.8500000000003</v>
      </c>
      <c r="AP173" s="11">
        <f>IFERROR(VLOOKUP(AO173,'CRUCE OPORTUNIDADES'!$C$6:$D$105,2,FALSE),"")</f>
        <v/>
      </c>
      <c r="AQ173" s="11" t="n">
        <v>16.8500000000003</v>
      </c>
      <c r="AR173" s="11">
        <f>IFERROR(VLOOKUP(AQ173,'CRUCE OPORTUNIDADES'!$C$6:$D$105,2,FALSE),"")</f>
        <v/>
      </c>
      <c r="AS173" s="11" t="n">
        <v>17.8500000000003</v>
      </c>
      <c r="AT173" s="11">
        <f>IFERROR(VLOOKUP(AS173,'CRUCE OPORTUNIDADES'!$C$6:$D$105,2,FALSE),"")</f>
        <v/>
      </c>
      <c r="AU173" s="11" t="n">
        <v>18.8500000000003</v>
      </c>
      <c r="AV173" s="11">
        <f>IFERROR(VLOOKUP(AU173,'CRUCE OPORTUNIDADES'!$C$6:$D$105,2,FALSE),"")</f>
        <v/>
      </c>
      <c r="AW173" s="11" t="n">
        <v>19.8500000000004</v>
      </c>
      <c r="AX173" s="11">
        <f>IFERROR(VLOOKUP(AW173,'CRUCE OPORTUNIDADES'!$C$6:$D$105,2,FALSE),"")</f>
        <v/>
      </c>
      <c r="AY173" s="11" t="n">
        <v>20.8500000000004</v>
      </c>
      <c r="AZ173" s="11">
        <f>IFERROR(VLOOKUP(AY173,'CRUCE OPORTUNIDADES'!$C$6:$D$105,2,FALSE),"")</f>
        <v/>
      </c>
      <c r="BA173" s="11" t="n">
        <v>21.8500000000004</v>
      </c>
      <c r="BB173" s="11">
        <f>IFERROR(VLOOKUP(BA173,'CRUCE OPORTUNIDADES'!$C$6:$D$105,2,FALSE),"")</f>
        <v/>
      </c>
      <c r="BC173" s="11" t="n">
        <v>22.8500000000004</v>
      </c>
      <c r="BD173" s="11">
        <f>IFERROR(VLOOKUP(BC173,'CRUCE OPORTUNIDADES'!$C$6:$D$105,2,FALSE),"")</f>
        <v/>
      </c>
      <c r="BE173" s="11" t="n">
        <v>23.8500000000004</v>
      </c>
      <c r="BF173" s="11">
        <f>IFERROR(VLOOKUP(BE173,'CRUCE OPORTUNIDADES'!$C$6:$D$105,2,FALSE),"")</f>
        <v/>
      </c>
      <c r="BG173" s="11" t="n">
        <v>24.8500000000005</v>
      </c>
      <c r="BH173" s="11">
        <f>IFERROR(VLOOKUP(BG173,'CRUCE OPORTUNIDADES'!$C$6:$D$105,2,FALSE),"")</f>
        <v/>
      </c>
      <c r="BI173" s="11" t="n">
        <v>25.8500000000005</v>
      </c>
      <c r="BJ173" s="11">
        <f>IFERROR(VLOOKUP(BI173,'CRUCE OPORTUNIDADES'!$C$6:$D$105,2,FALSE),"")</f>
        <v/>
      </c>
    </row>
    <row r="174">
      <c r="N174" s="11">
        <f>IF(N175&lt;&gt;""," -O","")</f>
        <v/>
      </c>
      <c r="P174" s="11">
        <f>IF(P175&lt;&gt;""," -O","")</f>
        <v/>
      </c>
      <c r="R174" s="11">
        <f>IF(R175&lt;&gt;""," -O","")</f>
        <v/>
      </c>
      <c r="T174" s="11">
        <f>IF(T175&lt;&gt;""," -O","")</f>
        <v/>
      </c>
      <c r="V174" s="11">
        <f>IF(V175&lt;&gt;""," -O","")</f>
        <v/>
      </c>
      <c r="X174" s="11">
        <f>IF(X175&lt;&gt;""," -O","")</f>
        <v/>
      </c>
      <c r="Z174" s="11">
        <f>IF(Z175&lt;&gt;""," -O","")</f>
        <v/>
      </c>
      <c r="AB174" s="11">
        <f>IF(AB175&lt;&gt;""," -O","")</f>
        <v/>
      </c>
      <c r="AD174" s="11">
        <f>IF(AD175&lt;&gt;""," -O","")</f>
        <v/>
      </c>
      <c r="AF174" s="11">
        <f>IF(AF175&lt;&gt;""," -O","")</f>
        <v/>
      </c>
      <c r="AH174" s="11">
        <f>IF(AH175&lt;&gt;""," -O","")</f>
        <v/>
      </c>
      <c r="AJ174" s="11">
        <f>IF(AJ175&lt;&gt;""," -O","")</f>
        <v/>
      </c>
      <c r="AL174" s="11">
        <f>IF(AL175&lt;&gt;""," -O","")</f>
        <v/>
      </c>
      <c r="AN174" s="11">
        <f>IF(AN175&lt;&gt;""," -O","")</f>
        <v/>
      </c>
      <c r="AP174" s="11">
        <f>IF(AP175&lt;&gt;""," -O","")</f>
        <v/>
      </c>
      <c r="AR174" s="11">
        <f>IF(AR175&lt;&gt;""," -O","")</f>
        <v/>
      </c>
      <c r="AT174" s="11">
        <f>IF(AT175&lt;&gt;""," -O","")</f>
        <v/>
      </c>
      <c r="AV174" s="11">
        <f>IF(AV175&lt;&gt;""," -O","")</f>
        <v/>
      </c>
      <c r="AX174" s="11">
        <f>IF(AX175&lt;&gt;""," -O","")</f>
        <v/>
      </c>
      <c r="AZ174" s="11">
        <f>IF(AZ175&lt;&gt;""," -O","")</f>
        <v/>
      </c>
      <c r="BB174" s="11">
        <f>IF(BB175&lt;&gt;""," -O","")</f>
        <v/>
      </c>
      <c r="BD174" s="11">
        <f>IF(BD175&lt;&gt;""," -O","")</f>
        <v/>
      </c>
      <c r="BF174" s="11">
        <f>IF(BF175&lt;&gt;""," -O","")</f>
        <v/>
      </c>
      <c r="BH174" s="11">
        <f>IF(BH175&lt;&gt;""," -O","")</f>
        <v/>
      </c>
      <c r="BJ174" s="11">
        <f>IF(BJ175&lt;&gt;""," -O","")</f>
        <v/>
      </c>
    </row>
    <row r="175">
      <c r="M175" s="11" t="n">
        <v>1.86</v>
      </c>
      <c r="N175" s="11">
        <f>IFERROR(VLOOKUP(M175,'CRUCE OPORTUNIDADES'!$C$6:$D$105,2,FALSE),"")</f>
        <v/>
      </c>
      <c r="O175" s="11" t="n">
        <v>2.86000000000002</v>
      </c>
      <c r="P175" s="11">
        <f>IFERROR(VLOOKUP(O175,'CRUCE OPORTUNIDADES'!$C$6:$D$105,2,FALSE),"")</f>
        <v/>
      </c>
      <c r="Q175" s="11" t="n">
        <v>3.86000000000004</v>
      </c>
      <c r="R175" s="11">
        <f>IFERROR(VLOOKUP(Q175,'CRUCE OPORTUNIDADES'!$C$6:$D$105,2,FALSE),"")</f>
        <v/>
      </c>
      <c r="S175" s="11" t="n">
        <v>4.86000000000006</v>
      </c>
      <c r="T175" s="11">
        <f>IFERROR(VLOOKUP(S175,'CRUCE OPORTUNIDADES'!$C$6:$D$105,2,FALSE),"")</f>
        <v/>
      </c>
      <c r="U175" s="11" t="n">
        <v>5.86000000000008</v>
      </c>
      <c r="V175" s="11">
        <f>IFERROR(VLOOKUP(U175,'CRUCE OPORTUNIDADES'!$C$6:$D$105,2,FALSE),"")</f>
        <v/>
      </c>
      <c r="W175" s="11" t="n">
        <v>6.8600000000001</v>
      </c>
      <c r="X175" s="11">
        <f>IFERROR(VLOOKUP(W175,'CRUCE OPORTUNIDADES'!$C$6:$D$105,2,FALSE),"")</f>
        <v/>
      </c>
      <c r="Y175" s="11" t="n">
        <v>7.86000000000012</v>
      </c>
      <c r="Z175" s="11">
        <f>IFERROR(VLOOKUP(Y175,'CRUCE OPORTUNIDADES'!$C$6:$D$105,2,FALSE),"")</f>
        <v/>
      </c>
      <c r="AA175" s="11" t="n">
        <v>8.86000000000014</v>
      </c>
      <c r="AB175" s="11">
        <f>IFERROR(VLOOKUP(AA175,'CRUCE OPORTUNIDADES'!$C$6:$D$105,2,FALSE),"")</f>
        <v/>
      </c>
      <c r="AC175" s="11" t="n">
        <v>9.860000000000159</v>
      </c>
      <c r="AD175" s="11">
        <f>IFERROR(VLOOKUP(AC175,'CRUCE OPORTUNIDADES'!$C$6:$D$105,2,FALSE),"")</f>
        <v/>
      </c>
      <c r="AE175" s="11" t="n">
        <v>10.8600000000002</v>
      </c>
      <c r="AF175" s="11">
        <f>IFERROR(VLOOKUP(AE175,'CRUCE OPORTUNIDADES'!$C$6:$D$105,2,FALSE),"")</f>
        <v/>
      </c>
      <c r="AG175" s="11" t="n">
        <v>11.8600000000002</v>
      </c>
      <c r="AH175" s="11">
        <f>IFERROR(VLOOKUP(AG175,'CRUCE OPORTUNIDADES'!$C$6:$D$105,2,FALSE),"")</f>
        <v/>
      </c>
      <c r="AI175" s="11" t="n">
        <v>12.8600000000002</v>
      </c>
      <c r="AJ175" s="11">
        <f>IFERROR(VLOOKUP(AI175,'CRUCE OPORTUNIDADES'!$C$6:$D$105,2,FALSE),"")</f>
        <v/>
      </c>
      <c r="AK175" s="11" t="n">
        <v>13.8600000000002</v>
      </c>
      <c r="AL175" s="11">
        <f>IFERROR(VLOOKUP(AK175,'CRUCE OPORTUNIDADES'!$C$6:$D$105,2,FALSE),"")</f>
        <v/>
      </c>
      <c r="AM175" s="11" t="n">
        <v>14.8600000000003</v>
      </c>
      <c r="AN175" s="11">
        <f>IFERROR(VLOOKUP(AM175,'CRUCE OPORTUNIDADES'!$C$6:$D$105,2,FALSE),"")</f>
        <v/>
      </c>
      <c r="AO175" s="11" t="n">
        <v>15.8600000000003</v>
      </c>
      <c r="AP175" s="11">
        <f>IFERROR(VLOOKUP(AO175,'CRUCE OPORTUNIDADES'!$C$6:$D$105,2,FALSE),"")</f>
        <v/>
      </c>
      <c r="AQ175" s="11" t="n">
        <v>16.8600000000003</v>
      </c>
      <c r="AR175" s="11">
        <f>IFERROR(VLOOKUP(AQ175,'CRUCE OPORTUNIDADES'!$C$6:$D$105,2,FALSE),"")</f>
        <v/>
      </c>
      <c r="AS175" s="11" t="n">
        <v>17.8600000000003</v>
      </c>
      <c r="AT175" s="11">
        <f>IFERROR(VLOOKUP(AS175,'CRUCE OPORTUNIDADES'!$C$6:$D$105,2,FALSE),"")</f>
        <v/>
      </c>
      <c r="AU175" s="11" t="n">
        <v>18.8600000000003</v>
      </c>
      <c r="AV175" s="11">
        <f>IFERROR(VLOOKUP(AU175,'CRUCE OPORTUNIDADES'!$C$6:$D$105,2,FALSE),"")</f>
        <v/>
      </c>
      <c r="AW175" s="11" t="n">
        <v>19.8600000000004</v>
      </c>
      <c r="AX175" s="11">
        <f>IFERROR(VLOOKUP(AW175,'CRUCE OPORTUNIDADES'!$C$6:$D$105,2,FALSE),"")</f>
        <v/>
      </c>
      <c r="AY175" s="11" t="n">
        <v>20.8600000000004</v>
      </c>
      <c r="AZ175" s="11">
        <f>IFERROR(VLOOKUP(AY175,'CRUCE OPORTUNIDADES'!$C$6:$D$105,2,FALSE),"")</f>
        <v/>
      </c>
      <c r="BA175" s="11" t="n">
        <v>21.8600000000004</v>
      </c>
      <c r="BB175" s="11">
        <f>IFERROR(VLOOKUP(BA175,'CRUCE OPORTUNIDADES'!$C$6:$D$105,2,FALSE),"")</f>
        <v/>
      </c>
      <c r="BC175" s="11" t="n">
        <v>22.8600000000004</v>
      </c>
      <c r="BD175" s="11">
        <f>IFERROR(VLOOKUP(BC175,'CRUCE OPORTUNIDADES'!$C$6:$D$105,2,FALSE),"")</f>
        <v/>
      </c>
      <c r="BE175" s="11" t="n">
        <v>23.8600000000004</v>
      </c>
      <c r="BF175" s="11">
        <f>IFERROR(VLOOKUP(BE175,'CRUCE OPORTUNIDADES'!$C$6:$D$105,2,FALSE),"")</f>
        <v/>
      </c>
      <c r="BG175" s="11" t="n">
        <v>24.8600000000005</v>
      </c>
      <c r="BH175" s="11">
        <f>IFERROR(VLOOKUP(BG175,'CRUCE OPORTUNIDADES'!$C$6:$D$105,2,FALSE),"")</f>
        <v/>
      </c>
      <c r="BI175" s="11" t="n">
        <v>25.8600000000005</v>
      </c>
      <c r="BJ175" s="11">
        <f>IFERROR(VLOOKUP(BI175,'CRUCE OPORTUNIDADES'!$C$6:$D$105,2,FALSE),"")</f>
        <v/>
      </c>
    </row>
    <row r="176">
      <c r="N176" s="11">
        <f>IF(N177&lt;&gt;""," -O","")</f>
        <v/>
      </c>
      <c r="P176" s="11">
        <f>IF(P177&lt;&gt;""," -O","")</f>
        <v/>
      </c>
      <c r="R176" s="11">
        <f>IF(R177&lt;&gt;""," -O","")</f>
        <v/>
      </c>
      <c r="T176" s="11">
        <f>IF(T177&lt;&gt;""," -O","")</f>
        <v/>
      </c>
      <c r="V176" s="11">
        <f>IF(V177&lt;&gt;""," -O","")</f>
        <v/>
      </c>
      <c r="X176" s="11">
        <f>IF(X177&lt;&gt;""," -O","")</f>
        <v/>
      </c>
      <c r="Z176" s="11">
        <f>IF(Z177&lt;&gt;""," -O","")</f>
        <v/>
      </c>
      <c r="AB176" s="11">
        <f>IF(AB177&lt;&gt;""," -O","")</f>
        <v/>
      </c>
      <c r="AD176" s="11">
        <f>IF(AD177&lt;&gt;""," -O","")</f>
        <v/>
      </c>
      <c r="AF176" s="11">
        <f>IF(AF177&lt;&gt;""," -O","")</f>
        <v/>
      </c>
      <c r="AH176" s="11">
        <f>IF(AH177&lt;&gt;""," -O","")</f>
        <v/>
      </c>
      <c r="AJ176" s="11">
        <f>IF(AJ177&lt;&gt;""," -O","")</f>
        <v/>
      </c>
      <c r="AL176" s="11">
        <f>IF(AL177&lt;&gt;""," -O","")</f>
        <v/>
      </c>
      <c r="AN176" s="11">
        <f>IF(AN177&lt;&gt;""," -O","")</f>
        <v/>
      </c>
      <c r="AP176" s="11">
        <f>IF(AP177&lt;&gt;""," -O","")</f>
        <v/>
      </c>
      <c r="AR176" s="11">
        <f>IF(AR177&lt;&gt;""," -O","")</f>
        <v/>
      </c>
      <c r="AT176" s="11">
        <f>IF(AT177&lt;&gt;""," -O","")</f>
        <v/>
      </c>
      <c r="AV176" s="11">
        <f>IF(AV177&lt;&gt;""," -O","")</f>
        <v/>
      </c>
      <c r="AX176" s="11">
        <f>IF(AX177&lt;&gt;""," -O","")</f>
        <v/>
      </c>
      <c r="AZ176" s="11">
        <f>IF(AZ177&lt;&gt;""," -O","")</f>
        <v/>
      </c>
      <c r="BB176" s="11">
        <f>IF(BB177&lt;&gt;""," -O","")</f>
        <v/>
      </c>
      <c r="BD176" s="11">
        <f>IF(BD177&lt;&gt;""," -O","")</f>
        <v/>
      </c>
      <c r="BF176" s="11">
        <f>IF(BF177&lt;&gt;""," -O","")</f>
        <v/>
      </c>
      <c r="BH176" s="11">
        <f>IF(BH177&lt;&gt;""," -O","")</f>
        <v/>
      </c>
      <c r="BJ176" s="11">
        <f>IF(BJ177&lt;&gt;""," -O","")</f>
        <v/>
      </c>
    </row>
    <row r="177">
      <c r="M177" s="11" t="n">
        <v>1.87</v>
      </c>
      <c r="N177" s="11">
        <f>IFERROR(VLOOKUP(M177,'CRUCE OPORTUNIDADES'!$C$6:$D$105,2,FALSE),"")</f>
        <v/>
      </c>
      <c r="O177" s="11" t="n">
        <v>2.87000000000002</v>
      </c>
      <c r="P177" s="11">
        <f>IFERROR(VLOOKUP(O177,'CRUCE OPORTUNIDADES'!$C$6:$D$105,2,FALSE),"")</f>
        <v/>
      </c>
      <c r="Q177" s="11" t="n">
        <v>3.87000000000004</v>
      </c>
      <c r="R177" s="11">
        <f>IFERROR(VLOOKUP(Q177,'CRUCE OPORTUNIDADES'!$C$6:$D$105,2,FALSE),"")</f>
        <v/>
      </c>
      <c r="S177" s="11" t="n">
        <v>4.87000000000006</v>
      </c>
      <c r="T177" s="11">
        <f>IFERROR(VLOOKUP(S177,'CRUCE OPORTUNIDADES'!$C$6:$D$105,2,FALSE),"")</f>
        <v/>
      </c>
      <c r="U177" s="11" t="n">
        <v>5.87000000000008</v>
      </c>
      <c r="V177" s="11">
        <f>IFERROR(VLOOKUP(U177,'CRUCE OPORTUNIDADES'!$C$6:$D$105,2,FALSE),"")</f>
        <v/>
      </c>
      <c r="W177" s="11" t="n">
        <v>6.8700000000001</v>
      </c>
      <c r="X177" s="11">
        <f>IFERROR(VLOOKUP(W177,'CRUCE OPORTUNIDADES'!$C$6:$D$105,2,FALSE),"")</f>
        <v/>
      </c>
      <c r="Y177" s="11" t="n">
        <v>7.87000000000012</v>
      </c>
      <c r="Z177" s="11">
        <f>IFERROR(VLOOKUP(Y177,'CRUCE OPORTUNIDADES'!$C$6:$D$105,2,FALSE),"")</f>
        <v/>
      </c>
      <c r="AA177" s="11" t="n">
        <v>8.87000000000014</v>
      </c>
      <c r="AB177" s="11">
        <f>IFERROR(VLOOKUP(AA177,'CRUCE OPORTUNIDADES'!$C$6:$D$105,2,FALSE),"")</f>
        <v/>
      </c>
      <c r="AC177" s="11" t="n">
        <v>9.870000000000161</v>
      </c>
      <c r="AD177" s="11">
        <f>IFERROR(VLOOKUP(AC177,'CRUCE OPORTUNIDADES'!$C$6:$D$105,2,FALSE),"")</f>
        <v/>
      </c>
      <c r="AE177" s="11" t="n">
        <v>10.8700000000002</v>
      </c>
      <c r="AF177" s="11">
        <f>IFERROR(VLOOKUP(AE177,'CRUCE OPORTUNIDADES'!$C$6:$D$105,2,FALSE),"")</f>
        <v/>
      </c>
      <c r="AG177" s="11" t="n">
        <v>11.8700000000002</v>
      </c>
      <c r="AH177" s="11">
        <f>IFERROR(VLOOKUP(AG177,'CRUCE OPORTUNIDADES'!$C$6:$D$105,2,FALSE),"")</f>
        <v/>
      </c>
      <c r="AI177" s="11" t="n">
        <v>12.8700000000002</v>
      </c>
      <c r="AJ177" s="11">
        <f>IFERROR(VLOOKUP(AI177,'CRUCE OPORTUNIDADES'!$C$6:$D$105,2,FALSE),"")</f>
        <v/>
      </c>
      <c r="AK177" s="11" t="n">
        <v>13.8700000000002</v>
      </c>
      <c r="AL177" s="11">
        <f>IFERROR(VLOOKUP(AK177,'CRUCE OPORTUNIDADES'!$C$6:$D$105,2,FALSE),"")</f>
        <v/>
      </c>
      <c r="AM177" s="11" t="n">
        <v>14.8700000000003</v>
      </c>
      <c r="AN177" s="11">
        <f>IFERROR(VLOOKUP(AM177,'CRUCE OPORTUNIDADES'!$C$6:$D$105,2,FALSE),"")</f>
        <v/>
      </c>
      <c r="AO177" s="11" t="n">
        <v>15.8700000000003</v>
      </c>
      <c r="AP177" s="11">
        <f>IFERROR(VLOOKUP(AO177,'CRUCE OPORTUNIDADES'!$C$6:$D$105,2,FALSE),"")</f>
        <v/>
      </c>
      <c r="AQ177" s="11" t="n">
        <v>16.8700000000003</v>
      </c>
      <c r="AR177" s="11">
        <f>IFERROR(VLOOKUP(AQ177,'CRUCE OPORTUNIDADES'!$C$6:$D$105,2,FALSE),"")</f>
        <v/>
      </c>
      <c r="AS177" s="11" t="n">
        <v>17.8700000000003</v>
      </c>
      <c r="AT177" s="11">
        <f>IFERROR(VLOOKUP(AS177,'CRUCE OPORTUNIDADES'!$C$6:$D$105,2,FALSE),"")</f>
        <v/>
      </c>
      <c r="AU177" s="11" t="n">
        <v>18.8700000000003</v>
      </c>
      <c r="AV177" s="11">
        <f>IFERROR(VLOOKUP(AU177,'CRUCE OPORTUNIDADES'!$C$6:$D$105,2,FALSE),"")</f>
        <v/>
      </c>
      <c r="AW177" s="11" t="n">
        <v>19.8700000000004</v>
      </c>
      <c r="AX177" s="11">
        <f>IFERROR(VLOOKUP(AW177,'CRUCE OPORTUNIDADES'!$C$6:$D$105,2,FALSE),"")</f>
        <v/>
      </c>
      <c r="AY177" s="11" t="n">
        <v>20.8700000000004</v>
      </c>
      <c r="AZ177" s="11">
        <f>IFERROR(VLOOKUP(AY177,'CRUCE OPORTUNIDADES'!$C$6:$D$105,2,FALSE),"")</f>
        <v/>
      </c>
      <c r="BA177" s="11" t="n">
        <v>21.8700000000004</v>
      </c>
      <c r="BB177" s="11">
        <f>IFERROR(VLOOKUP(BA177,'CRUCE OPORTUNIDADES'!$C$6:$D$105,2,FALSE),"")</f>
        <v/>
      </c>
      <c r="BC177" s="11" t="n">
        <v>22.8700000000004</v>
      </c>
      <c r="BD177" s="11">
        <f>IFERROR(VLOOKUP(BC177,'CRUCE OPORTUNIDADES'!$C$6:$D$105,2,FALSE),"")</f>
        <v/>
      </c>
      <c r="BE177" s="11" t="n">
        <v>23.8700000000004</v>
      </c>
      <c r="BF177" s="11">
        <f>IFERROR(VLOOKUP(BE177,'CRUCE OPORTUNIDADES'!$C$6:$D$105,2,FALSE),"")</f>
        <v/>
      </c>
      <c r="BG177" s="11" t="n">
        <v>24.8700000000005</v>
      </c>
      <c r="BH177" s="11">
        <f>IFERROR(VLOOKUP(BG177,'CRUCE OPORTUNIDADES'!$C$6:$D$105,2,FALSE),"")</f>
        <v/>
      </c>
      <c r="BI177" s="11" t="n">
        <v>25.8700000000005</v>
      </c>
      <c r="BJ177" s="11">
        <f>IFERROR(VLOOKUP(BI177,'CRUCE OPORTUNIDADES'!$C$6:$D$105,2,FALSE),"")</f>
        <v/>
      </c>
    </row>
    <row r="178">
      <c r="N178" s="11">
        <f>IF(N179&lt;&gt;""," -O","")</f>
        <v/>
      </c>
      <c r="P178" s="11">
        <f>IF(P179&lt;&gt;""," -O","")</f>
        <v/>
      </c>
      <c r="R178" s="11">
        <f>IF(R179&lt;&gt;""," -O","")</f>
        <v/>
      </c>
      <c r="T178" s="11">
        <f>IF(T179&lt;&gt;""," -O","")</f>
        <v/>
      </c>
      <c r="V178" s="11">
        <f>IF(V179&lt;&gt;""," -O","")</f>
        <v/>
      </c>
      <c r="X178" s="11">
        <f>IF(X179&lt;&gt;""," -O","")</f>
        <v/>
      </c>
      <c r="Z178" s="11">
        <f>IF(Z179&lt;&gt;""," -O","")</f>
        <v/>
      </c>
      <c r="AB178" s="11">
        <f>IF(AB179&lt;&gt;""," -O","")</f>
        <v/>
      </c>
      <c r="AD178" s="11">
        <f>IF(AD179&lt;&gt;""," -O","")</f>
        <v/>
      </c>
      <c r="AF178" s="11">
        <f>IF(AF179&lt;&gt;""," -O","")</f>
        <v/>
      </c>
      <c r="AH178" s="11">
        <f>IF(AH179&lt;&gt;""," -O","")</f>
        <v/>
      </c>
      <c r="AJ178" s="11">
        <f>IF(AJ179&lt;&gt;""," -O","")</f>
        <v/>
      </c>
      <c r="AL178" s="11">
        <f>IF(AL179&lt;&gt;""," -O","")</f>
        <v/>
      </c>
      <c r="AN178" s="11">
        <f>IF(AN179&lt;&gt;""," -O","")</f>
        <v/>
      </c>
      <c r="AP178" s="11">
        <f>IF(AP179&lt;&gt;""," -O","")</f>
        <v/>
      </c>
      <c r="AR178" s="11">
        <f>IF(AR179&lt;&gt;""," -O","")</f>
        <v/>
      </c>
      <c r="AT178" s="11">
        <f>IF(AT179&lt;&gt;""," -O","")</f>
        <v/>
      </c>
      <c r="AV178" s="11">
        <f>IF(AV179&lt;&gt;""," -O","")</f>
        <v/>
      </c>
      <c r="AX178" s="11">
        <f>IF(AX179&lt;&gt;""," -O","")</f>
        <v/>
      </c>
      <c r="AZ178" s="11">
        <f>IF(AZ179&lt;&gt;""," -O","")</f>
        <v/>
      </c>
      <c r="BB178" s="11">
        <f>IF(BB179&lt;&gt;""," -O","")</f>
        <v/>
      </c>
      <c r="BD178" s="11">
        <f>IF(BD179&lt;&gt;""," -O","")</f>
        <v/>
      </c>
      <c r="BF178" s="11">
        <f>IF(BF179&lt;&gt;""," -O","")</f>
        <v/>
      </c>
      <c r="BH178" s="11">
        <f>IF(BH179&lt;&gt;""," -O","")</f>
        <v/>
      </c>
      <c r="BJ178" s="11">
        <f>IF(BJ179&lt;&gt;""," -O","")</f>
        <v/>
      </c>
    </row>
    <row r="179">
      <c r="M179" s="11" t="n">
        <v>1.88</v>
      </c>
      <c r="N179" s="11">
        <f>IFERROR(VLOOKUP(M179,'CRUCE OPORTUNIDADES'!$C$6:$D$105,2,FALSE),"")</f>
        <v/>
      </c>
      <c r="O179" s="11" t="n">
        <v>2.88000000000002</v>
      </c>
      <c r="P179" s="11">
        <f>IFERROR(VLOOKUP(O179,'CRUCE OPORTUNIDADES'!$C$6:$D$105,2,FALSE),"")</f>
        <v/>
      </c>
      <c r="Q179" s="11" t="n">
        <v>3.88000000000004</v>
      </c>
      <c r="R179" s="11">
        <f>IFERROR(VLOOKUP(Q179,'CRUCE OPORTUNIDADES'!$C$6:$D$105,2,FALSE),"")</f>
        <v/>
      </c>
      <c r="S179" s="11" t="n">
        <v>4.88000000000006</v>
      </c>
      <c r="T179" s="11">
        <f>IFERROR(VLOOKUP(S179,'CRUCE OPORTUNIDADES'!$C$6:$D$105,2,FALSE),"")</f>
        <v/>
      </c>
      <c r="U179" s="11" t="n">
        <v>5.88000000000008</v>
      </c>
      <c r="V179" s="11">
        <f>IFERROR(VLOOKUP(U179,'CRUCE OPORTUNIDADES'!$C$6:$D$105,2,FALSE),"")</f>
        <v/>
      </c>
      <c r="W179" s="11" t="n">
        <v>6.8800000000001</v>
      </c>
      <c r="X179" s="11">
        <f>IFERROR(VLOOKUP(W179,'CRUCE OPORTUNIDADES'!$C$6:$D$105,2,FALSE),"")</f>
        <v/>
      </c>
      <c r="Y179" s="11" t="n">
        <v>7.88000000000012</v>
      </c>
      <c r="Z179" s="11">
        <f>IFERROR(VLOOKUP(Y179,'CRUCE OPORTUNIDADES'!$C$6:$D$105,2,FALSE),"")</f>
        <v/>
      </c>
      <c r="AA179" s="11" t="n">
        <v>8.880000000000139</v>
      </c>
      <c r="AB179" s="11">
        <f>IFERROR(VLOOKUP(AA179,'CRUCE OPORTUNIDADES'!$C$6:$D$105,2,FALSE),"")</f>
        <v/>
      </c>
      <c r="AC179" s="11" t="n">
        <v>9.880000000000161</v>
      </c>
      <c r="AD179" s="11">
        <f>IFERROR(VLOOKUP(AC179,'CRUCE OPORTUNIDADES'!$C$6:$D$105,2,FALSE),"")</f>
        <v/>
      </c>
      <c r="AE179" s="11" t="n">
        <v>10.8800000000002</v>
      </c>
      <c r="AF179" s="11">
        <f>IFERROR(VLOOKUP(AE179,'CRUCE OPORTUNIDADES'!$C$6:$D$105,2,FALSE),"")</f>
        <v/>
      </c>
      <c r="AG179" s="11" t="n">
        <v>11.8800000000002</v>
      </c>
      <c r="AH179" s="11">
        <f>IFERROR(VLOOKUP(AG179,'CRUCE OPORTUNIDADES'!$C$6:$D$105,2,FALSE),"")</f>
        <v/>
      </c>
      <c r="AI179" s="11" t="n">
        <v>12.8800000000002</v>
      </c>
      <c r="AJ179" s="11">
        <f>IFERROR(VLOOKUP(AI179,'CRUCE OPORTUNIDADES'!$C$6:$D$105,2,FALSE),"")</f>
        <v/>
      </c>
      <c r="AK179" s="11" t="n">
        <v>13.8800000000002</v>
      </c>
      <c r="AL179" s="11">
        <f>IFERROR(VLOOKUP(AK179,'CRUCE OPORTUNIDADES'!$C$6:$D$105,2,FALSE),"")</f>
        <v/>
      </c>
      <c r="AM179" s="11" t="n">
        <v>14.8800000000003</v>
      </c>
      <c r="AN179" s="11">
        <f>IFERROR(VLOOKUP(AM179,'CRUCE OPORTUNIDADES'!$C$6:$D$105,2,FALSE),"")</f>
        <v/>
      </c>
      <c r="AO179" s="11" t="n">
        <v>15.8800000000003</v>
      </c>
      <c r="AP179" s="11">
        <f>IFERROR(VLOOKUP(AO179,'CRUCE OPORTUNIDADES'!$C$6:$D$105,2,FALSE),"")</f>
        <v/>
      </c>
      <c r="AQ179" s="11" t="n">
        <v>16.8800000000003</v>
      </c>
      <c r="AR179" s="11">
        <f>IFERROR(VLOOKUP(AQ179,'CRUCE OPORTUNIDADES'!$C$6:$D$105,2,FALSE),"")</f>
        <v/>
      </c>
      <c r="AS179" s="11" t="n">
        <v>17.8800000000003</v>
      </c>
      <c r="AT179" s="11">
        <f>IFERROR(VLOOKUP(AS179,'CRUCE OPORTUNIDADES'!$C$6:$D$105,2,FALSE),"")</f>
        <v/>
      </c>
      <c r="AU179" s="11" t="n">
        <v>18.8800000000003</v>
      </c>
      <c r="AV179" s="11">
        <f>IFERROR(VLOOKUP(AU179,'CRUCE OPORTUNIDADES'!$C$6:$D$105,2,FALSE),"")</f>
        <v/>
      </c>
      <c r="AW179" s="11" t="n">
        <v>19.8800000000004</v>
      </c>
      <c r="AX179" s="11">
        <f>IFERROR(VLOOKUP(AW179,'CRUCE OPORTUNIDADES'!$C$6:$D$105,2,FALSE),"")</f>
        <v/>
      </c>
      <c r="AY179" s="11" t="n">
        <v>20.8800000000004</v>
      </c>
      <c r="AZ179" s="11">
        <f>IFERROR(VLOOKUP(AY179,'CRUCE OPORTUNIDADES'!$C$6:$D$105,2,FALSE),"")</f>
        <v/>
      </c>
      <c r="BA179" s="11" t="n">
        <v>21.8800000000004</v>
      </c>
      <c r="BB179" s="11">
        <f>IFERROR(VLOOKUP(BA179,'CRUCE OPORTUNIDADES'!$C$6:$D$105,2,FALSE),"")</f>
        <v/>
      </c>
      <c r="BC179" s="11" t="n">
        <v>22.8800000000004</v>
      </c>
      <c r="BD179" s="11">
        <f>IFERROR(VLOOKUP(BC179,'CRUCE OPORTUNIDADES'!$C$6:$D$105,2,FALSE),"")</f>
        <v/>
      </c>
      <c r="BE179" s="11" t="n">
        <v>23.8800000000004</v>
      </c>
      <c r="BF179" s="11">
        <f>IFERROR(VLOOKUP(BE179,'CRUCE OPORTUNIDADES'!$C$6:$D$105,2,FALSE),"")</f>
        <v/>
      </c>
      <c r="BG179" s="11" t="n">
        <v>24.8800000000005</v>
      </c>
      <c r="BH179" s="11">
        <f>IFERROR(VLOOKUP(BG179,'CRUCE OPORTUNIDADES'!$C$6:$D$105,2,FALSE),"")</f>
        <v/>
      </c>
      <c r="BI179" s="11" t="n">
        <v>25.8800000000005</v>
      </c>
      <c r="BJ179" s="11">
        <f>IFERROR(VLOOKUP(BI179,'CRUCE OPORTUNIDADES'!$C$6:$D$105,2,FALSE),"")</f>
        <v/>
      </c>
    </row>
    <row r="180">
      <c r="N180" s="11">
        <f>IF(N181&lt;&gt;""," -O","")</f>
        <v/>
      </c>
      <c r="P180" s="11">
        <f>IF(P181&lt;&gt;""," -O","")</f>
        <v/>
      </c>
      <c r="R180" s="11">
        <f>IF(R181&lt;&gt;""," -O","")</f>
        <v/>
      </c>
      <c r="T180" s="11">
        <f>IF(T181&lt;&gt;""," -O","")</f>
        <v/>
      </c>
      <c r="V180" s="11">
        <f>IF(V181&lt;&gt;""," -O","")</f>
        <v/>
      </c>
      <c r="X180" s="11">
        <f>IF(X181&lt;&gt;""," -O","")</f>
        <v/>
      </c>
      <c r="Z180" s="11">
        <f>IF(Z181&lt;&gt;""," -O","")</f>
        <v/>
      </c>
      <c r="AB180" s="11">
        <f>IF(AB181&lt;&gt;""," -O","")</f>
        <v/>
      </c>
      <c r="AD180" s="11">
        <f>IF(AD181&lt;&gt;""," -O","")</f>
        <v/>
      </c>
      <c r="AF180" s="11">
        <f>IF(AF181&lt;&gt;""," -O","")</f>
        <v/>
      </c>
      <c r="AH180" s="11">
        <f>IF(AH181&lt;&gt;""," -O","")</f>
        <v/>
      </c>
      <c r="AJ180" s="11">
        <f>IF(AJ181&lt;&gt;""," -O","")</f>
        <v/>
      </c>
      <c r="AL180" s="11">
        <f>IF(AL181&lt;&gt;""," -O","")</f>
        <v/>
      </c>
      <c r="AN180" s="11">
        <f>IF(AN181&lt;&gt;""," -O","")</f>
        <v/>
      </c>
      <c r="AP180" s="11">
        <f>IF(AP181&lt;&gt;""," -O","")</f>
        <v/>
      </c>
      <c r="AR180" s="11">
        <f>IF(AR181&lt;&gt;""," -O","")</f>
        <v/>
      </c>
      <c r="AT180" s="11">
        <f>IF(AT181&lt;&gt;""," -O","")</f>
        <v/>
      </c>
      <c r="AV180" s="11">
        <f>IF(AV181&lt;&gt;""," -O","")</f>
        <v/>
      </c>
      <c r="AX180" s="11">
        <f>IF(AX181&lt;&gt;""," -O","")</f>
        <v/>
      </c>
      <c r="AZ180" s="11">
        <f>IF(AZ181&lt;&gt;""," -O","")</f>
        <v/>
      </c>
      <c r="BB180" s="11">
        <f>IF(BB181&lt;&gt;""," -O","")</f>
        <v/>
      </c>
      <c r="BD180" s="11">
        <f>IF(BD181&lt;&gt;""," -O","")</f>
        <v/>
      </c>
      <c r="BF180" s="11">
        <f>IF(BF181&lt;&gt;""," -O","")</f>
        <v/>
      </c>
      <c r="BH180" s="11">
        <f>IF(BH181&lt;&gt;""," -O","")</f>
        <v/>
      </c>
      <c r="BJ180" s="11">
        <f>IF(BJ181&lt;&gt;""," -O","")</f>
        <v/>
      </c>
    </row>
    <row r="181">
      <c r="M181" s="11" t="n">
        <v>1.89</v>
      </c>
      <c r="N181" s="11">
        <f>IFERROR(VLOOKUP(M181,'CRUCE OPORTUNIDADES'!$C$6:$D$105,2,FALSE),"")</f>
        <v/>
      </c>
      <c r="O181" s="11" t="n">
        <v>2.89000000000002</v>
      </c>
      <c r="P181" s="11">
        <f>IFERROR(VLOOKUP(O181,'CRUCE OPORTUNIDADES'!$C$6:$D$105,2,FALSE),"")</f>
        <v/>
      </c>
      <c r="Q181" s="11" t="n">
        <v>3.89000000000004</v>
      </c>
      <c r="R181" s="11">
        <f>IFERROR(VLOOKUP(Q181,'CRUCE OPORTUNIDADES'!$C$6:$D$105,2,FALSE),"")</f>
        <v/>
      </c>
      <c r="S181" s="11" t="n">
        <v>4.89000000000006</v>
      </c>
      <c r="T181" s="11">
        <f>IFERROR(VLOOKUP(S181,'CRUCE OPORTUNIDADES'!$C$6:$D$105,2,FALSE),"")</f>
        <v/>
      </c>
      <c r="U181" s="11" t="n">
        <v>5.89000000000008</v>
      </c>
      <c r="V181" s="11">
        <f>IFERROR(VLOOKUP(U181,'CRUCE OPORTUNIDADES'!$C$6:$D$105,2,FALSE),"")</f>
        <v/>
      </c>
      <c r="W181" s="11" t="n">
        <v>6.8900000000001</v>
      </c>
      <c r="X181" s="11">
        <f>IFERROR(VLOOKUP(W181,'CRUCE OPORTUNIDADES'!$C$6:$D$105,2,FALSE),"")</f>
        <v/>
      </c>
      <c r="Y181" s="11" t="n">
        <v>7.89000000000012</v>
      </c>
      <c r="Z181" s="11">
        <f>IFERROR(VLOOKUP(Y181,'CRUCE OPORTUNIDADES'!$C$6:$D$105,2,FALSE),"")</f>
        <v/>
      </c>
      <c r="AA181" s="11" t="n">
        <v>8.890000000000139</v>
      </c>
      <c r="AB181" s="11">
        <f>IFERROR(VLOOKUP(AA181,'CRUCE OPORTUNIDADES'!$C$6:$D$105,2,FALSE),"")</f>
        <v/>
      </c>
      <c r="AC181" s="11" t="n">
        <v>9.89000000000016</v>
      </c>
      <c r="AD181" s="11">
        <f>IFERROR(VLOOKUP(AC181,'CRUCE OPORTUNIDADES'!$C$6:$D$105,2,FALSE),"")</f>
        <v/>
      </c>
      <c r="AE181" s="11" t="n">
        <v>10.8900000000002</v>
      </c>
      <c r="AF181" s="11">
        <f>IFERROR(VLOOKUP(AE181,'CRUCE OPORTUNIDADES'!$C$6:$D$105,2,FALSE),"")</f>
        <v/>
      </c>
      <c r="AG181" s="11" t="n">
        <v>11.8900000000002</v>
      </c>
      <c r="AH181" s="11">
        <f>IFERROR(VLOOKUP(AG181,'CRUCE OPORTUNIDADES'!$C$6:$D$105,2,FALSE),"")</f>
        <v/>
      </c>
      <c r="AI181" s="11" t="n">
        <v>12.8900000000002</v>
      </c>
      <c r="AJ181" s="11">
        <f>IFERROR(VLOOKUP(AI181,'CRUCE OPORTUNIDADES'!$C$6:$D$105,2,FALSE),"")</f>
        <v/>
      </c>
      <c r="AK181" s="11" t="n">
        <v>13.8900000000002</v>
      </c>
      <c r="AL181" s="11">
        <f>IFERROR(VLOOKUP(AK181,'CRUCE OPORTUNIDADES'!$C$6:$D$105,2,FALSE),"")</f>
        <v/>
      </c>
      <c r="AM181" s="11" t="n">
        <v>14.8900000000003</v>
      </c>
      <c r="AN181" s="11">
        <f>IFERROR(VLOOKUP(AM181,'CRUCE OPORTUNIDADES'!$C$6:$D$105,2,FALSE),"")</f>
        <v/>
      </c>
      <c r="AO181" s="11" t="n">
        <v>15.8900000000003</v>
      </c>
      <c r="AP181" s="11">
        <f>IFERROR(VLOOKUP(AO181,'CRUCE OPORTUNIDADES'!$C$6:$D$105,2,FALSE),"")</f>
        <v/>
      </c>
      <c r="AQ181" s="11" t="n">
        <v>16.8900000000003</v>
      </c>
      <c r="AR181" s="11">
        <f>IFERROR(VLOOKUP(AQ181,'CRUCE OPORTUNIDADES'!$C$6:$D$105,2,FALSE),"")</f>
        <v/>
      </c>
      <c r="AS181" s="11" t="n">
        <v>17.8900000000003</v>
      </c>
      <c r="AT181" s="11">
        <f>IFERROR(VLOOKUP(AS181,'CRUCE OPORTUNIDADES'!$C$6:$D$105,2,FALSE),"")</f>
        <v/>
      </c>
      <c r="AU181" s="11" t="n">
        <v>18.8900000000003</v>
      </c>
      <c r="AV181" s="11">
        <f>IFERROR(VLOOKUP(AU181,'CRUCE OPORTUNIDADES'!$C$6:$D$105,2,FALSE),"")</f>
        <v/>
      </c>
      <c r="AW181" s="11" t="n">
        <v>19.8900000000004</v>
      </c>
      <c r="AX181" s="11">
        <f>IFERROR(VLOOKUP(AW181,'CRUCE OPORTUNIDADES'!$C$6:$D$105,2,FALSE),"")</f>
        <v/>
      </c>
      <c r="AY181" s="11" t="n">
        <v>20.8900000000004</v>
      </c>
      <c r="AZ181" s="11">
        <f>IFERROR(VLOOKUP(AY181,'CRUCE OPORTUNIDADES'!$C$6:$D$105,2,FALSE),"")</f>
        <v/>
      </c>
      <c r="BA181" s="11" t="n">
        <v>21.8900000000004</v>
      </c>
      <c r="BB181" s="11">
        <f>IFERROR(VLOOKUP(BA181,'CRUCE OPORTUNIDADES'!$C$6:$D$105,2,FALSE),"")</f>
        <v/>
      </c>
      <c r="BC181" s="11" t="n">
        <v>22.8900000000004</v>
      </c>
      <c r="BD181" s="11">
        <f>IFERROR(VLOOKUP(BC181,'CRUCE OPORTUNIDADES'!$C$6:$D$105,2,FALSE),"")</f>
        <v/>
      </c>
      <c r="BE181" s="11" t="n">
        <v>23.8900000000004</v>
      </c>
      <c r="BF181" s="11">
        <f>IFERROR(VLOOKUP(BE181,'CRUCE OPORTUNIDADES'!$C$6:$D$105,2,FALSE),"")</f>
        <v/>
      </c>
      <c r="BG181" s="11" t="n">
        <v>24.8900000000005</v>
      </c>
      <c r="BH181" s="11">
        <f>IFERROR(VLOOKUP(BG181,'CRUCE OPORTUNIDADES'!$C$6:$D$105,2,FALSE),"")</f>
        <v/>
      </c>
      <c r="BI181" s="11" t="n">
        <v>25.8900000000005</v>
      </c>
      <c r="BJ181" s="11">
        <f>IFERROR(VLOOKUP(BI181,'CRUCE OPORTUNIDADES'!$C$6:$D$105,2,FALSE),"")</f>
        <v/>
      </c>
    </row>
    <row r="182">
      <c r="N182" s="11">
        <f>IF(N183&lt;&gt;""," -O","")</f>
        <v/>
      </c>
      <c r="P182" s="11">
        <f>IF(P183&lt;&gt;""," -O","")</f>
        <v/>
      </c>
      <c r="R182" s="11">
        <f>IF(R183&lt;&gt;""," -O","")</f>
        <v/>
      </c>
      <c r="T182" s="11">
        <f>IF(T183&lt;&gt;""," -O","")</f>
        <v/>
      </c>
      <c r="V182" s="11">
        <f>IF(V183&lt;&gt;""," -O","")</f>
        <v/>
      </c>
      <c r="X182" s="11">
        <f>IF(X183&lt;&gt;""," -O","")</f>
        <v/>
      </c>
      <c r="Z182" s="11">
        <f>IF(Z183&lt;&gt;""," -O","")</f>
        <v/>
      </c>
      <c r="AB182" s="11">
        <f>IF(AB183&lt;&gt;""," -O","")</f>
        <v/>
      </c>
      <c r="AD182" s="11">
        <f>IF(AD183&lt;&gt;""," -O","")</f>
        <v/>
      </c>
      <c r="AF182" s="11">
        <f>IF(AF183&lt;&gt;""," -O","")</f>
        <v/>
      </c>
      <c r="AH182" s="11">
        <f>IF(AH183&lt;&gt;""," -O","")</f>
        <v/>
      </c>
      <c r="AJ182" s="11">
        <f>IF(AJ183&lt;&gt;""," -O","")</f>
        <v/>
      </c>
      <c r="AL182" s="11">
        <f>IF(AL183&lt;&gt;""," -O","")</f>
        <v/>
      </c>
      <c r="AN182" s="11">
        <f>IF(AN183&lt;&gt;""," -O","")</f>
        <v/>
      </c>
      <c r="AP182" s="11">
        <f>IF(AP183&lt;&gt;""," -O","")</f>
        <v/>
      </c>
      <c r="AR182" s="11">
        <f>IF(AR183&lt;&gt;""," -O","")</f>
        <v/>
      </c>
      <c r="AT182" s="11">
        <f>IF(AT183&lt;&gt;""," -O","")</f>
        <v/>
      </c>
      <c r="AV182" s="11">
        <f>IF(AV183&lt;&gt;""," -O","")</f>
        <v/>
      </c>
      <c r="AX182" s="11">
        <f>IF(AX183&lt;&gt;""," -O","")</f>
        <v/>
      </c>
      <c r="AZ182" s="11">
        <f>IF(AZ183&lt;&gt;""," -O","")</f>
        <v/>
      </c>
      <c r="BB182" s="11">
        <f>IF(BB183&lt;&gt;""," -O","")</f>
        <v/>
      </c>
      <c r="BD182" s="11">
        <f>IF(BD183&lt;&gt;""," -O","")</f>
        <v/>
      </c>
      <c r="BF182" s="11">
        <f>IF(BF183&lt;&gt;""," -O","")</f>
        <v/>
      </c>
      <c r="BH182" s="11">
        <f>IF(BH183&lt;&gt;""," -O","")</f>
        <v/>
      </c>
      <c r="BJ182" s="11">
        <f>IF(BJ183&lt;&gt;""," -O","")</f>
        <v/>
      </c>
    </row>
    <row r="183">
      <c r="M183" s="11" t="n">
        <v>1.9</v>
      </c>
      <c r="N183" s="11">
        <f>IFERROR(VLOOKUP(M183,'CRUCE OPORTUNIDADES'!$C$6:$D$105,2,FALSE),"")</f>
        <v/>
      </c>
      <c r="O183" s="11" t="n">
        <v>2.90000000000002</v>
      </c>
      <c r="P183" s="11">
        <f>IFERROR(VLOOKUP(O183,'CRUCE OPORTUNIDADES'!$C$6:$D$105,2,FALSE),"")</f>
        <v/>
      </c>
      <c r="Q183" s="11" t="n">
        <v>3.90000000000004</v>
      </c>
      <c r="R183" s="11">
        <f>IFERROR(VLOOKUP(Q183,'CRUCE OPORTUNIDADES'!$C$6:$D$105,2,FALSE),"")</f>
        <v/>
      </c>
      <c r="S183" s="11" t="n">
        <v>4.90000000000006</v>
      </c>
      <c r="T183" s="11">
        <f>IFERROR(VLOOKUP(S183,'CRUCE OPORTUNIDADES'!$C$6:$D$105,2,FALSE),"")</f>
        <v/>
      </c>
      <c r="U183" s="11" t="n">
        <v>5.90000000000008</v>
      </c>
      <c r="V183" s="11">
        <f>IFERROR(VLOOKUP(U183,'CRUCE OPORTUNIDADES'!$C$6:$D$105,2,FALSE),"")</f>
        <v/>
      </c>
      <c r="W183" s="11" t="n">
        <v>6.9000000000001</v>
      </c>
      <c r="X183" s="11">
        <f>IFERROR(VLOOKUP(W183,'CRUCE OPORTUNIDADES'!$C$6:$D$105,2,FALSE),"")</f>
        <v/>
      </c>
      <c r="Y183" s="11" t="n">
        <v>7.90000000000012</v>
      </c>
      <c r="Z183" s="11">
        <f>IFERROR(VLOOKUP(Y183,'CRUCE OPORTUNIDADES'!$C$6:$D$105,2,FALSE),"")</f>
        <v/>
      </c>
      <c r="AA183" s="11" t="n">
        <v>8.900000000000141</v>
      </c>
      <c r="AB183" s="11">
        <f>IFERROR(VLOOKUP(AA183,'CRUCE OPORTUNIDADES'!$C$6:$D$105,2,FALSE),"")</f>
        <v/>
      </c>
      <c r="AC183" s="11" t="n">
        <v>9.90000000000016</v>
      </c>
      <c r="AD183" s="11">
        <f>IFERROR(VLOOKUP(AC183,'CRUCE OPORTUNIDADES'!$C$6:$D$105,2,FALSE),"")</f>
        <v/>
      </c>
      <c r="AE183" s="11" t="n">
        <v>10.9000000000002</v>
      </c>
      <c r="AF183" s="11">
        <f>IFERROR(VLOOKUP(AE183,'CRUCE OPORTUNIDADES'!$C$6:$D$105,2,FALSE),"")</f>
        <v/>
      </c>
      <c r="AG183" s="11" t="n">
        <v>11.9000000000002</v>
      </c>
      <c r="AH183" s="11">
        <f>IFERROR(VLOOKUP(AG183,'CRUCE OPORTUNIDADES'!$C$6:$D$105,2,FALSE),"")</f>
        <v/>
      </c>
      <c r="AI183" s="11" t="n">
        <v>12.9000000000002</v>
      </c>
      <c r="AJ183" s="11">
        <f>IFERROR(VLOOKUP(AI183,'CRUCE OPORTUNIDADES'!$C$6:$D$105,2,FALSE),"")</f>
        <v/>
      </c>
      <c r="AK183" s="11" t="n">
        <v>13.9000000000002</v>
      </c>
      <c r="AL183" s="11">
        <f>IFERROR(VLOOKUP(AK183,'CRUCE OPORTUNIDADES'!$C$6:$D$105,2,FALSE),"")</f>
        <v/>
      </c>
      <c r="AM183" s="11" t="n">
        <v>14.9000000000003</v>
      </c>
      <c r="AN183" s="11">
        <f>IFERROR(VLOOKUP(AM183,'CRUCE OPORTUNIDADES'!$C$6:$D$105,2,FALSE),"")</f>
        <v/>
      </c>
      <c r="AO183" s="11" t="n">
        <v>15.9000000000003</v>
      </c>
      <c r="AP183" s="11">
        <f>IFERROR(VLOOKUP(AO183,'CRUCE OPORTUNIDADES'!$C$6:$D$105,2,FALSE),"")</f>
        <v/>
      </c>
      <c r="AQ183" s="11" t="n">
        <v>16.9000000000003</v>
      </c>
      <c r="AR183" s="11">
        <f>IFERROR(VLOOKUP(AQ183,'CRUCE OPORTUNIDADES'!$C$6:$D$105,2,FALSE),"")</f>
        <v/>
      </c>
      <c r="AS183" s="11" t="n">
        <v>17.9000000000003</v>
      </c>
      <c r="AT183" s="11">
        <f>IFERROR(VLOOKUP(AS183,'CRUCE OPORTUNIDADES'!$C$6:$D$105,2,FALSE),"")</f>
        <v/>
      </c>
      <c r="AU183" s="11" t="n">
        <v>18.9000000000003</v>
      </c>
      <c r="AV183" s="11">
        <f>IFERROR(VLOOKUP(AU183,'CRUCE OPORTUNIDADES'!$C$6:$D$105,2,FALSE),"")</f>
        <v/>
      </c>
      <c r="AW183" s="11" t="n">
        <v>19.9000000000004</v>
      </c>
      <c r="AX183" s="11">
        <f>IFERROR(VLOOKUP(AW183,'CRUCE OPORTUNIDADES'!$C$6:$D$105,2,FALSE),"")</f>
        <v/>
      </c>
      <c r="AY183" s="11" t="n">
        <v>20.9000000000004</v>
      </c>
      <c r="AZ183" s="11">
        <f>IFERROR(VLOOKUP(AY183,'CRUCE OPORTUNIDADES'!$C$6:$D$105,2,FALSE),"")</f>
        <v/>
      </c>
      <c r="BA183" s="11" t="n">
        <v>21.9000000000004</v>
      </c>
      <c r="BB183" s="11">
        <f>IFERROR(VLOOKUP(BA183,'CRUCE OPORTUNIDADES'!$C$6:$D$105,2,FALSE),"")</f>
        <v/>
      </c>
      <c r="BC183" s="11" t="n">
        <v>22.9000000000004</v>
      </c>
      <c r="BD183" s="11">
        <f>IFERROR(VLOOKUP(BC183,'CRUCE OPORTUNIDADES'!$C$6:$D$105,2,FALSE),"")</f>
        <v/>
      </c>
      <c r="BE183" s="11" t="n">
        <v>23.9000000000004</v>
      </c>
      <c r="BF183" s="11">
        <f>IFERROR(VLOOKUP(BE183,'CRUCE OPORTUNIDADES'!$C$6:$D$105,2,FALSE),"")</f>
        <v/>
      </c>
      <c r="BG183" s="11" t="n">
        <v>24.9000000000005</v>
      </c>
      <c r="BH183" s="11">
        <f>IFERROR(VLOOKUP(BG183,'CRUCE OPORTUNIDADES'!$C$6:$D$105,2,FALSE),"")</f>
        <v/>
      </c>
      <c r="BI183" s="11" t="n">
        <v>25.9000000000005</v>
      </c>
      <c r="BJ183" s="11">
        <f>IFERROR(VLOOKUP(BI183,'CRUCE OPORTUNIDADES'!$C$6:$D$105,2,FALSE),"")</f>
        <v/>
      </c>
    </row>
    <row r="184">
      <c r="N184" s="11">
        <f>IF(N185&lt;&gt;""," -O","")</f>
        <v/>
      </c>
      <c r="P184" s="11">
        <f>IF(P185&lt;&gt;""," -O","")</f>
        <v/>
      </c>
      <c r="R184" s="11">
        <f>IF(R185&lt;&gt;""," -O","")</f>
        <v/>
      </c>
      <c r="T184" s="11">
        <f>IF(T185&lt;&gt;""," -O","")</f>
        <v/>
      </c>
      <c r="V184" s="11">
        <f>IF(V185&lt;&gt;""," -O","")</f>
        <v/>
      </c>
      <c r="X184" s="11">
        <f>IF(X185&lt;&gt;""," -O","")</f>
        <v/>
      </c>
      <c r="Z184" s="11">
        <f>IF(Z185&lt;&gt;""," -O","")</f>
        <v/>
      </c>
      <c r="AB184" s="11">
        <f>IF(AB185&lt;&gt;""," -O","")</f>
        <v/>
      </c>
      <c r="AD184" s="11">
        <f>IF(AD185&lt;&gt;""," -O","")</f>
        <v/>
      </c>
      <c r="AF184" s="11">
        <f>IF(AF185&lt;&gt;""," -O","")</f>
        <v/>
      </c>
      <c r="AH184" s="11">
        <f>IF(AH185&lt;&gt;""," -O","")</f>
        <v/>
      </c>
      <c r="AJ184" s="11">
        <f>IF(AJ185&lt;&gt;""," -O","")</f>
        <v/>
      </c>
      <c r="AL184" s="11">
        <f>IF(AL185&lt;&gt;""," -O","")</f>
        <v/>
      </c>
      <c r="AN184" s="11">
        <f>IF(AN185&lt;&gt;""," -O","")</f>
        <v/>
      </c>
      <c r="AP184" s="11">
        <f>IF(AP185&lt;&gt;""," -O","")</f>
        <v/>
      </c>
      <c r="AR184" s="11">
        <f>IF(AR185&lt;&gt;""," -O","")</f>
        <v/>
      </c>
      <c r="AT184" s="11">
        <f>IF(AT185&lt;&gt;""," -O","")</f>
        <v/>
      </c>
      <c r="AV184" s="11">
        <f>IF(AV185&lt;&gt;""," -O","")</f>
        <v/>
      </c>
      <c r="AX184" s="11">
        <f>IF(AX185&lt;&gt;""," -O","")</f>
        <v/>
      </c>
      <c r="AZ184" s="11">
        <f>IF(AZ185&lt;&gt;""," -O","")</f>
        <v/>
      </c>
      <c r="BB184" s="11">
        <f>IF(BB185&lt;&gt;""," -O","")</f>
        <v/>
      </c>
      <c r="BD184" s="11">
        <f>IF(BD185&lt;&gt;""," -O","")</f>
        <v/>
      </c>
      <c r="BF184" s="11">
        <f>IF(BF185&lt;&gt;""," -O","")</f>
        <v/>
      </c>
      <c r="BH184" s="11">
        <f>IF(BH185&lt;&gt;""," -O","")</f>
        <v/>
      </c>
      <c r="BJ184" s="11">
        <f>IF(BJ185&lt;&gt;""," -O","")</f>
        <v/>
      </c>
    </row>
    <row r="185">
      <c r="M185" s="11" t="n">
        <v>1.91</v>
      </c>
      <c r="N185" s="11">
        <f>IFERROR(VLOOKUP(M185,'CRUCE OPORTUNIDADES'!$C$6:$D$105,2,FALSE),"")</f>
        <v/>
      </c>
      <c r="O185" s="11" t="n">
        <v>2.91000000000002</v>
      </c>
      <c r="P185" s="11">
        <f>IFERROR(VLOOKUP(O185,'CRUCE OPORTUNIDADES'!$C$6:$D$105,2,FALSE),"")</f>
        <v/>
      </c>
      <c r="Q185" s="11" t="n">
        <v>3.91000000000004</v>
      </c>
      <c r="R185" s="11">
        <f>IFERROR(VLOOKUP(Q185,'CRUCE OPORTUNIDADES'!$C$6:$D$105,2,FALSE),"")</f>
        <v/>
      </c>
      <c r="S185" s="11" t="n">
        <v>4.91000000000006</v>
      </c>
      <c r="T185" s="11">
        <f>IFERROR(VLOOKUP(S185,'CRUCE OPORTUNIDADES'!$C$6:$D$105,2,FALSE),"")</f>
        <v/>
      </c>
      <c r="U185" s="11" t="n">
        <v>5.91000000000008</v>
      </c>
      <c r="V185" s="11">
        <f>IFERROR(VLOOKUP(U185,'CRUCE OPORTUNIDADES'!$C$6:$D$105,2,FALSE),"")</f>
        <v/>
      </c>
      <c r="W185" s="11" t="n">
        <v>6.9100000000001</v>
      </c>
      <c r="X185" s="11">
        <f>IFERROR(VLOOKUP(W185,'CRUCE OPORTUNIDADES'!$C$6:$D$105,2,FALSE),"")</f>
        <v/>
      </c>
      <c r="Y185" s="11" t="n">
        <v>7.91000000000012</v>
      </c>
      <c r="Z185" s="11">
        <f>IFERROR(VLOOKUP(Y185,'CRUCE OPORTUNIDADES'!$C$6:$D$105,2,FALSE),"")</f>
        <v/>
      </c>
      <c r="AA185" s="11" t="n">
        <v>8.91000000000014</v>
      </c>
      <c r="AB185" s="11">
        <f>IFERROR(VLOOKUP(AA185,'CRUCE OPORTUNIDADES'!$C$6:$D$105,2,FALSE),"")</f>
        <v/>
      </c>
      <c r="AC185" s="11" t="n">
        <v>9.91000000000016</v>
      </c>
      <c r="AD185" s="11">
        <f>IFERROR(VLOOKUP(AC185,'CRUCE OPORTUNIDADES'!$C$6:$D$105,2,FALSE),"")</f>
        <v/>
      </c>
      <c r="AE185" s="11" t="n">
        <v>10.9100000000002</v>
      </c>
      <c r="AF185" s="11">
        <f>IFERROR(VLOOKUP(AE185,'CRUCE OPORTUNIDADES'!$C$6:$D$105,2,FALSE),"")</f>
        <v/>
      </c>
      <c r="AG185" s="11" t="n">
        <v>11.9100000000002</v>
      </c>
      <c r="AH185" s="11">
        <f>IFERROR(VLOOKUP(AG185,'CRUCE OPORTUNIDADES'!$C$6:$D$105,2,FALSE),"")</f>
        <v/>
      </c>
      <c r="AI185" s="11" t="n">
        <v>12.9100000000002</v>
      </c>
      <c r="AJ185" s="11">
        <f>IFERROR(VLOOKUP(AI185,'CRUCE OPORTUNIDADES'!$C$6:$D$105,2,FALSE),"")</f>
        <v/>
      </c>
      <c r="AK185" s="11" t="n">
        <v>13.9100000000002</v>
      </c>
      <c r="AL185" s="11">
        <f>IFERROR(VLOOKUP(AK185,'CRUCE OPORTUNIDADES'!$C$6:$D$105,2,FALSE),"")</f>
        <v/>
      </c>
      <c r="AM185" s="11" t="n">
        <v>14.9100000000003</v>
      </c>
      <c r="AN185" s="11">
        <f>IFERROR(VLOOKUP(AM185,'CRUCE OPORTUNIDADES'!$C$6:$D$105,2,FALSE),"")</f>
        <v/>
      </c>
      <c r="AO185" s="11" t="n">
        <v>15.9100000000003</v>
      </c>
      <c r="AP185" s="11">
        <f>IFERROR(VLOOKUP(AO185,'CRUCE OPORTUNIDADES'!$C$6:$D$105,2,FALSE),"")</f>
        <v/>
      </c>
      <c r="AQ185" s="11" t="n">
        <v>16.9100000000003</v>
      </c>
      <c r="AR185" s="11">
        <f>IFERROR(VLOOKUP(AQ185,'CRUCE OPORTUNIDADES'!$C$6:$D$105,2,FALSE),"")</f>
        <v/>
      </c>
      <c r="AS185" s="11" t="n">
        <v>17.9100000000003</v>
      </c>
      <c r="AT185" s="11">
        <f>IFERROR(VLOOKUP(AS185,'CRUCE OPORTUNIDADES'!$C$6:$D$105,2,FALSE),"")</f>
        <v/>
      </c>
      <c r="AU185" s="11" t="n">
        <v>18.9100000000003</v>
      </c>
      <c r="AV185" s="11">
        <f>IFERROR(VLOOKUP(AU185,'CRUCE OPORTUNIDADES'!$C$6:$D$105,2,FALSE),"")</f>
        <v/>
      </c>
      <c r="AW185" s="11" t="n">
        <v>19.9100000000004</v>
      </c>
      <c r="AX185" s="11">
        <f>IFERROR(VLOOKUP(AW185,'CRUCE OPORTUNIDADES'!$C$6:$D$105,2,FALSE),"")</f>
        <v/>
      </c>
      <c r="AY185" s="11" t="n">
        <v>20.9100000000004</v>
      </c>
      <c r="AZ185" s="11">
        <f>IFERROR(VLOOKUP(AY185,'CRUCE OPORTUNIDADES'!$C$6:$D$105,2,FALSE),"")</f>
        <v/>
      </c>
      <c r="BA185" s="11" t="n">
        <v>21.9100000000004</v>
      </c>
      <c r="BB185" s="11">
        <f>IFERROR(VLOOKUP(BA185,'CRUCE OPORTUNIDADES'!$C$6:$D$105,2,FALSE),"")</f>
        <v/>
      </c>
      <c r="BC185" s="11" t="n">
        <v>22.9100000000004</v>
      </c>
      <c r="BD185" s="11">
        <f>IFERROR(VLOOKUP(BC185,'CRUCE OPORTUNIDADES'!$C$6:$D$105,2,FALSE),"")</f>
        <v/>
      </c>
      <c r="BE185" s="11" t="n">
        <v>23.9100000000004</v>
      </c>
      <c r="BF185" s="11">
        <f>IFERROR(VLOOKUP(BE185,'CRUCE OPORTUNIDADES'!$C$6:$D$105,2,FALSE),"")</f>
        <v/>
      </c>
      <c r="BG185" s="11" t="n">
        <v>24.9100000000005</v>
      </c>
      <c r="BH185" s="11">
        <f>IFERROR(VLOOKUP(BG185,'CRUCE OPORTUNIDADES'!$C$6:$D$105,2,FALSE),"")</f>
        <v/>
      </c>
      <c r="BI185" s="11" t="n">
        <v>25.9100000000005</v>
      </c>
      <c r="BJ185" s="11">
        <f>IFERROR(VLOOKUP(BI185,'CRUCE OPORTUNIDADES'!$C$6:$D$105,2,FALSE),"")</f>
        <v/>
      </c>
    </row>
    <row r="186">
      <c r="N186" s="11">
        <f>IF(N187&lt;&gt;""," -O","")</f>
        <v/>
      </c>
      <c r="P186" s="11">
        <f>IF(P187&lt;&gt;""," -O","")</f>
        <v/>
      </c>
      <c r="R186" s="11">
        <f>IF(R187&lt;&gt;""," -O","")</f>
        <v/>
      </c>
      <c r="T186" s="11">
        <f>IF(T187&lt;&gt;""," -O","")</f>
        <v/>
      </c>
      <c r="V186" s="11">
        <f>IF(V187&lt;&gt;""," -O","")</f>
        <v/>
      </c>
      <c r="X186" s="11">
        <f>IF(X187&lt;&gt;""," -O","")</f>
        <v/>
      </c>
      <c r="Z186" s="11">
        <f>IF(Z187&lt;&gt;""," -O","")</f>
        <v/>
      </c>
      <c r="AB186" s="11">
        <f>IF(AB187&lt;&gt;""," -O","")</f>
        <v/>
      </c>
      <c r="AD186" s="11">
        <f>IF(AD187&lt;&gt;""," -O","")</f>
        <v/>
      </c>
      <c r="AF186" s="11">
        <f>IF(AF187&lt;&gt;""," -O","")</f>
        <v/>
      </c>
      <c r="AH186" s="11">
        <f>IF(AH187&lt;&gt;""," -O","")</f>
        <v/>
      </c>
      <c r="AJ186" s="11">
        <f>IF(AJ187&lt;&gt;""," -O","")</f>
        <v/>
      </c>
      <c r="AL186" s="11">
        <f>IF(AL187&lt;&gt;""," -O","")</f>
        <v/>
      </c>
      <c r="AN186" s="11">
        <f>IF(AN187&lt;&gt;""," -O","")</f>
        <v/>
      </c>
      <c r="AP186" s="11">
        <f>IF(AP187&lt;&gt;""," -O","")</f>
        <v/>
      </c>
      <c r="AR186" s="11">
        <f>IF(AR187&lt;&gt;""," -O","")</f>
        <v/>
      </c>
      <c r="AT186" s="11">
        <f>IF(AT187&lt;&gt;""," -O","")</f>
        <v/>
      </c>
      <c r="AV186" s="11">
        <f>IF(AV187&lt;&gt;""," -O","")</f>
        <v/>
      </c>
      <c r="AX186" s="11">
        <f>IF(AX187&lt;&gt;""," -O","")</f>
        <v/>
      </c>
      <c r="AZ186" s="11">
        <f>IF(AZ187&lt;&gt;""," -O","")</f>
        <v/>
      </c>
      <c r="BB186" s="11">
        <f>IF(BB187&lt;&gt;""," -O","")</f>
        <v/>
      </c>
      <c r="BD186" s="11">
        <f>IF(BD187&lt;&gt;""," -O","")</f>
        <v/>
      </c>
      <c r="BF186" s="11">
        <f>IF(BF187&lt;&gt;""," -O","")</f>
        <v/>
      </c>
      <c r="BH186" s="11">
        <f>IF(BH187&lt;&gt;""," -O","")</f>
        <v/>
      </c>
      <c r="BJ186" s="11">
        <f>IF(BJ187&lt;&gt;""," -O","")</f>
        <v/>
      </c>
    </row>
    <row r="187">
      <c r="M187" s="11" t="n">
        <v>1.92</v>
      </c>
      <c r="N187" s="11">
        <f>IFERROR(VLOOKUP(M187,'CRUCE OPORTUNIDADES'!$C$6:$D$105,2,FALSE),"")</f>
        <v/>
      </c>
      <c r="O187" s="11" t="n">
        <v>2.92000000000002</v>
      </c>
      <c r="P187" s="11">
        <f>IFERROR(VLOOKUP(O187,'CRUCE OPORTUNIDADES'!$C$6:$D$105,2,FALSE),"")</f>
        <v/>
      </c>
      <c r="Q187" s="11" t="n">
        <v>3.92000000000004</v>
      </c>
      <c r="R187" s="11">
        <f>IFERROR(VLOOKUP(Q187,'CRUCE OPORTUNIDADES'!$C$6:$D$105,2,FALSE),"")</f>
        <v/>
      </c>
      <c r="S187" s="11" t="n">
        <v>4.92000000000006</v>
      </c>
      <c r="T187" s="11">
        <f>IFERROR(VLOOKUP(S187,'CRUCE OPORTUNIDADES'!$C$6:$D$105,2,FALSE),"")</f>
        <v/>
      </c>
      <c r="U187" s="11" t="n">
        <v>5.92000000000008</v>
      </c>
      <c r="V187" s="11">
        <f>IFERROR(VLOOKUP(U187,'CRUCE OPORTUNIDADES'!$C$6:$D$105,2,FALSE),"")</f>
        <v/>
      </c>
      <c r="W187" s="11" t="n">
        <v>6.9200000000001</v>
      </c>
      <c r="X187" s="11">
        <f>IFERROR(VLOOKUP(W187,'CRUCE OPORTUNIDADES'!$C$6:$D$105,2,FALSE),"")</f>
        <v/>
      </c>
      <c r="Y187" s="11" t="n">
        <v>7.92000000000012</v>
      </c>
      <c r="Z187" s="11">
        <f>IFERROR(VLOOKUP(Y187,'CRUCE OPORTUNIDADES'!$C$6:$D$105,2,FALSE),"")</f>
        <v/>
      </c>
      <c r="AA187" s="11" t="n">
        <v>8.92000000000014</v>
      </c>
      <c r="AB187" s="11">
        <f>IFERROR(VLOOKUP(AA187,'CRUCE OPORTUNIDADES'!$C$6:$D$105,2,FALSE),"")</f>
        <v/>
      </c>
      <c r="AC187" s="11" t="n">
        <v>9.92000000000016</v>
      </c>
      <c r="AD187" s="11">
        <f>IFERROR(VLOOKUP(AC187,'CRUCE OPORTUNIDADES'!$C$6:$D$105,2,FALSE),"")</f>
        <v/>
      </c>
      <c r="AE187" s="11" t="n">
        <v>10.9200000000002</v>
      </c>
      <c r="AF187" s="11">
        <f>IFERROR(VLOOKUP(AE187,'CRUCE OPORTUNIDADES'!$C$6:$D$105,2,FALSE),"")</f>
        <v/>
      </c>
      <c r="AG187" s="11" t="n">
        <v>11.9200000000002</v>
      </c>
      <c r="AH187" s="11">
        <f>IFERROR(VLOOKUP(AG187,'CRUCE OPORTUNIDADES'!$C$6:$D$105,2,FALSE),"")</f>
        <v/>
      </c>
      <c r="AI187" s="11" t="n">
        <v>12.9200000000002</v>
      </c>
      <c r="AJ187" s="11">
        <f>IFERROR(VLOOKUP(AI187,'CRUCE OPORTUNIDADES'!$C$6:$D$105,2,FALSE),"")</f>
        <v/>
      </c>
      <c r="AK187" s="11" t="n">
        <v>13.9200000000002</v>
      </c>
      <c r="AL187" s="11">
        <f>IFERROR(VLOOKUP(AK187,'CRUCE OPORTUNIDADES'!$C$6:$D$105,2,FALSE),"")</f>
        <v/>
      </c>
      <c r="AM187" s="11" t="n">
        <v>14.9200000000003</v>
      </c>
      <c r="AN187" s="11">
        <f>IFERROR(VLOOKUP(AM187,'CRUCE OPORTUNIDADES'!$C$6:$D$105,2,FALSE),"")</f>
        <v/>
      </c>
      <c r="AO187" s="11" t="n">
        <v>15.9200000000003</v>
      </c>
      <c r="AP187" s="11">
        <f>IFERROR(VLOOKUP(AO187,'CRUCE OPORTUNIDADES'!$C$6:$D$105,2,FALSE),"")</f>
        <v/>
      </c>
      <c r="AQ187" s="11" t="n">
        <v>16.9200000000003</v>
      </c>
      <c r="AR187" s="11">
        <f>IFERROR(VLOOKUP(AQ187,'CRUCE OPORTUNIDADES'!$C$6:$D$105,2,FALSE),"")</f>
        <v/>
      </c>
      <c r="AS187" s="11" t="n">
        <v>17.9200000000003</v>
      </c>
      <c r="AT187" s="11">
        <f>IFERROR(VLOOKUP(AS187,'CRUCE OPORTUNIDADES'!$C$6:$D$105,2,FALSE),"")</f>
        <v/>
      </c>
      <c r="AU187" s="11" t="n">
        <v>18.9200000000003</v>
      </c>
      <c r="AV187" s="11">
        <f>IFERROR(VLOOKUP(AU187,'CRUCE OPORTUNIDADES'!$C$6:$D$105,2,FALSE),"")</f>
        <v/>
      </c>
      <c r="AW187" s="11" t="n">
        <v>19.9200000000004</v>
      </c>
      <c r="AX187" s="11">
        <f>IFERROR(VLOOKUP(AW187,'CRUCE OPORTUNIDADES'!$C$6:$D$105,2,FALSE),"")</f>
        <v/>
      </c>
      <c r="AY187" s="11" t="n">
        <v>20.9200000000004</v>
      </c>
      <c r="AZ187" s="11">
        <f>IFERROR(VLOOKUP(AY187,'CRUCE OPORTUNIDADES'!$C$6:$D$105,2,FALSE),"")</f>
        <v/>
      </c>
      <c r="BA187" s="11" t="n">
        <v>21.9200000000004</v>
      </c>
      <c r="BB187" s="11">
        <f>IFERROR(VLOOKUP(BA187,'CRUCE OPORTUNIDADES'!$C$6:$D$105,2,FALSE),"")</f>
        <v/>
      </c>
      <c r="BC187" s="11" t="n">
        <v>22.9200000000004</v>
      </c>
      <c r="BD187" s="11">
        <f>IFERROR(VLOOKUP(BC187,'CRUCE OPORTUNIDADES'!$C$6:$D$105,2,FALSE),"")</f>
        <v/>
      </c>
      <c r="BE187" s="11" t="n">
        <v>23.9200000000004</v>
      </c>
      <c r="BF187" s="11">
        <f>IFERROR(VLOOKUP(BE187,'CRUCE OPORTUNIDADES'!$C$6:$D$105,2,FALSE),"")</f>
        <v/>
      </c>
      <c r="BG187" s="11" t="n">
        <v>24.9200000000005</v>
      </c>
      <c r="BH187" s="11">
        <f>IFERROR(VLOOKUP(BG187,'CRUCE OPORTUNIDADES'!$C$6:$D$105,2,FALSE),"")</f>
        <v/>
      </c>
      <c r="BI187" s="11" t="n">
        <v>25.9200000000005</v>
      </c>
      <c r="BJ187" s="11">
        <f>IFERROR(VLOOKUP(BI187,'CRUCE OPORTUNIDADES'!$C$6:$D$105,2,FALSE),"")</f>
        <v/>
      </c>
    </row>
    <row r="188">
      <c r="N188" s="11">
        <f>IF(N189&lt;&gt;""," -O","")</f>
        <v/>
      </c>
      <c r="P188" s="11">
        <f>IF(P189&lt;&gt;""," -O","")</f>
        <v/>
      </c>
      <c r="R188" s="11">
        <f>IF(R189&lt;&gt;""," -O","")</f>
        <v/>
      </c>
      <c r="T188" s="11">
        <f>IF(T189&lt;&gt;""," -O","")</f>
        <v/>
      </c>
      <c r="V188" s="11">
        <f>IF(V189&lt;&gt;""," -O","")</f>
        <v/>
      </c>
      <c r="X188" s="11">
        <f>IF(X189&lt;&gt;""," -O","")</f>
        <v/>
      </c>
      <c r="Z188" s="11">
        <f>IF(Z189&lt;&gt;""," -O","")</f>
        <v/>
      </c>
      <c r="AB188" s="11">
        <f>IF(AB189&lt;&gt;""," -O","")</f>
        <v/>
      </c>
      <c r="AD188" s="11">
        <f>IF(AD189&lt;&gt;""," -O","")</f>
        <v/>
      </c>
      <c r="AF188" s="11">
        <f>IF(AF189&lt;&gt;""," -O","")</f>
        <v/>
      </c>
      <c r="AH188" s="11">
        <f>IF(AH189&lt;&gt;""," -O","")</f>
        <v/>
      </c>
      <c r="AJ188" s="11">
        <f>IF(AJ189&lt;&gt;""," -O","")</f>
        <v/>
      </c>
      <c r="AL188" s="11">
        <f>IF(AL189&lt;&gt;""," -O","")</f>
        <v/>
      </c>
      <c r="AN188" s="11">
        <f>IF(AN189&lt;&gt;""," -O","")</f>
        <v/>
      </c>
      <c r="AP188" s="11">
        <f>IF(AP189&lt;&gt;""," -O","")</f>
        <v/>
      </c>
      <c r="AR188" s="11">
        <f>IF(AR189&lt;&gt;""," -O","")</f>
        <v/>
      </c>
      <c r="AT188" s="11">
        <f>IF(AT189&lt;&gt;""," -O","")</f>
        <v/>
      </c>
      <c r="AV188" s="11">
        <f>IF(AV189&lt;&gt;""," -O","")</f>
        <v/>
      </c>
      <c r="AX188" s="11">
        <f>IF(AX189&lt;&gt;""," -O","")</f>
        <v/>
      </c>
      <c r="AZ188" s="11">
        <f>IF(AZ189&lt;&gt;""," -O","")</f>
        <v/>
      </c>
      <c r="BB188" s="11">
        <f>IF(BB189&lt;&gt;""," -O","")</f>
        <v/>
      </c>
      <c r="BD188" s="11">
        <f>IF(BD189&lt;&gt;""," -O","")</f>
        <v/>
      </c>
      <c r="BF188" s="11">
        <f>IF(BF189&lt;&gt;""," -O","")</f>
        <v/>
      </c>
      <c r="BH188" s="11">
        <f>IF(BH189&lt;&gt;""," -O","")</f>
        <v/>
      </c>
      <c r="BJ188" s="11">
        <f>IF(BJ189&lt;&gt;""," -O","")</f>
        <v/>
      </c>
    </row>
    <row r="189">
      <c r="M189" s="11" t="n">
        <v>1.93</v>
      </c>
      <c r="N189" s="11">
        <f>IFERROR(VLOOKUP(M189,'CRUCE OPORTUNIDADES'!$C$6:$D$105,2,FALSE),"")</f>
        <v/>
      </c>
      <c r="O189" s="11" t="n">
        <v>2.93000000000002</v>
      </c>
      <c r="P189" s="11">
        <f>IFERROR(VLOOKUP(O189,'CRUCE OPORTUNIDADES'!$C$6:$D$105,2,FALSE),"")</f>
        <v/>
      </c>
      <c r="Q189" s="11" t="n">
        <v>3.93000000000004</v>
      </c>
      <c r="R189" s="11">
        <f>IFERROR(VLOOKUP(Q189,'CRUCE OPORTUNIDADES'!$C$6:$D$105,2,FALSE),"")</f>
        <v/>
      </c>
      <c r="S189" s="11" t="n">
        <v>4.93000000000006</v>
      </c>
      <c r="T189" s="11">
        <f>IFERROR(VLOOKUP(S189,'CRUCE OPORTUNIDADES'!$C$6:$D$105,2,FALSE),"")</f>
        <v/>
      </c>
      <c r="U189" s="11" t="n">
        <v>5.93000000000008</v>
      </c>
      <c r="V189" s="11">
        <f>IFERROR(VLOOKUP(U189,'CRUCE OPORTUNIDADES'!$C$6:$D$105,2,FALSE),"")</f>
        <v/>
      </c>
      <c r="W189" s="11" t="n">
        <v>6.9300000000001</v>
      </c>
      <c r="X189" s="11">
        <f>IFERROR(VLOOKUP(W189,'CRUCE OPORTUNIDADES'!$C$6:$D$105,2,FALSE),"")</f>
        <v/>
      </c>
      <c r="Y189" s="11" t="n">
        <v>7.93000000000012</v>
      </c>
      <c r="Z189" s="11">
        <f>IFERROR(VLOOKUP(Y189,'CRUCE OPORTUNIDADES'!$C$6:$D$105,2,FALSE),"")</f>
        <v/>
      </c>
      <c r="AA189" s="11" t="n">
        <v>8.93000000000014</v>
      </c>
      <c r="AB189" s="11">
        <f>IFERROR(VLOOKUP(AA189,'CRUCE OPORTUNIDADES'!$C$6:$D$105,2,FALSE),"")</f>
        <v/>
      </c>
      <c r="AC189" s="11" t="n">
        <v>9.93000000000016</v>
      </c>
      <c r="AD189" s="11">
        <f>IFERROR(VLOOKUP(AC189,'CRUCE OPORTUNIDADES'!$C$6:$D$105,2,FALSE),"")</f>
        <v/>
      </c>
      <c r="AE189" s="11" t="n">
        <v>10.9300000000002</v>
      </c>
      <c r="AF189" s="11">
        <f>IFERROR(VLOOKUP(AE189,'CRUCE OPORTUNIDADES'!$C$6:$D$105,2,FALSE),"")</f>
        <v/>
      </c>
      <c r="AG189" s="11" t="n">
        <v>11.9300000000002</v>
      </c>
      <c r="AH189" s="11">
        <f>IFERROR(VLOOKUP(AG189,'CRUCE OPORTUNIDADES'!$C$6:$D$105,2,FALSE),"")</f>
        <v/>
      </c>
      <c r="AI189" s="11" t="n">
        <v>12.9300000000002</v>
      </c>
      <c r="AJ189" s="11">
        <f>IFERROR(VLOOKUP(AI189,'CRUCE OPORTUNIDADES'!$C$6:$D$105,2,FALSE),"")</f>
        <v/>
      </c>
      <c r="AK189" s="11" t="n">
        <v>13.9300000000002</v>
      </c>
      <c r="AL189" s="11">
        <f>IFERROR(VLOOKUP(AK189,'CRUCE OPORTUNIDADES'!$C$6:$D$105,2,FALSE),"")</f>
        <v/>
      </c>
      <c r="AM189" s="11" t="n">
        <v>14.9300000000003</v>
      </c>
      <c r="AN189" s="11">
        <f>IFERROR(VLOOKUP(AM189,'CRUCE OPORTUNIDADES'!$C$6:$D$105,2,FALSE),"")</f>
        <v/>
      </c>
      <c r="AO189" s="11" t="n">
        <v>15.9300000000003</v>
      </c>
      <c r="AP189" s="11">
        <f>IFERROR(VLOOKUP(AO189,'CRUCE OPORTUNIDADES'!$C$6:$D$105,2,FALSE),"")</f>
        <v/>
      </c>
      <c r="AQ189" s="11" t="n">
        <v>16.9300000000003</v>
      </c>
      <c r="AR189" s="11">
        <f>IFERROR(VLOOKUP(AQ189,'CRUCE OPORTUNIDADES'!$C$6:$D$105,2,FALSE),"")</f>
        <v/>
      </c>
      <c r="AS189" s="11" t="n">
        <v>17.9300000000003</v>
      </c>
      <c r="AT189" s="11">
        <f>IFERROR(VLOOKUP(AS189,'CRUCE OPORTUNIDADES'!$C$6:$D$105,2,FALSE),"")</f>
        <v/>
      </c>
      <c r="AU189" s="11" t="n">
        <v>18.9300000000003</v>
      </c>
      <c r="AV189" s="11">
        <f>IFERROR(VLOOKUP(AU189,'CRUCE OPORTUNIDADES'!$C$6:$D$105,2,FALSE),"")</f>
        <v/>
      </c>
      <c r="AW189" s="11" t="n">
        <v>19.9300000000004</v>
      </c>
      <c r="AX189" s="11">
        <f>IFERROR(VLOOKUP(AW189,'CRUCE OPORTUNIDADES'!$C$6:$D$105,2,FALSE),"")</f>
        <v/>
      </c>
      <c r="AY189" s="11" t="n">
        <v>20.9300000000004</v>
      </c>
      <c r="AZ189" s="11">
        <f>IFERROR(VLOOKUP(AY189,'CRUCE OPORTUNIDADES'!$C$6:$D$105,2,FALSE),"")</f>
        <v/>
      </c>
      <c r="BA189" s="11" t="n">
        <v>21.9300000000004</v>
      </c>
      <c r="BB189" s="11">
        <f>IFERROR(VLOOKUP(BA189,'CRUCE OPORTUNIDADES'!$C$6:$D$105,2,FALSE),"")</f>
        <v/>
      </c>
      <c r="BC189" s="11" t="n">
        <v>22.9300000000004</v>
      </c>
      <c r="BD189" s="11">
        <f>IFERROR(VLOOKUP(BC189,'CRUCE OPORTUNIDADES'!$C$6:$D$105,2,FALSE),"")</f>
        <v/>
      </c>
      <c r="BE189" s="11" t="n">
        <v>23.9300000000004</v>
      </c>
      <c r="BF189" s="11">
        <f>IFERROR(VLOOKUP(BE189,'CRUCE OPORTUNIDADES'!$C$6:$D$105,2,FALSE),"")</f>
        <v/>
      </c>
      <c r="BG189" s="11" t="n">
        <v>24.9300000000005</v>
      </c>
      <c r="BH189" s="11">
        <f>IFERROR(VLOOKUP(BG189,'CRUCE OPORTUNIDADES'!$C$6:$D$105,2,FALSE),"")</f>
        <v/>
      </c>
      <c r="BI189" s="11" t="n">
        <v>25.9300000000005</v>
      </c>
      <c r="BJ189" s="11">
        <f>IFERROR(VLOOKUP(BI189,'CRUCE OPORTUNIDADES'!$C$6:$D$105,2,FALSE),"")</f>
        <v/>
      </c>
    </row>
    <row r="190">
      <c r="N190" s="11">
        <f>IF(N191&lt;&gt;""," -O","")</f>
        <v/>
      </c>
      <c r="P190" s="11">
        <f>IF(P191&lt;&gt;""," -O","")</f>
        <v/>
      </c>
      <c r="R190" s="11">
        <f>IF(R191&lt;&gt;""," -O","")</f>
        <v/>
      </c>
      <c r="T190" s="11">
        <f>IF(T191&lt;&gt;""," -O","")</f>
        <v/>
      </c>
      <c r="V190" s="11">
        <f>IF(V191&lt;&gt;""," -O","")</f>
        <v/>
      </c>
      <c r="X190" s="11">
        <f>IF(X191&lt;&gt;""," -O","")</f>
        <v/>
      </c>
      <c r="Z190" s="11">
        <f>IF(Z191&lt;&gt;""," -O","")</f>
        <v/>
      </c>
      <c r="AB190" s="11">
        <f>IF(AB191&lt;&gt;""," -O","")</f>
        <v/>
      </c>
      <c r="AD190" s="11">
        <f>IF(AD191&lt;&gt;""," -O","")</f>
        <v/>
      </c>
      <c r="AF190" s="11">
        <f>IF(AF191&lt;&gt;""," -O","")</f>
        <v/>
      </c>
      <c r="AH190" s="11">
        <f>IF(AH191&lt;&gt;""," -O","")</f>
        <v/>
      </c>
      <c r="AJ190" s="11">
        <f>IF(AJ191&lt;&gt;""," -O","")</f>
        <v/>
      </c>
      <c r="AL190" s="11">
        <f>IF(AL191&lt;&gt;""," -O","")</f>
        <v/>
      </c>
      <c r="AN190" s="11">
        <f>IF(AN191&lt;&gt;""," -O","")</f>
        <v/>
      </c>
      <c r="AP190" s="11">
        <f>IF(AP191&lt;&gt;""," -O","")</f>
        <v/>
      </c>
      <c r="AR190" s="11">
        <f>IF(AR191&lt;&gt;""," -O","")</f>
        <v/>
      </c>
      <c r="AT190" s="11">
        <f>IF(AT191&lt;&gt;""," -O","")</f>
        <v/>
      </c>
      <c r="AV190" s="11">
        <f>IF(AV191&lt;&gt;""," -O","")</f>
        <v/>
      </c>
      <c r="AX190" s="11">
        <f>IF(AX191&lt;&gt;""," -O","")</f>
        <v/>
      </c>
      <c r="AZ190" s="11">
        <f>IF(AZ191&lt;&gt;""," -O","")</f>
        <v/>
      </c>
      <c r="BB190" s="11">
        <f>IF(BB191&lt;&gt;""," -O","")</f>
        <v/>
      </c>
      <c r="BD190" s="11">
        <f>IF(BD191&lt;&gt;""," -O","")</f>
        <v/>
      </c>
      <c r="BF190" s="11">
        <f>IF(BF191&lt;&gt;""," -O","")</f>
        <v/>
      </c>
      <c r="BH190" s="11">
        <f>IF(BH191&lt;&gt;""," -O","")</f>
        <v/>
      </c>
      <c r="BJ190" s="11">
        <f>IF(BJ191&lt;&gt;""," -O","")</f>
        <v/>
      </c>
    </row>
    <row r="191">
      <c r="M191" s="11" t="n">
        <v>1.94</v>
      </c>
      <c r="N191" s="11">
        <f>IFERROR(VLOOKUP(M191,'CRUCE OPORTUNIDADES'!$C$6:$D$105,2,FALSE),"")</f>
        <v/>
      </c>
      <c r="O191" s="11" t="n">
        <v>2.94000000000002</v>
      </c>
      <c r="P191" s="11">
        <f>IFERROR(VLOOKUP(O191,'CRUCE OPORTUNIDADES'!$C$6:$D$105,2,FALSE),"")</f>
        <v/>
      </c>
      <c r="Q191" s="11" t="n">
        <v>3.94000000000004</v>
      </c>
      <c r="R191" s="11">
        <f>IFERROR(VLOOKUP(Q191,'CRUCE OPORTUNIDADES'!$C$6:$D$105,2,FALSE),"")</f>
        <v/>
      </c>
      <c r="S191" s="11" t="n">
        <v>4.94000000000006</v>
      </c>
      <c r="T191" s="11">
        <f>IFERROR(VLOOKUP(S191,'CRUCE OPORTUNIDADES'!$C$6:$D$105,2,FALSE),"")</f>
        <v/>
      </c>
      <c r="U191" s="11" t="n">
        <v>5.94000000000008</v>
      </c>
      <c r="V191" s="11">
        <f>IFERROR(VLOOKUP(U191,'CRUCE OPORTUNIDADES'!$C$6:$D$105,2,FALSE),"")</f>
        <v/>
      </c>
      <c r="W191" s="11" t="n">
        <v>6.9400000000001</v>
      </c>
      <c r="X191" s="11">
        <f>IFERROR(VLOOKUP(W191,'CRUCE OPORTUNIDADES'!$C$6:$D$105,2,FALSE),"")</f>
        <v/>
      </c>
      <c r="Y191" s="11" t="n">
        <v>7.94000000000012</v>
      </c>
      <c r="Z191" s="11">
        <f>IFERROR(VLOOKUP(Y191,'CRUCE OPORTUNIDADES'!$C$6:$D$105,2,FALSE),"")</f>
        <v/>
      </c>
      <c r="AA191" s="11" t="n">
        <v>8.94000000000014</v>
      </c>
      <c r="AB191" s="11">
        <f>IFERROR(VLOOKUP(AA191,'CRUCE OPORTUNIDADES'!$C$6:$D$105,2,FALSE),"")</f>
        <v/>
      </c>
      <c r="AC191" s="11" t="n">
        <v>9.940000000000159</v>
      </c>
      <c r="AD191" s="11">
        <f>IFERROR(VLOOKUP(AC191,'CRUCE OPORTUNIDADES'!$C$6:$D$105,2,FALSE),"")</f>
        <v/>
      </c>
      <c r="AE191" s="11" t="n">
        <v>10.9400000000002</v>
      </c>
      <c r="AF191" s="11">
        <f>IFERROR(VLOOKUP(AE191,'CRUCE OPORTUNIDADES'!$C$6:$D$105,2,FALSE),"")</f>
        <v/>
      </c>
      <c r="AG191" s="11" t="n">
        <v>11.9400000000002</v>
      </c>
      <c r="AH191" s="11">
        <f>IFERROR(VLOOKUP(AG191,'CRUCE OPORTUNIDADES'!$C$6:$D$105,2,FALSE),"")</f>
        <v/>
      </c>
      <c r="AI191" s="11" t="n">
        <v>12.9400000000002</v>
      </c>
      <c r="AJ191" s="11">
        <f>IFERROR(VLOOKUP(AI191,'CRUCE OPORTUNIDADES'!$C$6:$D$105,2,FALSE),"")</f>
        <v/>
      </c>
      <c r="AK191" s="11" t="n">
        <v>13.9400000000002</v>
      </c>
      <c r="AL191" s="11">
        <f>IFERROR(VLOOKUP(AK191,'CRUCE OPORTUNIDADES'!$C$6:$D$105,2,FALSE),"")</f>
        <v/>
      </c>
      <c r="AM191" s="11" t="n">
        <v>14.9400000000003</v>
      </c>
      <c r="AN191" s="11">
        <f>IFERROR(VLOOKUP(AM191,'CRUCE OPORTUNIDADES'!$C$6:$D$105,2,FALSE),"")</f>
        <v/>
      </c>
      <c r="AO191" s="11" t="n">
        <v>15.9400000000003</v>
      </c>
      <c r="AP191" s="11">
        <f>IFERROR(VLOOKUP(AO191,'CRUCE OPORTUNIDADES'!$C$6:$D$105,2,FALSE),"")</f>
        <v/>
      </c>
      <c r="AQ191" s="11" t="n">
        <v>16.9400000000003</v>
      </c>
      <c r="AR191" s="11">
        <f>IFERROR(VLOOKUP(AQ191,'CRUCE OPORTUNIDADES'!$C$6:$D$105,2,FALSE),"")</f>
        <v/>
      </c>
      <c r="AS191" s="11" t="n">
        <v>17.9400000000003</v>
      </c>
      <c r="AT191" s="11">
        <f>IFERROR(VLOOKUP(AS191,'CRUCE OPORTUNIDADES'!$C$6:$D$105,2,FALSE),"")</f>
        <v/>
      </c>
      <c r="AU191" s="11" t="n">
        <v>18.9400000000003</v>
      </c>
      <c r="AV191" s="11">
        <f>IFERROR(VLOOKUP(AU191,'CRUCE OPORTUNIDADES'!$C$6:$D$105,2,FALSE),"")</f>
        <v/>
      </c>
      <c r="AW191" s="11" t="n">
        <v>19.9400000000004</v>
      </c>
      <c r="AX191" s="11">
        <f>IFERROR(VLOOKUP(AW191,'CRUCE OPORTUNIDADES'!$C$6:$D$105,2,FALSE),"")</f>
        <v/>
      </c>
      <c r="AY191" s="11" t="n">
        <v>20.9400000000004</v>
      </c>
      <c r="AZ191" s="11">
        <f>IFERROR(VLOOKUP(AY191,'CRUCE OPORTUNIDADES'!$C$6:$D$105,2,FALSE),"")</f>
        <v/>
      </c>
      <c r="BA191" s="11" t="n">
        <v>21.9400000000004</v>
      </c>
      <c r="BB191" s="11">
        <f>IFERROR(VLOOKUP(BA191,'CRUCE OPORTUNIDADES'!$C$6:$D$105,2,FALSE),"")</f>
        <v/>
      </c>
      <c r="BC191" s="11" t="n">
        <v>22.9400000000004</v>
      </c>
      <c r="BD191" s="11">
        <f>IFERROR(VLOOKUP(BC191,'CRUCE OPORTUNIDADES'!$C$6:$D$105,2,FALSE),"")</f>
        <v/>
      </c>
      <c r="BE191" s="11" t="n">
        <v>23.9400000000004</v>
      </c>
      <c r="BF191" s="11">
        <f>IFERROR(VLOOKUP(BE191,'CRUCE OPORTUNIDADES'!$C$6:$D$105,2,FALSE),"")</f>
        <v/>
      </c>
      <c r="BG191" s="11" t="n">
        <v>24.9400000000005</v>
      </c>
      <c r="BH191" s="11">
        <f>IFERROR(VLOOKUP(BG191,'CRUCE OPORTUNIDADES'!$C$6:$D$105,2,FALSE),"")</f>
        <v/>
      </c>
      <c r="BI191" s="11" t="n">
        <v>25.9400000000005</v>
      </c>
      <c r="BJ191" s="11">
        <f>IFERROR(VLOOKUP(BI191,'CRUCE OPORTUNIDADES'!$C$6:$D$105,2,FALSE),"")</f>
        <v/>
      </c>
    </row>
    <row r="192">
      <c r="N192" s="11">
        <f>IF(N193&lt;&gt;""," -O","")</f>
        <v/>
      </c>
      <c r="P192" s="11">
        <f>IF(P193&lt;&gt;""," -O","")</f>
        <v/>
      </c>
      <c r="R192" s="11">
        <f>IF(R193&lt;&gt;""," -O","")</f>
        <v/>
      </c>
      <c r="T192" s="11">
        <f>IF(T193&lt;&gt;""," -O","")</f>
        <v/>
      </c>
      <c r="V192" s="11">
        <f>IF(V193&lt;&gt;""," -O","")</f>
        <v/>
      </c>
      <c r="X192" s="11">
        <f>IF(X193&lt;&gt;""," -O","")</f>
        <v/>
      </c>
      <c r="Z192" s="11">
        <f>IF(Z193&lt;&gt;""," -O","")</f>
        <v/>
      </c>
      <c r="AB192" s="11">
        <f>IF(AB193&lt;&gt;""," -O","")</f>
        <v/>
      </c>
      <c r="AD192" s="11">
        <f>IF(AD193&lt;&gt;""," -O","")</f>
        <v/>
      </c>
      <c r="AF192" s="11">
        <f>IF(AF193&lt;&gt;""," -O","")</f>
        <v/>
      </c>
      <c r="AH192" s="11">
        <f>IF(AH193&lt;&gt;""," -O","")</f>
        <v/>
      </c>
      <c r="AJ192" s="11">
        <f>IF(AJ193&lt;&gt;""," -O","")</f>
        <v/>
      </c>
      <c r="AL192" s="11">
        <f>IF(AL193&lt;&gt;""," -O","")</f>
        <v/>
      </c>
      <c r="AN192" s="11">
        <f>IF(AN193&lt;&gt;""," -O","")</f>
        <v/>
      </c>
      <c r="AP192" s="11">
        <f>IF(AP193&lt;&gt;""," -O","")</f>
        <v/>
      </c>
      <c r="AR192" s="11">
        <f>IF(AR193&lt;&gt;""," -O","")</f>
        <v/>
      </c>
      <c r="AT192" s="11">
        <f>IF(AT193&lt;&gt;""," -O","")</f>
        <v/>
      </c>
      <c r="AV192" s="11">
        <f>IF(AV193&lt;&gt;""," -O","")</f>
        <v/>
      </c>
      <c r="AX192" s="11">
        <f>IF(AX193&lt;&gt;""," -O","")</f>
        <v/>
      </c>
      <c r="AZ192" s="11">
        <f>IF(AZ193&lt;&gt;""," -O","")</f>
        <v/>
      </c>
      <c r="BB192" s="11">
        <f>IF(BB193&lt;&gt;""," -O","")</f>
        <v/>
      </c>
      <c r="BD192" s="11">
        <f>IF(BD193&lt;&gt;""," -O","")</f>
        <v/>
      </c>
      <c r="BF192" s="11">
        <f>IF(BF193&lt;&gt;""," -O","")</f>
        <v/>
      </c>
      <c r="BH192" s="11">
        <f>IF(BH193&lt;&gt;""," -O","")</f>
        <v/>
      </c>
      <c r="BJ192" s="11">
        <f>IF(BJ193&lt;&gt;""," -O","")</f>
        <v/>
      </c>
    </row>
    <row r="193">
      <c r="M193" s="11" t="n">
        <v>1.95</v>
      </c>
      <c r="N193" s="11">
        <f>IFERROR(VLOOKUP(M193,'CRUCE OPORTUNIDADES'!$C$6:$D$105,2,FALSE),"")</f>
        <v/>
      </c>
      <c r="O193" s="11" t="n">
        <v>2.95000000000002</v>
      </c>
      <c r="P193" s="11">
        <f>IFERROR(VLOOKUP(O193,'CRUCE OPORTUNIDADES'!$C$6:$D$105,2,FALSE),"")</f>
        <v/>
      </c>
      <c r="Q193" s="11" t="n">
        <v>3.95000000000004</v>
      </c>
      <c r="R193" s="11">
        <f>IFERROR(VLOOKUP(Q193,'CRUCE OPORTUNIDADES'!$C$6:$D$105,2,FALSE),"")</f>
        <v/>
      </c>
      <c r="S193" s="11" t="n">
        <v>4.95000000000006</v>
      </c>
      <c r="T193" s="11">
        <f>IFERROR(VLOOKUP(S193,'CRUCE OPORTUNIDADES'!$C$6:$D$105,2,FALSE),"")</f>
        <v/>
      </c>
      <c r="U193" s="11" t="n">
        <v>5.95000000000008</v>
      </c>
      <c r="V193" s="11">
        <f>IFERROR(VLOOKUP(U193,'CRUCE OPORTUNIDADES'!$C$6:$D$105,2,FALSE),"")</f>
        <v/>
      </c>
      <c r="W193" s="11" t="n">
        <v>6.9500000000001</v>
      </c>
      <c r="X193" s="11">
        <f>IFERROR(VLOOKUP(W193,'CRUCE OPORTUNIDADES'!$C$6:$D$105,2,FALSE),"")</f>
        <v/>
      </c>
      <c r="Y193" s="11" t="n">
        <v>7.95000000000012</v>
      </c>
      <c r="Z193" s="11">
        <f>IFERROR(VLOOKUP(Y193,'CRUCE OPORTUNIDADES'!$C$6:$D$105,2,FALSE),"")</f>
        <v/>
      </c>
      <c r="AA193" s="11" t="n">
        <v>8.95000000000014</v>
      </c>
      <c r="AB193" s="11">
        <f>IFERROR(VLOOKUP(AA193,'CRUCE OPORTUNIDADES'!$C$6:$D$105,2,FALSE),"")</f>
        <v/>
      </c>
      <c r="AC193" s="11" t="n">
        <v>9.950000000000159</v>
      </c>
      <c r="AD193" s="11">
        <f>IFERROR(VLOOKUP(AC193,'CRUCE OPORTUNIDADES'!$C$6:$D$105,2,FALSE),"")</f>
        <v/>
      </c>
      <c r="AE193" s="11" t="n">
        <v>10.9500000000002</v>
      </c>
      <c r="AF193" s="11">
        <f>IFERROR(VLOOKUP(AE193,'CRUCE OPORTUNIDADES'!$C$6:$D$105,2,FALSE),"")</f>
        <v/>
      </c>
      <c r="AG193" s="11" t="n">
        <v>11.9500000000002</v>
      </c>
      <c r="AH193" s="11">
        <f>IFERROR(VLOOKUP(AG193,'CRUCE OPORTUNIDADES'!$C$6:$D$105,2,FALSE),"")</f>
        <v/>
      </c>
      <c r="AI193" s="11" t="n">
        <v>12.9500000000002</v>
      </c>
      <c r="AJ193" s="11">
        <f>IFERROR(VLOOKUP(AI193,'CRUCE OPORTUNIDADES'!$C$6:$D$105,2,FALSE),"")</f>
        <v/>
      </c>
      <c r="AK193" s="11" t="n">
        <v>13.9500000000002</v>
      </c>
      <c r="AL193" s="11">
        <f>IFERROR(VLOOKUP(AK193,'CRUCE OPORTUNIDADES'!$C$6:$D$105,2,FALSE),"")</f>
        <v/>
      </c>
      <c r="AM193" s="11" t="n">
        <v>14.9500000000003</v>
      </c>
      <c r="AN193" s="11">
        <f>IFERROR(VLOOKUP(AM193,'CRUCE OPORTUNIDADES'!$C$6:$D$105,2,FALSE),"")</f>
        <v/>
      </c>
      <c r="AO193" s="11" t="n">
        <v>15.9500000000003</v>
      </c>
      <c r="AP193" s="11">
        <f>IFERROR(VLOOKUP(AO193,'CRUCE OPORTUNIDADES'!$C$6:$D$105,2,FALSE),"")</f>
        <v/>
      </c>
      <c r="AQ193" s="11" t="n">
        <v>16.9500000000003</v>
      </c>
      <c r="AR193" s="11">
        <f>IFERROR(VLOOKUP(AQ193,'CRUCE OPORTUNIDADES'!$C$6:$D$105,2,FALSE),"")</f>
        <v/>
      </c>
      <c r="AS193" s="11" t="n">
        <v>17.9500000000003</v>
      </c>
      <c r="AT193" s="11">
        <f>IFERROR(VLOOKUP(AS193,'CRUCE OPORTUNIDADES'!$C$6:$D$105,2,FALSE),"")</f>
        <v/>
      </c>
      <c r="AU193" s="11" t="n">
        <v>18.9500000000003</v>
      </c>
      <c r="AV193" s="11">
        <f>IFERROR(VLOOKUP(AU193,'CRUCE OPORTUNIDADES'!$C$6:$D$105,2,FALSE),"")</f>
        <v/>
      </c>
      <c r="AW193" s="11" t="n">
        <v>19.9500000000004</v>
      </c>
      <c r="AX193" s="11">
        <f>IFERROR(VLOOKUP(AW193,'CRUCE OPORTUNIDADES'!$C$6:$D$105,2,FALSE),"")</f>
        <v/>
      </c>
      <c r="AY193" s="11" t="n">
        <v>20.9500000000004</v>
      </c>
      <c r="AZ193" s="11">
        <f>IFERROR(VLOOKUP(AY193,'CRUCE OPORTUNIDADES'!$C$6:$D$105,2,FALSE),"")</f>
        <v/>
      </c>
      <c r="BA193" s="11" t="n">
        <v>21.9500000000004</v>
      </c>
      <c r="BB193" s="11">
        <f>IFERROR(VLOOKUP(BA193,'CRUCE OPORTUNIDADES'!$C$6:$D$105,2,FALSE),"")</f>
        <v/>
      </c>
      <c r="BC193" s="11" t="n">
        <v>22.9500000000004</v>
      </c>
      <c r="BD193" s="11">
        <f>IFERROR(VLOOKUP(BC193,'CRUCE OPORTUNIDADES'!$C$6:$D$105,2,FALSE),"")</f>
        <v/>
      </c>
      <c r="BE193" s="11" t="n">
        <v>23.9500000000004</v>
      </c>
      <c r="BF193" s="11">
        <f>IFERROR(VLOOKUP(BE193,'CRUCE OPORTUNIDADES'!$C$6:$D$105,2,FALSE),"")</f>
        <v/>
      </c>
      <c r="BG193" s="11" t="n">
        <v>24.9500000000005</v>
      </c>
      <c r="BH193" s="11">
        <f>IFERROR(VLOOKUP(BG193,'CRUCE OPORTUNIDADES'!$C$6:$D$105,2,FALSE),"")</f>
        <v/>
      </c>
      <c r="BI193" s="11" t="n">
        <v>25.9500000000005</v>
      </c>
      <c r="BJ193" s="11">
        <f>IFERROR(VLOOKUP(BI193,'CRUCE OPORTUNIDADES'!$C$6:$D$105,2,FALSE),"")</f>
        <v/>
      </c>
    </row>
    <row r="194">
      <c r="N194" s="11">
        <f>IF(N195&lt;&gt;""," -O","")</f>
        <v/>
      </c>
      <c r="P194" s="11">
        <f>IF(P195&lt;&gt;""," -O","")</f>
        <v/>
      </c>
      <c r="R194" s="11">
        <f>IF(R195&lt;&gt;""," -O","")</f>
        <v/>
      </c>
      <c r="T194" s="11">
        <f>IF(T195&lt;&gt;""," -O","")</f>
        <v/>
      </c>
      <c r="V194" s="11">
        <f>IF(V195&lt;&gt;""," -O","")</f>
        <v/>
      </c>
      <c r="X194" s="11">
        <f>IF(X195&lt;&gt;""," -O","")</f>
        <v/>
      </c>
      <c r="Z194" s="11">
        <f>IF(Z195&lt;&gt;""," -O","")</f>
        <v/>
      </c>
      <c r="AB194" s="11">
        <f>IF(AB195&lt;&gt;""," -O","")</f>
        <v/>
      </c>
      <c r="AD194" s="11">
        <f>IF(AD195&lt;&gt;""," -O","")</f>
        <v/>
      </c>
      <c r="AF194" s="11">
        <f>IF(AF195&lt;&gt;""," -O","")</f>
        <v/>
      </c>
      <c r="AH194" s="11">
        <f>IF(AH195&lt;&gt;""," -O","")</f>
        <v/>
      </c>
      <c r="AJ194" s="11">
        <f>IF(AJ195&lt;&gt;""," -O","")</f>
        <v/>
      </c>
      <c r="AL194" s="11">
        <f>IF(AL195&lt;&gt;""," -O","")</f>
        <v/>
      </c>
      <c r="AN194" s="11">
        <f>IF(AN195&lt;&gt;""," -O","")</f>
        <v/>
      </c>
      <c r="AP194" s="11">
        <f>IF(AP195&lt;&gt;""," -O","")</f>
        <v/>
      </c>
      <c r="AR194" s="11">
        <f>IF(AR195&lt;&gt;""," -O","")</f>
        <v/>
      </c>
      <c r="AT194" s="11">
        <f>IF(AT195&lt;&gt;""," -O","")</f>
        <v/>
      </c>
      <c r="AV194" s="11">
        <f>IF(AV195&lt;&gt;""," -O","")</f>
        <v/>
      </c>
      <c r="AX194" s="11">
        <f>IF(AX195&lt;&gt;""," -O","")</f>
        <v/>
      </c>
      <c r="AZ194" s="11">
        <f>IF(AZ195&lt;&gt;""," -O","")</f>
        <v/>
      </c>
      <c r="BB194" s="11">
        <f>IF(BB195&lt;&gt;""," -O","")</f>
        <v/>
      </c>
      <c r="BD194" s="11">
        <f>IF(BD195&lt;&gt;""," -O","")</f>
        <v/>
      </c>
      <c r="BF194" s="11">
        <f>IF(BF195&lt;&gt;""," -O","")</f>
        <v/>
      </c>
      <c r="BH194" s="11">
        <f>IF(BH195&lt;&gt;""," -O","")</f>
        <v/>
      </c>
      <c r="BJ194" s="11">
        <f>IF(BJ195&lt;&gt;""," -O","")</f>
        <v/>
      </c>
    </row>
    <row r="195">
      <c r="M195" s="11" t="n">
        <v>1.96</v>
      </c>
      <c r="N195" s="11">
        <f>IFERROR(VLOOKUP(M195,'CRUCE OPORTUNIDADES'!$C$6:$D$105,2,FALSE),"")</f>
        <v/>
      </c>
      <c r="O195" s="11" t="n">
        <v>2.96000000000002</v>
      </c>
      <c r="P195" s="11">
        <f>IFERROR(VLOOKUP(O195,'CRUCE OPORTUNIDADES'!$C$6:$D$105,2,FALSE),"")</f>
        <v/>
      </c>
      <c r="Q195" s="11" t="n">
        <v>3.96000000000004</v>
      </c>
      <c r="R195" s="11">
        <f>IFERROR(VLOOKUP(Q195,'CRUCE OPORTUNIDADES'!$C$6:$D$105,2,FALSE),"")</f>
        <v/>
      </c>
      <c r="S195" s="11" t="n">
        <v>4.96000000000006</v>
      </c>
      <c r="T195" s="11">
        <f>IFERROR(VLOOKUP(S195,'CRUCE OPORTUNIDADES'!$C$6:$D$105,2,FALSE),"")</f>
        <v/>
      </c>
      <c r="U195" s="11" t="n">
        <v>5.96000000000008</v>
      </c>
      <c r="V195" s="11">
        <f>IFERROR(VLOOKUP(U195,'CRUCE OPORTUNIDADES'!$C$6:$D$105,2,FALSE),"")</f>
        <v/>
      </c>
      <c r="W195" s="11" t="n">
        <v>6.9600000000001</v>
      </c>
      <c r="X195" s="11">
        <f>IFERROR(VLOOKUP(W195,'CRUCE OPORTUNIDADES'!$C$6:$D$105,2,FALSE),"")</f>
        <v/>
      </c>
      <c r="Y195" s="11" t="n">
        <v>7.96000000000012</v>
      </c>
      <c r="Z195" s="11">
        <f>IFERROR(VLOOKUP(Y195,'CRUCE OPORTUNIDADES'!$C$6:$D$105,2,FALSE),"")</f>
        <v/>
      </c>
      <c r="AA195" s="11" t="n">
        <v>8.960000000000139</v>
      </c>
      <c r="AB195" s="11">
        <f>IFERROR(VLOOKUP(AA195,'CRUCE OPORTUNIDADES'!$C$6:$D$105,2,FALSE),"")</f>
        <v/>
      </c>
      <c r="AC195" s="11" t="n">
        <v>9.960000000000161</v>
      </c>
      <c r="AD195" s="11">
        <f>IFERROR(VLOOKUP(AC195,'CRUCE OPORTUNIDADES'!$C$6:$D$105,2,FALSE),"")</f>
        <v/>
      </c>
      <c r="AE195" s="11" t="n">
        <v>10.9600000000002</v>
      </c>
      <c r="AF195" s="11">
        <f>IFERROR(VLOOKUP(AE195,'CRUCE OPORTUNIDADES'!$C$6:$D$105,2,FALSE),"")</f>
        <v/>
      </c>
      <c r="AG195" s="11" t="n">
        <v>11.9600000000002</v>
      </c>
      <c r="AH195" s="11">
        <f>IFERROR(VLOOKUP(AG195,'CRUCE OPORTUNIDADES'!$C$6:$D$105,2,FALSE),"")</f>
        <v/>
      </c>
      <c r="AI195" s="11" t="n">
        <v>12.9600000000002</v>
      </c>
      <c r="AJ195" s="11">
        <f>IFERROR(VLOOKUP(AI195,'CRUCE OPORTUNIDADES'!$C$6:$D$105,2,FALSE),"")</f>
        <v/>
      </c>
      <c r="AK195" s="11" t="n">
        <v>13.9600000000002</v>
      </c>
      <c r="AL195" s="11">
        <f>IFERROR(VLOOKUP(AK195,'CRUCE OPORTUNIDADES'!$C$6:$D$105,2,FALSE),"")</f>
        <v/>
      </c>
      <c r="AM195" s="11" t="n">
        <v>14.9600000000003</v>
      </c>
      <c r="AN195" s="11">
        <f>IFERROR(VLOOKUP(AM195,'CRUCE OPORTUNIDADES'!$C$6:$D$105,2,FALSE),"")</f>
        <v/>
      </c>
      <c r="AO195" s="11" t="n">
        <v>15.9600000000003</v>
      </c>
      <c r="AP195" s="11">
        <f>IFERROR(VLOOKUP(AO195,'CRUCE OPORTUNIDADES'!$C$6:$D$105,2,FALSE),"")</f>
        <v/>
      </c>
      <c r="AQ195" s="11" t="n">
        <v>16.9600000000003</v>
      </c>
      <c r="AR195" s="11">
        <f>IFERROR(VLOOKUP(AQ195,'CRUCE OPORTUNIDADES'!$C$6:$D$105,2,FALSE),"")</f>
        <v/>
      </c>
      <c r="AS195" s="11" t="n">
        <v>17.9600000000003</v>
      </c>
      <c r="AT195" s="11">
        <f>IFERROR(VLOOKUP(AS195,'CRUCE OPORTUNIDADES'!$C$6:$D$105,2,FALSE),"")</f>
        <v/>
      </c>
      <c r="AU195" s="11" t="n">
        <v>18.9600000000003</v>
      </c>
      <c r="AV195" s="11">
        <f>IFERROR(VLOOKUP(AU195,'CRUCE OPORTUNIDADES'!$C$6:$D$105,2,FALSE),"")</f>
        <v/>
      </c>
      <c r="AW195" s="11" t="n">
        <v>19.9600000000004</v>
      </c>
      <c r="AX195" s="11">
        <f>IFERROR(VLOOKUP(AW195,'CRUCE OPORTUNIDADES'!$C$6:$D$105,2,FALSE),"")</f>
        <v/>
      </c>
      <c r="AY195" s="11" t="n">
        <v>20.9600000000004</v>
      </c>
      <c r="AZ195" s="11">
        <f>IFERROR(VLOOKUP(AY195,'CRUCE OPORTUNIDADES'!$C$6:$D$105,2,FALSE),"")</f>
        <v/>
      </c>
      <c r="BA195" s="11" t="n">
        <v>21.9600000000004</v>
      </c>
      <c r="BB195" s="11">
        <f>IFERROR(VLOOKUP(BA195,'CRUCE OPORTUNIDADES'!$C$6:$D$105,2,FALSE),"")</f>
        <v/>
      </c>
      <c r="BC195" s="11" t="n">
        <v>22.9600000000004</v>
      </c>
      <c r="BD195" s="11">
        <f>IFERROR(VLOOKUP(BC195,'CRUCE OPORTUNIDADES'!$C$6:$D$105,2,FALSE),"")</f>
        <v/>
      </c>
      <c r="BE195" s="11" t="n">
        <v>23.9600000000004</v>
      </c>
      <c r="BF195" s="11">
        <f>IFERROR(VLOOKUP(BE195,'CRUCE OPORTUNIDADES'!$C$6:$D$105,2,FALSE),"")</f>
        <v/>
      </c>
      <c r="BG195" s="11" t="n">
        <v>24.9600000000005</v>
      </c>
      <c r="BH195" s="11">
        <f>IFERROR(VLOOKUP(BG195,'CRUCE OPORTUNIDADES'!$C$6:$D$105,2,FALSE),"")</f>
        <v/>
      </c>
      <c r="BI195" s="11" t="n">
        <v>25.9600000000005</v>
      </c>
      <c r="BJ195" s="11">
        <f>IFERROR(VLOOKUP(BI195,'CRUCE OPORTUNIDADES'!$C$6:$D$105,2,FALSE),"")</f>
        <v/>
      </c>
    </row>
    <row r="196">
      <c r="N196" s="11">
        <f>IF(N197&lt;&gt;""," -O","")</f>
        <v/>
      </c>
      <c r="P196" s="11">
        <f>IF(P197&lt;&gt;""," -O","")</f>
        <v/>
      </c>
      <c r="R196" s="11">
        <f>IF(R197&lt;&gt;""," -O","")</f>
        <v/>
      </c>
      <c r="T196" s="11">
        <f>IF(T197&lt;&gt;""," -O","")</f>
        <v/>
      </c>
      <c r="V196" s="11">
        <f>IF(V197&lt;&gt;""," -O","")</f>
        <v/>
      </c>
      <c r="X196" s="11">
        <f>IF(X197&lt;&gt;""," -O","")</f>
        <v/>
      </c>
      <c r="Z196" s="11">
        <f>IF(Z197&lt;&gt;""," -O","")</f>
        <v/>
      </c>
      <c r="AB196" s="11">
        <f>IF(AB197&lt;&gt;""," -O","")</f>
        <v/>
      </c>
      <c r="AD196" s="11">
        <f>IF(AD197&lt;&gt;""," -O","")</f>
        <v/>
      </c>
      <c r="AF196" s="11">
        <f>IF(AF197&lt;&gt;""," -O","")</f>
        <v/>
      </c>
      <c r="AH196" s="11">
        <f>IF(AH197&lt;&gt;""," -O","")</f>
        <v/>
      </c>
      <c r="AJ196" s="11">
        <f>IF(AJ197&lt;&gt;""," -O","")</f>
        <v/>
      </c>
      <c r="AL196" s="11">
        <f>IF(AL197&lt;&gt;""," -O","")</f>
        <v/>
      </c>
      <c r="AN196" s="11">
        <f>IF(AN197&lt;&gt;""," -O","")</f>
        <v/>
      </c>
      <c r="AP196" s="11">
        <f>IF(AP197&lt;&gt;""," -O","")</f>
        <v/>
      </c>
      <c r="AR196" s="11">
        <f>IF(AR197&lt;&gt;""," -O","")</f>
        <v/>
      </c>
      <c r="AT196" s="11">
        <f>IF(AT197&lt;&gt;""," -O","")</f>
        <v/>
      </c>
      <c r="AV196" s="11">
        <f>IF(AV197&lt;&gt;""," -O","")</f>
        <v/>
      </c>
      <c r="AX196" s="11">
        <f>IF(AX197&lt;&gt;""," -O","")</f>
        <v/>
      </c>
      <c r="AZ196" s="11">
        <f>IF(AZ197&lt;&gt;""," -O","")</f>
        <v/>
      </c>
      <c r="BB196" s="11">
        <f>IF(BB197&lt;&gt;""," -O","")</f>
        <v/>
      </c>
      <c r="BD196" s="11">
        <f>IF(BD197&lt;&gt;""," -O","")</f>
        <v/>
      </c>
      <c r="BF196" s="11">
        <f>IF(BF197&lt;&gt;""," -O","")</f>
        <v/>
      </c>
      <c r="BH196" s="11">
        <f>IF(BH197&lt;&gt;""," -O","")</f>
        <v/>
      </c>
      <c r="BJ196" s="11">
        <f>IF(BJ197&lt;&gt;""," -O","")</f>
        <v/>
      </c>
    </row>
    <row r="197">
      <c r="M197" s="11" t="n">
        <v>1.97</v>
      </c>
      <c r="N197" s="11">
        <f>IFERROR(VLOOKUP(M197,'CRUCE OPORTUNIDADES'!$C$6:$D$105,2,FALSE),"")</f>
        <v/>
      </c>
      <c r="O197" s="11" t="n">
        <v>2.97000000000002</v>
      </c>
      <c r="P197" s="11">
        <f>IFERROR(VLOOKUP(O197,'CRUCE OPORTUNIDADES'!$C$6:$D$105,2,FALSE),"")</f>
        <v/>
      </c>
      <c r="Q197" s="11" t="n">
        <v>3.97000000000004</v>
      </c>
      <c r="R197" s="11">
        <f>IFERROR(VLOOKUP(Q197,'CRUCE OPORTUNIDADES'!$C$6:$D$105,2,FALSE),"")</f>
        <v/>
      </c>
      <c r="S197" s="11" t="n">
        <v>4.97000000000006</v>
      </c>
      <c r="T197" s="11">
        <f>IFERROR(VLOOKUP(S197,'CRUCE OPORTUNIDADES'!$C$6:$D$105,2,FALSE),"")</f>
        <v/>
      </c>
      <c r="U197" s="11" t="n">
        <v>5.97000000000008</v>
      </c>
      <c r="V197" s="11">
        <f>IFERROR(VLOOKUP(U197,'CRUCE OPORTUNIDADES'!$C$6:$D$105,2,FALSE),"")</f>
        <v/>
      </c>
      <c r="W197" s="11" t="n">
        <v>6.9700000000001</v>
      </c>
      <c r="X197" s="11">
        <f>IFERROR(VLOOKUP(W197,'CRUCE OPORTUNIDADES'!$C$6:$D$105,2,FALSE),"")</f>
        <v/>
      </c>
      <c r="Y197" s="11" t="n">
        <v>7.97000000000012</v>
      </c>
      <c r="Z197" s="11">
        <f>IFERROR(VLOOKUP(Y197,'CRUCE OPORTUNIDADES'!$C$6:$D$105,2,FALSE),"")</f>
        <v/>
      </c>
      <c r="AA197" s="11" t="n">
        <v>8.970000000000139</v>
      </c>
      <c r="AB197" s="11">
        <f>IFERROR(VLOOKUP(AA197,'CRUCE OPORTUNIDADES'!$C$6:$D$105,2,FALSE),"")</f>
        <v/>
      </c>
      <c r="AC197" s="11" t="n">
        <v>9.970000000000161</v>
      </c>
      <c r="AD197" s="11">
        <f>IFERROR(VLOOKUP(AC197,'CRUCE OPORTUNIDADES'!$C$6:$D$105,2,FALSE),"")</f>
        <v/>
      </c>
      <c r="AE197" s="11" t="n">
        <v>10.9700000000002</v>
      </c>
      <c r="AF197" s="11">
        <f>IFERROR(VLOOKUP(AE197,'CRUCE OPORTUNIDADES'!$C$6:$D$105,2,FALSE),"")</f>
        <v/>
      </c>
      <c r="AG197" s="11" t="n">
        <v>11.9700000000002</v>
      </c>
      <c r="AH197" s="11">
        <f>IFERROR(VLOOKUP(AG197,'CRUCE OPORTUNIDADES'!$C$6:$D$105,2,FALSE),"")</f>
        <v/>
      </c>
      <c r="AI197" s="11" t="n">
        <v>12.9700000000002</v>
      </c>
      <c r="AJ197" s="11">
        <f>IFERROR(VLOOKUP(AI197,'CRUCE OPORTUNIDADES'!$C$6:$D$105,2,FALSE),"")</f>
        <v/>
      </c>
      <c r="AK197" s="11" t="n">
        <v>13.9700000000002</v>
      </c>
      <c r="AL197" s="11">
        <f>IFERROR(VLOOKUP(AK197,'CRUCE OPORTUNIDADES'!$C$6:$D$105,2,FALSE),"")</f>
        <v/>
      </c>
      <c r="AM197" s="11" t="n">
        <v>14.9700000000003</v>
      </c>
      <c r="AN197" s="11">
        <f>IFERROR(VLOOKUP(AM197,'CRUCE OPORTUNIDADES'!$C$6:$D$105,2,FALSE),"")</f>
        <v/>
      </c>
      <c r="AO197" s="11" t="n">
        <v>15.9700000000003</v>
      </c>
      <c r="AP197" s="11">
        <f>IFERROR(VLOOKUP(AO197,'CRUCE OPORTUNIDADES'!$C$6:$D$105,2,FALSE),"")</f>
        <v/>
      </c>
      <c r="AQ197" s="11" t="n">
        <v>16.9700000000003</v>
      </c>
      <c r="AR197" s="11">
        <f>IFERROR(VLOOKUP(AQ197,'CRUCE OPORTUNIDADES'!$C$6:$D$105,2,FALSE),"")</f>
        <v/>
      </c>
      <c r="AS197" s="11" t="n">
        <v>17.9700000000003</v>
      </c>
      <c r="AT197" s="11">
        <f>IFERROR(VLOOKUP(AS197,'CRUCE OPORTUNIDADES'!$C$6:$D$105,2,FALSE),"")</f>
        <v/>
      </c>
      <c r="AU197" s="11" t="n">
        <v>18.9700000000003</v>
      </c>
      <c r="AV197" s="11">
        <f>IFERROR(VLOOKUP(AU197,'CRUCE OPORTUNIDADES'!$C$6:$D$105,2,FALSE),"")</f>
        <v/>
      </c>
      <c r="AW197" s="11" t="n">
        <v>19.9700000000004</v>
      </c>
      <c r="AX197" s="11">
        <f>IFERROR(VLOOKUP(AW197,'CRUCE OPORTUNIDADES'!$C$6:$D$105,2,FALSE),"")</f>
        <v/>
      </c>
      <c r="AY197" s="11" t="n">
        <v>20.9700000000004</v>
      </c>
      <c r="AZ197" s="11">
        <f>IFERROR(VLOOKUP(AY197,'CRUCE OPORTUNIDADES'!$C$6:$D$105,2,FALSE),"")</f>
        <v/>
      </c>
      <c r="BA197" s="11" t="n">
        <v>21.9700000000004</v>
      </c>
      <c r="BB197" s="11">
        <f>IFERROR(VLOOKUP(BA197,'CRUCE OPORTUNIDADES'!$C$6:$D$105,2,FALSE),"")</f>
        <v/>
      </c>
      <c r="BC197" s="11" t="n">
        <v>22.9700000000004</v>
      </c>
      <c r="BD197" s="11">
        <f>IFERROR(VLOOKUP(BC197,'CRUCE OPORTUNIDADES'!$C$6:$D$105,2,FALSE),"")</f>
        <v/>
      </c>
      <c r="BE197" s="11" t="n">
        <v>23.9700000000004</v>
      </c>
      <c r="BF197" s="11">
        <f>IFERROR(VLOOKUP(BE197,'CRUCE OPORTUNIDADES'!$C$6:$D$105,2,FALSE),"")</f>
        <v/>
      </c>
      <c r="BG197" s="11" t="n">
        <v>24.9700000000005</v>
      </c>
      <c r="BH197" s="11">
        <f>IFERROR(VLOOKUP(BG197,'CRUCE OPORTUNIDADES'!$C$6:$D$105,2,FALSE),"")</f>
        <v/>
      </c>
      <c r="BI197" s="11" t="n">
        <v>25.9700000000005</v>
      </c>
      <c r="BJ197" s="11">
        <f>IFERROR(VLOOKUP(BI197,'CRUCE OPORTUNIDADES'!$C$6:$D$105,2,FALSE),"")</f>
        <v/>
      </c>
    </row>
    <row r="198">
      <c r="N198" s="11">
        <f>IF(N199&lt;&gt;""," -O","")</f>
        <v/>
      </c>
      <c r="P198" s="11">
        <f>IF(P199&lt;&gt;""," -O","")</f>
        <v/>
      </c>
      <c r="R198" s="11">
        <f>IF(R199&lt;&gt;""," -O","")</f>
        <v/>
      </c>
      <c r="T198" s="11">
        <f>IF(T199&lt;&gt;""," -O","")</f>
        <v/>
      </c>
      <c r="V198" s="11">
        <f>IF(V199&lt;&gt;""," -O","")</f>
        <v/>
      </c>
      <c r="X198" s="11">
        <f>IF(X199&lt;&gt;""," -O","")</f>
        <v/>
      </c>
      <c r="Z198" s="11">
        <f>IF(Z199&lt;&gt;""," -O","")</f>
        <v/>
      </c>
      <c r="AB198" s="11">
        <f>IF(AB199&lt;&gt;""," -O","")</f>
        <v/>
      </c>
      <c r="AD198" s="11">
        <f>IF(AD199&lt;&gt;""," -O","")</f>
        <v/>
      </c>
      <c r="AF198" s="11">
        <f>IF(AF199&lt;&gt;""," -O","")</f>
        <v/>
      </c>
      <c r="AH198" s="11">
        <f>IF(AH199&lt;&gt;""," -O","")</f>
        <v/>
      </c>
      <c r="AJ198" s="11">
        <f>IF(AJ199&lt;&gt;""," -O","")</f>
        <v/>
      </c>
      <c r="AL198" s="11">
        <f>IF(AL199&lt;&gt;""," -O","")</f>
        <v/>
      </c>
      <c r="AN198" s="11">
        <f>IF(AN199&lt;&gt;""," -O","")</f>
        <v/>
      </c>
      <c r="AP198" s="11">
        <f>IF(AP199&lt;&gt;""," -O","")</f>
        <v/>
      </c>
      <c r="AR198" s="11">
        <f>IF(AR199&lt;&gt;""," -O","")</f>
        <v/>
      </c>
      <c r="AT198" s="11">
        <f>IF(AT199&lt;&gt;""," -O","")</f>
        <v/>
      </c>
      <c r="AV198" s="11">
        <f>IF(AV199&lt;&gt;""," -O","")</f>
        <v/>
      </c>
      <c r="AX198" s="11">
        <f>IF(AX199&lt;&gt;""," -O","")</f>
        <v/>
      </c>
      <c r="AZ198" s="11">
        <f>IF(AZ199&lt;&gt;""," -O","")</f>
        <v/>
      </c>
      <c r="BB198" s="11">
        <f>IF(BB199&lt;&gt;""," -O","")</f>
        <v/>
      </c>
      <c r="BD198" s="11">
        <f>IF(BD199&lt;&gt;""," -O","")</f>
        <v/>
      </c>
      <c r="BF198" s="11">
        <f>IF(BF199&lt;&gt;""," -O","")</f>
        <v/>
      </c>
      <c r="BH198" s="11">
        <f>IF(BH199&lt;&gt;""," -O","")</f>
        <v/>
      </c>
      <c r="BJ198" s="11">
        <f>IF(BJ199&lt;&gt;""," -O","")</f>
        <v/>
      </c>
    </row>
    <row r="199">
      <c r="M199" s="11" t="n">
        <v>1.98</v>
      </c>
      <c r="N199" s="11">
        <f>IFERROR(VLOOKUP(M199,'CRUCE OPORTUNIDADES'!$C$6:$D$105,2,FALSE),"")</f>
        <v/>
      </c>
      <c r="O199" s="11" t="n">
        <v>2.98000000000002</v>
      </c>
      <c r="P199" s="11">
        <f>IFERROR(VLOOKUP(O199,'CRUCE OPORTUNIDADES'!$C$6:$D$105,2,FALSE),"")</f>
        <v/>
      </c>
      <c r="Q199" s="11" t="n">
        <v>3.98000000000004</v>
      </c>
      <c r="R199" s="11">
        <f>IFERROR(VLOOKUP(Q199,'CRUCE OPORTUNIDADES'!$C$6:$D$105,2,FALSE),"")</f>
        <v/>
      </c>
      <c r="S199" s="11" t="n">
        <v>4.98000000000006</v>
      </c>
      <c r="T199" s="11">
        <f>IFERROR(VLOOKUP(S199,'CRUCE OPORTUNIDADES'!$C$6:$D$105,2,FALSE),"")</f>
        <v/>
      </c>
      <c r="U199" s="11" t="n">
        <v>5.98000000000008</v>
      </c>
      <c r="V199" s="11">
        <f>IFERROR(VLOOKUP(U199,'CRUCE OPORTUNIDADES'!$C$6:$D$105,2,FALSE),"")</f>
        <v/>
      </c>
      <c r="W199" s="11" t="n">
        <v>6.9800000000001</v>
      </c>
      <c r="X199" s="11">
        <f>IFERROR(VLOOKUP(W199,'CRUCE OPORTUNIDADES'!$C$6:$D$105,2,FALSE),"")</f>
        <v/>
      </c>
      <c r="Y199" s="11" t="n">
        <v>7.98000000000012</v>
      </c>
      <c r="Z199" s="11">
        <f>IFERROR(VLOOKUP(Y199,'CRUCE OPORTUNIDADES'!$C$6:$D$105,2,FALSE),"")</f>
        <v/>
      </c>
      <c r="AA199" s="11" t="n">
        <v>8.980000000000141</v>
      </c>
      <c r="AB199" s="11">
        <f>IFERROR(VLOOKUP(AA199,'CRUCE OPORTUNIDADES'!$C$6:$D$105,2,FALSE),"")</f>
        <v/>
      </c>
      <c r="AC199" s="11" t="n">
        <v>9.98000000000016</v>
      </c>
      <c r="AD199" s="11">
        <f>IFERROR(VLOOKUP(AC199,'CRUCE OPORTUNIDADES'!$C$6:$D$105,2,FALSE),"")</f>
        <v/>
      </c>
      <c r="AE199" s="11" t="n">
        <v>10.9800000000002</v>
      </c>
      <c r="AF199" s="11">
        <f>IFERROR(VLOOKUP(AE199,'CRUCE OPORTUNIDADES'!$C$6:$D$105,2,FALSE),"")</f>
        <v/>
      </c>
      <c r="AG199" s="11" t="n">
        <v>11.9800000000002</v>
      </c>
      <c r="AH199" s="11">
        <f>IFERROR(VLOOKUP(AG199,'CRUCE OPORTUNIDADES'!$C$6:$D$105,2,FALSE),"")</f>
        <v/>
      </c>
      <c r="AI199" s="11" t="n">
        <v>12.9800000000002</v>
      </c>
      <c r="AJ199" s="11">
        <f>IFERROR(VLOOKUP(AI199,'CRUCE OPORTUNIDADES'!$C$6:$D$105,2,FALSE),"")</f>
        <v/>
      </c>
      <c r="AK199" s="11" t="n">
        <v>13.9800000000002</v>
      </c>
      <c r="AL199" s="11">
        <f>IFERROR(VLOOKUP(AK199,'CRUCE OPORTUNIDADES'!$C$6:$D$105,2,FALSE),"")</f>
        <v/>
      </c>
      <c r="AM199" s="11" t="n">
        <v>14.9800000000003</v>
      </c>
      <c r="AN199" s="11">
        <f>IFERROR(VLOOKUP(AM199,'CRUCE OPORTUNIDADES'!$C$6:$D$105,2,FALSE),"")</f>
        <v/>
      </c>
      <c r="AO199" s="11" t="n">
        <v>15.9800000000003</v>
      </c>
      <c r="AP199" s="11">
        <f>IFERROR(VLOOKUP(AO199,'CRUCE OPORTUNIDADES'!$C$6:$D$105,2,FALSE),"")</f>
        <v/>
      </c>
      <c r="AQ199" s="11" t="n">
        <v>16.9800000000003</v>
      </c>
      <c r="AR199" s="11">
        <f>IFERROR(VLOOKUP(AQ199,'CRUCE OPORTUNIDADES'!$C$6:$D$105,2,FALSE),"")</f>
        <v/>
      </c>
      <c r="AS199" s="11" t="n">
        <v>17.9800000000003</v>
      </c>
      <c r="AT199" s="11">
        <f>IFERROR(VLOOKUP(AS199,'CRUCE OPORTUNIDADES'!$C$6:$D$105,2,FALSE),"")</f>
        <v/>
      </c>
      <c r="AU199" s="11" t="n">
        <v>18.9800000000003</v>
      </c>
      <c r="AV199" s="11">
        <f>IFERROR(VLOOKUP(AU199,'CRUCE OPORTUNIDADES'!$C$6:$D$105,2,FALSE),"")</f>
        <v/>
      </c>
      <c r="AW199" s="11" t="n">
        <v>19.9800000000004</v>
      </c>
      <c r="AX199" s="11">
        <f>IFERROR(VLOOKUP(AW199,'CRUCE OPORTUNIDADES'!$C$6:$D$105,2,FALSE),"")</f>
        <v/>
      </c>
      <c r="AY199" s="11" t="n">
        <v>20.9800000000004</v>
      </c>
      <c r="AZ199" s="11">
        <f>IFERROR(VLOOKUP(AY199,'CRUCE OPORTUNIDADES'!$C$6:$D$105,2,FALSE),"")</f>
        <v/>
      </c>
      <c r="BA199" s="11" t="n">
        <v>21.9800000000004</v>
      </c>
      <c r="BB199" s="11">
        <f>IFERROR(VLOOKUP(BA199,'CRUCE OPORTUNIDADES'!$C$6:$D$105,2,FALSE),"")</f>
        <v/>
      </c>
      <c r="BC199" s="11" t="n">
        <v>22.9800000000004</v>
      </c>
      <c r="BD199" s="11">
        <f>IFERROR(VLOOKUP(BC199,'CRUCE OPORTUNIDADES'!$C$6:$D$105,2,FALSE),"")</f>
        <v/>
      </c>
      <c r="BE199" s="11" t="n">
        <v>23.9800000000004</v>
      </c>
      <c r="BF199" s="11">
        <f>IFERROR(VLOOKUP(BE199,'CRUCE OPORTUNIDADES'!$C$6:$D$105,2,FALSE),"")</f>
        <v/>
      </c>
      <c r="BG199" s="11" t="n">
        <v>24.9800000000005</v>
      </c>
      <c r="BH199" s="11">
        <f>IFERROR(VLOOKUP(BG199,'CRUCE OPORTUNIDADES'!$C$6:$D$105,2,FALSE),"")</f>
        <v/>
      </c>
      <c r="BI199" s="11" t="n">
        <v>25.9800000000005</v>
      </c>
      <c r="BJ199" s="11">
        <f>IFERROR(VLOOKUP(BI199,'CRUCE OPORTUNIDADES'!$C$6:$D$105,2,FALSE),"")</f>
        <v/>
      </c>
    </row>
    <row r="200">
      <c r="N200" s="11">
        <f>IF(N201&lt;&gt;""," -O","")</f>
        <v/>
      </c>
      <c r="P200" s="11">
        <f>IF(P201&lt;&gt;""," -O","")</f>
        <v/>
      </c>
      <c r="R200" s="11">
        <f>IF(R201&lt;&gt;""," -O","")</f>
        <v/>
      </c>
      <c r="T200" s="11">
        <f>IF(T201&lt;&gt;""," -O","")</f>
        <v/>
      </c>
      <c r="V200" s="11">
        <f>IF(V201&lt;&gt;""," -O","")</f>
        <v/>
      </c>
      <c r="X200" s="11">
        <f>IF(X201&lt;&gt;""," -O","")</f>
        <v/>
      </c>
      <c r="Z200" s="11">
        <f>IF(Z201&lt;&gt;""," -O","")</f>
        <v/>
      </c>
      <c r="AB200" s="11">
        <f>IF(AB201&lt;&gt;""," -O","")</f>
        <v/>
      </c>
      <c r="AD200" s="11">
        <f>IF(AD201&lt;&gt;""," -O","")</f>
        <v/>
      </c>
      <c r="AF200" s="11">
        <f>IF(AF201&lt;&gt;""," -O","")</f>
        <v/>
      </c>
      <c r="AH200" s="11">
        <f>IF(AH201&lt;&gt;""," -O","")</f>
        <v/>
      </c>
      <c r="AJ200" s="11">
        <f>IF(AJ201&lt;&gt;""," -O","")</f>
        <v/>
      </c>
      <c r="AL200" s="11">
        <f>IF(AL201&lt;&gt;""," -O","")</f>
        <v/>
      </c>
      <c r="AN200" s="11">
        <f>IF(AN201&lt;&gt;""," -O","")</f>
        <v/>
      </c>
      <c r="AP200" s="11">
        <f>IF(AP201&lt;&gt;""," -O","")</f>
        <v/>
      </c>
      <c r="AR200" s="11">
        <f>IF(AR201&lt;&gt;""," -O","")</f>
        <v/>
      </c>
      <c r="AT200" s="11">
        <f>IF(AT201&lt;&gt;""," -O","")</f>
        <v/>
      </c>
      <c r="AV200" s="11">
        <f>IF(AV201&lt;&gt;""," -O","")</f>
        <v/>
      </c>
      <c r="AX200" s="11">
        <f>IF(AX201&lt;&gt;""," -O","")</f>
        <v/>
      </c>
      <c r="AZ200" s="11">
        <f>IF(AZ201&lt;&gt;""," -O","")</f>
        <v/>
      </c>
      <c r="BB200" s="11">
        <f>IF(BB201&lt;&gt;""," -O","")</f>
        <v/>
      </c>
      <c r="BD200" s="11">
        <f>IF(BD201&lt;&gt;""," -O","")</f>
        <v/>
      </c>
      <c r="BF200" s="11">
        <f>IF(BF201&lt;&gt;""," -O","")</f>
        <v/>
      </c>
      <c r="BH200" s="11">
        <f>IF(BH201&lt;&gt;""," -O","")</f>
        <v/>
      </c>
      <c r="BJ200" s="11">
        <f>IF(BJ201&lt;&gt;""," -O","")</f>
        <v/>
      </c>
    </row>
    <row r="201">
      <c r="M201" s="11" t="n">
        <v>1.99</v>
      </c>
      <c r="N201" s="11">
        <f>IFERROR(VLOOKUP(M201,'CRUCE OPORTUNIDADES'!$C$6:$D$105,2,FALSE),"")</f>
        <v/>
      </c>
      <c r="O201" s="11" t="n">
        <v>2.99000000000002</v>
      </c>
      <c r="P201" s="11">
        <f>IFERROR(VLOOKUP(O201,'CRUCE OPORTUNIDADES'!$C$6:$D$105,2,FALSE),"")</f>
        <v/>
      </c>
      <c r="Q201" s="11" t="n">
        <v>3.99000000000004</v>
      </c>
      <c r="R201" s="11">
        <f>IFERROR(VLOOKUP(Q201,'CRUCE OPORTUNIDADES'!$C$6:$D$105,2,FALSE),"")</f>
        <v/>
      </c>
      <c r="S201" s="11" t="n">
        <v>4.99000000000006</v>
      </c>
      <c r="T201" s="11">
        <f>IFERROR(VLOOKUP(S201,'CRUCE OPORTUNIDADES'!$C$6:$D$105,2,FALSE),"")</f>
        <v/>
      </c>
      <c r="U201" s="11" t="n">
        <v>5.99000000000008</v>
      </c>
      <c r="V201" s="11">
        <f>IFERROR(VLOOKUP(U201,'CRUCE OPORTUNIDADES'!$C$6:$D$105,2,FALSE),"")</f>
        <v/>
      </c>
      <c r="W201" s="11" t="n">
        <v>6.9900000000001</v>
      </c>
      <c r="X201" s="11">
        <f>IFERROR(VLOOKUP(W201,'CRUCE OPORTUNIDADES'!$C$6:$D$105,2,FALSE),"")</f>
        <v/>
      </c>
      <c r="Y201" s="11" t="n">
        <v>7.99000000000012</v>
      </c>
      <c r="Z201" s="11">
        <f>IFERROR(VLOOKUP(Y201,'CRUCE OPORTUNIDADES'!$C$6:$D$105,2,FALSE),"")</f>
        <v/>
      </c>
      <c r="AA201" s="11" t="n">
        <v>8.990000000000141</v>
      </c>
      <c r="AB201" s="11">
        <f>IFERROR(VLOOKUP(AA201,'CRUCE OPORTUNIDADES'!$C$6:$D$105,2,FALSE),"")</f>
        <v/>
      </c>
      <c r="AC201" s="11" t="n">
        <v>9.99000000000016</v>
      </c>
      <c r="AD201" s="11">
        <f>IFERROR(VLOOKUP(AC201,'CRUCE OPORTUNIDADES'!$C$6:$D$105,2,FALSE),"")</f>
        <v/>
      </c>
      <c r="AE201" s="11" t="n">
        <v>10.9900000000002</v>
      </c>
      <c r="AF201" s="11">
        <f>IFERROR(VLOOKUP(AE201,'CRUCE OPORTUNIDADES'!$C$6:$D$105,2,FALSE),"")</f>
        <v/>
      </c>
      <c r="AG201" s="11" t="n">
        <v>11.9900000000002</v>
      </c>
      <c r="AH201" s="11">
        <f>IFERROR(VLOOKUP(AG201,'CRUCE OPORTUNIDADES'!$C$6:$D$105,2,FALSE),"")</f>
        <v/>
      </c>
      <c r="AI201" s="11" t="n">
        <v>12.9900000000002</v>
      </c>
      <c r="AJ201" s="11">
        <f>IFERROR(VLOOKUP(AI201,'CRUCE OPORTUNIDADES'!$C$6:$D$105,2,FALSE),"")</f>
        <v/>
      </c>
      <c r="AK201" s="11" t="n">
        <v>13.9900000000002</v>
      </c>
      <c r="AL201" s="11">
        <f>IFERROR(VLOOKUP(AK201,'CRUCE OPORTUNIDADES'!$C$6:$D$105,2,FALSE),"")</f>
        <v/>
      </c>
      <c r="AM201" s="11" t="n">
        <v>14.9900000000003</v>
      </c>
      <c r="AN201" s="11">
        <f>IFERROR(VLOOKUP(AM201,'CRUCE OPORTUNIDADES'!$C$6:$D$105,2,FALSE),"")</f>
        <v/>
      </c>
      <c r="AO201" s="11" t="n">
        <v>15.9900000000003</v>
      </c>
      <c r="AP201" s="11">
        <f>IFERROR(VLOOKUP(AO201,'CRUCE OPORTUNIDADES'!$C$6:$D$105,2,FALSE),"")</f>
        <v/>
      </c>
      <c r="AQ201" s="11" t="n">
        <v>16.9900000000003</v>
      </c>
      <c r="AR201" s="11">
        <f>IFERROR(VLOOKUP(AQ201,'CRUCE OPORTUNIDADES'!$C$6:$D$105,2,FALSE),"")</f>
        <v/>
      </c>
      <c r="AS201" s="11" t="n">
        <v>17.9900000000003</v>
      </c>
      <c r="AT201" s="11">
        <f>IFERROR(VLOOKUP(AS201,'CRUCE OPORTUNIDADES'!$C$6:$D$105,2,FALSE),"")</f>
        <v/>
      </c>
      <c r="AU201" s="11" t="n">
        <v>18.9900000000003</v>
      </c>
      <c r="AV201" s="11">
        <f>IFERROR(VLOOKUP(AU201,'CRUCE OPORTUNIDADES'!$C$6:$D$105,2,FALSE),"")</f>
        <v/>
      </c>
      <c r="AW201" s="11" t="n">
        <v>19.9900000000004</v>
      </c>
      <c r="AX201" s="11">
        <f>IFERROR(VLOOKUP(AW201,'CRUCE OPORTUNIDADES'!$C$6:$D$105,2,FALSE),"")</f>
        <v/>
      </c>
      <c r="AY201" s="11" t="n">
        <v>20.9900000000004</v>
      </c>
      <c r="AZ201" s="11">
        <f>IFERROR(VLOOKUP(AY201,'CRUCE OPORTUNIDADES'!$C$6:$D$105,2,FALSE),"")</f>
        <v/>
      </c>
      <c r="BA201" s="11" t="n">
        <v>21.9900000000004</v>
      </c>
      <c r="BB201" s="11">
        <f>IFERROR(VLOOKUP(BA201,'CRUCE OPORTUNIDADES'!$C$6:$D$105,2,FALSE),"")</f>
        <v/>
      </c>
      <c r="BC201" s="11" t="n">
        <v>22.9900000000004</v>
      </c>
      <c r="BD201" s="11">
        <f>IFERROR(VLOOKUP(BC201,'CRUCE OPORTUNIDADES'!$C$6:$D$105,2,FALSE),"")</f>
        <v/>
      </c>
      <c r="BE201" s="11" t="n">
        <v>23.9900000000004</v>
      </c>
      <c r="BF201" s="11">
        <f>IFERROR(VLOOKUP(BE201,'CRUCE OPORTUNIDADES'!$C$6:$D$105,2,FALSE),"")</f>
        <v/>
      </c>
      <c r="BG201" s="11" t="n">
        <v>24.9900000000005</v>
      </c>
      <c r="BH201" s="11">
        <f>IFERROR(VLOOKUP(BG201,'CRUCE OPORTUNIDADES'!$C$6:$D$105,2,FALSE),"")</f>
        <v/>
      </c>
      <c r="BI201" s="11" t="n">
        <v>25.9900000000005</v>
      </c>
      <c r="BJ201" s="11">
        <f>IFERROR(VLOOKUP(BI201,'CRUCE OPORTUNIDADES'!$C$6:$D$105,2,FALSE),"")</f>
        <v/>
      </c>
    </row>
  </sheetData>
  <mergeCells count="33">
    <mergeCell ref="I6:J6"/>
    <mergeCell ref="B7:C7"/>
    <mergeCell ref="E4:E5"/>
    <mergeCell ref="G8:H8"/>
    <mergeCell ref="H13:H15"/>
    <mergeCell ref="C12:E12"/>
    <mergeCell ref="C11:E11"/>
    <mergeCell ref="G4:H5"/>
    <mergeCell ref="I4:J5"/>
    <mergeCell ref="G7:H7"/>
    <mergeCell ref="I7:J7"/>
    <mergeCell ref="G10:H10"/>
    <mergeCell ref="D4:D5"/>
    <mergeCell ref="G6:H6"/>
    <mergeCell ref="G11:J11"/>
    <mergeCell ref="B8:C8"/>
    <mergeCell ref="B2:J3"/>
    <mergeCell ref="I12:J12"/>
    <mergeCell ref="C13:E13"/>
    <mergeCell ref="B10:C10"/>
    <mergeCell ref="G13:G15"/>
    <mergeCell ref="I8:J8"/>
    <mergeCell ref="B9:C9"/>
    <mergeCell ref="C15:E15"/>
    <mergeCell ref="B6:C6"/>
    <mergeCell ref="C14:E14"/>
    <mergeCell ref="I10:J10"/>
    <mergeCell ref="F4:F5"/>
    <mergeCell ref="B5:C5"/>
    <mergeCell ref="I9:J9"/>
    <mergeCell ref="G9:H9"/>
    <mergeCell ref="I13:J15"/>
    <mergeCell ref="B4:C4"/>
  </mergeCells>
  <conditionalFormatting sqref="I12">
    <cfRule type="cellIs" priority="9" operator="equal" dxfId="3">
      <formula>"ALTO"</formula>
    </cfRule>
    <cfRule type="cellIs" priority="10" operator="equal" dxfId="2">
      <formula>"EXTREMO"</formula>
    </cfRule>
    <cfRule type="cellIs" priority="11" operator="equal" dxfId="1">
      <formula>"MODERADO"</formula>
    </cfRule>
    <cfRule type="cellIs" priority="12" operator="equal" dxfId="0">
      <formula>"BAJO"</formula>
    </cfRule>
  </conditionalFormatting>
  <conditionalFormatting sqref="I13">
    <cfRule type="expression" priority="1" dxfId="3">
      <formula>$J$13="MODERADO"</formula>
    </cfRule>
    <cfRule type="expression" priority="2" dxfId="2">
      <formula>$J$13="BAJO"</formula>
    </cfRule>
    <cfRule type="expression" priority="3" dxfId="1">
      <formula>$J$13="FAVORABLE"</formula>
    </cfRule>
    <cfRule type="expression" priority="4" dxfId="0">
      <formula>$J$13="ALTO"</formula>
    </cfRule>
  </conditionalFormatting>
  <hyperlinks>
    <hyperlink ref="A2" location="'IDENTIFICACIÓN DOFA'!A1" display="REGRESAR"/>
  </hyperlinks>
  <pageMargins left="0.7" right="0.7" top="0.75" bottom="0.75" header="0.3" footer="0.3"/>
</worksheet>
</file>

<file path=xl/worksheets/sheet15.xml><?xml version="1.0" encoding="utf-8"?>
<worksheet xmlns="http://schemas.openxmlformats.org/spreadsheetml/2006/main">
  <sheetPr codeName="Hoja7">
    <tabColor rgb="FF0F3D38"/>
    <outlinePr summaryBelow="1" summaryRight="1"/>
    <pageSetUpPr/>
  </sheetPr>
  <dimension ref="B2:G14"/>
  <sheetViews>
    <sheetView zoomScaleNormal="100" workbookViewId="0">
      <selection activeCell="B15" sqref="B15"/>
    </sheetView>
  </sheetViews>
  <sheetFormatPr baseColWidth="10" defaultColWidth="11.42578125" defaultRowHeight="15"/>
  <cols>
    <col width="7.140625" customWidth="1" style="33" min="1" max="1"/>
    <col width="18.28515625" customWidth="1" style="33" min="2" max="2"/>
    <col width="92.42578125" customWidth="1" style="33" min="3" max="3"/>
    <col width="24.7109375" customWidth="1" style="33" min="4" max="4"/>
    <col width="28.28515625" customWidth="1" style="33" min="5" max="5"/>
    <col width="11.42578125" customWidth="1" style="33" min="6" max="16384"/>
  </cols>
  <sheetData>
    <row r="2" ht="15.75" customHeight="1">
      <c r="B2" s="521" t="n"/>
      <c r="C2" s="226" t="inlineStr">
        <is>
          <t>MACROPROCESO ESTRATÉGICO</t>
        </is>
      </c>
      <c r="D2" s="565" t="n"/>
      <c r="E2" s="226" t="inlineStr">
        <is>
          <t>CÓDIGO: ESGr056</t>
        </is>
      </c>
      <c r="F2" s="2" t="n"/>
      <c r="G2" s="2" t="n"/>
    </row>
    <row r="3" ht="15.75" customHeight="1">
      <c r="B3" s="629" t="n"/>
      <c r="C3" s="226" t="inlineStr">
        <is>
          <t>PROCESO GESTIÓN SISTEMAS INTEGRADOS</t>
        </is>
      </c>
      <c r="D3" s="565" t="n"/>
      <c r="E3" s="226" t="inlineStr">
        <is>
          <t>VERSIÓN: 1</t>
        </is>
      </c>
      <c r="F3" s="2" t="n"/>
      <c r="G3" s="2" t="n"/>
    </row>
    <row r="4" ht="16.5" customHeight="1">
      <c r="B4" s="629" t="n"/>
      <c r="C4" s="226" t="inlineStr">
        <is>
          <t>GESTIÓN DEL RIESGO FISCAL</t>
        </is>
      </c>
      <c r="D4" s="583" t="n"/>
      <c r="E4" s="226" t="inlineStr">
        <is>
          <t>VIGENCIA: 2024-02-28</t>
        </is>
      </c>
      <c r="F4" s="2" t="n"/>
      <c r="G4" s="2" t="n"/>
    </row>
    <row r="5" ht="15" customHeight="1">
      <c r="B5" s="602" t="n"/>
      <c r="C5" s="587" t="n"/>
      <c r="D5" s="589" t="n"/>
      <c r="E5" s="226" t="inlineStr">
        <is>
          <t>PÁGINA: 9 de 9</t>
        </is>
      </c>
      <c r="F5" s="2" t="n"/>
      <c r="G5" s="2" t="n"/>
    </row>
    <row r="7" ht="18" customHeight="1">
      <c r="B7" s="227" t="inlineStr">
        <is>
          <t>FECHA</t>
        </is>
      </c>
      <c r="C7" s="323" t="inlineStr">
        <is>
          <t>DESCRIPCIÓN DE LA ACTUALIZACIÓN</t>
        </is>
      </c>
      <c r="D7" s="323" t="inlineStr">
        <is>
          <t>RESPONSABLE</t>
        </is>
      </c>
      <c r="E7" s="323" t="inlineStr">
        <is>
          <t>CARGO</t>
        </is>
      </c>
    </row>
    <row r="8">
      <c r="B8" s="34" t="n"/>
      <c r="C8" s="35" t="n"/>
      <c r="D8" s="36" t="n"/>
      <c r="E8" s="36" t="n"/>
    </row>
    <row r="9">
      <c r="B9" s="34" t="n"/>
      <c r="C9" s="35" t="n"/>
      <c r="D9" s="36" t="n"/>
      <c r="E9" s="36" t="n"/>
    </row>
    <row r="10">
      <c r="B10" s="34" t="n"/>
      <c r="C10" s="35" t="n"/>
      <c r="D10" s="36" t="n"/>
      <c r="E10" s="36" t="n"/>
    </row>
    <row r="11">
      <c r="B11" s="34" t="n"/>
      <c r="C11" s="35" t="n"/>
      <c r="D11" s="36" t="n"/>
      <c r="E11" s="36" t="n"/>
    </row>
    <row r="12">
      <c r="B12" s="34" t="n"/>
      <c r="C12" s="35" t="n"/>
      <c r="D12" s="36" t="n"/>
      <c r="E12" s="36" t="n"/>
    </row>
    <row r="13">
      <c r="B13" s="34" t="n"/>
      <c r="C13" s="37" t="n"/>
      <c r="D13" s="36" t="n"/>
      <c r="E13" s="36" t="n"/>
    </row>
    <row r="14">
      <c r="B14" s="34" t="n"/>
      <c r="C14" s="35" t="n"/>
      <c r="D14" s="36" t="n"/>
      <c r="E14" s="36" t="n"/>
    </row>
  </sheetData>
  <sheetProtection selectLockedCells="0" selectUnlockedCells="0" algorithmName="SHA-512" sheet="1" objects="0" insertRows="0" insertHyperlinks="0" autoFilter="0" scenarios="0" formatColumns="0" deleteColumns="0" insertColumns="0" pivotTables="0" deleteRows="0" formatCells="0" saltValue="I8O2RMVe5RZxqwL8nH5hfA==" formatRows="0" sort="0" spinCount="100000" hashValue="x0Jv0VSTY5zxOoTZs+Wa02Tvt5cbQsd/XXgTa8Z9sVP3ECIR6A6k7xUbnKJeCpyjYY0VOotX672k4oPMmg7YtQ=="/>
  <mergeCells count="4">
    <mergeCell ref="B2:B5"/>
    <mergeCell ref="C2:D2"/>
    <mergeCell ref="C3:D3"/>
    <mergeCell ref="C4:D5"/>
  </mergeCells>
  <pageMargins left="0.7" right="0.7" top="0.75" bottom="0.75" header="0.3" footer="0.3"/>
  <pageSetup orientation="portrait"/>
  <drawing xmlns:r="http://schemas.openxmlformats.org/officeDocument/2006/relationships" r:id="rId1"/>
</worksheet>
</file>

<file path=xl/worksheets/sheet16.xml><?xml version="1.0" encoding="utf-8"?>
<worksheet xmlns="http://schemas.openxmlformats.org/spreadsheetml/2006/main">
  <sheetPr codeName="Hoja16">
    <outlinePr summaryBelow="1" summaryRight="1"/>
    <pageSetUpPr/>
  </sheetPr>
  <dimension ref="B2:E23"/>
  <sheetViews>
    <sheetView workbookViewId="0">
      <selection activeCell="F15" sqref="F15"/>
    </sheetView>
  </sheetViews>
  <sheetFormatPr baseColWidth="10" defaultRowHeight="15"/>
  <cols>
    <col width="45" customWidth="1" min="5" max="5"/>
  </cols>
  <sheetData>
    <row r="2" ht="15.75" customHeight="1">
      <c r="B2" t="n">
        <v>1</v>
      </c>
      <c r="C2" t="n">
        <v>0</v>
      </c>
      <c r="E2" s="111" t="inlineStr">
        <is>
          <t>Agremiaciones y Sector Productivo</t>
        </is>
      </c>
    </row>
    <row r="3" ht="15.75" customHeight="1">
      <c r="B3" t="n">
        <v>2</v>
      </c>
      <c r="C3" t="n">
        <v>1</v>
      </c>
      <c r="E3" s="111" t="inlineStr">
        <is>
          <t>Alta Dirección</t>
        </is>
      </c>
    </row>
    <row r="4" ht="15.75" customHeight="1">
      <c r="B4" t="n">
        <v>3</v>
      </c>
      <c r="E4" s="111" t="inlineStr">
        <is>
          <t>Asociaciones y Egresados</t>
        </is>
      </c>
    </row>
    <row r="5">
      <c r="B5" t="n">
        <v>4</v>
      </c>
      <c r="E5" s="112" t="inlineStr">
        <is>
          <t>Autoridades Ambientales</t>
        </is>
      </c>
    </row>
    <row r="6" ht="15.75" customHeight="1">
      <c r="B6" t="n">
        <v>5</v>
      </c>
      <c r="E6" s="111" t="inlineStr">
        <is>
          <t>Comunidad en General</t>
        </is>
      </c>
    </row>
    <row r="7" ht="15.75" customHeight="1">
      <c r="E7" s="111" t="inlineStr">
        <is>
          <t>Contratistas / Proveedores</t>
        </is>
      </c>
    </row>
    <row r="8" ht="15.75" customHeight="1">
      <c r="E8" s="111" t="inlineStr">
        <is>
          <t>Docentes e Investigadores</t>
        </is>
      </c>
    </row>
    <row r="9" ht="15.75" customHeight="1">
      <c r="E9" s="111" t="inlineStr">
        <is>
          <t>Entes de Control</t>
        </is>
      </c>
    </row>
    <row r="10" ht="15.75" customHeight="1">
      <c r="E10" s="111" t="inlineStr">
        <is>
          <t>Ente Gubernamental</t>
        </is>
      </c>
    </row>
    <row r="11">
      <c r="E11" s="112" t="inlineStr">
        <is>
          <t>Entidades de Emergencia</t>
        </is>
      </c>
    </row>
    <row r="12">
      <c r="E12" s="112" t="inlineStr">
        <is>
          <t>Entidades Territoriales</t>
        </is>
      </c>
    </row>
    <row r="13" ht="15.75" customHeight="1">
      <c r="E13" s="111" t="inlineStr">
        <is>
          <t>Estudiantes</t>
        </is>
      </c>
    </row>
    <row r="14">
      <c r="E14" s="112" t="inlineStr">
        <is>
          <t>Gestores Aprovechamiento de Residuos</t>
        </is>
      </c>
    </row>
    <row r="15" ht="15.75" customHeight="1">
      <c r="E15" s="111" t="inlineStr">
        <is>
          <t>Instituciones Educativas</t>
        </is>
      </c>
    </row>
    <row r="16" ht="15.75" customHeight="1">
      <c r="E16" s="111" t="inlineStr">
        <is>
          <t>Medios de Comunicación</t>
        </is>
      </c>
    </row>
    <row r="17" ht="15.75" customHeight="1">
      <c r="E17" s="111" t="inlineStr">
        <is>
          <t>Ministerio de Educación</t>
        </is>
      </c>
    </row>
    <row r="18">
      <c r="E18" s="112" t="inlineStr">
        <is>
          <t>Organismos de Defensa</t>
        </is>
      </c>
    </row>
    <row r="19" ht="15.75" customHeight="1">
      <c r="E19" s="111" t="inlineStr">
        <is>
          <t>Otros</t>
        </is>
      </c>
    </row>
    <row r="20" ht="15.75" customHeight="1">
      <c r="E20" s="111" t="inlineStr">
        <is>
          <t>Padres de Familia y/o Acudientes</t>
        </is>
      </c>
    </row>
    <row r="21" ht="15.75" customHeight="1">
      <c r="E21" s="111" t="inlineStr">
        <is>
          <t>Personal Administrativo</t>
        </is>
      </c>
    </row>
    <row r="22" ht="15.75" customHeight="1">
      <c r="E22" s="111" t="inlineStr">
        <is>
          <t>Procesos Internos</t>
        </is>
      </c>
    </row>
    <row r="23">
      <c r="E23" s="112" t="inlineStr">
        <is>
          <t>Servicios Públicos - Privados</t>
        </is>
      </c>
    </row>
  </sheetData>
  <pageMargins left="0.7" right="0.7" top="0.75" bottom="0.75" header="0.3" footer="0.3"/>
</worksheet>
</file>

<file path=xl/worksheets/sheet17.xml><?xml version="1.0" encoding="utf-8"?>
<worksheet xmlns="http://schemas.openxmlformats.org/spreadsheetml/2006/main">
  <sheetPr codeName="Hoja17">
    <outlinePr summaryBelow="1" summaryRight="1"/>
    <pageSetUpPr/>
  </sheetPr>
  <dimension ref="B2:C15"/>
  <sheetViews>
    <sheetView zoomScale="55" zoomScaleNormal="55" workbookViewId="0">
      <selection activeCell="G2" sqref="G2"/>
    </sheetView>
  </sheetViews>
  <sheetFormatPr baseColWidth="10" defaultColWidth="11.42578125" defaultRowHeight="16.5"/>
  <cols>
    <col width="6.28515625" customWidth="1" style="108" min="1" max="1"/>
    <col width="11.42578125" customWidth="1" style="108" min="2" max="2"/>
    <col width="20" customWidth="1" style="108" min="3" max="3"/>
    <col width="11.42578125" customWidth="1" style="108" min="4" max="16384"/>
  </cols>
  <sheetData>
    <row r="2">
      <c r="C2" s="108" t="inlineStr">
        <is>
          <t>PREGUNTAS</t>
        </is>
      </c>
    </row>
    <row r="3" ht="28.5" customHeight="1">
      <c r="B3" s="522" t="inlineStr">
        <is>
          <t>INTERNO</t>
        </is>
      </c>
      <c r="C3" s="109" t="inlineStr">
        <is>
          <t xml:space="preserve">TALENTO HUMANO </t>
        </is>
      </c>
    </row>
    <row r="4" ht="57" customHeight="1">
      <c r="B4" s="528" t="n"/>
      <c r="C4" s="109" t="inlineStr">
        <is>
          <t xml:space="preserve"> EQUIPO, TECNOLOGÍA E INFRAESTRUCTURA</t>
        </is>
      </c>
    </row>
    <row r="5">
      <c r="B5" s="528" t="n"/>
      <c r="C5" s="110" t="inlineStr">
        <is>
          <t>MÉTODOS</t>
        </is>
      </c>
    </row>
    <row r="6">
      <c r="B6" s="528" t="n"/>
      <c r="C6" s="110" t="inlineStr">
        <is>
          <t xml:space="preserve">MEDICIÓN </t>
        </is>
      </c>
    </row>
    <row r="7">
      <c r="B7" s="528" t="n"/>
      <c r="C7" s="110" t="inlineStr">
        <is>
          <t>MONEDA</t>
        </is>
      </c>
    </row>
    <row r="8">
      <c r="B8" s="528" t="n"/>
      <c r="C8" s="110" t="inlineStr">
        <is>
          <t>MEDIO AMBIENTE</t>
        </is>
      </c>
    </row>
    <row r="9">
      <c r="B9" s="528" t="n"/>
      <c r="C9" s="110" t="inlineStr">
        <is>
          <t xml:space="preserve">MANAGEMENT </t>
        </is>
      </c>
    </row>
    <row r="10">
      <c r="B10" s="522" t="inlineStr">
        <is>
          <t>EXTERNO</t>
        </is>
      </c>
      <c r="C10" s="110" t="inlineStr">
        <is>
          <t>LEGAL</t>
        </is>
      </c>
    </row>
    <row r="11">
      <c r="B11" s="528" t="n"/>
      <c r="C11" s="110" t="inlineStr">
        <is>
          <t>SOCIAL</t>
        </is>
      </c>
    </row>
    <row r="12">
      <c r="B12" s="528" t="n"/>
      <c r="C12" s="110" t="inlineStr">
        <is>
          <t>AMBIENTAL</t>
        </is>
      </c>
    </row>
    <row r="13">
      <c r="B13" s="528" t="n"/>
      <c r="C13" s="110" t="inlineStr">
        <is>
          <t>ECONÓMICO</t>
        </is>
      </c>
    </row>
    <row r="14">
      <c r="B14" s="528" t="n"/>
      <c r="C14" s="110" t="inlineStr">
        <is>
          <t>TECNOLÓGICO</t>
        </is>
      </c>
    </row>
    <row r="15">
      <c r="B15" s="528" t="n"/>
      <c r="C15" s="109"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8">
    <outlinePr summaryBelow="1" summaryRight="1"/>
    <pageSetUpPr/>
  </sheetPr>
  <dimension ref="A1:W6"/>
  <sheetViews>
    <sheetView topLeftCell="G4" workbookViewId="0">
      <selection activeCell="I11" sqref="I11:R25"/>
    </sheetView>
  </sheetViews>
  <sheetFormatPr baseColWidth="10" defaultRowHeight="15"/>
  <cols>
    <col width="48.140625" customWidth="1" min="9" max="9"/>
    <col width="12" customWidth="1" min="12" max="12"/>
    <col width="45.28515625" customWidth="1" min="13" max="13"/>
  </cols>
  <sheetData>
    <row r="1" ht="120" customHeight="1">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5" customHeight="1">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90" customHeight="1">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90" customHeight="1">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75" customHeight="1">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60" customHeight="1">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worksheet>
</file>

<file path=xl/worksheets/sheet3.xml><?xml version="1.0" encoding="utf-8"?>
<worksheet xmlns="http://schemas.openxmlformats.org/spreadsheetml/2006/main">
  <sheetPr codeName="Hoja9">
    <outlinePr summaryBelow="1" summaryRight="1"/>
    <pageSetUpPr/>
  </sheetPr>
  <dimension ref="B1:Q29"/>
  <sheetViews>
    <sheetView showGridLines="0" zoomScaleNormal="100" workbookViewId="0">
      <selection activeCell="A1" sqref="A1"/>
    </sheetView>
  </sheetViews>
  <sheetFormatPr baseColWidth="10" defaultRowHeight="15"/>
  <cols>
    <col width="2.42578125" customWidth="1" min="1" max="1"/>
  </cols>
  <sheetData>
    <row r="1">
      <c r="B1" s="266" t="n"/>
      <c r="C1" s="524" t="n"/>
      <c r="D1" s="305" t="inlineStr">
        <is>
          <t>MACROPROCESO ESTRATÉGICO</t>
        </is>
      </c>
      <c r="E1" s="525" t="n"/>
      <c r="F1" s="525" t="n"/>
      <c r="G1" s="525" t="n"/>
      <c r="H1" s="525" t="n"/>
      <c r="I1" s="525" t="n"/>
      <c r="J1" s="525" t="n"/>
      <c r="K1" s="525" t="n"/>
      <c r="L1" s="525" t="n"/>
      <c r="M1" s="525" t="n"/>
      <c r="N1" s="525" t="n"/>
      <c r="O1" s="526" t="n"/>
      <c r="P1" s="305" t="inlineStr">
        <is>
          <t>CÓDIGO: ESGr56</t>
        </is>
      </c>
      <c r="Q1" s="526" t="n"/>
    </row>
    <row r="2" ht="21.75" customHeight="1">
      <c r="B2" s="527" t="n"/>
      <c r="C2" s="528" t="n"/>
      <c r="D2" s="305" t="inlineStr">
        <is>
          <t>PROCESO GESTIÓN SISTEMAS INTEGRADOS - CALIDAD</t>
        </is>
      </c>
      <c r="E2" s="525" t="n"/>
      <c r="F2" s="525" t="n"/>
      <c r="G2" s="525" t="n"/>
      <c r="H2" s="525" t="n"/>
      <c r="I2" s="525" t="n"/>
      <c r="J2" s="525" t="n"/>
      <c r="K2" s="525" t="n"/>
      <c r="L2" s="525" t="n"/>
      <c r="M2" s="525" t="n"/>
      <c r="N2" s="525" t="n"/>
      <c r="O2" s="526" t="n"/>
      <c r="P2" s="305" t="inlineStr">
        <is>
          <t>VERSIÓN: 1</t>
        </is>
      </c>
      <c r="Q2" s="526" t="n"/>
    </row>
    <row r="3">
      <c r="B3" s="527" t="n"/>
      <c r="C3" s="528" t="n"/>
      <c r="D3" s="305" t="inlineStr">
        <is>
          <t>GESTIÓN DEL RIESGO FISCAL</t>
        </is>
      </c>
      <c r="E3" s="529" t="n"/>
      <c r="F3" s="529" t="n"/>
      <c r="G3" s="529" t="n"/>
      <c r="H3" s="529" t="n"/>
      <c r="I3" s="529" t="n"/>
      <c r="J3" s="529" t="n"/>
      <c r="K3" s="529" t="n"/>
      <c r="L3" s="529" t="n"/>
      <c r="M3" s="529" t="n"/>
      <c r="N3" s="529" t="n"/>
      <c r="O3" s="524" t="n"/>
      <c r="P3" s="305" t="inlineStr">
        <is>
          <t>VIGENCIA: 2024-02-28</t>
        </is>
      </c>
      <c r="Q3" s="526" t="n"/>
    </row>
    <row r="4" ht="23.25" customHeight="1">
      <c r="B4" s="530" t="n"/>
      <c r="C4" s="531" t="n"/>
      <c r="D4" s="530" t="n"/>
      <c r="E4" s="532" t="n"/>
      <c r="F4" s="532" t="n"/>
      <c r="G4" s="532" t="n"/>
      <c r="H4" s="532" t="n"/>
      <c r="I4" s="532" t="n"/>
      <c r="J4" s="532" t="n"/>
      <c r="K4" s="532" t="n"/>
      <c r="L4" s="532" t="n"/>
      <c r="M4" s="532" t="n"/>
      <c r="N4" s="532" t="n"/>
      <c r="O4" s="531" t="n"/>
      <c r="P4" s="305" t="inlineStr">
        <is>
          <t>PÁGINA: 1 DE 9</t>
        </is>
      </c>
      <c r="Q4" s="526" t="n"/>
    </row>
    <row r="6" ht="15.75" customHeight="1" thickBot="1">
      <c r="B6" s="212" t="n"/>
      <c r="C6" s="212" t="n"/>
      <c r="D6" s="212" t="n"/>
      <c r="E6" s="212" t="n"/>
      <c r="F6" s="212" t="n"/>
      <c r="G6" s="212" t="n"/>
      <c r="H6" s="212" t="n"/>
      <c r="I6" s="212" t="n"/>
      <c r="J6" s="212" t="n"/>
      <c r="K6" s="212" t="n"/>
      <c r="L6" s="212" t="n"/>
      <c r="M6" s="212" t="n"/>
      <c r="N6" s="212" t="n"/>
      <c r="O6" s="212" t="n"/>
      <c r="P6" s="212" t="n"/>
      <c r="Q6" s="212" t="n"/>
    </row>
    <row r="7">
      <c r="B7" s="212" t="n"/>
      <c r="C7" s="533" t="inlineStr">
        <is>
          <t>MENÚ DE NAVEGACIÓN</t>
        </is>
      </c>
      <c r="D7" s="534" t="n"/>
      <c r="E7" s="534" t="n"/>
      <c r="F7" s="534" t="n"/>
      <c r="G7" s="534" t="n"/>
      <c r="H7" s="534" t="n"/>
      <c r="I7" s="534" t="n"/>
      <c r="J7" s="534" t="n"/>
      <c r="K7" s="534" t="n"/>
      <c r="L7" s="534" t="n"/>
      <c r="M7" s="534" t="n"/>
      <c r="N7" s="534" t="n"/>
      <c r="O7" s="534" t="n"/>
      <c r="P7" s="535" t="n"/>
      <c r="Q7" s="212" t="n"/>
    </row>
    <row r="8">
      <c r="B8" s="212" t="n"/>
      <c r="C8" s="536" t="n"/>
      <c r="P8" s="537" t="n"/>
      <c r="Q8" s="212" t="n"/>
    </row>
    <row r="9">
      <c r="B9" s="212" t="n"/>
      <c r="C9" s="538" t="inlineStr">
        <is>
          <t>GESTIÓN DEL RIESGO EN LA UNIVERSIDAD DE CUNDINAMARCA</t>
        </is>
      </c>
      <c r="P9" s="537" t="n"/>
      <c r="Q9" s="212" t="n"/>
    </row>
    <row r="10" ht="15.75" customHeight="1" thickBot="1">
      <c r="B10" s="212" t="n"/>
      <c r="C10" s="539" t="n"/>
      <c r="D10" s="540" t="n"/>
      <c r="E10" s="540" t="n"/>
      <c r="F10" s="540" t="n"/>
      <c r="G10" s="540" t="n"/>
      <c r="H10" s="540" t="n"/>
      <c r="I10" s="540" t="n"/>
      <c r="J10" s="540" t="n"/>
      <c r="K10" s="540" t="n"/>
      <c r="L10" s="540" t="n"/>
      <c r="M10" s="540" t="n"/>
      <c r="N10" s="540" t="n"/>
      <c r="O10" s="540" t="n"/>
      <c r="P10" s="541" t="n"/>
      <c r="Q10" s="212" t="n"/>
    </row>
    <row r="11">
      <c r="B11" s="212" t="n"/>
      <c r="C11" s="212" t="n"/>
      <c r="D11" s="212" t="n"/>
      <c r="E11" s="212" t="n"/>
      <c r="F11" s="212" t="n"/>
      <c r="G11" s="212" t="n"/>
      <c r="H11" s="212" t="n"/>
      <c r="I11" s="212" t="n"/>
      <c r="J11" s="212" t="n"/>
      <c r="K11" s="212" t="n"/>
      <c r="L11" s="212" t="n"/>
      <c r="M11" s="212" t="n"/>
      <c r="N11" s="212" t="n"/>
      <c r="O11" s="212" t="n"/>
      <c r="P11" s="212" t="n"/>
      <c r="Q11" s="212" t="n"/>
    </row>
    <row r="12" ht="15.75" customHeight="1" thickBot="1">
      <c r="B12" s="212" t="n"/>
      <c r="C12" s="212" t="n"/>
      <c r="D12" s="212" t="n"/>
      <c r="E12" s="212" t="n"/>
      <c r="F12" s="212" t="n"/>
      <c r="G12" s="212" t="n"/>
      <c r="H12" s="212" t="n"/>
      <c r="I12" s="212" t="n"/>
      <c r="J12" s="212" t="n"/>
      <c r="K12" s="212" t="n"/>
      <c r="L12" s="212" t="n"/>
      <c r="M12" s="212" t="n"/>
      <c r="N12" s="212" t="n"/>
      <c r="O12" s="212" t="n"/>
      <c r="P12" s="212" t="n"/>
      <c r="Q12" s="212" t="n"/>
    </row>
    <row r="13">
      <c r="B13" s="212" t="n"/>
      <c r="C13" s="212" t="n"/>
      <c r="D13" s="212" t="n"/>
      <c r="E13" s="542" t="inlineStr">
        <is>
          <t>ESTRATÉGICOS</t>
        </is>
      </c>
      <c r="F13" s="534" t="n"/>
      <c r="G13" s="535" t="n"/>
      <c r="H13" s="212" t="n"/>
      <c r="I13" s="212" t="n"/>
      <c r="J13" s="212" t="n"/>
      <c r="K13" s="212" t="n"/>
      <c r="L13" s="542" t="inlineStr">
        <is>
          <t>CORRUPCIÓN</t>
        </is>
      </c>
      <c r="M13" s="534" t="n"/>
      <c r="N13" s="535" t="n"/>
      <c r="O13" s="212" t="n"/>
      <c r="P13" s="212" t="n"/>
      <c r="Q13" s="212" t="n"/>
    </row>
    <row r="14">
      <c r="B14" s="212" t="n"/>
      <c r="C14" s="212" t="n"/>
      <c r="D14" s="212" t="n"/>
      <c r="E14" s="536" t="n"/>
      <c r="G14" s="537" t="n"/>
      <c r="H14" s="212" t="n"/>
      <c r="I14" s="212" t="n"/>
      <c r="J14" s="212" t="n"/>
      <c r="K14" s="212" t="n"/>
      <c r="L14" s="536" t="n"/>
      <c r="N14" s="537" t="n"/>
      <c r="O14" s="212" t="n"/>
      <c r="P14" s="212" t="n"/>
      <c r="Q14" s="212" t="n"/>
    </row>
    <row r="15">
      <c r="B15" s="212" t="n"/>
      <c r="C15" s="212" t="n"/>
      <c r="D15" s="212" t="n"/>
      <c r="E15" s="536" t="n"/>
      <c r="G15" s="537" t="n"/>
      <c r="H15" s="212" t="n"/>
      <c r="I15" s="212" t="n"/>
      <c r="J15" s="212" t="n"/>
      <c r="K15" s="212" t="n"/>
      <c r="L15" s="536" t="n"/>
      <c r="N15" s="537" t="n"/>
      <c r="O15" s="212" t="n"/>
      <c r="P15" s="212" t="n"/>
      <c r="Q15" s="212" t="n"/>
    </row>
    <row r="16">
      <c r="B16" s="212" t="n"/>
      <c r="C16" s="212" t="n"/>
      <c r="D16" s="212" t="n"/>
      <c r="E16" s="536" t="n"/>
      <c r="G16" s="537" t="n"/>
      <c r="H16" s="212" t="n"/>
      <c r="I16" s="212" t="n"/>
      <c r="J16" s="212" t="n"/>
      <c r="K16" s="212" t="n"/>
      <c r="L16" s="536" t="n"/>
      <c r="N16" s="537" t="n"/>
      <c r="O16" s="212" t="n"/>
      <c r="P16" s="212" t="n"/>
      <c r="Q16" s="212" t="n"/>
    </row>
    <row r="17">
      <c r="B17" s="212" t="n"/>
      <c r="C17" s="212" t="n"/>
      <c r="D17" s="212" t="n"/>
      <c r="E17" s="536" t="n"/>
      <c r="G17" s="537" t="n"/>
      <c r="H17" s="212" t="n"/>
      <c r="I17" s="212" t="n"/>
      <c r="J17" s="212" t="n"/>
      <c r="K17" s="212" t="n"/>
      <c r="L17" s="536" t="n"/>
      <c r="N17" s="537" t="n"/>
      <c r="O17" s="212" t="n"/>
      <c r="P17" s="212" t="n"/>
      <c r="Q17" s="212" t="n"/>
    </row>
    <row r="18" ht="15.75" customHeight="1" thickBot="1">
      <c r="B18" s="212" t="n"/>
      <c r="C18" s="212" t="n"/>
      <c r="D18" s="212" t="n"/>
      <c r="E18" s="539" t="n"/>
      <c r="F18" s="540" t="n"/>
      <c r="G18" s="541" t="n"/>
      <c r="H18" s="212" t="n"/>
      <c r="I18" s="212" t="n"/>
      <c r="J18" s="212" t="n"/>
      <c r="K18" s="212" t="n"/>
      <c r="L18" s="539" t="n"/>
      <c r="M18" s="540" t="n"/>
      <c r="N18" s="541" t="n"/>
      <c r="O18" s="212" t="n"/>
      <c r="P18" s="212" t="n"/>
      <c r="Q18" s="212" t="n"/>
    </row>
    <row r="19">
      <c r="B19" s="212" t="n"/>
      <c r="C19" s="212" t="n"/>
      <c r="D19" s="212" t="n"/>
      <c r="E19" s="212" t="n"/>
      <c r="F19" s="212" t="n"/>
      <c r="G19" s="212" t="n"/>
      <c r="H19" s="212" t="n"/>
      <c r="I19" s="212" t="n"/>
      <c r="J19" s="212" t="n"/>
      <c r="K19" s="212" t="n"/>
      <c r="L19" s="213" t="n"/>
      <c r="M19" s="212" t="n"/>
      <c r="N19" s="212" t="n"/>
      <c r="O19" s="212" t="n"/>
      <c r="P19" s="212" t="n"/>
      <c r="Q19" s="212" t="n"/>
    </row>
    <row r="20">
      <c r="B20" s="212" t="n"/>
      <c r="C20" s="212" t="n"/>
      <c r="D20" s="212" t="n"/>
      <c r="E20" s="212" t="n"/>
      <c r="F20" s="212" t="n"/>
      <c r="G20" s="212" t="n"/>
      <c r="H20" s="212" t="n"/>
      <c r="I20" s="212" t="n"/>
      <c r="J20" s="212" t="n"/>
      <c r="K20" s="212" t="n"/>
      <c r="L20" s="212" t="n"/>
      <c r="M20" s="212" t="n"/>
      <c r="N20" s="212" t="n"/>
      <c r="O20" s="212" t="n"/>
      <c r="P20" s="212" t="n"/>
      <c r="Q20" s="212" t="n"/>
    </row>
    <row r="21" ht="15.75" customHeight="1" thickBot="1">
      <c r="B21" s="212" t="n"/>
      <c r="C21" s="212" t="n"/>
      <c r="D21" s="212" t="n"/>
      <c r="E21" s="212" t="n"/>
      <c r="F21" s="212" t="n"/>
      <c r="G21" s="212" t="n"/>
      <c r="H21" s="212" t="n"/>
      <c r="I21" s="212" t="n"/>
      <c r="J21" s="212" t="n"/>
      <c r="K21" s="212" t="n"/>
      <c r="L21" s="212" t="n"/>
      <c r="M21" s="212" t="n"/>
      <c r="N21" s="212" t="n"/>
      <c r="O21" s="212" t="n"/>
      <c r="P21" s="212" t="n"/>
      <c r="Q21" s="212" t="n"/>
    </row>
    <row r="22">
      <c r="B22" s="212" t="n"/>
      <c r="C22" s="212" t="n"/>
      <c r="D22" s="212" t="n"/>
      <c r="E22" s="542" t="inlineStr">
        <is>
          <t>SEGURIDAD DE LA INFORMACIÓN</t>
        </is>
      </c>
      <c r="F22" s="534" t="n"/>
      <c r="G22" s="535" t="n"/>
      <c r="H22" s="212" t="n"/>
      <c r="I22" s="212" t="n"/>
      <c r="J22" s="212" t="n"/>
      <c r="K22" s="212" t="n"/>
      <c r="L22" s="542" t="inlineStr">
        <is>
          <t>SISTEMAS DE GESTIÓN</t>
        </is>
      </c>
      <c r="M22" s="534" t="n"/>
      <c r="N22" s="535" t="n"/>
      <c r="O22" s="212" t="n"/>
      <c r="P22" s="212" t="n"/>
      <c r="Q22" s="212" t="n"/>
    </row>
    <row r="23">
      <c r="B23" s="212" t="n"/>
      <c r="C23" s="212" t="n"/>
      <c r="D23" s="212" t="n"/>
      <c r="E23" s="536" t="n"/>
      <c r="G23" s="537" t="n"/>
      <c r="H23" s="212" t="n"/>
      <c r="I23" s="212" t="n"/>
      <c r="J23" s="212" t="n"/>
      <c r="K23" s="212" t="n"/>
      <c r="L23" s="536" t="n"/>
      <c r="N23" s="537" t="n"/>
      <c r="O23" s="212" t="n"/>
      <c r="P23" s="212" t="n"/>
      <c r="Q23" s="212" t="n"/>
    </row>
    <row r="24">
      <c r="B24" s="212" t="n"/>
      <c r="C24" s="212" t="n"/>
      <c r="D24" s="212" t="n"/>
      <c r="E24" s="536" t="n"/>
      <c r="G24" s="537" t="n"/>
      <c r="H24" s="212" t="n"/>
      <c r="I24" s="212" t="n"/>
      <c r="J24" s="212" t="n"/>
      <c r="K24" s="212" t="n"/>
      <c r="L24" s="536" t="n"/>
      <c r="N24" s="537" t="n"/>
      <c r="O24" s="212" t="n"/>
      <c r="P24" s="212" t="n"/>
      <c r="Q24" s="212" t="n"/>
    </row>
    <row r="25" ht="15" customHeight="1">
      <c r="B25" s="212" t="n"/>
      <c r="C25" s="212" t="n"/>
      <c r="D25" s="212" t="n"/>
      <c r="E25" s="536" t="n"/>
      <c r="G25" s="537" t="n"/>
      <c r="H25" s="212" t="n"/>
      <c r="I25" s="212" t="n"/>
      <c r="J25" s="212" t="n"/>
      <c r="K25" s="212" t="n"/>
      <c r="L25" s="536" t="n"/>
      <c r="N25" s="537" t="n"/>
      <c r="O25" s="212" t="n"/>
      <c r="P25" s="304" t="inlineStr">
        <is>
          <t>Control de cambios</t>
        </is>
      </c>
    </row>
    <row r="26">
      <c r="B26" s="212" t="n"/>
      <c r="C26" s="212" t="n"/>
      <c r="D26" s="212" t="n"/>
      <c r="E26" s="536" t="n"/>
      <c r="G26" s="537" t="n"/>
      <c r="H26" s="212" t="n"/>
      <c r="I26" s="212" t="n"/>
      <c r="J26" s="212" t="n"/>
      <c r="K26" s="212" t="n"/>
      <c r="L26" s="536" t="n"/>
      <c r="N26" s="537" t="n"/>
      <c r="O26" s="212" t="n"/>
      <c r="P26" s="212" t="n"/>
      <c r="Q26" s="212" t="n"/>
    </row>
    <row r="27" ht="15.75" customHeight="1" thickBot="1">
      <c r="B27" s="212" t="n"/>
      <c r="C27" s="212" t="n"/>
      <c r="D27" s="212" t="n"/>
      <c r="E27" s="539" t="n"/>
      <c r="F27" s="540" t="n"/>
      <c r="G27" s="541" t="n"/>
      <c r="H27" s="212" t="n"/>
      <c r="I27" s="212" t="n"/>
      <c r="J27" s="212" t="n"/>
      <c r="K27" s="212" t="n"/>
      <c r="L27" s="539" t="n"/>
      <c r="M27" s="540" t="n"/>
      <c r="N27" s="541" t="n"/>
      <c r="O27" s="212" t="n"/>
      <c r="P27" s="212" t="n"/>
      <c r="Q27" s="212" t="n"/>
    </row>
    <row r="28">
      <c r="B28" s="212" t="n"/>
      <c r="C28" s="212" t="n"/>
      <c r="D28" s="212" t="n"/>
      <c r="E28" s="212" t="n"/>
      <c r="F28" s="212" t="n"/>
      <c r="G28" s="212" t="n"/>
      <c r="H28" s="212" t="n"/>
      <c r="I28" s="212" t="n"/>
      <c r="J28" s="212" t="n"/>
      <c r="K28" s="212" t="n"/>
      <c r="L28" s="212" t="n"/>
      <c r="M28" s="212" t="n"/>
      <c r="N28" s="212" t="n"/>
      <c r="O28" s="212" t="n"/>
      <c r="P28" s="212" t="n"/>
      <c r="Q28" s="212" t="n"/>
    </row>
    <row r="29">
      <c r="B29" s="212" t="n"/>
      <c r="C29" s="212" t="n"/>
      <c r="D29" s="212" t="n"/>
      <c r="E29" s="212" t="n"/>
      <c r="F29" s="212" t="n"/>
      <c r="G29" s="212" t="n"/>
      <c r="H29" s="212" t="n"/>
      <c r="I29" s="212" t="n"/>
      <c r="J29" s="212" t="n"/>
      <c r="K29" s="212" t="n"/>
      <c r="L29" s="212" t="n"/>
      <c r="M29" s="212" t="n"/>
      <c r="N29" s="212" t="n"/>
      <c r="O29" s="212" t="n"/>
      <c r="P29" s="212" t="n"/>
      <c r="Q29" s="212" t="n"/>
    </row>
  </sheetData>
  <sheetProtection selectLockedCells="0" selectUnlockedCells="0" algorithmName="SHA-512" sheet="1" objects="0" insertRows="0" insertHyperlinks="0" autoFilter="0" scenarios="0" formatColumns="0" deleteColumns="0" insertColumns="0" pivotTables="0" deleteRows="0" formatCells="0" saltValue="ZJMj8stmXGZGCaqsmxlDpw==" formatRows="0" sort="0" spinCount="100000" hashValue="JCuto+Wy0ualUJ29WWXfMrJQ87byr02jPOZbbH9hLF0yPRlOhCwb0sbRyaKtzePeb0/htPo7ji+eMRao4wu9tA=="/>
  <mergeCells count="15">
    <mergeCell ref="P4:Q4"/>
    <mergeCell ref="P3:Q3"/>
    <mergeCell ref="C9:P10"/>
    <mergeCell ref="E22:G27"/>
    <mergeCell ref="D2:O2"/>
    <mergeCell ref="D1:O1"/>
    <mergeCell ref="D3:O4"/>
    <mergeCell ref="L22:N27"/>
    <mergeCell ref="L13:N18"/>
    <mergeCell ref="P2:Q2"/>
    <mergeCell ref="B1:C4"/>
    <mergeCell ref="P1:Q1"/>
    <mergeCell ref="C7:P8"/>
    <mergeCell ref="E13:G18"/>
    <mergeCell ref="P25:Q25"/>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drawing xmlns:r="http://schemas.openxmlformats.org/officeDocument/2006/relationships" r:id="rId1"/>
</worksheet>
</file>

<file path=xl/worksheets/sheet4.xml><?xml version="1.0" encoding="utf-8"?>
<worksheet xmlns="http://schemas.openxmlformats.org/spreadsheetml/2006/main">
  <sheetPr codeName="Hoja11">
    <outlinePr summaryBelow="1" summaryRight="1"/>
    <pageSetUpPr/>
  </sheetPr>
  <dimension ref="B1:P29"/>
  <sheetViews>
    <sheetView showGridLines="0" tabSelected="1" zoomScaleNormal="100" workbookViewId="0">
      <selection activeCell="V17" sqref="V17"/>
    </sheetView>
  </sheetViews>
  <sheetFormatPr baseColWidth="10" defaultRowHeight="15"/>
  <cols>
    <col width="2.42578125" customWidth="1" min="1" max="1"/>
    <col width="9.7109375" customWidth="1" min="2" max="2"/>
    <col width="8.7109375" customWidth="1" min="3" max="3"/>
  </cols>
  <sheetData>
    <row r="1" ht="15" customHeight="1">
      <c r="B1" s="266" t="n"/>
      <c r="C1" s="524" t="n"/>
      <c r="D1" s="543" t="inlineStr">
        <is>
          <t>MACROPROCESO DE APOYO</t>
        </is>
      </c>
      <c r="E1" s="544" t="n"/>
      <c r="F1" s="544" t="n"/>
      <c r="G1" s="544" t="n"/>
      <c r="H1" s="544" t="n"/>
      <c r="I1" s="544" t="n"/>
      <c r="J1" s="544" t="n"/>
      <c r="K1" s="544" t="n"/>
      <c r="L1" s="544" t="n"/>
      <c r="M1" s="544" t="n"/>
      <c r="N1" s="544" t="n"/>
      <c r="O1" s="544" t="n"/>
      <c r="P1" s="545" t="n"/>
    </row>
    <row r="2" ht="15" customHeight="1">
      <c r="B2" s="527" t="n"/>
      <c r="C2" s="528" t="n"/>
      <c r="D2" s="546" t="inlineStr">
        <is>
          <t>PROCESO GESTIÓN FINANCIERA</t>
        </is>
      </c>
      <c r="E2" s="525" t="n"/>
      <c r="F2" s="525" t="n"/>
      <c r="G2" s="525" t="n"/>
      <c r="H2" s="525" t="n"/>
      <c r="I2" s="525" t="n"/>
      <c r="J2" s="525" t="n"/>
      <c r="K2" s="525" t="n"/>
      <c r="L2" s="525" t="n"/>
      <c r="M2" s="525" t="n"/>
      <c r="N2" s="525" t="n"/>
      <c r="O2" s="525" t="n"/>
      <c r="P2" s="547" t="n"/>
    </row>
    <row r="3" ht="15" customHeight="1">
      <c r="B3" s="527" t="n"/>
      <c r="C3" s="528" t="n"/>
      <c r="D3" s="548" t="inlineStr">
        <is>
          <t xml:space="preserve">GESTIÓN DEL RIESGO CONTABLE </t>
        </is>
      </c>
      <c r="E3" s="529" t="n"/>
      <c r="F3" s="529" t="n"/>
      <c r="G3" s="529" t="n"/>
      <c r="H3" s="529" t="n"/>
      <c r="I3" s="529" t="n"/>
      <c r="J3" s="529" t="n"/>
      <c r="K3" s="529" t="n"/>
      <c r="L3" s="529" t="n"/>
      <c r="M3" s="529" t="n"/>
      <c r="N3" s="529" t="n"/>
      <c r="O3" s="529" t="n"/>
      <c r="P3" s="549" t="n"/>
    </row>
    <row r="4" ht="15" customHeight="1" thickBot="1">
      <c r="B4" s="530" t="n"/>
      <c r="C4" s="531" t="n"/>
      <c r="D4" s="539" t="n"/>
      <c r="E4" s="540" t="n"/>
      <c r="F4" s="540" t="n"/>
      <c r="G4" s="540" t="n"/>
      <c r="H4" s="540" t="n"/>
      <c r="I4" s="540" t="n"/>
      <c r="J4" s="540" t="n"/>
      <c r="K4" s="540" t="n"/>
      <c r="L4" s="540" t="n"/>
      <c r="M4" s="540" t="n"/>
      <c r="N4" s="540" t="n"/>
      <c r="O4" s="540" t="n"/>
      <c r="P4" s="541" t="n"/>
    </row>
    <row r="6" ht="15.75" customHeight="1" thickBot="1">
      <c r="B6" s="212" t="n"/>
      <c r="C6" s="212" t="n"/>
      <c r="D6" s="212" t="n"/>
      <c r="E6" s="212" t="n"/>
      <c r="F6" s="212" t="n"/>
      <c r="G6" s="212" t="n"/>
      <c r="H6" s="212" t="n"/>
      <c r="I6" s="212" t="n"/>
      <c r="J6" s="212" t="n"/>
      <c r="K6" s="212" t="n"/>
      <c r="L6" s="212" t="n"/>
      <c r="M6" s="212" t="n"/>
      <c r="N6" s="212" t="n"/>
      <c r="O6" s="212" t="n"/>
      <c r="P6" s="212" t="n"/>
    </row>
    <row r="7">
      <c r="B7" s="212" t="n"/>
      <c r="C7" s="550" t="inlineStr">
        <is>
          <t>MENÚ DE NAVEGACIÓN</t>
        </is>
      </c>
      <c r="D7" s="534" t="n"/>
      <c r="E7" s="534" t="n"/>
      <c r="F7" s="534" t="n"/>
      <c r="G7" s="534" t="n"/>
      <c r="H7" s="534" t="n"/>
      <c r="I7" s="534" t="n"/>
      <c r="J7" s="534" t="n"/>
      <c r="K7" s="534" t="n"/>
      <c r="L7" s="534" t="n"/>
      <c r="M7" s="534" t="n"/>
      <c r="N7" s="534" t="n"/>
      <c r="O7" s="534" t="n"/>
      <c r="P7" s="535" t="n"/>
    </row>
    <row r="8">
      <c r="B8" s="256" t="inlineStr">
        <is>
          <t>INICIO</t>
        </is>
      </c>
      <c r="C8" s="536" t="n"/>
      <c r="P8" s="537" t="n"/>
    </row>
    <row r="9">
      <c r="B9" s="212" t="n"/>
      <c r="C9" s="551" t="inlineStr">
        <is>
          <t>GESTIÓN DEL RIESGO CONTABLE EN LA UNIVERSIDAD DE CUNDINAMARCA</t>
        </is>
      </c>
      <c r="P9" s="537" t="n"/>
    </row>
    <row r="10" ht="15.75" customHeight="1" thickBot="1">
      <c r="B10" s="212" t="n"/>
      <c r="C10" s="539" t="n"/>
      <c r="D10" s="540" t="n"/>
      <c r="E10" s="540" t="n"/>
      <c r="F10" s="540" t="n"/>
      <c r="G10" s="540" t="n"/>
      <c r="H10" s="540" t="n"/>
      <c r="I10" s="540" t="n"/>
      <c r="J10" s="540" t="n"/>
      <c r="K10" s="540" t="n"/>
      <c r="L10" s="540" t="n"/>
      <c r="M10" s="540" t="n"/>
      <c r="N10" s="540" t="n"/>
      <c r="O10" s="540" t="n"/>
      <c r="P10" s="541" t="n"/>
    </row>
    <row r="11">
      <c r="B11" s="212" t="n"/>
      <c r="C11" s="212" t="n"/>
      <c r="D11" s="212" t="n"/>
      <c r="E11" s="212" t="n"/>
      <c r="F11" s="212" t="n"/>
      <c r="G11" s="212" t="n"/>
      <c r="H11" s="212" t="n"/>
      <c r="I11" s="212" t="n"/>
      <c r="J11" s="212" t="n"/>
      <c r="K11" s="212" t="n"/>
      <c r="L11" s="212" t="n"/>
      <c r="M11" s="212" t="n"/>
      <c r="N11" s="212" t="n"/>
      <c r="O11" s="212" t="n"/>
      <c r="P11" s="212" t="n"/>
    </row>
    <row r="12">
      <c r="B12" s="212" t="n"/>
      <c r="C12" s="212" t="n"/>
      <c r="D12" s="212" t="n"/>
      <c r="E12" s="212" t="n"/>
      <c r="F12" s="212" t="n"/>
      <c r="G12" s="212" t="n"/>
      <c r="H12" s="212" t="n"/>
      <c r="I12" s="212" t="n"/>
      <c r="J12" s="212" t="n"/>
      <c r="K12" s="212" t="n"/>
      <c r="L12" s="212" t="n"/>
      <c r="M12" s="212" t="n"/>
      <c r="N12" s="212" t="n"/>
      <c r="O12" s="212" t="n"/>
      <c r="P12" s="212" t="n"/>
    </row>
    <row r="13">
      <c r="B13" s="212" t="n"/>
      <c r="C13" s="212" t="n"/>
      <c r="D13" s="212" t="n"/>
      <c r="E13" s="214" t="n"/>
      <c r="F13" s="214" t="n"/>
      <c r="G13" s="214" t="n"/>
      <c r="H13" s="212" t="n"/>
      <c r="I13" s="212" t="n"/>
      <c r="J13" s="212" t="n"/>
      <c r="K13" s="212" t="n"/>
      <c r="L13" s="214" t="n"/>
      <c r="M13" s="214" t="n"/>
      <c r="N13" s="214" t="n"/>
      <c r="O13" s="212" t="n"/>
      <c r="P13" s="212" t="n"/>
    </row>
    <row r="14">
      <c r="B14" s="212" t="n"/>
      <c r="C14" s="212" t="n"/>
      <c r="D14" s="212" t="n"/>
      <c r="E14" s="212" t="n"/>
      <c r="F14" s="212" t="n"/>
      <c r="G14" s="212" t="n"/>
      <c r="H14" s="212" t="n"/>
      <c r="I14" s="212" t="n"/>
      <c r="J14" s="212" t="n"/>
      <c r="K14" s="212" t="n"/>
      <c r="L14" s="212" t="n"/>
      <c r="M14" s="212" t="n"/>
      <c r="N14" s="212" t="n"/>
      <c r="O14" s="212" t="n"/>
      <c r="P14" s="212" t="n"/>
    </row>
    <row r="15">
      <c r="B15" s="212" t="n"/>
      <c r="C15" s="212" t="n"/>
      <c r="D15" s="212" t="n"/>
      <c r="E15" s="212" t="n"/>
      <c r="F15" s="212" t="n"/>
      <c r="G15" s="212" t="n"/>
      <c r="H15" s="212" t="n"/>
      <c r="I15" s="212" t="n"/>
      <c r="J15" s="212" t="n"/>
      <c r="K15" s="212" t="n"/>
      <c r="L15" s="212" t="n"/>
      <c r="M15" s="212" t="n"/>
      <c r="N15" s="212" t="n"/>
      <c r="O15" s="212" t="n"/>
      <c r="P15" s="212" t="n"/>
    </row>
    <row r="16">
      <c r="B16" s="212" t="n"/>
      <c r="C16" s="212" t="n"/>
      <c r="D16" s="212" t="n"/>
      <c r="E16" s="212" t="n"/>
      <c r="F16" s="212" t="n"/>
      <c r="G16" s="212" t="n"/>
      <c r="H16" s="212" t="n"/>
      <c r="I16" s="212" t="n"/>
      <c r="J16" s="212" t="n"/>
      <c r="K16" s="212" t="n"/>
      <c r="L16" s="212" t="n"/>
      <c r="M16" s="212" t="n"/>
      <c r="N16" s="212" t="n"/>
      <c r="O16" s="212" t="n"/>
      <c r="P16" s="212" t="n"/>
    </row>
    <row r="17">
      <c r="B17" s="212" t="n"/>
      <c r="C17" s="212" t="n"/>
      <c r="D17" s="212" t="n"/>
      <c r="E17" s="212" t="n"/>
      <c r="F17" s="212" t="n"/>
      <c r="G17" s="212" t="n"/>
      <c r="H17" s="212" t="n"/>
      <c r="I17" s="212" t="n"/>
      <c r="J17" s="212" t="n"/>
      <c r="K17" s="212" t="n"/>
      <c r="L17" s="212" t="n"/>
      <c r="M17" s="212" t="n"/>
      <c r="N17" s="212" t="n"/>
      <c r="O17" s="212" t="n"/>
      <c r="P17" s="212" t="n"/>
    </row>
    <row r="18">
      <c r="B18" s="212" t="n"/>
      <c r="C18" s="212" t="n"/>
      <c r="D18" s="212" t="n"/>
      <c r="E18" s="212" t="n"/>
      <c r="F18" s="212" t="n"/>
      <c r="G18" s="212" t="n"/>
      <c r="H18" s="212" t="n"/>
      <c r="I18" s="212" t="n"/>
      <c r="J18" s="212" t="n"/>
      <c r="K18" s="212" t="n"/>
      <c r="L18" s="212" t="n"/>
      <c r="M18" s="212" t="n"/>
      <c r="N18" s="212" t="n"/>
      <c r="O18" s="212" t="n"/>
      <c r="P18" s="212" t="n"/>
    </row>
    <row r="19">
      <c r="B19" s="212" t="n"/>
      <c r="C19" s="212" t="n"/>
      <c r="D19" s="212" t="n"/>
      <c r="E19" s="212" t="n"/>
      <c r="F19" s="212" t="n"/>
      <c r="G19" s="212" t="n"/>
      <c r="H19" s="212" t="n"/>
      <c r="I19" s="212" t="n"/>
      <c r="J19" s="212" t="n"/>
      <c r="K19" s="212" t="n"/>
      <c r="L19" s="212" t="n"/>
      <c r="M19" s="212" t="n"/>
      <c r="N19" s="212" t="n"/>
      <c r="O19" s="212" t="n"/>
      <c r="P19" s="212" t="n"/>
    </row>
    <row r="20">
      <c r="B20" s="212" t="n"/>
      <c r="C20" s="212" t="n"/>
      <c r="D20" s="212" t="n"/>
      <c r="E20" s="212" t="n"/>
      <c r="F20" s="212" t="n"/>
      <c r="G20" s="212" t="n"/>
      <c r="H20" s="212" t="n"/>
      <c r="I20" s="212" t="n"/>
      <c r="J20" s="212" t="n"/>
      <c r="K20" s="212" t="n"/>
      <c r="L20" s="212" t="n"/>
      <c r="M20" s="212" t="n"/>
      <c r="N20" s="212" t="n"/>
      <c r="O20" s="212" t="n"/>
      <c r="P20" s="212" t="n"/>
    </row>
    <row r="21">
      <c r="B21" s="212" t="n"/>
      <c r="C21" s="212" t="n"/>
      <c r="D21" s="212" t="n"/>
      <c r="E21" s="212" t="n"/>
      <c r="F21" s="212" t="n"/>
      <c r="G21" s="212" t="n"/>
      <c r="H21" s="212" t="n"/>
      <c r="I21" s="212" t="n"/>
      <c r="J21" s="212" t="n"/>
      <c r="K21" s="212" t="n"/>
      <c r="L21" s="212" t="n"/>
      <c r="M21" s="212" t="n"/>
      <c r="N21" s="212" t="n"/>
      <c r="O21" s="212" t="n"/>
      <c r="P21" s="212" t="n"/>
    </row>
    <row r="22">
      <c r="B22" s="212" t="n"/>
      <c r="C22" s="212" t="n"/>
      <c r="D22" s="212" t="n"/>
      <c r="E22" s="214" t="n"/>
      <c r="F22" s="214" t="n"/>
      <c r="G22" s="214" t="n"/>
      <c r="H22" s="212" t="n"/>
      <c r="I22" s="212" t="n"/>
      <c r="J22" s="212" t="n"/>
      <c r="K22" s="212" t="n"/>
      <c r="L22" s="214" t="n"/>
      <c r="M22" s="214" t="n"/>
      <c r="N22" s="214" t="n"/>
      <c r="O22" s="212" t="n"/>
      <c r="P22" s="212" t="n"/>
    </row>
    <row r="23">
      <c r="B23" s="212" t="n"/>
      <c r="C23" s="212" t="n"/>
      <c r="D23" s="212" t="n"/>
      <c r="E23" s="212" t="n"/>
      <c r="F23" s="212" t="n"/>
      <c r="G23" s="212" t="n"/>
      <c r="H23" s="212" t="n"/>
      <c r="I23" s="212" t="n"/>
      <c r="J23" s="212" t="n"/>
      <c r="K23" s="212" t="n"/>
      <c r="L23" s="212" t="n"/>
      <c r="M23" s="212" t="n"/>
      <c r="N23" s="212" t="n"/>
      <c r="O23" s="212" t="n"/>
      <c r="P23" s="212" t="n"/>
    </row>
    <row r="24">
      <c r="B24" s="212" t="n"/>
      <c r="C24" s="212" t="n"/>
      <c r="D24" s="212" t="n"/>
      <c r="E24" s="212" t="n"/>
      <c r="F24" s="212" t="n"/>
      <c r="G24" s="212" t="n"/>
      <c r="H24" s="212" t="n"/>
      <c r="I24" s="212" t="n"/>
      <c r="J24" s="212" t="n"/>
      <c r="K24" s="212" t="n"/>
      <c r="L24" s="212" t="n"/>
      <c r="M24" s="212" t="n"/>
      <c r="N24" s="212" t="n"/>
      <c r="O24" s="212" t="n"/>
      <c r="P24" s="212" t="n"/>
    </row>
    <row r="25">
      <c r="B25" s="212" t="n"/>
      <c r="C25" s="212" t="n"/>
      <c r="D25" s="212" t="n"/>
      <c r="E25" s="212" t="n"/>
      <c r="F25" s="212" t="n"/>
      <c r="G25" s="212" t="n"/>
      <c r="H25" s="212" t="n"/>
      <c r="I25" s="212" t="n"/>
      <c r="J25" s="212" t="n"/>
      <c r="K25" s="212" t="n"/>
      <c r="L25" s="212" t="n"/>
      <c r="M25" s="212" t="n"/>
      <c r="N25" s="212" t="n"/>
      <c r="O25" s="212" t="n"/>
      <c r="P25" s="212" t="n"/>
    </row>
    <row r="26">
      <c r="B26" s="212" t="n"/>
      <c r="C26" s="212" t="n"/>
      <c r="D26" s="212" t="n"/>
      <c r="E26" s="212" t="n"/>
      <c r="F26" s="212" t="n"/>
      <c r="G26" s="212" t="n"/>
      <c r="H26" s="212" t="n"/>
      <c r="I26" s="212" t="n"/>
      <c r="J26" s="212" t="n"/>
      <c r="K26" s="212" t="n"/>
      <c r="L26" s="212" t="n"/>
      <c r="M26" s="212" t="n"/>
      <c r="N26" s="212" t="n"/>
      <c r="O26" s="212" t="n"/>
      <c r="P26" s="212" t="n"/>
    </row>
    <row r="27">
      <c r="B27" s="212" t="n"/>
      <c r="C27" s="212" t="n"/>
      <c r="D27" s="212" t="n"/>
      <c r="E27" s="212" t="n"/>
      <c r="F27" s="212" t="n"/>
      <c r="G27" s="212" t="n"/>
      <c r="H27" s="212" t="n"/>
      <c r="I27" s="212" t="n"/>
      <c r="J27" s="212" t="n"/>
      <c r="K27" s="212" t="n"/>
      <c r="L27" s="212" t="n"/>
      <c r="M27" s="212" t="n"/>
      <c r="N27" s="212" t="n"/>
      <c r="O27" s="212" t="n"/>
      <c r="P27" s="212" t="n"/>
    </row>
    <row r="28">
      <c r="B28" s="212" t="n"/>
      <c r="C28" s="212" t="n"/>
      <c r="D28" s="212" t="n"/>
      <c r="E28" s="212" t="n"/>
      <c r="F28" s="212" t="n"/>
      <c r="G28" s="212" t="n"/>
      <c r="H28" s="212" t="n"/>
      <c r="I28" s="212" t="n"/>
      <c r="J28" s="212" t="n"/>
      <c r="K28" s="212" t="n"/>
      <c r="L28" s="212" t="n"/>
      <c r="M28" s="212" t="n"/>
      <c r="N28" s="212" t="n"/>
      <c r="O28" s="212" t="n"/>
      <c r="P28" s="212" t="n"/>
    </row>
    <row r="29">
      <c r="B29" s="212" t="n"/>
      <c r="C29" s="212" t="n"/>
      <c r="D29" s="212" t="n"/>
      <c r="E29" s="212" t="n"/>
      <c r="F29" s="212" t="n"/>
      <c r="G29" s="212" t="n"/>
      <c r="H29" s="212" t="n"/>
      <c r="I29" s="212" t="n"/>
      <c r="J29" s="212" t="n"/>
      <c r="K29" s="212" t="n"/>
      <c r="L29" s="212" t="n"/>
      <c r="M29" s="212" t="n"/>
      <c r="N29" s="212" t="n"/>
      <c r="O29" s="212" t="n"/>
      <c r="P29" s="212" t="n"/>
    </row>
  </sheetData>
  <mergeCells count="6">
    <mergeCell ref="C9:P10"/>
    <mergeCell ref="C7:P8"/>
    <mergeCell ref="B1:C4"/>
    <mergeCell ref="D1:P1"/>
    <mergeCell ref="D3:P4"/>
    <mergeCell ref="D2:P2"/>
  </mergeCells>
  <hyperlinks>
    <hyperlink ref="B8" location="INICIO!A1" display="INICIO"/>
  </hyperlinks>
  <pageMargins left="0.7" right="0.7" top="0.75" bottom="0.75" header="0.3" footer="0.3"/>
  <pageSetup orientation="portrait"/>
  <drawing xmlns:r="http://schemas.openxmlformats.org/officeDocument/2006/relationships" r:id="rId1"/>
</worksheet>
</file>

<file path=xl/worksheets/sheet5.xml><?xml version="1.0" encoding="utf-8"?>
<worksheet xmlns="http://schemas.openxmlformats.org/spreadsheetml/2006/main">
  <sheetPr codeName="Hoja12">
    <outlinePr summaryBelow="1" summaryRight="1"/>
    <pageSetUpPr/>
  </sheetPr>
  <dimension ref="B1:O58"/>
  <sheetViews>
    <sheetView workbookViewId="0">
      <selection activeCell="A1" sqref="A1"/>
    </sheetView>
  </sheetViews>
  <sheetFormatPr baseColWidth="10" defaultColWidth="11.42578125" defaultRowHeight="15"/>
  <cols>
    <col width="2.85546875" customWidth="1" style="91" min="1" max="1"/>
    <col width="3.7109375" customWidth="1" style="91" min="2" max="2"/>
    <col width="52.7109375" customWidth="1" style="91" min="3" max="3"/>
    <col width="43.42578125" customWidth="1" style="91" min="4" max="4"/>
    <col width="17.42578125" customWidth="1" style="91" min="5" max="5"/>
    <col width="10.85546875" bestFit="1" customWidth="1" style="91" min="6" max="6"/>
    <col width="15.42578125" customWidth="1" style="91" min="7" max="7"/>
    <col width="12.140625" customWidth="1" style="91" min="8" max="8"/>
    <col width="14.140625" customWidth="1" style="91" min="9" max="9"/>
    <col width="18.42578125" customWidth="1" style="91" min="10" max="10"/>
    <col width="14" customWidth="1" style="91" min="11" max="11"/>
    <col width="17.28515625" customWidth="1" style="91" min="12" max="12"/>
    <col width="15.28515625" customWidth="1" style="91" min="13" max="13"/>
    <col width="15.42578125" customWidth="1" style="91" min="14" max="14"/>
    <col width="12.140625" customWidth="1" style="91" min="15" max="15"/>
    <col width="11.42578125" customWidth="1" style="91" min="16" max="16384"/>
  </cols>
  <sheetData>
    <row r="1">
      <c r="B1" s="312" t="n"/>
      <c r="C1" s="552" t="n"/>
      <c r="D1" s="316" t="inlineStr">
        <is>
          <t>MACROPROCESO ESTRATÉGICO</t>
        </is>
      </c>
      <c r="E1" s="553" t="n"/>
      <c r="F1" s="553" t="n"/>
      <c r="G1" s="553" t="n"/>
      <c r="H1" s="553" t="n"/>
      <c r="I1" s="553" t="n"/>
      <c r="J1" s="553" t="n"/>
      <c r="K1" s="553" t="n"/>
      <c r="L1" s="553" t="n"/>
      <c r="M1" s="554" t="n"/>
      <c r="N1" s="316" t="inlineStr">
        <is>
          <t>CÓDIGO: ESGr056</t>
        </is>
      </c>
      <c r="O1" s="554" t="n"/>
    </row>
    <row r="2">
      <c r="B2" s="555" t="n"/>
      <c r="C2" s="556" t="n"/>
      <c r="D2" s="316" t="inlineStr">
        <is>
          <t>PROCESO GESTIÓN SISTEMAS INTEGRADOS - CALIDAD</t>
        </is>
      </c>
      <c r="E2" s="553" t="n"/>
      <c r="F2" s="553" t="n"/>
      <c r="G2" s="553" t="n"/>
      <c r="H2" s="553" t="n"/>
      <c r="I2" s="553" t="n"/>
      <c r="J2" s="553" t="n"/>
      <c r="K2" s="553" t="n"/>
      <c r="L2" s="553" t="n"/>
      <c r="M2" s="554" t="n"/>
      <c r="N2" s="316" t="inlineStr">
        <is>
          <t>VERSIÓN: 1</t>
        </is>
      </c>
      <c r="O2" s="554" t="n"/>
    </row>
    <row r="3">
      <c r="B3" s="555" t="n"/>
      <c r="C3" s="556" t="n"/>
      <c r="D3" s="316" t="inlineStr">
        <is>
          <t>GESTIÓN DEL RIESGO FISCAL</t>
        </is>
      </c>
      <c r="E3" s="557" t="n"/>
      <c r="F3" s="557" t="n"/>
      <c r="G3" s="557" t="n"/>
      <c r="H3" s="557" t="n"/>
      <c r="I3" s="557" t="n"/>
      <c r="J3" s="557" t="n"/>
      <c r="K3" s="557" t="n"/>
      <c r="L3" s="557" t="n"/>
      <c r="M3" s="552" t="n"/>
      <c r="N3" s="316" t="inlineStr">
        <is>
          <t>VIGENCIA: 2024-02-28</t>
        </is>
      </c>
      <c r="O3" s="554" t="n"/>
    </row>
    <row r="4" ht="22.5" customHeight="1">
      <c r="B4" s="558" t="n"/>
      <c r="C4" s="559" t="n"/>
      <c r="D4" s="558" t="n"/>
      <c r="E4" s="560" t="n"/>
      <c r="F4" s="560" t="n"/>
      <c r="G4" s="560" t="n"/>
      <c r="H4" s="560" t="n"/>
      <c r="I4" s="560" t="n"/>
      <c r="J4" s="560" t="n"/>
      <c r="K4" s="560" t="n"/>
      <c r="L4" s="560" t="n"/>
      <c r="M4" s="559" t="n"/>
      <c r="N4" s="316" t="inlineStr">
        <is>
          <t>PÁGINA: 2 DE 9</t>
        </is>
      </c>
      <c r="O4" s="554" t="n"/>
    </row>
    <row r="5">
      <c r="C5" s="310" t="inlineStr">
        <is>
          <t>REGRESAR</t>
        </is>
      </c>
    </row>
    <row r="6">
      <c r="C6" s="560" t="n"/>
    </row>
    <row r="7">
      <c r="B7" s="311" t="inlineStr">
        <is>
          <t>IDENTIFICACIÓN DEL RIESGO ESTRATÉGICO</t>
        </is>
      </c>
      <c r="C7" s="525" t="n"/>
      <c r="D7" s="525" t="n"/>
      <c r="E7" s="525" t="n"/>
      <c r="F7" s="525" t="n"/>
      <c r="G7" s="525" t="n"/>
      <c r="H7" s="525" t="n"/>
      <c r="I7" s="526" t="n"/>
      <c r="J7" s="306" t="inlineStr">
        <is>
          <t>RIESGOS OPERATIVOS QUE APORTAN A LA ESTRATEGIA</t>
        </is>
      </c>
      <c r="K7" s="525" t="n"/>
      <c r="L7" s="525" t="n"/>
      <c r="M7" s="525" t="n"/>
      <c r="N7" s="525" t="n"/>
      <c r="O7" s="526" t="n"/>
    </row>
    <row r="8" ht="38.25" customHeight="1">
      <c r="B8" s="158" t="inlineStr">
        <is>
          <t>ID</t>
        </is>
      </c>
      <c r="C8" s="158" t="inlineStr">
        <is>
          <t>FRENTE ESTRATÉGICO: OBJETIVO DE CALIDAD</t>
        </is>
      </c>
      <c r="D8" s="158" t="inlineStr">
        <is>
          <t>RIESGO ESTRATÉGICO</t>
        </is>
      </c>
      <c r="E8" s="158" t="inlineStr">
        <is>
          <t>PROBABILIDAD</t>
        </is>
      </c>
      <c r="F8" s="158" t="inlineStr">
        <is>
          <t>IMPACTO</t>
        </is>
      </c>
      <c r="G8" s="158" t="inlineStr">
        <is>
          <t>VALORACIÓN</t>
        </is>
      </c>
      <c r="H8" s="158" t="inlineStr">
        <is>
          <t>NIVEL</t>
        </is>
      </c>
      <c r="I8" s="158" t="inlineStr">
        <is>
          <t>INDICADOR DE EFICACIA</t>
        </is>
      </c>
      <c r="J8" s="159" t="inlineStr">
        <is>
          <t>PROCESOS INVOLUCRADOS</t>
        </is>
      </c>
      <c r="K8" s="159" t="inlineStr">
        <is>
          <t>RIESGO OPERATIVO</t>
        </is>
      </c>
      <c r="L8" s="159" t="inlineStr">
        <is>
          <t>PROBABILIDAD DE OCURRENCIA RESIDUAL</t>
        </is>
      </c>
      <c r="M8" s="159" t="inlineStr">
        <is>
          <t>MAGNITUD DEL IMPACTO RESIDUAL</t>
        </is>
      </c>
      <c r="N8" s="159" t="inlineStr">
        <is>
          <t>VALORACIÓN RESIDUAL</t>
        </is>
      </c>
      <c r="O8" s="159" t="inlineStr">
        <is>
          <t>NIVEL RESIDUAL</t>
        </is>
      </c>
    </row>
    <row r="9">
      <c r="B9" s="307" t="n"/>
      <c r="C9" s="307" t="n"/>
      <c r="D9" s="307" t="n"/>
      <c r="E9" s="307" t="n"/>
      <c r="F9" s="307" t="n"/>
      <c r="G9" s="307" t="n"/>
      <c r="H9" s="307" t="n"/>
      <c r="I9" s="307" t="n"/>
      <c r="J9" s="307" t="n"/>
      <c r="K9" s="307" t="n"/>
      <c r="L9" s="307" t="n"/>
      <c r="M9" s="307" t="n"/>
      <c r="N9" s="307" t="n"/>
      <c r="O9" s="307" t="n"/>
    </row>
    <row r="10">
      <c r="B10" s="561" t="n"/>
      <c r="C10" s="561" t="n"/>
      <c r="D10" s="308" t="n"/>
      <c r="E10" s="561" t="n"/>
      <c r="F10" s="561" t="n"/>
      <c r="G10" s="561" t="n"/>
      <c r="H10" s="561" t="n"/>
      <c r="I10" s="561" t="n"/>
      <c r="J10" s="308" t="n"/>
      <c r="K10" s="308" t="n"/>
      <c r="L10" s="308" t="n"/>
      <c r="M10" s="308" t="n"/>
      <c r="N10" s="308" t="n"/>
      <c r="O10" s="308" t="n"/>
    </row>
    <row r="11">
      <c r="B11" s="561" t="n"/>
      <c r="C11" s="561" t="n"/>
      <c r="D11" s="308" t="n"/>
      <c r="E11" s="561" t="n"/>
      <c r="F11" s="561" t="n"/>
      <c r="G11" s="561" t="n"/>
      <c r="H11" s="561" t="n"/>
      <c r="I11" s="561" t="n"/>
      <c r="J11" s="308" t="n"/>
      <c r="K11" s="308" t="n"/>
      <c r="L11" s="308" t="n"/>
      <c r="M11" s="308" t="n"/>
      <c r="N11" s="308" t="n"/>
      <c r="O11" s="308" t="n"/>
    </row>
    <row r="12">
      <c r="B12" s="561" t="n"/>
      <c r="C12" s="561" t="n"/>
      <c r="D12" s="308" t="n"/>
      <c r="E12" s="561" t="n"/>
      <c r="F12" s="561" t="n"/>
      <c r="G12" s="561" t="n"/>
      <c r="H12" s="561" t="n"/>
      <c r="I12" s="561" t="n"/>
      <c r="J12" s="308" t="n"/>
      <c r="K12" s="308" t="n"/>
      <c r="L12" s="308" t="n"/>
      <c r="M12" s="308" t="n"/>
      <c r="N12" s="308" t="n"/>
      <c r="O12" s="308" t="n"/>
    </row>
    <row r="13">
      <c r="B13" s="562" t="n"/>
      <c r="C13" s="562" t="n"/>
      <c r="D13" s="308" t="n"/>
      <c r="E13" s="562" t="n"/>
      <c r="F13" s="562" t="n"/>
      <c r="G13" s="562" t="n"/>
      <c r="H13" s="562" t="n"/>
      <c r="I13" s="562" t="n"/>
      <c r="J13" s="308" t="n"/>
      <c r="K13" s="308" t="n"/>
      <c r="L13" s="308" t="n"/>
      <c r="M13" s="308" t="n"/>
      <c r="N13" s="308" t="n"/>
      <c r="O13" s="308" t="n"/>
    </row>
    <row r="14">
      <c r="B14" s="308" t="n"/>
      <c r="C14" s="308" t="n"/>
      <c r="D14" s="308" t="n"/>
      <c r="E14" s="308" t="n"/>
      <c r="F14" s="308" t="n"/>
      <c r="G14" s="308" t="n"/>
      <c r="H14" s="308" t="n"/>
      <c r="I14" s="308" t="n"/>
      <c r="J14" s="308" t="n"/>
      <c r="K14" s="308" t="n"/>
      <c r="L14" s="308" t="n"/>
      <c r="M14" s="308" t="n"/>
      <c r="N14" s="308" t="n"/>
      <c r="O14" s="308" t="n"/>
    </row>
    <row r="15">
      <c r="B15" s="561" t="n"/>
      <c r="C15" s="561" t="n"/>
      <c r="D15" s="308" t="n"/>
      <c r="E15" s="561" t="n"/>
      <c r="F15" s="561" t="n"/>
      <c r="G15" s="561" t="n"/>
      <c r="H15" s="561" t="n"/>
      <c r="I15" s="561" t="n"/>
      <c r="J15" s="308" t="n"/>
      <c r="K15" s="308" t="n"/>
      <c r="L15" s="308" t="n"/>
      <c r="M15" s="308" t="n"/>
      <c r="N15" s="308" t="n"/>
      <c r="O15" s="308" t="n"/>
    </row>
    <row r="16">
      <c r="B16" s="561" t="n"/>
      <c r="C16" s="561" t="n"/>
      <c r="D16" s="308" t="n"/>
      <c r="E16" s="561" t="n"/>
      <c r="F16" s="561" t="n"/>
      <c r="G16" s="561" t="n"/>
      <c r="H16" s="561" t="n"/>
      <c r="I16" s="561" t="n"/>
      <c r="J16" s="308" t="n"/>
      <c r="K16" s="308" t="n"/>
      <c r="L16" s="308" t="n"/>
      <c r="M16" s="308" t="n"/>
      <c r="N16" s="308" t="n"/>
      <c r="O16" s="308" t="n"/>
    </row>
    <row r="17">
      <c r="B17" s="561" t="n"/>
      <c r="C17" s="561" t="n"/>
      <c r="D17" s="308" t="n"/>
      <c r="E17" s="561" t="n"/>
      <c r="F17" s="561" t="n"/>
      <c r="G17" s="561" t="n"/>
      <c r="H17" s="561" t="n"/>
      <c r="I17" s="561" t="n"/>
      <c r="J17" s="308" t="n"/>
      <c r="K17" s="308" t="n"/>
      <c r="L17" s="308" t="n"/>
      <c r="M17" s="308" t="n"/>
      <c r="N17" s="308" t="n"/>
      <c r="O17" s="308" t="n"/>
    </row>
    <row r="18">
      <c r="B18" s="562" t="n"/>
      <c r="C18" s="562" t="n"/>
      <c r="D18" s="308" t="n"/>
      <c r="E18" s="562" t="n"/>
      <c r="F18" s="562" t="n"/>
      <c r="G18" s="562" t="n"/>
      <c r="H18" s="562" t="n"/>
      <c r="I18" s="562" t="n"/>
      <c r="J18" s="308" t="n"/>
      <c r="K18" s="308" t="n"/>
      <c r="L18" s="308" t="n"/>
      <c r="M18" s="308" t="n"/>
      <c r="N18" s="308" t="n"/>
      <c r="O18" s="308" t="n"/>
    </row>
    <row r="19">
      <c r="B19" s="308" t="n"/>
      <c r="C19" s="308" t="n"/>
      <c r="D19" s="308" t="n"/>
      <c r="E19" s="308" t="n"/>
      <c r="F19" s="308" t="n"/>
      <c r="G19" s="308" t="n"/>
      <c r="H19" s="308" t="n"/>
      <c r="I19" s="308" t="n"/>
      <c r="J19" s="308" t="n"/>
      <c r="K19" s="308" t="n"/>
      <c r="L19" s="308" t="n"/>
      <c r="M19" s="308" t="n"/>
      <c r="N19" s="308" t="n"/>
      <c r="O19" s="308" t="n"/>
    </row>
    <row r="20">
      <c r="B20" s="561" t="n"/>
      <c r="C20" s="561" t="n"/>
      <c r="D20" s="308" t="n"/>
      <c r="E20" s="561" t="n"/>
      <c r="F20" s="561" t="n"/>
      <c r="G20" s="561" t="n"/>
      <c r="H20" s="561" t="n"/>
      <c r="I20" s="561" t="n"/>
      <c r="J20" s="308" t="n"/>
      <c r="K20" s="308" t="n"/>
      <c r="L20" s="308" t="n"/>
      <c r="M20" s="308" t="n"/>
      <c r="N20" s="308" t="n"/>
      <c r="O20" s="308" t="n"/>
    </row>
    <row r="21">
      <c r="B21" s="561" t="n"/>
      <c r="C21" s="561" t="n"/>
      <c r="D21" s="308" t="n"/>
      <c r="E21" s="561" t="n"/>
      <c r="F21" s="561" t="n"/>
      <c r="G21" s="561" t="n"/>
      <c r="H21" s="561" t="n"/>
      <c r="I21" s="561" t="n"/>
      <c r="J21" s="308" t="n"/>
      <c r="K21" s="308" t="n"/>
      <c r="L21" s="308" t="n"/>
      <c r="M21" s="308" t="n"/>
      <c r="N21" s="308" t="n"/>
      <c r="O21" s="308" t="n"/>
    </row>
    <row r="22">
      <c r="B22" s="561" t="n"/>
      <c r="C22" s="561" t="n"/>
      <c r="D22" s="308" t="n"/>
      <c r="E22" s="561" t="n"/>
      <c r="F22" s="561" t="n"/>
      <c r="G22" s="561" t="n"/>
      <c r="H22" s="561" t="n"/>
      <c r="I22" s="561" t="n"/>
      <c r="J22" s="308" t="n"/>
      <c r="K22" s="308" t="n"/>
      <c r="L22" s="308" t="n"/>
      <c r="M22" s="308" t="n"/>
      <c r="N22" s="308" t="n"/>
      <c r="O22" s="308" t="n"/>
    </row>
    <row r="23">
      <c r="B23" s="562" t="n"/>
      <c r="C23" s="562" t="n"/>
      <c r="D23" s="308" t="n"/>
      <c r="E23" s="562" t="n"/>
      <c r="F23" s="562" t="n"/>
      <c r="G23" s="562" t="n"/>
      <c r="H23" s="562" t="n"/>
      <c r="I23" s="562" t="n"/>
      <c r="J23" s="308" t="n"/>
      <c r="K23" s="308" t="n"/>
      <c r="L23" s="308" t="n"/>
      <c r="M23" s="308" t="n"/>
      <c r="N23" s="308" t="n"/>
      <c r="O23" s="308" t="n"/>
    </row>
    <row r="24">
      <c r="B24" s="308" t="n"/>
      <c r="C24" s="308" t="n"/>
      <c r="D24" s="308" t="n"/>
      <c r="E24" s="308" t="n"/>
      <c r="F24" s="308" t="n"/>
      <c r="G24" s="308" t="n"/>
      <c r="H24" s="308" t="n"/>
      <c r="I24" s="308" t="n"/>
      <c r="J24" s="308" t="n"/>
      <c r="K24" s="308" t="n"/>
      <c r="L24" s="308" t="n"/>
      <c r="M24" s="308" t="n"/>
      <c r="N24" s="308" t="n"/>
      <c r="O24" s="308" t="n"/>
    </row>
    <row r="25">
      <c r="B25" s="561" t="n"/>
      <c r="C25" s="561" t="n"/>
      <c r="D25" s="308" t="n"/>
      <c r="E25" s="561" t="n"/>
      <c r="F25" s="561" t="n"/>
      <c r="G25" s="561" t="n"/>
      <c r="H25" s="561" t="n"/>
      <c r="I25" s="561" t="n"/>
      <c r="J25" s="308" t="n"/>
      <c r="K25" s="308" t="n"/>
      <c r="L25" s="308" t="n"/>
      <c r="M25" s="308" t="n"/>
      <c r="N25" s="308" t="n"/>
      <c r="O25" s="308" t="n"/>
    </row>
    <row r="26">
      <c r="B26" s="561" t="n"/>
      <c r="C26" s="561" t="n"/>
      <c r="D26" s="308" t="n"/>
      <c r="E26" s="561" t="n"/>
      <c r="F26" s="561" t="n"/>
      <c r="G26" s="561" t="n"/>
      <c r="H26" s="561" t="n"/>
      <c r="I26" s="561" t="n"/>
      <c r="J26" s="308" t="n"/>
      <c r="K26" s="308" t="n"/>
      <c r="L26" s="308" t="n"/>
      <c r="M26" s="308" t="n"/>
      <c r="N26" s="308" t="n"/>
      <c r="O26" s="308" t="n"/>
    </row>
    <row r="27">
      <c r="B27" s="561" t="n"/>
      <c r="C27" s="561" t="n"/>
      <c r="D27" s="308" t="n"/>
      <c r="E27" s="561" t="n"/>
      <c r="F27" s="561" t="n"/>
      <c r="G27" s="561" t="n"/>
      <c r="H27" s="561" t="n"/>
      <c r="I27" s="561" t="n"/>
      <c r="J27" s="308" t="n"/>
      <c r="K27" s="308" t="n"/>
      <c r="L27" s="308" t="n"/>
      <c r="M27" s="308" t="n"/>
      <c r="N27" s="308" t="n"/>
      <c r="O27" s="308" t="n"/>
    </row>
    <row r="28">
      <c r="B28" s="562" t="n"/>
      <c r="C28" s="562" t="n"/>
      <c r="D28" s="308" t="n"/>
      <c r="E28" s="562" t="n"/>
      <c r="F28" s="562" t="n"/>
      <c r="G28" s="562" t="n"/>
      <c r="H28" s="562" t="n"/>
      <c r="I28" s="562" t="n"/>
      <c r="J28" s="308" t="n"/>
      <c r="K28" s="308" t="n"/>
      <c r="L28" s="308" t="n"/>
      <c r="M28" s="308" t="n"/>
      <c r="N28" s="308" t="n"/>
      <c r="O28" s="308" t="n"/>
    </row>
    <row r="29">
      <c r="B29" s="308" t="n"/>
      <c r="C29" s="308" t="n"/>
      <c r="D29" s="308" t="n"/>
      <c r="E29" s="308" t="n"/>
      <c r="F29" s="308" t="n"/>
      <c r="G29" s="308" t="n"/>
      <c r="H29" s="308" t="n"/>
      <c r="I29" s="308" t="n"/>
      <c r="J29" s="308" t="n"/>
      <c r="K29" s="308" t="n"/>
      <c r="L29" s="308" t="n"/>
      <c r="M29" s="308" t="n"/>
      <c r="N29" s="308" t="n"/>
      <c r="O29" s="308" t="n"/>
    </row>
    <row r="30">
      <c r="B30" s="561" t="n"/>
      <c r="C30" s="561" t="n"/>
      <c r="D30" s="308" t="n"/>
      <c r="E30" s="561" t="n"/>
      <c r="F30" s="561" t="n"/>
      <c r="G30" s="561" t="n"/>
      <c r="H30" s="561" t="n"/>
      <c r="I30" s="561" t="n"/>
      <c r="J30" s="308" t="n"/>
      <c r="K30" s="308" t="n"/>
      <c r="L30" s="308" t="n"/>
      <c r="M30" s="308" t="n"/>
      <c r="N30" s="308" t="n"/>
      <c r="O30" s="308" t="n"/>
    </row>
    <row r="31">
      <c r="B31" s="561" t="n"/>
      <c r="C31" s="561" t="n"/>
      <c r="D31" s="308" t="n"/>
      <c r="E31" s="561" t="n"/>
      <c r="F31" s="561" t="n"/>
      <c r="G31" s="561" t="n"/>
      <c r="H31" s="561" t="n"/>
      <c r="I31" s="561" t="n"/>
      <c r="J31" s="308" t="n"/>
      <c r="K31" s="308" t="n"/>
      <c r="L31" s="308" t="n"/>
      <c r="M31" s="308" t="n"/>
      <c r="N31" s="308" t="n"/>
      <c r="O31" s="308" t="n"/>
    </row>
    <row r="32">
      <c r="B32" s="561" t="n"/>
      <c r="C32" s="561" t="n"/>
      <c r="D32" s="308" t="n"/>
      <c r="E32" s="561" t="n"/>
      <c r="F32" s="561" t="n"/>
      <c r="G32" s="561" t="n"/>
      <c r="H32" s="561" t="n"/>
      <c r="I32" s="561" t="n"/>
      <c r="J32" s="308" t="n"/>
      <c r="K32" s="308" t="n"/>
      <c r="L32" s="308" t="n"/>
      <c r="M32" s="308" t="n"/>
      <c r="N32" s="308" t="n"/>
      <c r="O32" s="308" t="n"/>
    </row>
    <row r="33">
      <c r="B33" s="562" t="n"/>
      <c r="C33" s="562" t="n"/>
      <c r="D33" s="308" t="n"/>
      <c r="E33" s="562" t="n"/>
      <c r="F33" s="562" t="n"/>
      <c r="G33" s="562" t="n"/>
      <c r="H33" s="562" t="n"/>
      <c r="I33" s="562" t="n"/>
      <c r="J33" s="308" t="n"/>
      <c r="K33" s="308" t="n"/>
      <c r="L33" s="308" t="n"/>
      <c r="M33" s="308" t="n"/>
      <c r="N33" s="308" t="n"/>
      <c r="O33" s="308" t="n"/>
    </row>
    <row r="34">
      <c r="B34" s="308" t="n"/>
      <c r="C34" s="308" t="n"/>
      <c r="D34" s="308" t="n"/>
      <c r="E34" s="308" t="n"/>
      <c r="F34" s="308" t="n"/>
      <c r="G34" s="308" t="n"/>
      <c r="H34" s="308" t="n"/>
      <c r="I34" s="308" t="n"/>
      <c r="J34" s="308" t="n"/>
      <c r="K34" s="308" t="n"/>
      <c r="L34" s="308" t="n"/>
      <c r="M34" s="308" t="n"/>
      <c r="N34" s="308" t="n"/>
      <c r="O34" s="308" t="n"/>
    </row>
    <row r="35">
      <c r="B35" s="561" t="n"/>
      <c r="C35" s="561" t="n"/>
      <c r="D35" s="308" t="n"/>
      <c r="E35" s="561" t="n"/>
      <c r="F35" s="561" t="n"/>
      <c r="G35" s="561" t="n"/>
      <c r="H35" s="561" t="n"/>
      <c r="I35" s="561" t="n"/>
      <c r="J35" s="308" t="n"/>
      <c r="K35" s="308" t="n"/>
      <c r="L35" s="308" t="n"/>
      <c r="M35" s="308" t="n"/>
      <c r="N35" s="308" t="n"/>
      <c r="O35" s="308" t="n"/>
    </row>
    <row r="36">
      <c r="B36" s="561" t="n"/>
      <c r="C36" s="561" t="n"/>
      <c r="D36" s="308" t="n"/>
      <c r="E36" s="561" t="n"/>
      <c r="F36" s="561" t="n"/>
      <c r="G36" s="561" t="n"/>
      <c r="H36" s="561" t="n"/>
      <c r="I36" s="561" t="n"/>
      <c r="J36" s="308" t="n"/>
      <c r="K36" s="308" t="n"/>
      <c r="L36" s="308" t="n"/>
      <c r="M36" s="308" t="n"/>
      <c r="N36" s="308" t="n"/>
      <c r="O36" s="308" t="n"/>
    </row>
    <row r="37">
      <c r="B37" s="561" t="n"/>
      <c r="C37" s="561" t="n"/>
      <c r="D37" s="308" t="n"/>
      <c r="E37" s="561" t="n"/>
      <c r="F37" s="561" t="n"/>
      <c r="G37" s="561" t="n"/>
      <c r="H37" s="561" t="n"/>
      <c r="I37" s="561" t="n"/>
      <c r="J37" s="308" t="n"/>
      <c r="K37" s="308" t="n"/>
      <c r="L37" s="308" t="n"/>
      <c r="M37" s="308" t="n"/>
      <c r="N37" s="308" t="n"/>
      <c r="O37" s="308" t="n"/>
    </row>
    <row r="38">
      <c r="B38" s="562" t="n"/>
      <c r="C38" s="562" t="n"/>
      <c r="D38" s="308" t="n"/>
      <c r="E38" s="562" t="n"/>
      <c r="F38" s="562" t="n"/>
      <c r="G38" s="562" t="n"/>
      <c r="H38" s="562" t="n"/>
      <c r="I38" s="562" t="n"/>
      <c r="J38" s="308" t="n"/>
      <c r="K38" s="308" t="n"/>
      <c r="L38" s="308" t="n"/>
      <c r="M38" s="308" t="n"/>
      <c r="N38" s="308" t="n"/>
      <c r="O38" s="308" t="n"/>
    </row>
    <row r="39">
      <c r="B39" s="308" t="n"/>
      <c r="C39" s="308" t="n"/>
      <c r="D39" s="308" t="n"/>
      <c r="E39" s="308" t="n"/>
      <c r="F39" s="308" t="n"/>
      <c r="G39" s="308" t="n"/>
      <c r="H39" s="308" t="n"/>
      <c r="I39" s="308" t="n"/>
      <c r="J39" s="308" t="n"/>
      <c r="K39" s="308" t="n"/>
      <c r="L39" s="308" t="n"/>
      <c r="M39" s="308" t="n"/>
      <c r="N39" s="308" t="n"/>
      <c r="O39" s="308" t="n"/>
    </row>
    <row r="40">
      <c r="B40" s="561" t="n"/>
      <c r="C40" s="561" t="n"/>
      <c r="D40" s="308" t="n"/>
      <c r="E40" s="561" t="n"/>
      <c r="F40" s="561" t="n"/>
      <c r="G40" s="561" t="n"/>
      <c r="H40" s="561" t="n"/>
      <c r="I40" s="561" t="n"/>
      <c r="J40" s="308" t="n"/>
      <c r="K40" s="308" t="n"/>
      <c r="L40" s="308" t="n"/>
      <c r="M40" s="308" t="n"/>
      <c r="N40" s="308" t="n"/>
      <c r="O40" s="308" t="n"/>
    </row>
    <row r="41">
      <c r="B41" s="561" t="n"/>
      <c r="C41" s="561" t="n"/>
      <c r="D41" s="308" t="n"/>
      <c r="E41" s="561" t="n"/>
      <c r="F41" s="561" t="n"/>
      <c r="G41" s="561" t="n"/>
      <c r="H41" s="561" t="n"/>
      <c r="I41" s="561" t="n"/>
      <c r="J41" s="308" t="n"/>
      <c r="K41" s="308" t="n"/>
      <c r="L41" s="308" t="n"/>
      <c r="M41" s="308" t="n"/>
      <c r="N41" s="308" t="n"/>
      <c r="O41" s="308" t="n"/>
    </row>
    <row r="42">
      <c r="B42" s="561" t="n"/>
      <c r="C42" s="561" t="n"/>
      <c r="D42" s="308" t="n"/>
      <c r="E42" s="561" t="n"/>
      <c r="F42" s="561" t="n"/>
      <c r="G42" s="561" t="n"/>
      <c r="H42" s="561" t="n"/>
      <c r="I42" s="561" t="n"/>
      <c r="J42" s="308" t="n"/>
      <c r="K42" s="308" t="n"/>
      <c r="L42" s="308" t="n"/>
      <c r="M42" s="308" t="n"/>
      <c r="N42" s="308" t="n"/>
      <c r="O42" s="308" t="n"/>
    </row>
    <row r="43">
      <c r="B43" s="562" t="n"/>
      <c r="C43" s="562" t="n"/>
      <c r="D43" s="308" t="n"/>
      <c r="E43" s="562" t="n"/>
      <c r="F43" s="562" t="n"/>
      <c r="G43" s="562" t="n"/>
      <c r="H43" s="562" t="n"/>
      <c r="I43" s="562" t="n"/>
      <c r="J43" s="308" t="n"/>
      <c r="K43" s="308" t="n"/>
      <c r="L43" s="308" t="n"/>
      <c r="M43" s="308" t="n"/>
      <c r="N43" s="308" t="n"/>
      <c r="O43" s="308" t="n"/>
    </row>
    <row r="44">
      <c r="B44" s="308" t="n"/>
      <c r="C44" s="308" t="n"/>
      <c r="D44" s="308" t="n"/>
      <c r="E44" s="308" t="n"/>
      <c r="F44" s="308" t="n"/>
      <c r="G44" s="308" t="n"/>
      <c r="H44" s="308" t="n"/>
      <c r="I44" s="308" t="n"/>
      <c r="J44" s="308" t="n"/>
      <c r="K44" s="308" t="n"/>
      <c r="L44" s="308" t="n"/>
      <c r="M44" s="308" t="n"/>
      <c r="N44" s="308" t="n"/>
      <c r="O44" s="308" t="n"/>
    </row>
    <row r="45">
      <c r="B45" s="561" t="n"/>
      <c r="C45" s="561" t="n"/>
      <c r="D45" s="308" t="n"/>
      <c r="E45" s="561" t="n"/>
      <c r="F45" s="561" t="n"/>
      <c r="G45" s="561" t="n"/>
      <c r="H45" s="561" t="n"/>
      <c r="I45" s="561" t="n"/>
      <c r="J45" s="308" t="n"/>
      <c r="K45" s="308" t="n"/>
      <c r="L45" s="308" t="n"/>
      <c r="M45" s="308" t="n"/>
      <c r="N45" s="308" t="n"/>
      <c r="O45" s="308" t="n"/>
    </row>
    <row r="46">
      <c r="B46" s="561" t="n"/>
      <c r="C46" s="561" t="n"/>
      <c r="D46" s="308" t="n"/>
      <c r="E46" s="561" t="n"/>
      <c r="F46" s="561" t="n"/>
      <c r="G46" s="561" t="n"/>
      <c r="H46" s="561" t="n"/>
      <c r="I46" s="561" t="n"/>
      <c r="J46" s="308" t="n"/>
      <c r="K46" s="308" t="n"/>
      <c r="L46" s="308" t="n"/>
      <c r="M46" s="308" t="n"/>
      <c r="N46" s="308" t="n"/>
      <c r="O46" s="308" t="n"/>
    </row>
    <row r="47">
      <c r="B47" s="561" t="n"/>
      <c r="C47" s="561" t="n"/>
      <c r="D47" s="308" t="n"/>
      <c r="E47" s="561" t="n"/>
      <c r="F47" s="561" t="n"/>
      <c r="G47" s="561" t="n"/>
      <c r="H47" s="561" t="n"/>
      <c r="I47" s="561" t="n"/>
      <c r="J47" s="308" t="n"/>
      <c r="K47" s="308" t="n"/>
      <c r="L47" s="308" t="n"/>
      <c r="M47" s="308" t="n"/>
      <c r="N47" s="308" t="n"/>
      <c r="O47" s="308" t="n"/>
    </row>
    <row r="48">
      <c r="B48" s="562" t="n"/>
      <c r="C48" s="562" t="n"/>
      <c r="D48" s="308" t="n"/>
      <c r="E48" s="562" t="n"/>
      <c r="F48" s="562" t="n"/>
      <c r="G48" s="562" t="n"/>
      <c r="H48" s="562" t="n"/>
      <c r="I48" s="562" t="n"/>
      <c r="J48" s="308" t="n"/>
      <c r="K48" s="308" t="n"/>
      <c r="L48" s="308" t="n"/>
      <c r="M48" s="308" t="n"/>
      <c r="N48" s="308" t="n"/>
      <c r="O48" s="308" t="n"/>
    </row>
    <row r="49">
      <c r="B49" s="308" t="n"/>
      <c r="C49" s="308" t="n"/>
      <c r="D49" s="308" t="n"/>
      <c r="E49" s="308" t="n"/>
      <c r="F49" s="308" t="n"/>
      <c r="G49" s="308" t="n"/>
      <c r="H49" s="308" t="n"/>
      <c r="I49" s="308" t="n"/>
      <c r="J49" s="308" t="n"/>
      <c r="K49" s="308" t="n"/>
      <c r="L49" s="308" t="n"/>
      <c r="M49" s="308" t="n"/>
      <c r="N49" s="308" t="n"/>
      <c r="O49" s="308" t="n"/>
    </row>
    <row r="50">
      <c r="B50" s="561" t="n"/>
      <c r="C50" s="561" t="n"/>
      <c r="D50" s="308" t="n"/>
      <c r="E50" s="561" t="n"/>
      <c r="F50" s="561" t="n"/>
      <c r="G50" s="561" t="n"/>
      <c r="H50" s="561" t="n"/>
      <c r="I50" s="561" t="n"/>
      <c r="J50" s="308" t="n"/>
      <c r="K50" s="308" t="n"/>
      <c r="L50" s="308" t="n"/>
      <c r="M50" s="308" t="n"/>
      <c r="N50" s="308" t="n"/>
      <c r="O50" s="308" t="n"/>
    </row>
    <row r="51">
      <c r="B51" s="561" t="n"/>
      <c r="C51" s="561" t="n"/>
      <c r="D51" s="308" t="n"/>
      <c r="E51" s="561" t="n"/>
      <c r="F51" s="561" t="n"/>
      <c r="G51" s="561" t="n"/>
      <c r="H51" s="561" t="n"/>
      <c r="I51" s="561" t="n"/>
      <c r="J51" s="308" t="n"/>
      <c r="K51" s="308" t="n"/>
      <c r="L51" s="308" t="n"/>
      <c r="M51" s="308" t="n"/>
      <c r="N51" s="308" t="n"/>
      <c r="O51" s="308" t="n"/>
    </row>
    <row r="52">
      <c r="B52" s="561" t="n"/>
      <c r="C52" s="561" t="n"/>
      <c r="D52" s="308" t="n"/>
      <c r="E52" s="561" t="n"/>
      <c r="F52" s="561" t="n"/>
      <c r="G52" s="561" t="n"/>
      <c r="H52" s="561" t="n"/>
      <c r="I52" s="561" t="n"/>
      <c r="J52" s="308" t="n"/>
      <c r="K52" s="308" t="n"/>
      <c r="L52" s="308" t="n"/>
      <c r="M52" s="308" t="n"/>
      <c r="N52" s="308" t="n"/>
      <c r="O52" s="308" t="n"/>
    </row>
    <row r="53">
      <c r="B53" s="562" t="n"/>
      <c r="C53" s="562" t="n"/>
      <c r="D53" s="308" t="n"/>
      <c r="E53" s="562" t="n"/>
      <c r="F53" s="562" t="n"/>
      <c r="G53" s="562" t="n"/>
      <c r="H53" s="562" t="n"/>
      <c r="I53" s="562" t="n"/>
      <c r="J53" s="308" t="n"/>
      <c r="K53" s="308" t="n"/>
      <c r="L53" s="308" t="n"/>
      <c r="M53" s="308" t="n"/>
      <c r="N53" s="308" t="n"/>
      <c r="O53" s="308" t="n"/>
    </row>
    <row r="54">
      <c r="B54" s="308" t="n"/>
      <c r="C54" s="308" t="n"/>
      <c r="D54" s="308" t="n"/>
      <c r="E54" s="308" t="n"/>
      <c r="F54" s="308" t="n"/>
      <c r="G54" s="308" t="n"/>
      <c r="H54" s="308" t="n"/>
      <c r="I54" s="308" t="n"/>
      <c r="J54" s="308" t="n"/>
      <c r="K54" s="308" t="n"/>
      <c r="L54" s="308" t="n"/>
      <c r="M54" s="308" t="n"/>
      <c r="N54" s="308" t="n"/>
      <c r="O54" s="308" t="n"/>
    </row>
    <row r="55">
      <c r="B55" s="561" t="n"/>
      <c r="C55" s="561" t="n"/>
      <c r="D55" s="308" t="n"/>
      <c r="E55" s="561" t="n"/>
      <c r="F55" s="561" t="n"/>
      <c r="G55" s="561" t="n"/>
      <c r="H55" s="561" t="n"/>
      <c r="I55" s="561" t="n"/>
      <c r="J55" s="308" t="n"/>
      <c r="K55" s="308" t="n"/>
      <c r="L55" s="308" t="n"/>
      <c r="M55" s="308" t="n"/>
      <c r="N55" s="308" t="n"/>
      <c r="O55" s="308" t="n"/>
    </row>
    <row r="56">
      <c r="B56" s="561" t="n"/>
      <c r="C56" s="561" t="n"/>
      <c r="D56" s="308" t="n"/>
      <c r="E56" s="561" t="n"/>
      <c r="F56" s="561" t="n"/>
      <c r="G56" s="561" t="n"/>
      <c r="H56" s="561" t="n"/>
      <c r="I56" s="561" t="n"/>
      <c r="J56" s="308" t="n"/>
      <c r="K56" s="308" t="n"/>
      <c r="L56" s="308" t="n"/>
      <c r="M56" s="308" t="n"/>
      <c r="N56" s="308" t="n"/>
      <c r="O56" s="308" t="n"/>
    </row>
    <row r="57">
      <c r="B57" s="561" t="n"/>
      <c r="C57" s="561" t="n"/>
      <c r="D57" s="308" t="n"/>
      <c r="E57" s="561" t="n"/>
      <c r="F57" s="561" t="n"/>
      <c r="G57" s="561" t="n"/>
      <c r="H57" s="561" t="n"/>
      <c r="I57" s="561" t="n"/>
      <c r="J57" s="308" t="n"/>
      <c r="K57" s="308" t="n"/>
      <c r="L57" s="308" t="n"/>
      <c r="M57" s="308" t="n"/>
      <c r="N57" s="308" t="n"/>
      <c r="O57" s="308" t="n"/>
    </row>
    <row r="58">
      <c r="B58" s="562" t="n"/>
      <c r="C58" s="562" t="n"/>
      <c r="D58" s="308" t="n"/>
      <c r="E58" s="562" t="n"/>
      <c r="F58" s="562" t="n"/>
      <c r="G58" s="562" t="n"/>
      <c r="H58" s="562" t="n"/>
      <c r="I58" s="562" t="n"/>
      <c r="J58" s="308" t="n"/>
      <c r="K58" s="308" t="n"/>
      <c r="L58" s="308" t="n"/>
      <c r="M58" s="308" t="n"/>
      <c r="N58" s="308" t="n"/>
      <c r="O58" s="308" t="n"/>
    </row>
  </sheetData>
  <sheetProtection selectLockedCells="0" selectUnlockedCells="0" algorithmName="SHA-512" sheet="1" objects="0" insertRows="0" insertHyperlinks="0" autoFilter="0" scenarios="0" formatColumns="0" deleteColumns="0" insertColumns="0" pivotTables="0" deleteRows="0" formatCells="0" saltValue="qb6Z+q5EpiZ3+Ec71WSk3Q==" formatRows="0" sort="0" spinCount="100000" hashValue="mhfvlDrXjYLXDHHUPIgTb0VnbTvscr1BVRDWathIwGcSsszEO8pfZmgem+3znwe2g9Kbt4rXWJypq010fBD9bg=="/>
  <mergeCells count="81">
    <mergeCell ref="B9:B13"/>
    <mergeCell ref="B19:B23"/>
    <mergeCell ref="G14:G18"/>
    <mergeCell ref="E54:E58"/>
    <mergeCell ref="I14:I18"/>
    <mergeCell ref="G54:G58"/>
    <mergeCell ref="C39:C43"/>
    <mergeCell ref="F49:F53"/>
    <mergeCell ref="N3:O3"/>
    <mergeCell ref="J7:O7"/>
    <mergeCell ref="F14:F18"/>
    <mergeCell ref="I49:I53"/>
    <mergeCell ref="H44:H48"/>
    <mergeCell ref="C24:C28"/>
    <mergeCell ref="E24:E28"/>
    <mergeCell ref="H9:H13"/>
    <mergeCell ref="E9:E13"/>
    <mergeCell ref="F24:F28"/>
    <mergeCell ref="E19:E23"/>
    <mergeCell ref="G19:G23"/>
    <mergeCell ref="C9:C13"/>
    <mergeCell ref="E34:E38"/>
    <mergeCell ref="G34:G38"/>
    <mergeCell ref="B1:C4"/>
    <mergeCell ref="B49:B53"/>
    <mergeCell ref="I39:I43"/>
    <mergeCell ref="F9:F13"/>
    <mergeCell ref="G29:G33"/>
    <mergeCell ref="N2:O2"/>
    <mergeCell ref="I29:I33"/>
    <mergeCell ref="H24:H28"/>
    <mergeCell ref="F29:F33"/>
    <mergeCell ref="F44:F48"/>
    <mergeCell ref="F19:F23"/>
    <mergeCell ref="F34:F38"/>
    <mergeCell ref="C14:C18"/>
    <mergeCell ref="E14:E18"/>
    <mergeCell ref="H34:H38"/>
    <mergeCell ref="B14:B18"/>
    <mergeCell ref="H39:H43"/>
    <mergeCell ref="B39:B43"/>
    <mergeCell ref="N4:O4"/>
    <mergeCell ref="C5:C6"/>
    <mergeCell ref="E49:E53"/>
    <mergeCell ref="G49:G53"/>
    <mergeCell ref="B29:B33"/>
    <mergeCell ref="G44:G48"/>
    <mergeCell ref="I44:I48"/>
    <mergeCell ref="B24:B28"/>
    <mergeCell ref="I19:I23"/>
    <mergeCell ref="C19:C23"/>
    <mergeCell ref="H14:H18"/>
    <mergeCell ref="F54:F58"/>
    <mergeCell ref="G9:G13"/>
    <mergeCell ref="D3:M4"/>
    <mergeCell ref="H54:H58"/>
    <mergeCell ref="C34:C38"/>
    <mergeCell ref="I54:I58"/>
    <mergeCell ref="E39:E43"/>
    <mergeCell ref="C54:C58"/>
    <mergeCell ref="G39:G43"/>
    <mergeCell ref="H49:H53"/>
    <mergeCell ref="C29:C33"/>
    <mergeCell ref="E29:E33"/>
    <mergeCell ref="B44:B48"/>
    <mergeCell ref="B7:I7"/>
    <mergeCell ref="B34:B38"/>
    <mergeCell ref="G24:G28"/>
    <mergeCell ref="I24:I28"/>
    <mergeCell ref="H19:H23"/>
    <mergeCell ref="F39:F43"/>
    <mergeCell ref="I9:I13"/>
    <mergeCell ref="D1:M1"/>
    <mergeCell ref="B54:B58"/>
    <mergeCell ref="N1:O1"/>
    <mergeCell ref="C49:C53"/>
    <mergeCell ref="I34:I38"/>
    <mergeCell ref="H29:H33"/>
    <mergeCell ref="D2:M2"/>
    <mergeCell ref="C44:C48"/>
    <mergeCell ref="E44:E48"/>
  </mergeCells>
  <hyperlinks>
    <hyperlink ref="C5" location="INICIO!A1" display="REGRESAR"/>
  </hyperlinks>
  <pageMargins left="0.7" right="0.7" top="0.75" bottom="0.75" header="0.3" footer="0.3"/>
  <pageSetup orientation="portrait" paperSize="9"/>
  <drawing xmlns:r="http://schemas.openxmlformats.org/officeDocument/2006/relationships" r:id="rId1"/>
</worksheet>
</file>

<file path=xl/worksheets/sheet6.xml><?xml version="1.0" encoding="utf-8"?>
<worksheet xmlns="http://schemas.openxmlformats.org/spreadsheetml/2006/main">
  <sheetPr codeName="Hoja13">
    <outlinePr summaryBelow="1" summaryRight="1"/>
    <pageSetUpPr/>
  </sheetPr>
  <dimension ref="B1:Q58"/>
  <sheetViews>
    <sheetView zoomScale="70" zoomScaleNormal="70" workbookViewId="0">
      <selection activeCell="A1" sqref="A1"/>
    </sheetView>
  </sheetViews>
  <sheetFormatPr baseColWidth="10" defaultColWidth="0" defaultRowHeight="15" zeroHeight="1"/>
  <cols>
    <col width="1.7109375" customWidth="1" style="91" min="1" max="1"/>
    <col width="7" customWidth="1" style="91" min="2" max="2"/>
    <col width="20.7109375" customWidth="1" style="91" min="3" max="3"/>
    <col width="19.28515625" customWidth="1" style="91" min="4" max="4"/>
    <col width="29.7109375" customWidth="1" style="91" min="5" max="5"/>
    <col width="19" customWidth="1" style="91" min="6" max="6"/>
    <col width="34.7109375" customWidth="1" style="91" min="7" max="7"/>
    <col width="41.28515625" customWidth="1" style="91" min="8" max="8"/>
    <col width="5.85546875" customWidth="1" style="92" min="9" max="10"/>
    <col width="6.7109375" customWidth="1" style="92" min="11" max="11"/>
    <col width="5.42578125" customWidth="1" style="92" min="12" max="12"/>
    <col width="32.140625" customWidth="1" style="92" min="13" max="13"/>
    <col width="19.140625" customWidth="1" style="91" min="14" max="14"/>
    <col width="19.28515625" customWidth="1" style="91" min="15" max="15"/>
    <col width="11.85546875" customWidth="1" style="91" min="16" max="16"/>
    <col width="16.28515625" customWidth="1" style="91" min="17" max="17"/>
    <col width="5.7109375" customWidth="1" style="91" min="18" max="18"/>
    <col width="7" customWidth="1" style="91" min="19" max="20"/>
    <col hidden="1" width="7" customWidth="1" style="91" min="21" max="27"/>
    <col hidden="1" width="1.85546875" customWidth="1" style="91" min="28" max="28"/>
    <col hidden="1" width="4.42578125" customWidth="1" style="91" min="29" max="29"/>
    <col hidden="1" width="14.140625" customWidth="1" style="91" min="30" max="30"/>
    <col hidden="1" width="3.28515625" customWidth="1" style="91" min="31" max="31"/>
    <col hidden="1" width="14.42578125" customWidth="1" style="91" min="32" max="32"/>
    <col hidden="1" width="53.140625" customWidth="1" style="91" min="33" max="33"/>
    <col hidden="1" width="15.140625" customWidth="1" style="91" min="34" max="34"/>
    <col hidden="1" width="14" customWidth="1" style="91" min="35" max="35"/>
    <col hidden="1" width="3.140625" customWidth="1" style="91" min="36" max="36"/>
    <col hidden="1" width="16.140625" customWidth="1" style="91" min="37" max="37"/>
    <col hidden="1" width="2.140625" customWidth="1" style="91" min="38" max="38"/>
    <col hidden="1" width="14.42578125" customWidth="1" style="91" min="39" max="39"/>
    <col hidden="1" width="3.140625" customWidth="1" style="91" min="40" max="40"/>
    <col hidden="1" width="11.42578125" customWidth="1" style="91" min="41" max="41"/>
    <col hidden="1" width="3.140625" customWidth="1" style="91" min="42" max="42"/>
    <col hidden="1" width="14.42578125" customWidth="1" style="91" min="43" max="43"/>
    <col hidden="1" width="3.140625" customWidth="1" style="91" min="44" max="44"/>
    <col hidden="1" width="11.42578125" customWidth="1" style="91" min="45" max="45"/>
    <col hidden="1" width="3.140625" customWidth="1" style="91" min="46" max="46"/>
    <col hidden="1" width="11.42578125" customWidth="1" style="91" min="47" max="47"/>
    <col hidden="1" width="4.28515625" customWidth="1" style="91" min="48" max="48"/>
    <col hidden="1" width="11.42578125" customWidth="1" style="91" min="49" max="51"/>
    <col hidden="1" width="12.85546875" customWidth="1" style="91" min="52" max="52"/>
    <col hidden="1" width="16.140625" customWidth="1" style="91" min="53" max="53"/>
    <col hidden="1" width="11.42578125" customWidth="1" style="91" min="54" max="55"/>
    <col hidden="1" width="7.42578125" customWidth="1" style="91" min="56" max="56"/>
    <col hidden="1" width="13.42578125" customWidth="1" style="91" min="57" max="57"/>
    <col hidden="1" width="8.140625" customWidth="1" style="91" min="58" max="58"/>
    <col hidden="1" width="15.42578125" customWidth="1" style="91" min="59" max="59"/>
    <col hidden="1" width="10.42578125" customWidth="1" style="91" min="60" max="60"/>
    <col hidden="1" width="16.85546875" customWidth="1" style="91" min="61" max="61"/>
    <col hidden="1" width="30.7109375" customWidth="1" style="91" min="62" max="62"/>
    <col hidden="1" width="46.7109375" customWidth="1" style="91" min="63" max="63"/>
    <col hidden="1" width="23" customWidth="1" style="91" min="64" max="64"/>
    <col hidden="1" width="17.7109375" customWidth="1" style="91" min="65" max="65"/>
    <col hidden="1" width="35.140625" customWidth="1" style="91" min="66" max="66"/>
    <col hidden="1" width="11.42578125" customWidth="1" style="91" min="67" max="16384"/>
  </cols>
  <sheetData>
    <row r="1" ht="21.75" customHeight="1">
      <c r="B1" s="312" t="n"/>
      <c r="C1" s="552" t="n"/>
      <c r="D1" s="563" t="inlineStr">
        <is>
          <t>MACROPROCESO ESTRATÉGICO</t>
        </is>
      </c>
      <c r="E1" s="560" t="n"/>
      <c r="F1" s="560" t="n"/>
      <c r="G1" s="560" t="n"/>
      <c r="H1" s="560" t="n"/>
      <c r="I1" s="560" t="n"/>
      <c r="J1" s="560" t="n"/>
      <c r="K1" s="560" t="n"/>
      <c r="L1" s="560" t="n"/>
      <c r="M1" s="560" t="n"/>
      <c r="N1" s="560" t="n"/>
      <c r="O1" s="559" t="n"/>
      <c r="P1" s="316" t="inlineStr">
        <is>
          <t>CÓDIGO: ESGr056</t>
        </is>
      </c>
      <c r="Q1" s="554" t="n"/>
    </row>
    <row r="2" ht="23.25" customHeight="1">
      <c r="B2" s="555" t="n"/>
      <c r="C2" s="556" t="n"/>
      <c r="D2" s="316" t="inlineStr">
        <is>
          <t>PROCESO GESTIÓN SISTEMAS INTEGRADOS - CALIDAD</t>
        </is>
      </c>
      <c r="E2" s="553" t="n"/>
      <c r="F2" s="553" t="n"/>
      <c r="G2" s="553" t="n"/>
      <c r="H2" s="553" t="n"/>
      <c r="I2" s="553" t="n"/>
      <c r="J2" s="553" t="n"/>
      <c r="K2" s="553" t="n"/>
      <c r="L2" s="553" t="n"/>
      <c r="M2" s="553" t="n"/>
      <c r="N2" s="553" t="n"/>
      <c r="O2" s="554" t="n"/>
      <c r="P2" s="316" t="inlineStr">
        <is>
          <t>VERSIÓN: 1</t>
        </is>
      </c>
      <c r="Q2" s="554" t="n"/>
    </row>
    <row r="3" ht="24.75" customHeight="1">
      <c r="B3" s="555" t="n"/>
      <c r="C3" s="556" t="n"/>
      <c r="D3" s="316" t="inlineStr">
        <is>
          <t>GESTIÓN DEL RIESGO FISCAL</t>
        </is>
      </c>
      <c r="E3" s="557" t="n"/>
      <c r="F3" s="557" t="n"/>
      <c r="G3" s="557" t="n"/>
      <c r="H3" s="557" t="n"/>
      <c r="I3" s="557" t="n"/>
      <c r="J3" s="557" t="n"/>
      <c r="K3" s="557" t="n"/>
      <c r="L3" s="557" t="n"/>
      <c r="M3" s="557" t="n"/>
      <c r="N3" s="557" t="n"/>
      <c r="O3" s="552" t="n"/>
      <c r="P3" s="316" t="inlineStr">
        <is>
          <t>VIGENCIA: 2024-02-28</t>
        </is>
      </c>
      <c r="Q3" s="554" t="n"/>
    </row>
    <row r="4" ht="29.25" customHeight="1">
      <c r="B4" s="558" t="n"/>
      <c r="C4" s="559" t="n"/>
      <c r="D4" s="558" t="n"/>
      <c r="E4" s="560" t="n"/>
      <c r="F4" s="560" t="n"/>
      <c r="G4" s="560" t="n"/>
      <c r="H4" s="560" t="n"/>
      <c r="I4" s="560" t="n"/>
      <c r="J4" s="560" t="n"/>
      <c r="K4" s="560" t="n"/>
      <c r="L4" s="560" t="n"/>
      <c r="M4" s="560" t="n"/>
      <c r="N4" s="560" t="n"/>
      <c r="O4" s="559" t="n"/>
      <c r="P4" s="316" t="inlineStr">
        <is>
          <t>PÁGINA: 3 de 9</t>
        </is>
      </c>
      <c r="Q4" s="554" t="n"/>
    </row>
    <row r="6" ht="26.25" customHeight="1">
      <c r="B6" s="100" t="n"/>
      <c r="C6" s="101" t="inlineStr">
        <is>
          <t>REGRESAR</t>
        </is>
      </c>
      <c r="D6" s="100" t="n"/>
      <c r="E6" s="100" t="n"/>
      <c r="F6" s="100" t="n"/>
      <c r="G6" s="100" t="n"/>
      <c r="H6" s="100" t="n"/>
      <c r="I6" s="100" t="n"/>
      <c r="J6" s="100" t="n"/>
      <c r="K6" s="100" t="n"/>
      <c r="L6" s="100" t="n"/>
      <c r="M6" s="100" t="n"/>
      <c r="N6" s="100" t="n"/>
      <c r="O6" s="100" t="n"/>
      <c r="P6" s="100" t="n"/>
      <c r="Q6" s="100" t="n"/>
    </row>
    <row r="7" ht="30.75" customHeight="1">
      <c r="B7" s="323" t="inlineStr">
        <is>
          <t>IDENTIFICACIÓN DEL RIESGO</t>
        </is>
      </c>
      <c r="C7" s="564" t="n"/>
      <c r="D7" s="564" t="n"/>
      <c r="E7" s="564" t="n"/>
      <c r="F7" s="564" t="n"/>
      <c r="G7" s="564" t="n"/>
      <c r="H7" s="565" t="n"/>
      <c r="I7" s="324" t="inlineStr">
        <is>
          <t>TRATAMIENTO DEL RIESGO</t>
        </is>
      </c>
      <c r="J7" s="564" t="n"/>
      <c r="K7" s="564" t="n"/>
      <c r="L7" s="564" t="n"/>
      <c r="M7" s="564" t="n"/>
      <c r="N7" s="564" t="n"/>
      <c r="O7" s="564" t="n"/>
      <c r="P7" s="564" t="n"/>
      <c r="Q7" s="565" t="n"/>
    </row>
    <row r="8" ht="115.5" customHeight="1">
      <c r="B8" s="102" t="inlineStr">
        <is>
          <t>ID</t>
        </is>
      </c>
      <c r="C8" s="102" t="inlineStr">
        <is>
          <t>MACROPROCESO</t>
        </is>
      </c>
      <c r="D8" s="102" t="inlineStr">
        <is>
          <t>PROCESO</t>
        </is>
      </c>
      <c r="E8" s="102" t="inlineStr">
        <is>
          <t>RIESGO</t>
        </is>
      </c>
      <c r="F8" s="102" t="inlineStr">
        <is>
          <t>CLASIFICACIÓN</t>
        </is>
      </c>
      <c r="G8" s="102" t="inlineStr">
        <is>
          <t>CAUSA</t>
        </is>
      </c>
      <c r="H8" s="102" t="inlineStr">
        <is>
          <t>CONSECUENCIA</t>
        </is>
      </c>
      <c r="I8" s="162" t="inlineStr">
        <is>
          <t>PROBABILIDAD</t>
        </is>
      </c>
      <c r="J8" s="162" t="inlineStr">
        <is>
          <t>IMPACTO</t>
        </is>
      </c>
      <c r="K8" s="162" t="inlineStr">
        <is>
          <t>RIESGO RESIDUAL</t>
        </is>
      </c>
      <c r="L8" s="162" t="inlineStr">
        <is>
          <t>OPCIÓN MANEJO</t>
        </is>
      </c>
      <c r="M8" s="102" t="inlineStr">
        <is>
          <t>ACTIVIDADES DE CONTROL</t>
        </is>
      </c>
      <c r="N8" s="102" t="inlineStr">
        <is>
          <t>SOPORTE</t>
        </is>
      </c>
      <c r="O8" s="102" t="inlineStr">
        <is>
          <t>RESPONSABLE</t>
        </is>
      </c>
      <c r="P8" s="102" t="inlineStr">
        <is>
          <t>TIEMPO</t>
        </is>
      </c>
      <c r="Q8" s="102" t="inlineStr">
        <is>
          <t>INDICADOR</t>
        </is>
      </c>
    </row>
    <row r="9">
      <c r="B9" s="308" t="n"/>
      <c r="C9" s="308" t="n"/>
      <c r="D9" s="308" t="n"/>
      <c r="E9" s="160" t="n"/>
      <c r="F9" s="94" t="n"/>
      <c r="G9" s="95" t="n"/>
      <c r="H9" s="161" t="n"/>
      <c r="I9" s="94" t="n"/>
      <c r="J9" s="94" t="n"/>
      <c r="K9" s="94" t="n"/>
      <c r="L9" s="94" t="n"/>
      <c r="M9" s="96" t="n"/>
      <c r="N9" s="308" t="n"/>
      <c r="O9" s="308" t="n"/>
      <c r="P9" s="308" t="n"/>
      <c r="Q9" s="308" t="n"/>
    </row>
    <row r="10">
      <c r="B10" s="308" t="n"/>
      <c r="C10" s="308" t="n"/>
      <c r="D10" s="308" t="n"/>
      <c r="E10" s="160" t="n"/>
      <c r="F10" s="94" t="n"/>
      <c r="G10" s="95" t="n"/>
      <c r="H10" s="161" t="n"/>
      <c r="I10" s="94" t="n"/>
      <c r="J10" s="94" t="n"/>
      <c r="K10" s="94" t="n"/>
      <c r="L10" s="94" t="n"/>
      <c r="M10" s="96" t="n"/>
      <c r="N10" s="308" t="n"/>
      <c r="O10" s="308" t="n"/>
      <c r="P10" s="308" t="n"/>
      <c r="Q10" s="308" t="n"/>
    </row>
    <row r="11">
      <c r="B11" s="308" t="n"/>
      <c r="C11" s="308" t="n"/>
      <c r="D11" s="308" t="n"/>
      <c r="E11" s="308" t="n"/>
      <c r="F11" s="94" t="n"/>
      <c r="G11" s="95" t="n"/>
      <c r="H11" s="161" t="n"/>
      <c r="I11" s="94" t="n"/>
      <c r="J11" s="94" t="n"/>
      <c r="K11" s="94" t="n"/>
      <c r="L11" s="94" t="n"/>
      <c r="M11" s="96" t="n"/>
      <c r="N11" s="308" t="n"/>
      <c r="O11" s="308" t="n"/>
      <c r="P11" s="308" t="n"/>
      <c r="Q11" s="308" t="n"/>
    </row>
    <row r="12">
      <c r="B12" s="308" t="n"/>
      <c r="C12" s="308" t="n"/>
      <c r="D12" s="308" t="n"/>
      <c r="E12" s="308" t="n"/>
      <c r="F12" s="94" t="n"/>
      <c r="G12" s="308" t="n"/>
      <c r="H12" s="308" t="n"/>
      <c r="I12" s="94" t="n"/>
      <c r="J12" s="94" t="n"/>
      <c r="K12" s="94" t="n"/>
      <c r="L12" s="94" t="n"/>
      <c r="M12" s="96" t="n"/>
      <c r="N12" s="308" t="n"/>
      <c r="O12" s="308" t="n"/>
      <c r="P12" s="308" t="n"/>
      <c r="Q12" s="308" t="n"/>
    </row>
    <row r="13">
      <c r="B13" s="308" t="n"/>
      <c r="C13" s="308" t="n"/>
      <c r="D13" s="308" t="n"/>
      <c r="E13" s="308" t="n"/>
      <c r="F13" s="94" t="n"/>
      <c r="G13" s="308" t="n"/>
      <c r="H13" s="308" t="n"/>
      <c r="I13" s="94" t="n"/>
      <c r="J13" s="94" t="n"/>
      <c r="K13" s="94" t="n"/>
      <c r="L13" s="94" t="n"/>
      <c r="M13" s="96" t="n"/>
      <c r="N13" s="308" t="n"/>
      <c r="O13" s="308" t="n"/>
      <c r="P13" s="308" t="n"/>
      <c r="Q13" s="308" t="n"/>
    </row>
    <row r="14">
      <c r="B14" s="308" t="n"/>
      <c r="C14" s="308" t="n"/>
      <c r="D14" s="308" t="n"/>
      <c r="E14" s="308" t="n"/>
      <c r="F14" s="94" t="n"/>
      <c r="G14" s="308" t="n"/>
      <c r="H14" s="308" t="n"/>
      <c r="I14" s="94" t="n"/>
      <c r="J14" s="94" t="n"/>
      <c r="K14" s="94" t="n"/>
      <c r="L14" s="94" t="n"/>
      <c r="M14" s="96" t="n"/>
      <c r="N14" s="308" t="n"/>
      <c r="O14" s="308" t="n"/>
      <c r="P14" s="308" t="n"/>
      <c r="Q14" s="308" t="n"/>
    </row>
    <row r="15">
      <c r="B15" s="308" t="n"/>
      <c r="C15" s="308" t="n"/>
      <c r="D15" s="308" t="n"/>
      <c r="E15" s="308" t="n"/>
      <c r="F15" s="94" t="n"/>
      <c r="G15" s="308" t="n"/>
      <c r="H15" s="308" t="n"/>
      <c r="I15" s="94" t="n"/>
      <c r="J15" s="94" t="n"/>
      <c r="K15" s="94" t="n"/>
      <c r="L15" s="94" t="n"/>
      <c r="M15" s="96" t="n"/>
      <c r="N15" s="308" t="n"/>
      <c r="O15" s="308" t="n"/>
      <c r="P15" s="308" t="n"/>
      <c r="Q15" s="308" t="n"/>
    </row>
    <row r="16">
      <c r="B16" s="308" t="n"/>
      <c r="C16" s="308" t="n"/>
      <c r="D16" s="308" t="n"/>
      <c r="E16" s="308" t="n"/>
      <c r="F16" s="94" t="n"/>
      <c r="G16" s="308" t="n"/>
      <c r="H16" s="308" t="n"/>
      <c r="I16" s="94" t="n"/>
      <c r="J16" s="94" t="n"/>
      <c r="K16" s="94" t="n"/>
      <c r="L16" s="94" t="n"/>
      <c r="M16" s="96" t="n"/>
      <c r="N16" s="308" t="n"/>
      <c r="O16" s="308" t="n"/>
      <c r="P16" s="308" t="n"/>
      <c r="Q16" s="308" t="n"/>
    </row>
    <row r="17">
      <c r="B17" s="308" t="n"/>
      <c r="C17" s="308" t="n"/>
      <c r="D17" s="308" t="n"/>
      <c r="E17" s="308" t="n"/>
      <c r="F17" s="94" t="n"/>
      <c r="G17" s="308" t="n"/>
      <c r="H17" s="308" t="n"/>
      <c r="I17" s="94" t="n"/>
      <c r="J17" s="94" t="n"/>
      <c r="K17" s="94" t="n"/>
      <c r="L17" s="94" t="n"/>
      <c r="M17" s="96" t="n"/>
      <c r="N17" s="308" t="n"/>
      <c r="O17" s="308" t="n"/>
      <c r="P17" s="308" t="n"/>
      <c r="Q17" s="308" t="n"/>
    </row>
    <row r="18">
      <c r="B18" s="308" t="n"/>
      <c r="C18" s="308" t="n"/>
      <c r="D18" s="308" t="n"/>
      <c r="E18" s="308" t="n"/>
      <c r="F18" s="94" t="n"/>
      <c r="G18" s="308" t="n"/>
      <c r="H18" s="160" t="n"/>
      <c r="I18" s="94" t="n"/>
      <c r="J18" s="94" t="n"/>
      <c r="K18" s="94" t="n"/>
      <c r="L18" s="94" t="n"/>
      <c r="M18" s="96" t="n"/>
      <c r="N18" s="308" t="n"/>
      <c r="O18" s="308" t="n"/>
      <c r="P18" s="308" t="n"/>
      <c r="Q18" s="308" t="n"/>
    </row>
    <row r="19">
      <c r="B19" s="308" t="n"/>
      <c r="C19" s="308" t="n"/>
      <c r="D19" s="308" t="n"/>
      <c r="E19" s="308" t="n"/>
      <c r="F19" s="94" t="n"/>
      <c r="G19" s="308" t="n"/>
      <c r="H19" s="160" t="n"/>
      <c r="I19" s="94" t="n"/>
      <c r="J19" s="94" t="n"/>
      <c r="K19" s="94" t="n"/>
      <c r="L19" s="94" t="n"/>
      <c r="M19" s="96" t="n"/>
      <c r="N19" s="308" t="n"/>
      <c r="O19" s="308" t="n"/>
      <c r="P19" s="308" t="n"/>
      <c r="Q19" s="308" t="n"/>
    </row>
    <row r="20">
      <c r="B20" s="308" t="n"/>
      <c r="C20" s="308" t="n"/>
      <c r="D20" s="308" t="n"/>
      <c r="E20" s="308" t="n"/>
      <c r="F20" s="94" t="n"/>
      <c r="G20" s="308" t="n"/>
      <c r="H20" s="308" t="n"/>
      <c r="I20" s="94" t="n"/>
      <c r="J20" s="94" t="n"/>
      <c r="K20" s="94" t="n"/>
      <c r="L20" s="94" t="n"/>
      <c r="M20" s="96" t="n"/>
      <c r="N20" s="308" t="n"/>
      <c r="O20" s="308" t="n"/>
      <c r="P20" s="308" t="n"/>
      <c r="Q20" s="308" t="n"/>
    </row>
    <row r="21">
      <c r="B21" s="308" t="n"/>
      <c r="C21" s="308" t="n"/>
      <c r="D21" s="308" t="n"/>
      <c r="E21" s="308" t="n"/>
      <c r="F21" s="94" t="n"/>
      <c r="G21" s="308" t="n"/>
      <c r="H21" s="308" t="n"/>
      <c r="I21" s="94" t="n"/>
      <c r="J21" s="94" t="n"/>
      <c r="K21" s="94" t="n"/>
      <c r="L21" s="94" t="n"/>
      <c r="M21" s="96" t="n"/>
      <c r="N21" s="308" t="n"/>
      <c r="O21" s="308" t="n"/>
      <c r="P21" s="308" t="n"/>
      <c r="Q21" s="308" t="n"/>
    </row>
    <row r="22">
      <c r="B22" s="308" t="n"/>
      <c r="C22" s="308" t="n"/>
      <c r="D22" s="308" t="n"/>
      <c r="E22" s="308" t="n"/>
      <c r="F22" s="94" t="n"/>
      <c r="G22" s="308" t="n"/>
      <c r="H22" s="308" t="n"/>
      <c r="I22" s="94" t="n"/>
      <c r="J22" s="94" t="n"/>
      <c r="K22" s="94" t="n"/>
      <c r="L22" s="94" t="n"/>
      <c r="M22" s="96" t="n"/>
      <c r="N22" s="308" t="n"/>
      <c r="O22" s="308" t="n"/>
      <c r="P22" s="308" t="n"/>
      <c r="Q22" s="308" t="n"/>
    </row>
    <row r="23">
      <c r="B23" s="308" t="n"/>
      <c r="C23" s="308" t="n"/>
      <c r="D23" s="308" t="n"/>
      <c r="E23" s="308" t="n"/>
      <c r="F23" s="94" t="n"/>
      <c r="G23" s="308" t="n"/>
      <c r="H23" s="308" t="n"/>
      <c r="I23" s="94" t="n"/>
      <c r="J23" s="94" t="n"/>
      <c r="K23" s="94" t="n"/>
      <c r="L23" s="94" t="n"/>
      <c r="M23" s="96" t="n"/>
      <c r="N23" s="308" t="n"/>
      <c r="O23" s="308" t="n"/>
      <c r="P23" s="308" t="n"/>
      <c r="Q23" s="308" t="n"/>
    </row>
    <row r="24">
      <c r="B24" s="308" t="n"/>
      <c r="C24" s="308" t="n"/>
      <c r="D24" s="308" t="n"/>
      <c r="E24" s="308" t="n"/>
      <c r="F24" s="94" t="n"/>
      <c r="G24" s="308" t="n"/>
      <c r="H24" s="308" t="n"/>
      <c r="I24" s="94" t="n"/>
      <c r="J24" s="94" t="n"/>
      <c r="K24" s="94" t="n"/>
      <c r="L24" s="94" t="n"/>
      <c r="M24" s="96" t="n"/>
      <c r="N24" s="308" t="n"/>
      <c r="O24" s="308" t="n"/>
      <c r="P24" s="308" t="n"/>
      <c r="Q24" s="308" t="n"/>
    </row>
    <row r="25">
      <c r="B25" s="308" t="n"/>
      <c r="C25" s="308" t="n"/>
      <c r="D25" s="308" t="n"/>
      <c r="E25" s="308" t="n"/>
      <c r="F25" s="94" t="n"/>
      <c r="G25" s="308" t="n"/>
      <c r="H25" s="308" t="n"/>
      <c r="I25" s="94" t="n"/>
      <c r="J25" s="94" t="n"/>
      <c r="K25" s="94" t="n"/>
      <c r="L25" s="94" t="n"/>
      <c r="M25" s="96" t="n"/>
      <c r="N25" s="308" t="n"/>
      <c r="O25" s="308" t="n"/>
      <c r="P25" s="308" t="n"/>
      <c r="Q25" s="308" t="n"/>
    </row>
    <row r="26">
      <c r="B26" s="308" t="n"/>
      <c r="C26" s="308" t="n"/>
      <c r="D26" s="308" t="n"/>
      <c r="E26" s="308" t="n"/>
      <c r="F26" s="94" t="n"/>
      <c r="G26" s="308" t="n"/>
      <c r="H26" s="308" t="n"/>
      <c r="I26" s="94" t="n"/>
      <c r="J26" s="94" t="n"/>
      <c r="K26" s="94" t="n"/>
      <c r="L26" s="94" t="n"/>
      <c r="M26" s="308" t="n"/>
      <c r="N26" s="308" t="n"/>
      <c r="O26" s="308" t="n"/>
      <c r="P26" s="308" t="n"/>
      <c r="Q26" s="308" t="n"/>
    </row>
    <row r="27">
      <c r="B27" s="308" t="n"/>
      <c r="C27" s="308" t="n"/>
      <c r="D27" s="308" t="n"/>
      <c r="E27" s="308" t="n"/>
      <c r="F27" s="94" t="n"/>
      <c r="G27" s="308" t="n"/>
      <c r="H27" s="308" t="n"/>
      <c r="I27" s="94" t="n"/>
      <c r="J27" s="94" t="n"/>
      <c r="K27" s="94" t="n"/>
      <c r="L27" s="94" t="n"/>
      <c r="M27" s="308" t="n"/>
      <c r="N27" s="308" t="n"/>
      <c r="O27" s="308" t="n"/>
      <c r="P27" s="308" t="n"/>
      <c r="Q27" s="308" t="n"/>
    </row>
    <row r="28">
      <c r="B28" s="308" t="n"/>
      <c r="C28" s="308" t="n"/>
      <c r="D28" s="308" t="n"/>
      <c r="E28" s="308" t="n"/>
      <c r="F28" s="94" t="n"/>
      <c r="G28" s="308" t="n"/>
      <c r="H28" s="308" t="n"/>
      <c r="I28" s="94" t="n"/>
      <c r="J28" s="94" t="n"/>
      <c r="K28" s="94" t="n"/>
      <c r="L28" s="94" t="n"/>
      <c r="M28" s="308" t="n"/>
      <c r="N28" s="308" t="n"/>
      <c r="O28" s="308" t="n"/>
      <c r="P28" s="308" t="n"/>
      <c r="Q28" s="308" t="n"/>
    </row>
    <row r="29">
      <c r="B29" s="308" t="n"/>
      <c r="C29" s="308" t="n"/>
      <c r="D29" s="308" t="n"/>
      <c r="E29" s="308" t="n"/>
      <c r="F29" s="94" t="n"/>
      <c r="G29" s="308" t="n"/>
      <c r="H29" s="308" t="n"/>
      <c r="I29" s="94" t="n"/>
      <c r="J29" s="94" t="n"/>
      <c r="K29" s="94" t="n"/>
      <c r="L29" s="94" t="n"/>
      <c r="M29" s="308" t="n"/>
      <c r="N29" s="308" t="n"/>
      <c r="O29" s="308" t="n"/>
      <c r="P29" s="308" t="n"/>
      <c r="Q29" s="308" t="n"/>
    </row>
    <row r="30">
      <c r="B30" s="308" t="n"/>
      <c r="C30" s="308" t="n"/>
      <c r="D30" s="308" t="n"/>
      <c r="E30" s="308" t="n"/>
      <c r="F30" s="94" t="n"/>
      <c r="G30" s="308" t="n"/>
      <c r="H30" s="308" t="n"/>
      <c r="I30" s="94" t="n"/>
      <c r="J30" s="94" t="n"/>
      <c r="K30" s="94" t="n"/>
      <c r="L30" s="94" t="n"/>
      <c r="M30" s="96" t="n"/>
      <c r="N30" s="308" t="n"/>
      <c r="O30" s="308" t="n"/>
      <c r="P30" s="308" t="n"/>
      <c r="Q30" s="308" t="n"/>
    </row>
    <row r="31">
      <c r="B31" s="308" t="n"/>
      <c r="C31" s="308" t="n"/>
      <c r="D31" s="308" t="n"/>
      <c r="E31" s="308" t="n"/>
      <c r="F31" s="94" t="n"/>
      <c r="G31" s="308" t="n"/>
      <c r="H31" s="308" t="n"/>
      <c r="I31" s="94" t="n"/>
      <c r="J31" s="94" t="n"/>
      <c r="K31" s="94" t="n"/>
      <c r="L31" s="94" t="n"/>
      <c r="M31" s="96" t="n"/>
      <c r="N31" s="308" t="n"/>
      <c r="O31" s="308" t="n"/>
      <c r="P31" s="308" t="n"/>
      <c r="Q31" s="308" t="n"/>
    </row>
    <row r="32">
      <c r="B32" s="308" t="n"/>
      <c r="C32" s="308" t="n"/>
      <c r="D32" s="308" t="n"/>
      <c r="E32" s="308" t="n"/>
      <c r="F32" s="94" t="n"/>
      <c r="G32" s="308" t="n"/>
      <c r="H32" s="308" t="n"/>
      <c r="I32" s="94" t="n"/>
      <c r="J32" s="94" t="n"/>
      <c r="K32" s="94" t="n"/>
      <c r="L32" s="94" t="n"/>
      <c r="M32" s="96" t="n"/>
      <c r="N32" s="308" t="n"/>
      <c r="O32" s="308" t="n"/>
      <c r="P32" s="308" t="n"/>
      <c r="Q32" s="308" t="n"/>
    </row>
    <row r="33">
      <c r="B33" s="308" t="n"/>
      <c r="C33" s="308" t="n"/>
      <c r="D33" s="308" t="n"/>
      <c r="E33" s="308" t="n"/>
      <c r="F33" s="94" t="n"/>
      <c r="G33" s="308" t="n"/>
      <c r="H33" s="308" t="n"/>
      <c r="I33" s="94" t="n"/>
      <c r="J33" s="94" t="n"/>
      <c r="K33" s="94" t="n"/>
      <c r="L33" s="94" t="n"/>
      <c r="M33" s="96" t="n"/>
      <c r="N33" s="308" t="n"/>
      <c r="O33" s="308" t="n"/>
      <c r="P33" s="308" t="n"/>
      <c r="Q33" s="308" t="n"/>
    </row>
    <row r="34">
      <c r="B34" s="308" t="n"/>
      <c r="C34" s="308" t="n"/>
      <c r="D34" s="308" t="n"/>
      <c r="E34" s="308" t="n"/>
      <c r="F34" s="94" t="n"/>
      <c r="G34" s="308" t="n"/>
      <c r="H34" s="308" t="n"/>
      <c r="I34" s="94" t="n"/>
      <c r="J34" s="94" t="n"/>
      <c r="K34" s="94" t="n"/>
      <c r="L34" s="94" t="n"/>
      <c r="M34" s="96" t="n"/>
      <c r="N34" s="308" t="n"/>
      <c r="O34" s="308" t="n"/>
      <c r="P34" s="308" t="n"/>
      <c r="Q34" s="308" t="n"/>
    </row>
    <row r="35">
      <c r="B35" s="308" t="n"/>
      <c r="C35" s="308" t="n"/>
      <c r="D35" s="308" t="n"/>
      <c r="E35" s="308" t="n"/>
      <c r="F35" s="94" t="n"/>
      <c r="G35" s="308" t="n"/>
      <c r="H35" s="308" t="n"/>
      <c r="I35" s="94" t="n"/>
      <c r="J35" s="94" t="n"/>
      <c r="K35" s="94" t="n"/>
      <c r="L35" s="94" t="n"/>
      <c r="M35" s="308" t="n"/>
      <c r="N35" s="96" t="n"/>
      <c r="O35" s="308" t="n"/>
      <c r="P35" s="308" t="n"/>
      <c r="Q35" s="308" t="n"/>
    </row>
    <row r="36">
      <c r="B36" s="308" t="n"/>
      <c r="C36" s="308" t="n"/>
      <c r="D36" s="308" t="n"/>
      <c r="E36" s="308" t="n"/>
      <c r="F36" s="94" t="n"/>
      <c r="G36" s="308" t="n"/>
      <c r="H36" s="308" t="n"/>
      <c r="I36" s="94" t="n"/>
      <c r="J36" s="94" t="n"/>
      <c r="K36" s="94" t="n"/>
      <c r="L36" s="94" t="n"/>
      <c r="M36" s="96" t="n"/>
      <c r="N36" s="308" t="n"/>
      <c r="O36" s="308" t="n"/>
      <c r="P36" s="308" t="n"/>
      <c r="Q36" s="308" t="n"/>
    </row>
    <row r="37">
      <c r="B37" s="308" t="n"/>
      <c r="C37" s="308" t="n"/>
      <c r="D37" s="308" t="n"/>
      <c r="E37" s="308" t="n"/>
      <c r="F37" s="94" t="n"/>
      <c r="G37" s="308" t="n"/>
      <c r="H37" s="308" t="n"/>
      <c r="I37" s="94" t="n"/>
      <c r="J37" s="94" t="n"/>
      <c r="K37" s="94" t="n"/>
      <c r="L37" s="94" t="n"/>
      <c r="M37" s="96" t="n"/>
      <c r="N37" s="308" t="n"/>
      <c r="O37" s="308" t="n"/>
      <c r="P37" s="308" t="n"/>
      <c r="Q37" s="308" t="n"/>
    </row>
    <row r="38">
      <c r="B38" s="308" t="n"/>
      <c r="C38" s="308" t="n"/>
      <c r="D38" s="308" t="n"/>
      <c r="E38" s="308" t="n"/>
      <c r="F38" s="94" t="n"/>
      <c r="G38" s="308" t="n"/>
      <c r="H38" s="97" t="n"/>
      <c r="I38" s="94" t="n"/>
      <c r="J38" s="94" t="n"/>
      <c r="K38" s="94" t="n"/>
      <c r="L38" s="94" t="n"/>
      <c r="M38" s="96" t="n"/>
      <c r="N38" s="308" t="n"/>
      <c r="O38" s="308" t="n"/>
      <c r="P38" s="308" t="n"/>
      <c r="Q38" s="308" t="n"/>
    </row>
    <row r="39">
      <c r="B39" s="308" t="n"/>
      <c r="C39" s="308" t="n"/>
      <c r="D39" s="308" t="n"/>
      <c r="E39" s="308" t="n"/>
      <c r="F39" s="94" t="n"/>
      <c r="G39" s="308" t="n"/>
      <c r="H39" s="308" t="n"/>
      <c r="I39" s="94" t="n"/>
      <c r="J39" s="94" t="n"/>
      <c r="K39" s="94" t="n"/>
      <c r="L39" s="94" t="n"/>
      <c r="M39" s="96" t="n"/>
      <c r="N39" s="308" t="n"/>
      <c r="O39" s="308" t="n"/>
      <c r="P39" s="308" t="n"/>
      <c r="Q39" s="308" t="n"/>
    </row>
    <row r="40">
      <c r="B40" s="308" t="n"/>
      <c r="C40" s="308" t="n"/>
      <c r="D40" s="308" t="n"/>
      <c r="E40" s="308" t="n"/>
      <c r="F40" s="94" t="n"/>
      <c r="G40" s="308" t="n"/>
      <c r="H40" s="308" t="n"/>
      <c r="I40" s="94" t="n"/>
      <c r="J40" s="94" t="n"/>
      <c r="K40" s="94" t="n"/>
      <c r="L40" s="94" t="n"/>
      <c r="M40" s="96" t="n"/>
      <c r="N40" s="308" t="n"/>
      <c r="O40" s="308" t="n"/>
      <c r="P40" s="308" t="n"/>
      <c r="Q40" s="308" t="n"/>
    </row>
    <row r="41">
      <c r="B41" s="308" t="n"/>
      <c r="C41" s="308" t="n"/>
      <c r="D41" s="308" t="n"/>
      <c r="E41" s="308" t="n"/>
      <c r="F41" s="94" t="n"/>
      <c r="G41" s="308" t="n"/>
      <c r="H41" s="308" t="n"/>
      <c r="I41" s="94" t="n"/>
      <c r="J41" s="94" t="n"/>
      <c r="K41" s="94" t="n"/>
      <c r="L41" s="94" t="n"/>
      <c r="M41" s="96" t="n"/>
      <c r="N41" s="308" t="n"/>
      <c r="O41" s="308" t="n"/>
      <c r="P41" s="308" t="n"/>
      <c r="Q41" s="308" t="n"/>
    </row>
    <row r="42">
      <c r="B42" s="308" t="n"/>
      <c r="C42" s="308" t="n"/>
      <c r="D42" s="308" t="n"/>
      <c r="E42" s="308" t="n"/>
      <c r="F42" s="94" t="n"/>
      <c r="G42" s="308" t="n"/>
      <c r="H42" s="308" t="n"/>
      <c r="I42" s="94" t="n"/>
      <c r="J42" s="94" t="n"/>
      <c r="K42" s="94" t="n"/>
      <c r="L42" s="94" t="n"/>
      <c r="M42" s="96" t="n"/>
      <c r="N42" s="308" t="n"/>
      <c r="O42" s="308" t="n"/>
      <c r="P42" s="308" t="n"/>
      <c r="Q42" s="308" t="n"/>
    </row>
    <row r="43">
      <c r="B43" s="308" t="n"/>
      <c r="C43" s="308" t="n"/>
      <c r="D43" s="308" t="n"/>
      <c r="E43" s="308" t="n"/>
      <c r="F43" s="94" t="n"/>
      <c r="G43" s="308" t="n"/>
      <c r="H43" s="308" t="n"/>
      <c r="I43" s="94" t="n"/>
      <c r="J43" s="94" t="n"/>
      <c r="K43" s="94" t="n"/>
      <c r="L43" s="94" t="n"/>
      <c r="M43" s="96" t="n"/>
      <c r="N43" s="308" t="n"/>
      <c r="O43" s="308" t="n"/>
      <c r="P43" s="308" t="n"/>
      <c r="Q43" s="308" t="n"/>
    </row>
    <row r="44">
      <c r="B44" s="308" t="n"/>
      <c r="C44" s="98" t="n"/>
      <c r="D44" s="98" t="n"/>
      <c r="E44" s="308" t="n"/>
      <c r="F44" s="94" t="n"/>
      <c r="G44" s="308" t="n"/>
      <c r="H44" s="308" t="n"/>
      <c r="I44" s="94" t="n"/>
      <c r="J44" s="94" t="n"/>
      <c r="K44" s="94" t="n"/>
      <c r="L44" s="94" t="n"/>
      <c r="M44" s="99" t="n"/>
      <c r="N44" s="308" t="n"/>
      <c r="O44" s="308" t="n"/>
      <c r="P44" s="98" t="n"/>
      <c r="Q44" s="308" t="n"/>
    </row>
    <row r="45">
      <c r="B45" s="308" t="n"/>
      <c r="C45" s="98" t="n"/>
      <c r="D45" s="98" t="n"/>
      <c r="E45" s="308" t="n"/>
      <c r="F45" s="94" t="n"/>
      <c r="G45" s="308" t="n"/>
      <c r="H45" s="308" t="n"/>
      <c r="I45" s="94" t="n"/>
      <c r="J45" s="94" t="n"/>
      <c r="K45" s="94" t="n"/>
      <c r="L45" s="94" t="n"/>
      <c r="M45" s="99" t="n"/>
      <c r="N45" s="308" t="n"/>
      <c r="O45" s="308" t="n"/>
      <c r="P45" s="98" t="n"/>
      <c r="Q45" s="308" t="n"/>
    </row>
    <row r="46">
      <c r="B46" s="308" t="n"/>
      <c r="C46" s="308" t="n"/>
      <c r="D46" s="308" t="n"/>
      <c r="E46" s="308" t="n"/>
      <c r="F46" s="94" t="n"/>
      <c r="G46" s="308" t="n"/>
      <c r="H46" s="308" t="n"/>
      <c r="I46" s="94" t="n"/>
      <c r="J46" s="94" t="n"/>
      <c r="K46" s="94" t="n"/>
      <c r="L46" s="94" t="n"/>
      <c r="M46" s="96" t="n"/>
      <c r="N46" s="308" t="n"/>
      <c r="O46" s="308" t="n"/>
      <c r="P46" s="308" t="n"/>
      <c r="Q46" s="308" t="n"/>
    </row>
    <row r="47">
      <c r="B47" s="308" t="n"/>
      <c r="C47" s="308" t="n"/>
      <c r="D47" s="308" t="n"/>
      <c r="E47" s="308" t="n"/>
      <c r="F47" s="94" t="n"/>
      <c r="G47" s="97" t="n"/>
      <c r="H47" s="308" t="n"/>
      <c r="I47" s="94" t="n"/>
      <c r="J47" s="94" t="n"/>
      <c r="K47" s="94" t="n"/>
      <c r="L47" s="94" t="n"/>
      <c r="M47" s="308" t="n"/>
      <c r="N47" s="308" t="n"/>
      <c r="O47" s="308" t="n"/>
      <c r="P47" s="308" t="n"/>
      <c r="Q47" s="308" t="n"/>
    </row>
    <row r="48">
      <c r="B48" s="308" t="n"/>
      <c r="C48" s="308" t="n"/>
      <c r="D48" s="308" t="n"/>
      <c r="E48" s="308" t="n"/>
      <c r="F48" s="94" t="n"/>
      <c r="G48" s="308" t="n"/>
      <c r="H48" s="308" t="n"/>
      <c r="I48" s="94" t="n"/>
      <c r="J48" s="94" t="n"/>
      <c r="K48" s="94" t="n"/>
      <c r="L48" s="94" t="n"/>
      <c r="M48" s="308" t="n"/>
      <c r="N48" s="308" t="n"/>
      <c r="O48" s="308" t="n"/>
      <c r="P48" s="308" t="n"/>
      <c r="Q48" s="308" t="n"/>
    </row>
    <row r="49">
      <c r="B49" s="308" t="n"/>
      <c r="C49" s="308" t="n"/>
      <c r="D49" s="308" t="n"/>
      <c r="E49" s="160" t="n"/>
      <c r="F49" s="94" t="n"/>
      <c r="G49" s="308" t="n"/>
      <c r="H49" s="308" t="n"/>
      <c r="I49" s="94" t="n"/>
      <c r="J49" s="94" t="n"/>
      <c r="K49" s="94" t="n"/>
      <c r="L49" s="94" t="n"/>
      <c r="M49" s="308" t="n"/>
      <c r="N49" s="308" t="n"/>
      <c r="O49" s="308" t="n"/>
      <c r="P49" s="308" t="n"/>
      <c r="Q49" s="308" t="n"/>
    </row>
    <row r="50">
      <c r="B50" s="308" t="n"/>
      <c r="C50" s="308" t="n"/>
      <c r="D50" s="308" t="n"/>
      <c r="E50" s="160" t="n"/>
      <c r="F50" s="94" t="n"/>
      <c r="G50" s="308" t="n"/>
      <c r="H50" s="308" t="n"/>
      <c r="I50" s="94" t="n"/>
      <c r="J50" s="94" t="n"/>
      <c r="K50" s="94" t="n"/>
      <c r="L50" s="94" t="n"/>
      <c r="M50" s="308" t="n"/>
      <c r="N50" s="308" t="n"/>
      <c r="O50" s="308" t="n"/>
      <c r="P50" s="308" t="n"/>
      <c r="Q50" s="308" t="n"/>
    </row>
    <row r="51">
      <c r="B51" s="308" t="n"/>
      <c r="C51" s="308" t="n"/>
      <c r="D51" s="308" t="n"/>
      <c r="E51" s="308" t="n"/>
      <c r="F51" s="94" t="n"/>
      <c r="G51" s="308" t="n"/>
      <c r="H51" s="308" t="n"/>
      <c r="I51" s="94" t="n"/>
      <c r="J51" s="94" t="n"/>
      <c r="K51" s="94" t="n"/>
      <c r="L51" s="94" t="n"/>
      <c r="M51" s="96" t="n"/>
      <c r="N51" s="308" t="n"/>
      <c r="O51" s="308" t="n"/>
      <c r="P51" s="308" t="n"/>
      <c r="Q51" s="308" t="n"/>
    </row>
    <row r="52">
      <c r="B52" s="308" t="n"/>
      <c r="C52" s="308" t="n"/>
      <c r="D52" s="308" t="n"/>
      <c r="E52" s="308" t="n"/>
      <c r="F52" s="94" t="n"/>
      <c r="G52" s="308" t="n"/>
      <c r="H52" s="308" t="n"/>
      <c r="I52" s="94" t="n"/>
      <c r="J52" s="94" t="n"/>
      <c r="K52" s="94" t="n"/>
      <c r="L52" s="94" t="n"/>
      <c r="M52" s="96" t="n"/>
      <c r="N52" s="308" t="n"/>
      <c r="O52" s="308" t="n"/>
      <c r="P52" s="308" t="n"/>
      <c r="Q52" s="308" t="n"/>
    </row>
    <row r="53">
      <c r="B53" s="308" t="n"/>
      <c r="C53" s="308" t="n"/>
      <c r="D53" s="308" t="n"/>
      <c r="E53" s="308" t="n"/>
      <c r="F53" s="94" t="n"/>
      <c r="G53" s="308" t="n"/>
      <c r="H53" s="308" t="n"/>
      <c r="I53" s="94" t="n"/>
      <c r="J53" s="94" t="n"/>
      <c r="K53" s="94" t="n"/>
      <c r="L53" s="94" t="n"/>
      <c r="M53" s="96" t="n"/>
      <c r="N53" s="308" t="n"/>
      <c r="O53" s="308" t="n"/>
      <c r="P53" s="308" t="n"/>
      <c r="Q53" s="308" t="n"/>
    </row>
    <row r="54">
      <c r="B54" s="308" t="n"/>
      <c r="C54" s="308" t="n"/>
      <c r="D54" s="308" t="n"/>
      <c r="E54" s="308" t="n"/>
      <c r="F54" s="94" t="n"/>
      <c r="G54" s="308" t="n"/>
      <c r="H54" s="308" t="n"/>
      <c r="I54" s="94" t="n"/>
      <c r="J54" s="94" t="n"/>
      <c r="K54" s="94" t="n"/>
      <c r="L54" s="94" t="n"/>
      <c r="M54" s="96" t="n"/>
      <c r="N54" s="308" t="n"/>
      <c r="O54" s="308" t="n"/>
      <c r="P54" s="308" t="n"/>
      <c r="Q54" s="308" t="n"/>
    </row>
    <row r="55">
      <c r="B55" s="308" t="n"/>
      <c r="C55" s="308" t="n"/>
      <c r="D55" s="308" t="n"/>
      <c r="E55" s="308" t="n"/>
      <c r="F55" s="94" t="n"/>
      <c r="G55" s="308" t="n"/>
      <c r="H55" s="308" t="n"/>
      <c r="I55" s="94" t="n"/>
      <c r="J55" s="94" t="n"/>
      <c r="K55" s="94" t="n"/>
      <c r="L55" s="94" t="n"/>
      <c r="M55" s="96" t="n"/>
      <c r="N55" s="308" t="n"/>
      <c r="O55" s="308" t="n"/>
      <c r="P55" s="308" t="n"/>
      <c r="Q55" s="308" t="n"/>
    </row>
    <row r="56">
      <c r="B56" s="308" t="n"/>
      <c r="C56" s="308" t="n"/>
      <c r="D56" s="308" t="n"/>
      <c r="E56" s="308" t="n"/>
      <c r="F56" s="94" t="n"/>
      <c r="G56" s="308" t="n"/>
      <c r="H56" s="308" t="n"/>
      <c r="I56" s="94" t="n"/>
      <c r="J56" s="94" t="n"/>
      <c r="K56" s="94" t="n"/>
      <c r="L56" s="94" t="n"/>
      <c r="M56" s="96" t="n"/>
      <c r="N56" s="308" t="n"/>
      <c r="O56" s="308" t="n"/>
      <c r="P56" s="308" t="n"/>
      <c r="Q56" s="308" t="n"/>
    </row>
    <row r="57">
      <c r="B57" s="308" t="n"/>
      <c r="C57" s="308" t="n"/>
      <c r="D57" s="308" t="n"/>
      <c r="E57" s="308" t="n"/>
      <c r="F57" s="94" t="n"/>
      <c r="G57" s="308" t="n"/>
      <c r="H57" s="308" t="n"/>
      <c r="I57" s="94" t="n"/>
      <c r="J57" s="94" t="n"/>
      <c r="K57" s="94" t="n"/>
      <c r="L57" s="94" t="n"/>
      <c r="M57" s="96" t="n"/>
      <c r="N57" s="308" t="n"/>
      <c r="O57" s="308" t="n"/>
      <c r="P57" s="308" t="n"/>
      <c r="Q57" s="308" t="n"/>
    </row>
    <row r="58">
      <c r="B58" s="308" t="n"/>
      <c r="C58" s="308" t="n"/>
      <c r="D58" s="308" t="n"/>
      <c r="E58" s="308" t="n"/>
      <c r="F58" s="94" t="n"/>
      <c r="G58" s="308" t="n"/>
      <c r="H58" s="308" t="n"/>
      <c r="I58" s="94" t="n"/>
      <c r="J58" s="94" t="n"/>
      <c r="K58" s="94" t="n"/>
      <c r="L58" s="94" t="n"/>
      <c r="M58" s="96" t="n"/>
      <c r="N58" s="308" t="n"/>
      <c r="O58" s="308" t="n"/>
      <c r="P58" s="308" t="n"/>
      <c r="Q58" s="308" t="n"/>
    </row>
  </sheetData>
  <sheetProtection selectLockedCells="0" selectUnlockedCells="0" algorithmName="SHA-512" sheet="1" objects="0" insertRows="0" insertHyperlinks="0" autoFilter="0" scenarios="0" formatColumns="0" deleteColumns="0" insertColumns="0" pivotTables="0" deleteRows="0" formatCells="0" saltValue="2gQPK0aKYYxhhIdPDSpzUw==" formatRows="0" sort="0" spinCount="100000" hashValue="FeaFGB1vz8LtuN8pTs2XCaCrtlJNEqxLmevTCpx1qH83Zn59t6p1Ec6HWMKLVvAalwwLem0hF1w9Z4+8JzxuPw=="/>
  <mergeCells count="10">
    <mergeCell ref="P4:Q4"/>
    <mergeCell ref="P3:Q3"/>
    <mergeCell ref="D2:O2"/>
    <mergeCell ref="I7:Q7"/>
    <mergeCell ref="D1:O1"/>
    <mergeCell ref="D3:O4"/>
    <mergeCell ref="P2:Q2"/>
    <mergeCell ref="B1:C4"/>
    <mergeCell ref="P1:Q1"/>
    <mergeCell ref="B7:H7"/>
  </mergeCells>
  <hyperlinks>
    <hyperlink ref="C6" location="INICIO!A1" display="REGRESAR"/>
  </hyperlinks>
  <pageMargins left="0.7" right="0.7" top="0.75" bottom="0.75" header="0.3" footer="0.3"/>
  <pageSetup orientation="portrait"/>
  <drawing xmlns:r="http://schemas.openxmlformats.org/officeDocument/2006/relationships" r:id="rId1"/>
</worksheet>
</file>

<file path=xl/worksheets/sheet7.xml><?xml version="1.0" encoding="utf-8"?>
<worksheet xmlns="http://schemas.openxmlformats.org/spreadsheetml/2006/main">
  <sheetPr codeName="Hoja14">
    <outlinePr summaryBelow="1" summaryRight="1"/>
    <pageSetUpPr/>
  </sheetPr>
  <dimension ref="B1:X55"/>
  <sheetViews>
    <sheetView showGridLines="0" zoomScaleNormal="100" workbookViewId="0">
      <selection activeCell="A1" sqref="A1"/>
    </sheetView>
  </sheetViews>
  <sheetFormatPr baseColWidth="10" defaultColWidth="11.42578125" defaultRowHeight="15"/>
  <cols>
    <col width="2.42578125" customWidth="1" style="163" min="1" max="1"/>
    <col width="17.42578125" customWidth="1" style="163" min="2" max="2"/>
    <col width="19.28515625" customWidth="1" style="163" min="3" max="3"/>
    <col width="49.7109375" customWidth="1" style="163" min="4" max="5"/>
    <col width="25.140625" customWidth="1" style="163" min="6" max="6"/>
    <col width="25.7109375" customWidth="1" style="163" min="7" max="7"/>
    <col width="22.85546875" customWidth="1" style="163" min="8" max="8"/>
    <col width="27" customWidth="1" style="163" min="9" max="10"/>
    <col width="17.42578125" customWidth="1" style="163" min="11" max="11"/>
    <col width="24.7109375" bestFit="1" customWidth="1" style="163" min="12" max="12"/>
    <col width="24.7109375" customWidth="1" style="163" min="13" max="13"/>
    <col width="23" bestFit="1" customWidth="1" style="163" min="14" max="14"/>
    <col width="15.140625" bestFit="1" customWidth="1" style="163" min="15" max="15"/>
    <col width="46.28515625" customWidth="1" style="163" min="16" max="16"/>
    <col width="25.140625" bestFit="1" customWidth="1" style="163" min="17" max="17"/>
    <col width="84.85546875" bestFit="1" customWidth="1" style="163" min="18" max="18"/>
    <col width="20.85546875" customWidth="1" style="163" min="19" max="20"/>
    <col width="17.42578125" customWidth="1" style="163" min="21" max="21"/>
    <col width="33.28515625" bestFit="1" customWidth="1" style="163" min="22" max="22"/>
    <col width="24.85546875" customWidth="1" style="163" min="23" max="23"/>
    <col width="21.7109375" customWidth="1" style="163" min="24" max="24"/>
    <col width="11.42578125" customWidth="1" style="163" min="25" max="16384"/>
  </cols>
  <sheetData>
    <row r="1">
      <c r="B1" s="312" t="n"/>
      <c r="C1" s="552" t="n"/>
      <c r="D1" s="563" t="inlineStr">
        <is>
          <t>MACROPROCESO ESTRATÉGICO</t>
        </is>
      </c>
      <c r="E1" s="560" t="n"/>
      <c r="F1" s="560" t="n"/>
      <c r="G1" s="560" t="n"/>
      <c r="H1" s="560" t="n"/>
      <c r="I1" s="560" t="n"/>
      <c r="J1" s="560" t="n"/>
      <c r="K1" s="560" t="n"/>
      <c r="L1" s="560" t="n"/>
      <c r="M1" s="560" t="n"/>
      <c r="N1" s="560" t="n"/>
      <c r="O1" s="559" t="n"/>
      <c r="P1" s="316" t="inlineStr">
        <is>
          <t>CÓDIGO: ESGr056</t>
        </is>
      </c>
      <c r="Q1" s="554" t="n"/>
    </row>
    <row r="2">
      <c r="B2" s="555" t="n"/>
      <c r="C2" s="556" t="n"/>
      <c r="D2" s="316" t="inlineStr">
        <is>
          <t>PROCESO GESTIÓN SISTEMAS INTEGRADOS - CALIDAD</t>
        </is>
      </c>
      <c r="E2" s="553" t="n"/>
      <c r="F2" s="553" t="n"/>
      <c r="G2" s="553" t="n"/>
      <c r="H2" s="553" t="n"/>
      <c r="I2" s="553" t="n"/>
      <c r="J2" s="553" t="n"/>
      <c r="K2" s="553" t="n"/>
      <c r="L2" s="553" t="n"/>
      <c r="M2" s="553" t="n"/>
      <c r="N2" s="553" t="n"/>
      <c r="O2" s="554" t="n"/>
      <c r="P2" s="316" t="inlineStr">
        <is>
          <t>VERSIÓN: 1</t>
        </is>
      </c>
      <c r="Q2" s="554" t="n"/>
    </row>
    <row r="3">
      <c r="B3" s="555" t="n"/>
      <c r="C3" s="556" t="n"/>
      <c r="D3" s="316" t="inlineStr">
        <is>
          <t>GESTIÓN DEL RIESGO FISCAL</t>
        </is>
      </c>
      <c r="E3" s="557" t="n"/>
      <c r="F3" s="557" t="n"/>
      <c r="G3" s="557" t="n"/>
      <c r="H3" s="557" t="n"/>
      <c r="I3" s="557" t="n"/>
      <c r="J3" s="557" t="n"/>
      <c r="K3" s="557" t="n"/>
      <c r="L3" s="557" t="n"/>
      <c r="M3" s="557" t="n"/>
      <c r="N3" s="557" t="n"/>
      <c r="O3" s="552" t="n"/>
      <c r="P3" s="316" t="inlineStr">
        <is>
          <t>VIGENCIA: 2024-02-28</t>
        </is>
      </c>
      <c r="Q3" s="554" t="n"/>
    </row>
    <row r="4" ht="23.25" customHeight="1">
      <c r="B4" s="558" t="n"/>
      <c r="C4" s="559" t="n"/>
      <c r="D4" s="558" t="n"/>
      <c r="E4" s="560" t="n"/>
      <c r="F4" s="560" t="n"/>
      <c r="G4" s="560" t="n"/>
      <c r="H4" s="560" t="n"/>
      <c r="I4" s="560" t="n"/>
      <c r="J4" s="560" t="n"/>
      <c r="K4" s="560" t="n"/>
      <c r="L4" s="560" t="n"/>
      <c r="M4" s="560" t="n"/>
      <c r="N4" s="560" t="n"/>
      <c r="O4" s="559" t="n"/>
      <c r="P4" s="316" t="inlineStr">
        <is>
          <t>PÁGINA: 4 DE 9</t>
        </is>
      </c>
      <c r="Q4" s="554" t="n"/>
    </row>
    <row r="5">
      <c r="B5" s="327" t="n"/>
      <c r="C5" s="566" t="n"/>
      <c r="D5" s="566" t="n"/>
      <c r="E5" s="566" t="n"/>
      <c r="F5" s="566" t="n"/>
      <c r="G5" s="566" t="n"/>
      <c r="H5" s="566" t="n"/>
      <c r="I5" s="566" t="n"/>
      <c r="J5" s="566" t="n"/>
      <c r="K5" s="566" t="n"/>
      <c r="L5" s="566" t="n"/>
      <c r="M5" s="566" t="n"/>
      <c r="N5" s="566" t="n"/>
      <c r="O5" s="566" t="n"/>
      <c r="P5" s="566" t="n"/>
      <c r="Q5" s="566" t="n"/>
      <c r="R5" s="566" t="n"/>
      <c r="S5" s="566" t="n"/>
      <c r="T5" s="566" t="n"/>
      <c r="U5" s="566" t="n"/>
      <c r="V5" s="566" t="n"/>
      <c r="W5" s="566" t="n"/>
      <c r="X5" s="566" t="n"/>
    </row>
    <row r="6">
      <c r="B6" s="101" t="inlineStr">
        <is>
          <t>REGRESAR</t>
        </is>
      </c>
      <c r="C6" s="164" t="n"/>
      <c r="D6" s="326" t="n"/>
      <c r="E6" s="163" t="n"/>
      <c r="F6" s="164" t="n"/>
      <c r="G6" s="164" t="n"/>
      <c r="H6" s="164" t="n"/>
      <c r="I6" s="164" t="n"/>
      <c r="J6" s="164" t="n"/>
      <c r="K6" s="164" t="n"/>
      <c r="L6" s="164" t="n"/>
      <c r="M6" s="164" t="n"/>
      <c r="N6" s="164" t="n"/>
      <c r="O6" s="164" t="n"/>
      <c r="P6" s="164" t="n"/>
      <c r="Q6" s="164" t="n"/>
      <c r="R6" s="164" t="n"/>
      <c r="S6" s="164" t="n"/>
      <c r="T6" s="164" t="n"/>
      <c r="U6" s="164" t="n"/>
      <c r="V6" s="164" t="n"/>
      <c r="W6" s="164" t="n"/>
      <c r="X6" s="164" t="n"/>
    </row>
    <row r="7">
      <c r="B7" s="164" t="n"/>
      <c r="C7" s="164" t="n"/>
      <c r="D7" s="164" t="n"/>
      <c r="E7" s="164" t="n"/>
      <c r="F7" s="164" t="n"/>
      <c r="G7" s="164" t="n"/>
      <c r="H7" s="164" t="n"/>
      <c r="I7" s="164" t="n"/>
      <c r="J7" s="164" t="n"/>
      <c r="K7" s="164" t="n"/>
      <c r="L7" s="164" t="n"/>
      <c r="M7" s="164" t="n"/>
      <c r="N7" s="164" t="n"/>
      <c r="O7" s="164" t="n"/>
      <c r="P7" s="164" t="n"/>
      <c r="Q7" s="164" t="n"/>
      <c r="R7" s="164" t="n"/>
      <c r="S7" s="164" t="n"/>
      <c r="T7" s="164" t="n"/>
      <c r="U7" s="164" t="n"/>
      <c r="V7" s="164" t="n"/>
      <c r="W7" s="164" t="n"/>
      <c r="X7" s="164" t="n"/>
    </row>
    <row r="8" ht="15.75" customHeight="1">
      <c r="B8" s="328" t="inlineStr">
        <is>
          <t>PROCESO:</t>
        </is>
      </c>
      <c r="C8" s="567" t="n"/>
      <c r="D8" s="330" t="inlineStr">
        <is>
          <t xml:space="preserve"> </t>
        </is>
      </c>
      <c r="E8" s="568" t="n"/>
      <c r="F8" s="568" t="n"/>
      <c r="G8" s="568" t="n"/>
      <c r="H8" s="569" t="n"/>
      <c r="I8" s="165" t="n"/>
      <c r="J8" s="165" t="n"/>
      <c r="K8" s="165" t="n"/>
      <c r="L8" s="165" t="n"/>
      <c r="M8" s="165" t="n"/>
      <c r="N8" s="166" t="n"/>
      <c r="O8" s="166" t="n"/>
      <c r="P8" s="166" t="n"/>
      <c r="Q8" s="166" t="n"/>
      <c r="R8" s="166" t="n"/>
      <c r="S8" s="166" t="n"/>
      <c r="T8" s="166" t="n"/>
      <c r="U8" s="166" t="n"/>
      <c r="V8" s="166" t="n"/>
      <c r="W8" s="166" t="n"/>
      <c r="X8" s="166" t="n"/>
    </row>
    <row r="9" ht="15.75" customHeight="1">
      <c r="B9" s="328" t="inlineStr">
        <is>
          <t xml:space="preserve">OBJETIVO </t>
        </is>
      </c>
      <c r="C9" s="567" t="n"/>
      <c r="D9" s="330" t="inlineStr">
        <is>
          <t xml:space="preserve"> </t>
        </is>
      </c>
      <c r="E9" s="568" t="n"/>
      <c r="F9" s="568" t="n"/>
      <c r="G9" s="568" t="n"/>
      <c r="H9" s="569" t="n"/>
      <c r="I9" s="165" t="n"/>
      <c r="J9" s="165" t="n"/>
      <c r="K9" s="165" t="n"/>
      <c r="L9" s="165" t="n"/>
      <c r="M9" s="165" t="n"/>
      <c r="N9" s="166" t="n"/>
      <c r="O9" s="166" t="n"/>
      <c r="P9" s="166" t="n"/>
      <c r="Q9" s="166" t="n"/>
      <c r="R9" s="166" t="n"/>
      <c r="S9" s="166" t="n"/>
      <c r="T9" s="166" t="n"/>
      <c r="U9" s="166" t="n"/>
      <c r="V9" s="166" t="n"/>
      <c r="W9" s="166" t="n"/>
      <c r="X9" s="166" t="n"/>
    </row>
    <row r="10">
      <c r="B10" s="167" t="n"/>
      <c r="C10" s="167" t="n"/>
      <c r="D10" s="167" t="n"/>
      <c r="E10" s="167" t="n"/>
      <c r="F10" s="167" t="n"/>
      <c r="G10" s="167" t="n"/>
      <c r="H10" s="167" t="n"/>
      <c r="I10" s="167" t="n"/>
      <c r="J10" s="167" t="n"/>
      <c r="K10" s="167" t="n"/>
      <c r="L10" s="167" t="n"/>
      <c r="M10" s="167" t="n"/>
      <c r="N10" s="168" t="n"/>
      <c r="O10" s="168" t="n"/>
      <c r="P10" s="168" t="n"/>
      <c r="Q10" s="168" t="n"/>
      <c r="R10" s="168" t="n"/>
      <c r="S10" s="168" t="n"/>
      <c r="T10" s="168" t="n"/>
      <c r="U10" s="168" t="n"/>
      <c r="V10" s="168" t="n"/>
      <c r="W10" s="168" t="n"/>
      <c r="X10" s="168" t="n"/>
    </row>
    <row r="11" ht="15" customHeight="1">
      <c r="B11" s="325" t="inlineStr">
        <is>
          <t>IDENTIFICACIÓN DE RIESGOS</t>
        </is>
      </c>
      <c r="C11" s="570" t="n"/>
      <c r="D11" s="570" t="n"/>
      <c r="E11" s="570" t="n"/>
      <c r="F11" s="570" t="n"/>
      <c r="G11" s="570" t="n"/>
      <c r="H11" s="571" t="n"/>
      <c r="I11" s="572" t="inlineStr">
        <is>
          <t>VALORACIÓN DE RIESGOS</t>
        </is>
      </c>
      <c r="J11" s="570" t="n"/>
      <c r="K11" s="571" t="n"/>
      <c r="L11" s="573" t="inlineStr">
        <is>
          <t>TRATAMIENTO DEL RIESGO</t>
        </is>
      </c>
      <c r="M11" s="570" t="n"/>
      <c r="N11" s="570" t="n"/>
      <c r="O11" s="570" t="n"/>
      <c r="P11" s="570" t="n"/>
      <c r="Q11" s="571" t="n"/>
    </row>
    <row r="12" ht="47.25" customHeight="1">
      <c r="B12" s="170" t="inlineStr">
        <is>
          <t>ACTIVO O GRUPO DE ACTIVOS</t>
        </is>
      </c>
      <c r="C12" s="170" t="inlineStr">
        <is>
          <t>IDENTIFICADOR DEL RIESGO</t>
        </is>
      </c>
      <c r="D12" s="170" t="inlineStr">
        <is>
          <t>RIESGO</t>
        </is>
      </c>
      <c r="E12" s="170" t="inlineStr">
        <is>
          <t>DESCRIPCIÓN DEL RIESGO</t>
        </is>
      </c>
      <c r="F12" s="170" t="inlineStr">
        <is>
          <t>VULNERABILIDADES</t>
        </is>
      </c>
      <c r="G12" s="170" t="inlineStr">
        <is>
          <t>AMENAZAS</t>
        </is>
      </c>
      <c r="H12" s="170" t="inlineStr">
        <is>
          <t>CONSECUENCIAS</t>
        </is>
      </c>
      <c r="I12" s="170" t="inlineStr">
        <is>
          <t>PROBABILIDAD</t>
        </is>
      </c>
      <c r="J12" s="170" t="inlineStr">
        <is>
          <t>IMPACTO</t>
        </is>
      </c>
      <c r="K12" s="170" t="inlineStr">
        <is>
          <t>RIESGO INHERENTE</t>
        </is>
      </c>
      <c r="L12" s="170" t="inlineStr">
        <is>
          <t>OPCIÓN TRATAMIENTO</t>
        </is>
      </c>
      <c r="M12" s="170" t="inlineStr">
        <is>
          <t>OBJETIVO DE CONTROL</t>
        </is>
      </c>
      <c r="N12" s="170" t="inlineStr">
        <is>
          <t>ACTIVIDAD DE CONTROL</t>
        </is>
      </c>
      <c r="O12" s="170" t="inlineStr">
        <is>
          <t>SOPORTE</t>
        </is>
      </c>
      <c r="P12" s="170" t="inlineStr">
        <is>
          <t>RESPONSABLE</t>
        </is>
      </c>
      <c r="Q12" s="170" t="inlineStr">
        <is>
          <t>TIEMPO</t>
        </is>
      </c>
    </row>
    <row r="13" ht="15" customHeight="1">
      <c r="B13" s="169" t="n"/>
      <c r="C13" s="169" t="n"/>
      <c r="D13" s="169" t="n"/>
      <c r="E13" s="169" t="n"/>
      <c r="F13" s="169" t="n"/>
      <c r="G13" s="169" t="n"/>
      <c r="H13" s="169" t="n"/>
      <c r="I13" s="169" t="n"/>
      <c r="J13" s="169" t="n"/>
      <c r="K13" s="169" t="n"/>
      <c r="L13" s="169" t="n"/>
      <c r="M13" s="169" t="n"/>
      <c r="N13" s="169" t="n"/>
      <c r="O13" s="169" t="n"/>
      <c r="P13" s="169" t="n"/>
      <c r="Q13" s="169" t="n"/>
    </row>
    <row r="14">
      <c r="B14" s="169" t="n"/>
      <c r="C14" s="169" t="n"/>
      <c r="D14" s="169" t="n"/>
      <c r="E14" s="169" t="n"/>
      <c r="F14" s="169" t="n"/>
      <c r="G14" s="169" t="n"/>
      <c r="H14" s="169" t="n"/>
      <c r="I14" s="169" t="n"/>
      <c r="J14" s="169" t="n"/>
      <c r="K14" s="169" t="n"/>
      <c r="L14" s="169" t="n"/>
      <c r="M14" s="169" t="n"/>
      <c r="N14" s="169" t="n"/>
      <c r="O14" s="169" t="n"/>
      <c r="P14" s="169" t="n"/>
      <c r="Q14" s="169" t="n"/>
    </row>
    <row r="15">
      <c r="B15" s="169" t="n"/>
      <c r="C15" s="169" t="n"/>
      <c r="D15" s="169" t="n"/>
      <c r="E15" s="169" t="n"/>
      <c r="F15" s="169" t="n"/>
      <c r="G15" s="169" t="n"/>
      <c r="H15" s="169" t="n"/>
      <c r="I15" s="169" t="n"/>
      <c r="J15" s="169" t="n"/>
      <c r="K15" s="169" t="n"/>
      <c r="L15" s="169" t="n"/>
      <c r="M15" s="169" t="n"/>
      <c r="N15" s="169" t="n"/>
      <c r="O15" s="169" t="n"/>
      <c r="P15" s="169" t="n"/>
      <c r="Q15" s="169" t="n"/>
    </row>
    <row r="16">
      <c r="B16" s="169" t="n"/>
      <c r="C16" s="169" t="n"/>
      <c r="D16" s="169" t="n"/>
      <c r="E16" s="169" t="n"/>
      <c r="F16" s="169" t="n"/>
      <c r="G16" s="169" t="n"/>
      <c r="H16" s="169" t="n"/>
      <c r="I16" s="169" t="n"/>
      <c r="J16" s="169" t="n"/>
      <c r="K16" s="169" t="n"/>
      <c r="L16" s="169" t="n"/>
      <c r="M16" s="169" t="n"/>
      <c r="N16" s="169" t="n"/>
      <c r="O16" s="169" t="n"/>
      <c r="P16" s="169" t="n"/>
      <c r="Q16" s="169" t="n"/>
    </row>
    <row r="17">
      <c r="B17" s="169" t="n"/>
      <c r="C17" s="169" t="n"/>
      <c r="D17" s="169" t="n"/>
      <c r="E17" s="169" t="n"/>
      <c r="F17" s="169" t="n"/>
      <c r="G17" s="169" t="n"/>
      <c r="H17" s="169" t="n"/>
      <c r="I17" s="169" t="n"/>
      <c r="J17" s="169" t="n"/>
      <c r="K17" s="169" t="n"/>
      <c r="L17" s="169" t="n"/>
      <c r="M17" s="169" t="n"/>
      <c r="N17" s="169" t="n"/>
      <c r="O17" s="169" t="n"/>
      <c r="P17" s="169" t="n"/>
      <c r="Q17" s="169" t="n"/>
    </row>
    <row r="18">
      <c r="B18" s="169" t="n"/>
      <c r="C18" s="169" t="n"/>
      <c r="D18" s="169" t="n"/>
      <c r="E18" s="169" t="n"/>
      <c r="F18" s="169" t="n"/>
      <c r="G18" s="169" t="n"/>
      <c r="H18" s="169" t="n"/>
      <c r="I18" s="169" t="n"/>
      <c r="J18" s="169" t="n"/>
      <c r="K18" s="169" t="n"/>
      <c r="L18" s="169" t="n"/>
      <c r="M18" s="169" t="n"/>
      <c r="N18" s="169" t="n"/>
      <c r="O18" s="169" t="n"/>
      <c r="P18" s="169" t="n"/>
      <c r="Q18" s="169" t="n"/>
    </row>
    <row r="19">
      <c r="B19" s="169" t="n"/>
      <c r="C19" s="169" t="n"/>
      <c r="D19" s="169" t="n"/>
      <c r="E19" s="169" t="n"/>
      <c r="F19" s="169" t="n"/>
      <c r="G19" s="169" t="n"/>
      <c r="H19" s="169" t="n"/>
      <c r="I19" s="169" t="n"/>
      <c r="J19" s="169" t="n"/>
      <c r="K19" s="169" t="n"/>
      <c r="L19" s="169" t="n"/>
      <c r="M19" s="169" t="n"/>
      <c r="N19" s="169" t="n"/>
      <c r="O19" s="169" t="n"/>
      <c r="P19" s="169" t="n"/>
      <c r="Q19" s="169" t="n"/>
    </row>
    <row r="20">
      <c r="B20" s="169" t="n"/>
      <c r="C20" s="169" t="n"/>
      <c r="D20" s="169" t="n"/>
      <c r="E20" s="169" t="n"/>
      <c r="F20" s="169" t="n"/>
      <c r="G20" s="169" t="n"/>
      <c r="H20" s="169" t="n"/>
      <c r="I20" s="169" t="n"/>
      <c r="J20" s="169" t="n"/>
      <c r="K20" s="169" t="n"/>
      <c r="L20" s="169" t="n"/>
      <c r="M20" s="169" t="n"/>
      <c r="N20" s="169" t="n"/>
      <c r="O20" s="169" t="n"/>
      <c r="P20" s="169" t="n"/>
      <c r="Q20" s="169" t="n"/>
    </row>
    <row r="21">
      <c r="B21" s="169" t="n"/>
      <c r="C21" s="169" t="n"/>
      <c r="D21" s="169" t="n"/>
      <c r="E21" s="169" t="n"/>
      <c r="F21" s="169" t="n"/>
      <c r="G21" s="169" t="n"/>
      <c r="H21" s="169" t="n"/>
      <c r="I21" s="169" t="n"/>
      <c r="J21" s="169" t="n"/>
      <c r="K21" s="169" t="n"/>
      <c r="L21" s="169" t="n"/>
      <c r="M21" s="169" t="n"/>
      <c r="N21" s="169" t="n"/>
      <c r="O21" s="169" t="n"/>
      <c r="P21" s="169" t="n"/>
      <c r="Q21" s="169" t="n"/>
    </row>
    <row r="22">
      <c r="B22" s="169" t="n"/>
      <c r="C22" s="169" t="n"/>
      <c r="D22" s="169" t="n"/>
      <c r="E22" s="169" t="n"/>
      <c r="F22" s="169" t="n"/>
      <c r="G22" s="169" t="n"/>
      <c r="H22" s="169" t="n"/>
      <c r="I22" s="169" t="n"/>
      <c r="J22" s="169" t="n"/>
      <c r="K22" s="169" t="n"/>
      <c r="L22" s="169" t="n"/>
      <c r="M22" s="169" t="n"/>
      <c r="N22" s="169" t="n"/>
      <c r="O22" s="169" t="n"/>
      <c r="P22" s="169" t="n"/>
      <c r="Q22" s="169" t="n"/>
    </row>
    <row r="23">
      <c r="B23" s="169" t="n"/>
      <c r="C23" s="169" t="n"/>
      <c r="D23" s="169" t="n"/>
      <c r="E23" s="169" t="n"/>
      <c r="F23" s="169" t="n"/>
      <c r="G23" s="169" t="n"/>
      <c r="H23" s="169" t="n"/>
      <c r="I23" s="169" t="n"/>
      <c r="J23" s="169" t="n"/>
      <c r="K23" s="169" t="n"/>
      <c r="L23" s="169" t="n"/>
      <c r="M23" s="169" t="n"/>
      <c r="N23" s="169" t="n"/>
      <c r="O23" s="169" t="n"/>
      <c r="P23" s="169" t="n"/>
      <c r="Q23" s="169" t="n"/>
    </row>
    <row r="24">
      <c r="B24" s="169" t="n"/>
      <c r="C24" s="169" t="n"/>
      <c r="D24" s="169" t="n"/>
      <c r="E24" s="169" t="n"/>
      <c r="F24" s="169" t="n"/>
      <c r="G24" s="169" t="n"/>
      <c r="H24" s="169" t="n"/>
      <c r="I24" s="169" t="n"/>
      <c r="J24" s="169" t="n"/>
      <c r="K24" s="169" t="n"/>
      <c r="L24" s="169" t="n"/>
      <c r="M24" s="169" t="n"/>
      <c r="N24" s="169" t="n"/>
      <c r="O24" s="169" t="n"/>
      <c r="P24" s="169" t="n"/>
      <c r="Q24" s="169" t="n"/>
    </row>
    <row r="25">
      <c r="B25" s="169" t="n"/>
      <c r="C25" s="169" t="n"/>
      <c r="D25" s="169" t="n"/>
      <c r="E25" s="169" t="n"/>
      <c r="F25" s="169" t="n"/>
      <c r="G25" s="169" t="n"/>
      <c r="H25" s="169" t="n"/>
      <c r="I25" s="169" t="n"/>
      <c r="J25" s="169" t="n"/>
      <c r="K25" s="169" t="n"/>
      <c r="L25" s="169" t="n"/>
      <c r="M25" s="169" t="n"/>
      <c r="N25" s="169" t="n"/>
      <c r="O25" s="169" t="n"/>
      <c r="P25" s="169" t="n"/>
      <c r="Q25" s="169" t="n"/>
    </row>
    <row r="26">
      <c r="B26" s="169" t="n"/>
      <c r="C26" s="169" t="n"/>
      <c r="D26" s="169" t="n"/>
      <c r="E26" s="169" t="n"/>
      <c r="F26" s="169" t="n"/>
      <c r="G26" s="169" t="n"/>
      <c r="H26" s="169" t="n"/>
      <c r="I26" s="169" t="n"/>
      <c r="J26" s="169" t="n"/>
      <c r="K26" s="169" t="n"/>
      <c r="L26" s="169" t="n"/>
      <c r="M26" s="169" t="n"/>
      <c r="N26" s="169" t="n"/>
      <c r="O26" s="169" t="n"/>
      <c r="P26" s="169" t="n"/>
      <c r="Q26" s="169" t="n"/>
    </row>
    <row r="27">
      <c r="B27" s="169" t="n"/>
      <c r="C27" s="169" t="n"/>
      <c r="D27" s="169" t="n"/>
      <c r="E27" s="169" t="n"/>
      <c r="F27" s="169" t="n"/>
      <c r="G27" s="169" t="n"/>
      <c r="H27" s="169" t="n"/>
      <c r="I27" s="169" t="n"/>
      <c r="J27" s="169" t="n"/>
      <c r="K27" s="169" t="n"/>
      <c r="L27" s="169" t="n"/>
      <c r="M27" s="169" t="n"/>
      <c r="N27" s="169" t="n"/>
      <c r="O27" s="169" t="n"/>
      <c r="P27" s="169" t="n"/>
      <c r="Q27" s="169" t="n"/>
    </row>
    <row r="28">
      <c r="B28" s="169" t="n"/>
      <c r="C28" s="169" t="n"/>
      <c r="D28" s="169" t="n"/>
      <c r="E28" s="169" t="n"/>
      <c r="F28" s="169" t="n"/>
      <c r="G28" s="169" t="n"/>
      <c r="H28" s="169" t="n"/>
      <c r="I28" s="169" t="n"/>
      <c r="J28" s="169" t="n"/>
      <c r="K28" s="169" t="n"/>
      <c r="L28" s="169" t="n"/>
      <c r="M28" s="169" t="n"/>
      <c r="N28" s="169" t="n"/>
      <c r="O28" s="169" t="n"/>
      <c r="P28" s="169" t="n"/>
      <c r="Q28" s="169" t="n"/>
    </row>
    <row r="29">
      <c r="B29" s="169" t="n"/>
      <c r="C29" s="169" t="n"/>
      <c r="D29" s="169" t="n"/>
      <c r="E29" s="169" t="n"/>
      <c r="F29" s="169" t="n"/>
      <c r="G29" s="169" t="n"/>
      <c r="H29" s="169" t="n"/>
      <c r="I29" s="169" t="n"/>
      <c r="J29" s="169" t="n"/>
      <c r="K29" s="169" t="n"/>
      <c r="L29" s="169" t="n"/>
      <c r="M29" s="169" t="n"/>
      <c r="N29" s="169" t="n"/>
      <c r="O29" s="169" t="n"/>
      <c r="P29" s="169" t="n"/>
      <c r="Q29" s="169" t="n"/>
    </row>
    <row r="30">
      <c r="B30" s="169" t="n"/>
      <c r="C30" s="169" t="n"/>
      <c r="D30" s="169" t="n"/>
      <c r="E30" s="169" t="n"/>
      <c r="F30" s="169" t="n"/>
      <c r="G30" s="169" t="n"/>
      <c r="H30" s="169" t="n"/>
      <c r="I30" s="169" t="n"/>
      <c r="J30" s="169" t="n"/>
      <c r="K30" s="169" t="n"/>
      <c r="L30" s="169" t="n"/>
      <c r="M30" s="169" t="n"/>
      <c r="N30" s="169" t="n"/>
      <c r="O30" s="169" t="n"/>
      <c r="P30" s="169" t="n"/>
      <c r="Q30" s="169" t="n"/>
    </row>
    <row r="31">
      <c r="B31" s="169" t="n"/>
      <c r="C31" s="169" t="n"/>
      <c r="D31" s="169" t="n"/>
      <c r="E31" s="169" t="n"/>
      <c r="F31" s="169" t="n"/>
      <c r="G31" s="169" t="n"/>
      <c r="H31" s="169" t="n"/>
      <c r="I31" s="169" t="n"/>
      <c r="J31" s="169" t="n"/>
      <c r="K31" s="169" t="n"/>
      <c r="L31" s="169" t="n"/>
      <c r="M31" s="169" t="n"/>
      <c r="N31" s="169" t="n"/>
      <c r="O31" s="169" t="n"/>
      <c r="P31" s="169" t="n"/>
      <c r="Q31" s="169" t="n"/>
    </row>
    <row r="32">
      <c r="B32" s="169" t="n"/>
      <c r="C32" s="169" t="n"/>
      <c r="D32" s="169" t="n"/>
      <c r="E32" s="169" t="n"/>
      <c r="F32" s="169" t="n"/>
      <c r="G32" s="169" t="n"/>
      <c r="H32" s="169" t="n"/>
      <c r="I32" s="169" t="n"/>
      <c r="J32" s="169" t="n"/>
      <c r="K32" s="169" t="n"/>
      <c r="L32" s="169" t="n"/>
      <c r="M32" s="169" t="n"/>
      <c r="N32" s="169" t="n"/>
      <c r="O32" s="169" t="n"/>
      <c r="P32" s="169" t="n"/>
      <c r="Q32" s="169" t="n"/>
    </row>
    <row r="33">
      <c r="B33" s="169" t="n"/>
      <c r="C33" s="169" t="n"/>
      <c r="D33" s="169" t="n"/>
      <c r="E33" s="169" t="n"/>
      <c r="F33" s="169" t="n"/>
      <c r="G33" s="169" t="n"/>
      <c r="H33" s="169" t="n"/>
      <c r="I33" s="169" t="n"/>
      <c r="J33" s="169" t="n"/>
      <c r="K33" s="169" t="n"/>
      <c r="L33" s="169" t="n"/>
      <c r="M33" s="169" t="n"/>
      <c r="N33" s="169" t="n"/>
      <c r="O33" s="169" t="n"/>
      <c r="P33" s="169" t="n"/>
      <c r="Q33" s="169" t="n"/>
    </row>
    <row r="34">
      <c r="B34" s="169" t="n"/>
      <c r="C34" s="169" t="n"/>
      <c r="D34" s="169" t="n"/>
      <c r="E34" s="169" t="n"/>
      <c r="F34" s="169" t="n"/>
      <c r="G34" s="169" t="n"/>
      <c r="H34" s="169" t="n"/>
      <c r="I34" s="169" t="n"/>
      <c r="J34" s="169" t="n"/>
      <c r="K34" s="169" t="n"/>
      <c r="L34" s="169" t="n"/>
      <c r="M34" s="169" t="n"/>
      <c r="N34" s="169" t="n"/>
      <c r="O34" s="169" t="n"/>
      <c r="P34" s="169" t="n"/>
      <c r="Q34" s="169" t="n"/>
    </row>
    <row r="35">
      <c r="B35" s="169" t="n"/>
      <c r="C35" s="169" t="n"/>
      <c r="D35" s="169" t="n"/>
      <c r="E35" s="169" t="n"/>
      <c r="F35" s="169" t="n"/>
      <c r="G35" s="169" t="n"/>
      <c r="H35" s="169" t="n"/>
      <c r="I35" s="169" t="n"/>
      <c r="J35" s="169" t="n"/>
      <c r="K35" s="169" t="n"/>
      <c r="L35" s="169" t="n"/>
      <c r="M35" s="169" t="n"/>
      <c r="N35" s="169" t="n"/>
      <c r="O35" s="169" t="n"/>
      <c r="P35" s="169" t="n"/>
      <c r="Q35" s="169" t="n"/>
    </row>
    <row r="36">
      <c r="B36" s="169" t="n"/>
      <c r="C36" s="169" t="n"/>
      <c r="D36" s="169" t="n"/>
      <c r="E36" s="169" t="n"/>
      <c r="F36" s="169" t="n"/>
      <c r="G36" s="169" t="n"/>
      <c r="H36" s="169" t="n"/>
      <c r="I36" s="169" t="n"/>
      <c r="J36" s="169" t="n"/>
      <c r="K36" s="169" t="n"/>
      <c r="L36" s="169" t="n"/>
      <c r="M36" s="169" t="n"/>
      <c r="N36" s="169" t="n"/>
      <c r="O36" s="169" t="n"/>
      <c r="P36" s="169" t="n"/>
      <c r="Q36" s="169" t="n"/>
    </row>
    <row r="37">
      <c r="B37" s="169" t="n"/>
      <c r="C37" s="169" t="n"/>
      <c r="D37" s="169" t="n"/>
      <c r="E37" s="169" t="n"/>
      <c r="F37" s="169" t="n"/>
      <c r="G37" s="169" t="n"/>
      <c r="H37" s="169" t="n"/>
      <c r="I37" s="169" t="n"/>
      <c r="J37" s="169" t="n"/>
      <c r="K37" s="169" t="n"/>
      <c r="L37" s="169" t="n"/>
      <c r="M37" s="169" t="n"/>
      <c r="N37" s="169" t="n"/>
      <c r="O37" s="169" t="n"/>
      <c r="P37" s="169" t="n"/>
      <c r="Q37" s="169" t="n"/>
    </row>
    <row r="38">
      <c r="B38" s="169" t="n"/>
      <c r="C38" s="169" t="n"/>
      <c r="D38" s="169" t="n"/>
      <c r="E38" s="169" t="n"/>
      <c r="F38" s="169" t="n"/>
      <c r="G38" s="169" t="n"/>
      <c r="H38" s="169" t="n"/>
      <c r="I38" s="169" t="n"/>
      <c r="J38" s="169" t="n"/>
      <c r="K38" s="169" t="n"/>
      <c r="L38" s="169" t="n"/>
      <c r="M38" s="169" t="n"/>
      <c r="N38" s="169" t="n"/>
      <c r="O38" s="169" t="n"/>
      <c r="P38" s="169" t="n"/>
      <c r="Q38" s="169" t="n"/>
    </row>
    <row r="39">
      <c r="B39" s="169" t="n"/>
      <c r="C39" s="169" t="n"/>
      <c r="D39" s="169" t="n"/>
      <c r="E39" s="169" t="n"/>
      <c r="F39" s="169" t="n"/>
      <c r="G39" s="169" t="n"/>
      <c r="H39" s="169" t="n"/>
      <c r="I39" s="169" t="n"/>
      <c r="J39" s="169" t="n"/>
      <c r="K39" s="169" t="n"/>
      <c r="L39" s="169" t="n"/>
      <c r="M39" s="169" t="n"/>
      <c r="N39" s="169" t="n"/>
      <c r="O39" s="169" t="n"/>
      <c r="P39" s="169" t="n"/>
      <c r="Q39" s="169" t="n"/>
    </row>
    <row r="40">
      <c r="B40" s="169" t="n"/>
      <c r="C40" s="169" t="n"/>
      <c r="D40" s="169" t="n"/>
      <c r="E40" s="169" t="n"/>
      <c r="F40" s="169" t="n"/>
      <c r="G40" s="169" t="n"/>
      <c r="H40" s="169" t="n"/>
      <c r="I40" s="169" t="n"/>
      <c r="J40" s="169" t="n"/>
      <c r="K40" s="169" t="n"/>
      <c r="L40" s="169" t="n"/>
      <c r="M40" s="169" t="n"/>
      <c r="N40" s="169" t="n"/>
      <c r="O40" s="169" t="n"/>
      <c r="P40" s="169" t="n"/>
      <c r="Q40" s="169" t="n"/>
    </row>
    <row r="41">
      <c r="B41" s="169" t="n"/>
      <c r="C41" s="169" t="n"/>
      <c r="D41" s="169" t="n"/>
      <c r="E41" s="169" t="n"/>
      <c r="F41" s="169" t="n"/>
      <c r="G41" s="169" t="n"/>
      <c r="H41" s="169" t="n"/>
      <c r="I41" s="169" t="n"/>
      <c r="J41" s="169" t="n"/>
      <c r="K41" s="169" t="n"/>
      <c r="L41" s="169" t="n"/>
      <c r="M41" s="169" t="n"/>
      <c r="N41" s="169" t="n"/>
      <c r="O41" s="169" t="n"/>
      <c r="P41" s="169" t="n"/>
      <c r="Q41" s="169" t="n"/>
    </row>
    <row r="42">
      <c r="B42" s="169" t="n"/>
      <c r="C42" s="169" t="n"/>
      <c r="D42" s="169" t="n"/>
      <c r="E42" s="169" t="n"/>
      <c r="F42" s="169" t="n"/>
      <c r="G42" s="169" t="n"/>
      <c r="H42" s="169" t="n"/>
      <c r="I42" s="169" t="n"/>
      <c r="J42" s="169" t="n"/>
      <c r="K42" s="169" t="n"/>
      <c r="L42" s="169" t="n"/>
      <c r="M42" s="169" t="n"/>
      <c r="N42" s="169" t="n"/>
      <c r="O42" s="169" t="n"/>
      <c r="P42" s="169" t="n"/>
      <c r="Q42" s="169" t="n"/>
    </row>
    <row r="43">
      <c r="B43" s="169" t="n"/>
      <c r="C43" s="169" t="n"/>
      <c r="D43" s="169" t="n"/>
      <c r="E43" s="169" t="n"/>
      <c r="F43" s="169" t="n"/>
      <c r="G43" s="169" t="n"/>
      <c r="H43" s="169" t="n"/>
      <c r="I43" s="169" t="n"/>
      <c r="J43" s="169" t="n"/>
      <c r="K43" s="169" t="n"/>
      <c r="L43" s="169" t="n"/>
      <c r="M43" s="169" t="n"/>
      <c r="N43" s="169" t="n"/>
      <c r="O43" s="169" t="n"/>
      <c r="P43" s="169" t="n"/>
      <c r="Q43" s="169" t="n"/>
    </row>
    <row r="44">
      <c r="B44" s="169" t="n"/>
      <c r="C44" s="169" t="n"/>
      <c r="D44" s="169" t="n"/>
      <c r="E44" s="169" t="n"/>
      <c r="F44" s="169" t="n"/>
      <c r="G44" s="169" t="n"/>
      <c r="H44" s="169" t="n"/>
      <c r="I44" s="169" t="n"/>
      <c r="J44" s="169" t="n"/>
      <c r="K44" s="169" t="n"/>
      <c r="L44" s="169" t="n"/>
      <c r="M44" s="169" t="n"/>
      <c r="N44" s="169" t="n"/>
      <c r="O44" s="169" t="n"/>
      <c r="P44" s="169" t="n"/>
      <c r="Q44" s="169" t="n"/>
    </row>
    <row r="45">
      <c r="B45" s="169" t="n"/>
      <c r="C45" s="169" t="n"/>
      <c r="D45" s="169" t="n"/>
      <c r="E45" s="169" t="n"/>
      <c r="F45" s="169" t="n"/>
      <c r="G45" s="169" t="n"/>
      <c r="H45" s="169" t="n"/>
      <c r="I45" s="169" t="n"/>
      <c r="J45" s="169" t="n"/>
      <c r="K45" s="169" t="n"/>
      <c r="L45" s="169" t="n"/>
      <c r="M45" s="169" t="n"/>
      <c r="N45" s="169" t="n"/>
      <c r="O45" s="169" t="n"/>
      <c r="P45" s="169" t="n"/>
      <c r="Q45" s="169" t="n"/>
    </row>
    <row r="46">
      <c r="B46" s="169" t="n"/>
      <c r="C46" s="169" t="n"/>
      <c r="D46" s="169" t="n"/>
      <c r="E46" s="169" t="n"/>
      <c r="F46" s="169" t="n"/>
      <c r="G46" s="169" t="n"/>
      <c r="H46" s="169" t="n"/>
      <c r="I46" s="169" t="n"/>
      <c r="J46" s="169" t="n"/>
      <c r="K46" s="169" t="n"/>
      <c r="L46" s="169" t="n"/>
      <c r="M46" s="169" t="n"/>
      <c r="N46" s="169" t="n"/>
      <c r="O46" s="169" t="n"/>
      <c r="P46" s="169" t="n"/>
      <c r="Q46" s="169" t="n"/>
    </row>
    <row r="47">
      <c r="B47" s="169" t="n"/>
      <c r="C47" s="169" t="n"/>
      <c r="D47" s="169" t="n"/>
      <c r="E47" s="169" t="n"/>
      <c r="F47" s="169" t="n"/>
      <c r="G47" s="169" t="n"/>
      <c r="H47" s="169" t="n"/>
      <c r="I47" s="169" t="n"/>
      <c r="J47" s="169" t="n"/>
      <c r="K47" s="169" t="n"/>
      <c r="L47" s="169" t="n"/>
      <c r="M47" s="169" t="n"/>
      <c r="N47" s="169" t="n"/>
      <c r="O47" s="169" t="n"/>
      <c r="P47" s="169" t="n"/>
      <c r="Q47" s="169" t="n"/>
    </row>
    <row r="48">
      <c r="B48" s="169" t="n"/>
      <c r="C48" s="169" t="n"/>
      <c r="D48" s="169" t="n"/>
      <c r="E48" s="169" t="n"/>
      <c r="F48" s="169" t="n"/>
      <c r="G48" s="169" t="n"/>
      <c r="H48" s="169" t="n"/>
      <c r="I48" s="169" t="n"/>
      <c r="J48" s="169" t="n"/>
      <c r="K48" s="169" t="n"/>
      <c r="L48" s="169" t="n"/>
      <c r="M48" s="169" t="n"/>
      <c r="N48" s="169" t="n"/>
      <c r="O48" s="169" t="n"/>
      <c r="P48" s="169" t="n"/>
      <c r="Q48" s="169" t="n"/>
    </row>
    <row r="49">
      <c r="B49" s="169" t="n"/>
      <c r="C49" s="169" t="n"/>
      <c r="D49" s="169" t="n"/>
      <c r="E49" s="169" t="n"/>
      <c r="F49" s="169" t="n"/>
      <c r="G49" s="169" t="n"/>
      <c r="H49" s="169" t="n"/>
      <c r="I49" s="169" t="n"/>
      <c r="J49" s="169" t="n"/>
      <c r="K49" s="169" t="n"/>
      <c r="L49" s="169" t="n"/>
      <c r="M49" s="169" t="n"/>
      <c r="N49" s="169" t="n"/>
      <c r="O49" s="169" t="n"/>
      <c r="P49" s="169" t="n"/>
      <c r="Q49" s="169" t="n"/>
    </row>
    <row r="50">
      <c r="B50" s="169" t="n"/>
      <c r="C50" s="169" t="n"/>
      <c r="D50" s="169" t="n"/>
      <c r="E50" s="169" t="n"/>
      <c r="F50" s="169" t="n"/>
      <c r="G50" s="169" t="n"/>
      <c r="H50" s="169" t="n"/>
      <c r="I50" s="169" t="n"/>
      <c r="J50" s="169" t="n"/>
      <c r="K50" s="169" t="n"/>
      <c r="L50" s="169" t="n"/>
      <c r="M50" s="169" t="n"/>
      <c r="N50" s="169" t="n"/>
      <c r="O50" s="169" t="n"/>
      <c r="P50" s="169" t="n"/>
      <c r="Q50" s="169" t="n"/>
    </row>
    <row r="51">
      <c r="B51" s="169" t="n"/>
      <c r="C51" s="169" t="n"/>
      <c r="D51" s="169" t="n"/>
      <c r="E51" s="169" t="n"/>
      <c r="F51" s="169" t="n"/>
      <c r="G51" s="169" t="n"/>
      <c r="H51" s="169" t="n"/>
      <c r="I51" s="169" t="n"/>
      <c r="J51" s="169" t="n"/>
      <c r="K51" s="169" t="n"/>
      <c r="L51" s="169" t="n"/>
      <c r="M51" s="169" t="n"/>
      <c r="N51" s="169" t="n"/>
      <c r="O51" s="169" t="n"/>
      <c r="P51" s="169" t="n"/>
      <c r="Q51" s="169" t="n"/>
    </row>
    <row r="52">
      <c r="B52" s="169" t="n"/>
      <c r="C52" s="169" t="n"/>
      <c r="D52" s="169" t="n"/>
      <c r="E52" s="169" t="n"/>
      <c r="F52" s="169" t="n"/>
      <c r="G52" s="169" t="n"/>
      <c r="H52" s="169" t="n"/>
      <c r="I52" s="169" t="n"/>
      <c r="J52" s="169" t="n"/>
      <c r="K52" s="169" t="n"/>
      <c r="L52" s="169" t="n"/>
      <c r="M52" s="169" t="n"/>
      <c r="N52" s="169" t="n"/>
      <c r="O52" s="169" t="n"/>
      <c r="P52" s="169" t="n"/>
      <c r="Q52" s="169" t="n"/>
    </row>
    <row r="53">
      <c r="B53" s="169" t="n"/>
      <c r="C53" s="169" t="n"/>
      <c r="D53" s="169" t="n"/>
      <c r="E53" s="169" t="n"/>
      <c r="F53" s="169" t="n"/>
      <c r="G53" s="169" t="n"/>
      <c r="H53" s="169" t="n"/>
      <c r="I53" s="169" t="n"/>
      <c r="J53" s="169" t="n"/>
      <c r="K53" s="169" t="n"/>
      <c r="L53" s="169" t="n"/>
      <c r="M53" s="169" t="n"/>
      <c r="N53" s="169" t="n"/>
      <c r="O53" s="169" t="n"/>
      <c r="P53" s="169" t="n"/>
      <c r="Q53" s="169" t="n"/>
    </row>
    <row r="54">
      <c r="B54" s="169" t="n"/>
      <c r="C54" s="169" t="n"/>
      <c r="D54" s="169" t="n"/>
      <c r="E54" s="169" t="n"/>
      <c r="F54" s="169" t="n"/>
      <c r="G54" s="169" t="n"/>
      <c r="H54" s="169" t="n"/>
      <c r="I54" s="169" t="n"/>
      <c r="J54" s="169" t="n"/>
      <c r="K54" s="169" t="n"/>
      <c r="L54" s="169" t="n"/>
      <c r="M54" s="169" t="n"/>
      <c r="N54" s="169" t="n"/>
      <c r="O54" s="169" t="n"/>
      <c r="P54" s="169" t="n"/>
      <c r="Q54" s="169" t="n"/>
    </row>
    <row r="55">
      <c r="B55" s="169" t="n"/>
      <c r="C55" s="169" t="n"/>
      <c r="D55" s="169" t="n"/>
      <c r="E55" s="169" t="n"/>
      <c r="F55" s="169" t="n"/>
      <c r="G55" s="169" t="n"/>
      <c r="H55" s="169" t="n"/>
      <c r="I55" s="169" t="n"/>
      <c r="J55" s="169" t="n"/>
      <c r="K55" s="169" t="n"/>
      <c r="L55" s="169" t="n"/>
      <c r="M55" s="169" t="n"/>
      <c r="N55" s="169" t="n"/>
      <c r="O55" s="169" t="n"/>
      <c r="P55" s="169" t="n"/>
      <c r="Q55" s="169" t="n"/>
    </row>
  </sheetData>
  <sheetProtection selectLockedCells="0" selectUnlockedCells="0" algorithmName="SHA-512" sheet="1" objects="0" insertRows="0" insertHyperlinks="0" autoFilter="0" scenarios="0" formatColumns="0" deleteColumns="0" insertColumns="0" pivotTables="0" deleteRows="0" formatCells="0" saltValue="i/hT79VN4Rlk9PirW5dyCg==" formatRows="0" sort="0" spinCount="100000" hashValue="d8wN/XpPllKuNibw7COnqyP16geXETZfABr3LmsChQKLmtSVqEQTZuxR9G2BFoZ164TqVVe6xAXfN87K8bSdKg=="/>
  <mergeCells count="17">
    <mergeCell ref="P4:Q4"/>
    <mergeCell ref="D6:E6"/>
    <mergeCell ref="P3:Q3"/>
    <mergeCell ref="D8:H8"/>
    <mergeCell ref="D2:O2"/>
    <mergeCell ref="I11:K11"/>
    <mergeCell ref="D1:O1"/>
    <mergeCell ref="L11:Q11"/>
    <mergeCell ref="D3:O4"/>
    <mergeCell ref="P2:Q2"/>
    <mergeCell ref="B1:C4"/>
    <mergeCell ref="P1:Q1"/>
    <mergeCell ref="B11:H11"/>
    <mergeCell ref="B9:C9"/>
    <mergeCell ref="B5:X5"/>
    <mergeCell ref="B8:C8"/>
    <mergeCell ref="D9:H9"/>
  </mergeCells>
  <hyperlinks>
    <hyperlink ref="B6" location="INICIO!A1" display="REGRESAR"/>
  </hyperlinks>
  <pageMargins left="0.7" right="0.7" top="0.75" bottom="0.75" header="0.3" footer="0.3"/>
  <pageSetup orientation="portrait" paperSize="9"/>
  <drawing xmlns:r="http://schemas.openxmlformats.org/officeDocument/2006/relationships" r:id="rId1"/>
</worksheet>
</file>

<file path=xl/worksheets/sheet8.xml><?xml version="1.0" encoding="utf-8"?>
<worksheet xmlns="http://schemas.openxmlformats.org/spreadsheetml/2006/main">
  <sheetPr codeName="Hoja2">
    <outlinePr summaryBelow="1" summaryRight="1"/>
    <pageSetUpPr/>
  </sheetPr>
  <dimension ref="A2:N234"/>
  <sheetViews>
    <sheetView zoomScaleNormal="100" workbookViewId="0">
      <selection activeCell="A1" sqref="A1"/>
    </sheetView>
  </sheetViews>
  <sheetFormatPr baseColWidth="10" defaultColWidth="11.42578125" defaultRowHeight="14.25"/>
  <cols>
    <col width="6.7109375" customWidth="1" style="58" min="1" max="1"/>
    <col width="71" customWidth="1" style="55" min="2" max="2"/>
    <col width="21" customWidth="1" style="39" min="3" max="3"/>
    <col width="33.140625" customWidth="1" style="39" min="4" max="4"/>
    <col width="32.28515625" customWidth="1" style="39" min="5" max="5"/>
    <col width="6.85546875" customWidth="1" style="39" min="6" max="6"/>
    <col width="10.42578125" customWidth="1" style="39" min="7" max="7"/>
    <col width="11.42578125" customWidth="1" style="39" min="8" max="9"/>
    <col width="12.28515625" customWidth="1" style="39" min="10" max="10"/>
    <col width="11.42578125" customWidth="1" style="39" min="11" max="11"/>
    <col width="13.42578125" customWidth="1" style="39" min="12" max="12"/>
    <col width="11.42578125" customWidth="1" style="39" min="13" max="13"/>
    <col width="14" customWidth="1" style="39" min="14" max="14"/>
    <col width="11.42578125" customWidth="1" style="39" min="15" max="16384"/>
  </cols>
  <sheetData>
    <row r="2" ht="15" customHeight="1">
      <c r="B2" s="339" t="inlineStr">
        <is>
          <t xml:space="preserve">TIPOLOGÍA DE RIESGOS </t>
        </is>
      </c>
      <c r="C2" s="526" t="n"/>
      <c r="F2" s="78" t="n"/>
    </row>
    <row r="3" ht="144" customFormat="1" customHeight="1" s="42">
      <c r="A3" s="58" t="n"/>
      <c r="B3" s="344" t="inlineStr">
        <is>
          <t>RIESGO ESTRATÉGICO</t>
        </is>
      </c>
      <c r="C3" s="350" t="inlineStr">
        <is>
          <t>RIESGO ESTRATÉGICO: posibilidad de ocurrencia de eventos que afecten los objetivos estratégicos de la organización pública y por tanto impactan toda la entidad.</t>
        </is>
      </c>
    </row>
    <row r="4" ht="115.5" customFormat="1" customHeight="1" s="42">
      <c r="A4" s="58" t="n"/>
      <c r="B4" s="43" t="inlineStr">
        <is>
          <t>RIESGO GERENCIAL</t>
        </is>
      </c>
      <c r="C4" s="342" t="inlineStr">
        <is>
          <t>RIESGO GERENCIAL: Posibilidad de ocurrencia de eventos que afecten los procesos gerenciales y/o la alta dirección.</t>
        </is>
      </c>
    </row>
    <row r="5" ht="115.5" customFormat="1" customHeight="1" s="42">
      <c r="A5" s="58" t="n"/>
      <c r="B5" s="344" t="inlineStr">
        <is>
          <t>RIESGO OPERATIVO</t>
        </is>
      </c>
      <c r="C5" s="350" t="inlineStr">
        <is>
          <t>RIESGO OPERATIVO: Posibilidad de ocurrencia de eventos que afecten los procesos misionales de la entidad.</t>
        </is>
      </c>
    </row>
    <row r="6" ht="215.25" customFormat="1" customHeight="1" s="42">
      <c r="A6" s="58" t="n"/>
      <c r="B6" s="43" t="inlineStr">
        <is>
          <t>RIESGO FINANCIERO</t>
        </is>
      </c>
      <c r="C6" s="45"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158.25" customFormat="1" customHeight="1" s="42">
      <c r="A7" s="58" t="n"/>
      <c r="B7" s="344" t="inlineStr">
        <is>
          <t>RIESGO TECNOLÓGICO</t>
        </is>
      </c>
      <c r="C7" s="46" t="inlineStr">
        <is>
          <t xml:space="preserve">RIESGO TECNOLÓGICO: Posibilidad de ocurrencia de eventos que afecten la totalidad o parte de la infraestructura tecnológica (hardware, software, redes, etc.) de una entidad. </t>
        </is>
      </c>
    </row>
    <row r="8" ht="186.75" customFormat="1" customHeight="1" s="42">
      <c r="A8" s="58" t="n"/>
      <c r="B8" s="43" t="inlineStr">
        <is>
          <t>RIESGO DE CUMPLIMIENTO</t>
        </is>
      </c>
      <c r="C8" s="45" t="inlineStr">
        <is>
          <t xml:space="preserve">RIESGO DE CUMPLIMIENTO: Posibilidad de ocurrencia de eventos que afecten la situación jurídica o contractual de la organización debido a su incumplimiento o desacato a la normatividad legal y las obligaciones contractuales. </t>
        </is>
      </c>
    </row>
    <row r="9" ht="159" customFormat="1" customHeight="1" s="42">
      <c r="A9" s="58" t="n"/>
      <c r="B9" s="344" t="inlineStr">
        <is>
          <t xml:space="preserve">RIESGO DE IMAGEN O REPUTACIONAL </t>
        </is>
      </c>
      <c r="C9" s="46" t="inlineStr">
        <is>
          <t xml:space="preserve">RIESGO DE IMAGEN O REPUTACIONAL: posibilidad de ocurrencia de un evento que afecte la imagen, buen nombre o reputación de una organización ante sus clientes y partes interesadas. </t>
        </is>
      </c>
    </row>
    <row r="10" ht="115.5" customFormat="1" customHeight="1" s="42">
      <c r="A10" s="58" t="n"/>
      <c r="B10" s="43" t="inlineStr">
        <is>
          <t xml:space="preserve">RIESGO DE CORRUPCIÓN </t>
        </is>
      </c>
      <c r="C10" s="45" t="inlineStr">
        <is>
          <t>RIESGO DE CORRUPCIÓN: Posibilidad de que, por acción u omisión, se use el poder para desviar la gestión de lo público hacia un beneficio privado.</t>
        </is>
      </c>
    </row>
    <row r="11" ht="301.5" customFormat="1" customHeight="1" s="42">
      <c r="A11" s="58" t="n"/>
      <c r="B11" s="344" t="inlineStr">
        <is>
          <t xml:space="preserve">RIESGO DE SEGURIDAD DIGITAL </t>
        </is>
      </c>
      <c r="C11" s="46"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ht="15" customFormat="1" customHeight="1" s="42">
      <c r="A12" s="58" t="n"/>
      <c r="B12" s="47" t="n"/>
      <c r="C12" s="48" t="n"/>
    </row>
    <row r="13" ht="15" customFormat="1" customHeight="1" s="42">
      <c r="A13" s="58" t="n"/>
      <c r="B13" s="47" t="n"/>
      <c r="C13" s="48" t="n"/>
    </row>
    <row r="14" ht="15" customFormat="1" customHeight="1" s="42">
      <c r="A14" s="58" t="n"/>
      <c r="B14" s="47" t="n"/>
      <c r="C14" s="48" t="n"/>
    </row>
    <row r="16" ht="15" customHeight="1">
      <c r="B16" s="340" t="inlineStr">
        <is>
          <t xml:space="preserve">CRITERIOS PARA CALIFICAR LA PROBABILIDAD </t>
        </is>
      </c>
      <c r="C16" s="525" t="n"/>
      <c r="D16" s="525" t="n"/>
      <c r="E16" s="526" t="n"/>
    </row>
    <row r="17" ht="15" customFormat="1" customHeight="1" s="42">
      <c r="A17" s="58" t="n"/>
      <c r="B17" s="344" t="inlineStr">
        <is>
          <t xml:space="preserve">NIVEL </t>
        </is>
      </c>
      <c r="C17" s="341" t="inlineStr">
        <is>
          <t>INTERPRETACIÓN</t>
        </is>
      </c>
      <c r="D17" s="341" t="inlineStr">
        <is>
          <t xml:space="preserve">POR DESCRIPCIÓN </t>
        </is>
      </c>
      <c r="E17" s="341" t="inlineStr">
        <is>
          <t xml:space="preserve">POR FRECUENCIA </t>
        </is>
      </c>
    </row>
    <row r="18" ht="42.75" customFormat="1" customHeight="1" s="42">
      <c r="A18" s="58" t="n"/>
      <c r="B18" s="348" t="n">
        <v>5</v>
      </c>
      <c r="C18" s="51" t="inlineStr">
        <is>
          <t>CASI SEGURO</t>
        </is>
      </c>
      <c r="D18" s="45" t="inlineStr">
        <is>
          <t xml:space="preserve">Se espera que el evento ocurra en la mayoría de las circunstancias. </t>
        </is>
      </c>
      <c r="E18" s="342" t="inlineStr">
        <is>
          <t>Más de 1 vez al año.</t>
        </is>
      </c>
    </row>
    <row r="19" ht="28.5" customFormat="1" customHeight="1" s="42">
      <c r="A19" s="58" t="n"/>
      <c r="B19" s="347" t="n">
        <v>4</v>
      </c>
      <c r="C19" s="360" t="inlineStr">
        <is>
          <t>PROBABLE</t>
        </is>
      </c>
      <c r="D19" s="54" t="inlineStr">
        <is>
          <t xml:space="preserve">Es viable que el evento ocurra en la mayoría de las circunstancias. </t>
        </is>
      </c>
      <c r="E19" s="54" t="inlineStr">
        <is>
          <t xml:space="preserve">Al menos 1 vez en el último año. </t>
        </is>
      </c>
    </row>
    <row r="20" ht="28.5" customFormat="1" customHeight="1" s="42">
      <c r="A20" s="58" t="n"/>
      <c r="B20" s="348" t="n">
        <v>3</v>
      </c>
      <c r="C20" s="51" t="inlineStr">
        <is>
          <t>POSIBLE</t>
        </is>
      </c>
      <c r="D20" s="45" t="inlineStr">
        <is>
          <t xml:space="preserve">El evento podrá ocurrir en algún momento. </t>
        </is>
      </c>
      <c r="E20" s="45" t="inlineStr">
        <is>
          <t xml:space="preserve">Al menos 1 vez en los últimos 2 años. </t>
        </is>
      </c>
    </row>
    <row r="21" ht="28.5" customFormat="1" customHeight="1" s="42">
      <c r="A21" s="58" t="n"/>
      <c r="B21" s="347" t="n">
        <v>2</v>
      </c>
      <c r="C21" s="360" t="inlineStr">
        <is>
          <t>IMPROBABLE</t>
        </is>
      </c>
      <c r="D21" s="54" t="inlineStr">
        <is>
          <t xml:space="preserve">El evento puede ocurrir en algún momento. </t>
        </is>
      </c>
      <c r="E21" s="54" t="inlineStr">
        <is>
          <t xml:space="preserve">Al menos 1 vez en los últimos 5 años. </t>
        </is>
      </c>
    </row>
    <row r="22" ht="42.75" customFormat="1" customHeight="1" s="42">
      <c r="A22" s="58" t="n"/>
      <c r="B22" s="348" t="n">
        <v>1</v>
      </c>
      <c r="C22" s="51" t="inlineStr">
        <is>
          <t xml:space="preserve">RARA VEZ </t>
        </is>
      </c>
      <c r="D22" s="45" t="inlineStr">
        <is>
          <t xml:space="preserve">El evento puede ocurrir solo en circunstancias excepcionales (poco comunes o anormales). </t>
        </is>
      </c>
      <c r="E22" s="45" t="inlineStr">
        <is>
          <t xml:space="preserve">No se ha presentado en los últimos 5 años. </t>
        </is>
      </c>
    </row>
    <row r="23">
      <c r="D23" s="56" t="n"/>
      <c r="E23" s="42" t="n"/>
    </row>
    <row r="24">
      <c r="D24" s="56" t="n"/>
      <c r="E24" s="42" t="n"/>
    </row>
    <row r="25">
      <c r="D25" s="56" t="n"/>
      <c r="E25" s="42" t="n"/>
    </row>
    <row r="27" ht="15.75" customFormat="1" customHeight="1" s="57">
      <c r="A27" s="343" t="inlineStr">
        <is>
          <t xml:space="preserve">CRITERIOS PARA CALIFICAR EL IMPACTO - RIESGOS DE GESTIÓN </t>
        </is>
      </c>
      <c r="B27" s="525" t="n"/>
      <c r="C27" s="525" t="n"/>
      <c r="D27" s="526" t="n"/>
    </row>
    <row r="28" ht="63" customFormat="1" customHeight="1" s="58">
      <c r="A28" s="79" t="inlineStr">
        <is>
          <t>NIVEL</t>
        </is>
      </c>
      <c r="B28" s="80" t="inlineStr">
        <is>
          <t>INTERPRETACIÓN</t>
        </is>
      </c>
      <c r="C28" s="85" t="inlineStr">
        <is>
          <t>IMPACTO (CONSECUENCIAS) CUANTITATIVO</t>
        </is>
      </c>
      <c r="D28" s="85" t="inlineStr">
        <is>
          <t>IMPACTO (CONSECUENCIAS) - CUALITATIVO</t>
        </is>
      </c>
    </row>
    <row r="29" ht="384.75" customHeight="1">
      <c r="A29" s="81" t="n">
        <v>5</v>
      </c>
      <c r="B29" s="82" t="inlineStr">
        <is>
          <t>CATASTRÓFICO</t>
        </is>
      </c>
      <c r="C29" s="59"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60"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384.75" customHeight="1">
      <c r="A30" s="83" t="n">
        <v>4</v>
      </c>
      <c r="B30" s="84" t="inlineStr">
        <is>
          <t>MAYOR</t>
        </is>
      </c>
      <c r="C30" s="61"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61"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384.75" customHeight="1">
      <c r="A31" s="81" t="n">
        <v>3</v>
      </c>
      <c r="B31" s="82" t="inlineStr">
        <is>
          <t>MODERADO</t>
        </is>
      </c>
      <c r="C31" s="62"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62"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384.75" customHeight="1">
      <c r="A32" s="83" t="n">
        <v>2</v>
      </c>
      <c r="B32" s="84" t="inlineStr">
        <is>
          <t>MENOR</t>
        </is>
      </c>
      <c r="C32" s="61"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61"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384.75" customHeight="1">
      <c r="A33" s="81" t="n">
        <v>1</v>
      </c>
      <c r="B33" s="82" t="inlineStr">
        <is>
          <t>INSIGNIFICANTE</t>
        </is>
      </c>
      <c r="C33" s="62"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62" t="inlineStr">
        <is>
          <t xml:space="preserve">* No hay interrupción de las operaciones de la entidad.
* No se generan sanciones económicas o administrativas.  
* No se afecta la imagen institucional de forma significativa. </t>
        </is>
      </c>
    </row>
    <row r="34">
      <c r="A34" s="360" t="n"/>
      <c r="C34" s="63" t="n"/>
      <c r="D34" s="63" t="n"/>
    </row>
    <row r="35">
      <c r="C35" s="63" t="n"/>
      <c r="D35" s="63" t="n"/>
    </row>
    <row r="36">
      <c r="C36" s="63" t="n"/>
      <c r="D36" s="63" t="n"/>
    </row>
    <row r="37">
      <c r="C37" s="63" t="n"/>
      <c r="D37" s="63" t="n"/>
    </row>
    <row r="38" ht="15" customFormat="1" customHeight="1" s="57">
      <c r="A38" s="359" t="n"/>
      <c r="B38" s="339" t="inlineStr">
        <is>
          <t>ANÁLISIS Y EVALUACIÓN DE LOS CONTROLES PARA LA MITIGACIÓN DE LOS RIESGOS</t>
        </is>
      </c>
      <c r="C38" s="525" t="n"/>
      <c r="D38" s="525" t="n"/>
      <c r="E38" s="526" t="n"/>
    </row>
    <row r="39" ht="60" customFormat="1" customHeight="1" s="57">
      <c r="A39" s="359" t="n"/>
      <c r="B39" s="345" t="inlineStr">
        <is>
          <t xml:space="preserve">CRITERIO DE EVALUACIÓN </t>
        </is>
      </c>
      <c r="C39" s="344" t="inlineStr">
        <is>
          <t>ASPECTO A EVALUAR EN EL DISEÑO DEL CONTROL</t>
        </is>
      </c>
      <c r="D39" s="341" t="inlineStr">
        <is>
          <t>OPCIONES DE RESPUESTA</t>
        </is>
      </c>
      <c r="E39" s="526" t="n"/>
    </row>
    <row r="40" ht="71.25" customHeight="1">
      <c r="B40" s="342" t="inlineStr">
        <is>
          <t>1. RESPONSABLE</t>
        </is>
      </c>
      <c r="C40" s="62" t="inlineStr">
        <is>
          <t xml:space="preserve">¿Existe un responsable asignado a la ejecu­ción del control? </t>
        </is>
      </c>
      <c r="D40" s="51" t="inlineStr">
        <is>
          <t>Asignado</t>
        </is>
      </c>
      <c r="E40" s="51" t="inlineStr">
        <is>
          <t>No Asignado</t>
        </is>
      </c>
    </row>
    <row r="41" ht="99.75" customHeight="1">
      <c r="B41" s="574" t="n"/>
      <c r="C41" s="62" t="inlineStr">
        <is>
          <t xml:space="preserve">¿El responsable tiene la autoridad y adecua­da segregación de funciones en la ejecución del control? </t>
        </is>
      </c>
      <c r="D41" s="51" t="inlineStr">
        <is>
          <t>Adecuado</t>
        </is>
      </c>
      <c r="E41" s="51" t="inlineStr">
        <is>
          <t>Inadecuado</t>
        </is>
      </c>
    </row>
    <row r="42" ht="128.25" customHeight="1">
      <c r="B42" s="65" t="inlineStr">
        <is>
          <t>2. PERIODICIDAD</t>
        </is>
      </c>
      <c r="C42" s="66" t="inlineStr">
        <is>
          <t xml:space="preserve">¿La oportunidad en que se ejecuta el control ayuda a prevenir la mitigación del riesgo o a detectar la materialización del riesgo de ma­nera oportuna? </t>
        </is>
      </c>
      <c r="D42" s="67" t="inlineStr">
        <is>
          <t>Oportuna</t>
        </is>
      </c>
      <c r="E42" s="67" t="inlineStr">
        <is>
          <t xml:space="preserve">Inoportuna </t>
        </is>
      </c>
    </row>
    <row r="43" ht="156.75" customHeight="1">
      <c r="B43" s="342" t="inlineStr">
        <is>
          <t>3. PROPÓSITO</t>
        </is>
      </c>
      <c r="C43" s="62" t="inlineStr">
        <is>
          <t xml:space="preserve">¿Las actividades que se desarrollan en el control realmente buscan por si sola prevenir o detectar las causas que pueden dar origen al riesgo, ejemplo Verificar, Validar Cotejar, Comparar, Revisar, etc.? </t>
        </is>
      </c>
      <c r="D43" s="51" t="inlineStr">
        <is>
          <t>Prevenir o detectar</t>
        </is>
      </c>
      <c r="E43" s="51" t="inlineStr">
        <is>
          <t>No es un control</t>
        </is>
      </c>
    </row>
    <row r="44" ht="114" customHeight="1">
      <c r="B44" s="65" t="inlineStr">
        <is>
          <t xml:space="preserve">4. COMO REALIZAR LA ACTIVIDAD DE CONTROL </t>
        </is>
      </c>
      <c r="C44" s="66" t="inlineStr">
        <is>
          <t xml:space="preserve">¿La fuente de información que se utiliza en el desarrollo del control es información confia­ble que permita mitigar el riesgo?. </t>
        </is>
      </c>
      <c r="D44" s="67" t="inlineStr">
        <is>
          <t>Confiable</t>
        </is>
      </c>
      <c r="E44" s="67" t="inlineStr">
        <is>
          <t>No confiable</t>
        </is>
      </c>
    </row>
    <row r="45" ht="128.25" customHeight="1">
      <c r="B45" s="342" t="inlineStr">
        <is>
          <t>5. QUE PASA CON LAS OBSERVACIONES O DESVIACIONES</t>
        </is>
      </c>
      <c r="C45" s="62" t="inlineStr">
        <is>
          <t xml:space="preserve">¿Las observaciones, desviaciones o dife­rencias identificadas como resultados de la ejecución del control son investigadas y re­sueltas de manera oportuna? </t>
        </is>
      </c>
      <c r="D45" s="51" t="inlineStr">
        <is>
          <t xml:space="preserve">Se investigan y resuelven oportunamente </t>
        </is>
      </c>
      <c r="E45" s="348" t="inlineStr">
        <is>
          <t>No se investigan y resuelven oportunamente</t>
        </is>
      </c>
    </row>
    <row r="46" ht="99.75" customHeight="1">
      <c r="B46" s="65" t="inlineStr">
        <is>
          <t xml:space="preserve">6. EVIDENCIA DE LA EJECUCIÓN DEL CONTROL </t>
        </is>
      </c>
      <c r="C46" s="66" t="inlineStr">
        <is>
          <t xml:space="preserve">¿Se deja evidencia o rastro de la ejecución del control, que permita a cualquier tercero con la evidencia, llegar a la misma conclusión?. </t>
        </is>
      </c>
      <c r="D46" s="67" t="inlineStr">
        <is>
          <t>Completa</t>
        </is>
      </c>
      <c r="E46" s="67" t="inlineStr">
        <is>
          <t xml:space="preserve">Incompleta/No existe </t>
        </is>
      </c>
    </row>
    <row r="47" ht="15" customHeight="1">
      <c r="C47" s="68" t="n"/>
    </row>
    <row r="48" ht="15" customHeight="1">
      <c r="C48" s="69" t="n"/>
    </row>
    <row r="51" ht="15" customFormat="1" customHeight="1" s="57">
      <c r="A51" s="359" t="n"/>
      <c r="B51" s="351" t="inlineStr">
        <is>
          <t xml:space="preserve">PESO O PARTICIPACIÓN DE CADA VARIABLE EN EL DISEÑO DEL CONTROL PARA LA MITIGACIÓN DEL RIESGO </t>
        </is>
      </c>
      <c r="C51" s="525" t="n"/>
      <c r="D51" s="526" t="n"/>
    </row>
    <row r="52" ht="60" customFormat="1" customHeight="1" s="359">
      <c r="B52" s="344" t="inlineStr">
        <is>
          <t>CRITERIO DE EVALUACIÓN</t>
        </is>
      </c>
      <c r="C52" s="344" t="inlineStr">
        <is>
          <t xml:space="preserve">OPCIÓN DE RESPUESTA AL CRITERIO DE EVALUACIÓN </t>
        </is>
      </c>
      <c r="D52" s="344" t="inlineStr">
        <is>
          <t>PESO EN LA EVALUACIÓN DEL DISEÑO DEL CONTROL</t>
        </is>
      </c>
    </row>
    <row r="53" customFormat="1" s="42">
      <c r="A53" s="58" t="n"/>
      <c r="B53" s="342" t="inlineStr">
        <is>
          <t xml:space="preserve">11. ASIGNACIÓN DEL RESPONSABLE </t>
        </is>
      </c>
      <c r="C53" s="51" t="inlineStr">
        <is>
          <t>Asignado</t>
        </is>
      </c>
      <c r="D53" s="51" t="n">
        <v>15</v>
      </c>
    </row>
    <row r="54" customFormat="1" s="42">
      <c r="A54" s="58" t="n"/>
      <c r="B54" s="574" t="n"/>
      <c r="C54" s="51" t="inlineStr">
        <is>
          <t>No asignado</t>
        </is>
      </c>
      <c r="D54" s="51" t="n">
        <v>0</v>
      </c>
    </row>
    <row r="55" customFormat="1" s="42">
      <c r="A55" s="58" t="n"/>
      <c r="B55" s="350" t="inlineStr">
        <is>
          <t xml:space="preserve">12. SEGREGACIÓN  Y AUTORIDAD DEL RESPONSABLE </t>
        </is>
      </c>
      <c r="C55" s="360" t="inlineStr">
        <is>
          <t>Adecuado</t>
        </is>
      </c>
      <c r="D55" s="360" t="n">
        <v>15</v>
      </c>
    </row>
    <row r="56" customFormat="1" s="42">
      <c r="A56" s="58" t="n"/>
      <c r="B56" s="574" t="n"/>
      <c r="C56" s="360" t="inlineStr">
        <is>
          <t>Inadecuado</t>
        </is>
      </c>
      <c r="D56" s="360" t="n">
        <v>0</v>
      </c>
    </row>
    <row r="57" customFormat="1" s="42">
      <c r="A57" s="58" t="n"/>
      <c r="B57" s="342" t="inlineStr">
        <is>
          <t>2. PERIODICIDAD</t>
        </is>
      </c>
      <c r="C57" s="51" t="inlineStr">
        <is>
          <t>Oportuna</t>
        </is>
      </c>
      <c r="D57" s="51" t="n">
        <v>15</v>
      </c>
    </row>
    <row r="58" customFormat="1" s="42">
      <c r="A58" s="58" t="n"/>
      <c r="B58" s="574" t="n"/>
      <c r="C58" s="51" t="inlineStr">
        <is>
          <t>Inoportuna</t>
        </is>
      </c>
      <c r="D58" s="51" t="n">
        <v>0</v>
      </c>
    </row>
    <row r="59" customFormat="1" s="42">
      <c r="A59" s="58" t="n"/>
      <c r="B59" s="350" t="inlineStr">
        <is>
          <t>3. PROPÓSITO</t>
        </is>
      </c>
      <c r="C59" s="360" t="inlineStr">
        <is>
          <t>Prevenir</t>
        </is>
      </c>
      <c r="D59" s="360" t="n">
        <v>15</v>
      </c>
    </row>
    <row r="60" customFormat="1" s="42">
      <c r="A60" s="58" t="n"/>
      <c r="B60" s="575" t="n"/>
      <c r="C60" s="360" t="inlineStr">
        <is>
          <t>Detectar</t>
        </is>
      </c>
      <c r="D60" s="360" t="n">
        <v>10</v>
      </c>
    </row>
    <row r="61" customFormat="1" s="42">
      <c r="A61" s="58" t="n"/>
      <c r="B61" s="574" t="n"/>
      <c r="C61" s="360" t="inlineStr">
        <is>
          <t>No es un control</t>
        </is>
      </c>
      <c r="D61" s="360" t="n">
        <v>0</v>
      </c>
    </row>
    <row r="62" customFormat="1" s="42">
      <c r="A62" s="58" t="n"/>
      <c r="B62" s="342" t="inlineStr">
        <is>
          <t>4. COMO SE REALIZA LA ACTIVIDAD DE CONTROL</t>
        </is>
      </c>
      <c r="C62" s="51" t="inlineStr">
        <is>
          <t>Confiable</t>
        </is>
      </c>
      <c r="D62" s="51" t="n">
        <v>15</v>
      </c>
    </row>
    <row r="63" customFormat="1" s="42">
      <c r="A63" s="58" t="n"/>
      <c r="B63" s="574" t="n"/>
      <c r="C63" s="51" t="inlineStr">
        <is>
          <t>No confiable</t>
        </is>
      </c>
      <c r="D63" s="51" t="n">
        <v>0</v>
      </c>
    </row>
    <row r="64" customFormat="1" s="42">
      <c r="A64" s="58" t="n"/>
      <c r="B64" s="350" t="inlineStr">
        <is>
          <t xml:space="preserve">5. QUE PASA CON LAS OBSERVACIONES O DESVIACIONES </t>
        </is>
      </c>
      <c r="C64" s="360" t="inlineStr">
        <is>
          <t>Se investigan y resuelven oportunamente</t>
        </is>
      </c>
      <c r="D64" s="360" t="n">
        <v>15</v>
      </c>
    </row>
    <row r="65" customFormat="1" s="42">
      <c r="A65" s="58" t="n"/>
      <c r="B65" s="574" t="n"/>
      <c r="C65" s="360" t="inlineStr">
        <is>
          <t xml:space="preserve">No se investigan y resuelven oportunamente </t>
        </is>
      </c>
      <c r="D65" s="360" t="n">
        <v>0</v>
      </c>
    </row>
    <row r="66" customFormat="1" s="42">
      <c r="A66" s="58" t="n"/>
      <c r="B66" s="342" t="inlineStr">
        <is>
          <t>6. EVIDENCIA DE LA EJECUCIÓN DEL CONTROL</t>
        </is>
      </c>
      <c r="C66" s="51" t="inlineStr">
        <is>
          <t>Completa</t>
        </is>
      </c>
      <c r="D66" s="51" t="n">
        <v>10</v>
      </c>
    </row>
    <row r="67" customFormat="1" s="42">
      <c r="A67" s="58" t="n"/>
      <c r="B67" s="575" t="n"/>
      <c r="C67" s="51" t="inlineStr">
        <is>
          <t>Incompleta</t>
        </is>
      </c>
      <c r="D67" s="51" t="n">
        <v>5</v>
      </c>
    </row>
    <row r="68" customFormat="1" s="42">
      <c r="A68" s="58" t="n"/>
      <c r="B68" s="574" t="n"/>
      <c r="C68" s="51" t="inlineStr">
        <is>
          <t>No existe</t>
        </is>
      </c>
      <c r="D68" s="51" t="n">
        <v>0</v>
      </c>
    </row>
    <row r="73" ht="15" customFormat="1" customHeight="1" s="57">
      <c r="A73" s="359" t="n"/>
      <c r="B73" s="351" t="inlineStr">
        <is>
          <t xml:space="preserve">RESULTADOS DE LA EVALUACIÓN DEL DISEÑO DEL CONTROL </t>
        </is>
      </c>
      <c r="C73" s="526" t="n"/>
    </row>
    <row r="74" ht="75" customFormat="1" customHeight="1" s="57">
      <c r="A74" s="359" t="n"/>
      <c r="B74" s="345" t="inlineStr">
        <is>
          <t>RANGO DE CALIFICACIÓN DEL DISEÑO</t>
        </is>
      </c>
      <c r="C74" s="344" t="inlineStr">
        <is>
          <t xml:space="preserve">RESULTADO - PESO EN LA EVALUACIÓN DEL DISEÑO DEL CONTROL </t>
        </is>
      </c>
    </row>
    <row r="75">
      <c r="B75" s="71" t="inlineStr">
        <is>
          <t>Fuerte</t>
        </is>
      </c>
      <c r="C75" s="72" t="inlineStr">
        <is>
          <t xml:space="preserve">Calificación entre 96 y 100 </t>
        </is>
      </c>
    </row>
    <row r="76">
      <c r="B76" s="73" t="inlineStr">
        <is>
          <t>Moderado</t>
        </is>
      </c>
      <c r="C76" s="360" t="inlineStr">
        <is>
          <t>Calificación entre 86 y 95</t>
        </is>
      </c>
    </row>
    <row r="77">
      <c r="B77" s="71" t="inlineStr">
        <is>
          <t>Débil</t>
        </is>
      </c>
      <c r="C77" s="74" t="inlineStr">
        <is>
          <t>Calificación entre 0 y 85</t>
        </is>
      </c>
    </row>
    <row r="82" ht="15" customFormat="1" customHeight="1" s="57">
      <c r="A82" s="359" t="n"/>
      <c r="B82" s="351" t="inlineStr">
        <is>
          <t>RESULTADOS DE LA EVALUACIÓN DE LA EJECUCIÓN DEL CONTROL</t>
        </is>
      </c>
      <c r="C82" s="526" t="n"/>
    </row>
    <row r="83" ht="60" customFormat="1" customHeight="1" s="57">
      <c r="A83" s="359" t="n"/>
      <c r="B83" s="345" t="inlineStr">
        <is>
          <t xml:space="preserve">RANGO DE CALIFICACIÓN DE LA EJECUCIÓN </t>
        </is>
      </c>
      <c r="C83" s="344" t="inlineStr">
        <is>
          <t>RESULTADO - PESO DE LA EJECUCIÓN DEL CONTROL -</t>
        </is>
      </c>
    </row>
    <row r="84" ht="57" customFormat="1" customHeight="1" s="42">
      <c r="A84" s="58" t="n"/>
      <c r="B84" s="348" t="inlineStr">
        <is>
          <t>Fuerte</t>
        </is>
      </c>
      <c r="C84" s="342" t="inlineStr">
        <is>
          <t>El control se ejecuta de manera consistente por parte del responsable.</t>
        </is>
      </c>
    </row>
    <row r="85" ht="57" customFormat="1" customHeight="1" s="42">
      <c r="A85" s="58" t="n"/>
      <c r="B85" s="347" t="inlineStr">
        <is>
          <t>Moderado</t>
        </is>
      </c>
      <c r="C85" s="350" t="inlineStr">
        <is>
          <t>El control se ejecuta algunas veces por parte del responsable.</t>
        </is>
      </c>
    </row>
    <row r="86" ht="42.75" customFormat="1" customHeight="1" s="42">
      <c r="A86" s="58" t="n"/>
      <c r="B86" s="348" t="inlineStr">
        <is>
          <t>Débil</t>
        </is>
      </c>
      <c r="C86" s="342" t="inlineStr">
        <is>
          <t>El control no se ejecuta por parte del responsable.</t>
        </is>
      </c>
    </row>
    <row r="91" ht="15" customFormat="1" customHeight="1" s="57">
      <c r="A91" s="359" t="n"/>
      <c r="B91" s="349" t="inlineStr">
        <is>
          <t xml:space="preserve">ANÁLISIS Y EVALUACIÓN DE LOS CONTROLES PARA LA MITIGACIÓN DE LOS RIESGOS </t>
        </is>
      </c>
      <c r="C91" s="525" t="n"/>
      <c r="D91" s="525" t="n"/>
      <c r="E91" s="526" t="n"/>
    </row>
    <row r="92" ht="105" customFormat="1" customHeight="1" s="359">
      <c r="B92" s="344" t="inlineStr">
        <is>
          <t>PESO INDIVIDUAL DEL DISEÑO (DISEÑO)</t>
        </is>
      </c>
      <c r="C92" s="344" t="inlineStr">
        <is>
          <t>EL CONTROL SE EJECUTA DE MANERA CONSISTENTE POR LOS RESPONSABLES (EJECUCIÓN)</t>
        </is>
      </c>
      <c r="D92" s="344" t="inlineStr">
        <is>
          <t>SOLIDEZ INDIVIDUAL DE CADA CONTROL 
FUERTE:100 
MODERADO: 50 
DÉBIL: 0</t>
        </is>
      </c>
      <c r="E92" s="344" t="inlineStr">
        <is>
          <t>PESO EN LA EVALUACIÓN DEL DISEÑO DEL CONTROL 
SI / NO</t>
        </is>
      </c>
    </row>
    <row r="93">
      <c r="B93" s="348" t="inlineStr">
        <is>
          <t>Fuerte calificación entre 96 y 100</t>
        </is>
      </c>
      <c r="C93" s="51" t="inlineStr">
        <is>
          <t>Fuerte (siempre se ejecuta)</t>
        </is>
      </c>
      <c r="D93" s="51" t="inlineStr">
        <is>
          <t>fuerte + fuerte = fuerte</t>
        </is>
      </c>
      <c r="E93" s="51" t="inlineStr">
        <is>
          <t>NO</t>
        </is>
      </c>
    </row>
    <row r="94">
      <c r="B94" s="575" t="n"/>
      <c r="C94" s="51" t="inlineStr">
        <is>
          <t>Moderado (algunas veces)</t>
        </is>
      </c>
      <c r="D94" s="51" t="inlineStr">
        <is>
          <t>fuerte + moderado = moderado</t>
        </is>
      </c>
      <c r="E94" s="51" t="inlineStr">
        <is>
          <t>SI</t>
        </is>
      </c>
    </row>
    <row r="95">
      <c r="B95" s="574" t="n"/>
      <c r="C95" s="51" t="inlineStr">
        <is>
          <t>Débil (no se ejecuta)</t>
        </is>
      </c>
      <c r="D95" s="51" t="inlineStr">
        <is>
          <t>fuerte + débil = débil</t>
        </is>
      </c>
      <c r="E95" s="51" t="inlineStr">
        <is>
          <t>SI</t>
        </is>
      </c>
    </row>
    <row r="96">
      <c r="B96" s="347" t="inlineStr">
        <is>
          <t>Moderado calificación entre 86 y 95</t>
        </is>
      </c>
      <c r="C96" s="360" t="inlineStr">
        <is>
          <t>Fuerte (siempre se ejecuta)</t>
        </is>
      </c>
      <c r="D96" s="75" t="inlineStr">
        <is>
          <t xml:space="preserve">moderado + fuerte = moderado </t>
        </is>
      </c>
      <c r="E96" s="360" t="inlineStr">
        <is>
          <t>SI</t>
        </is>
      </c>
    </row>
    <row r="97">
      <c r="B97" s="575" t="n"/>
      <c r="C97" s="360" t="inlineStr">
        <is>
          <t>Moderado (algunas veces)</t>
        </is>
      </c>
      <c r="D97" s="75" t="inlineStr">
        <is>
          <t xml:space="preserve">moderado + moderado = moderado </t>
        </is>
      </c>
      <c r="E97" s="360" t="inlineStr">
        <is>
          <t>SI</t>
        </is>
      </c>
    </row>
    <row r="98">
      <c r="B98" s="574" t="n"/>
      <c r="C98" s="360" t="inlineStr">
        <is>
          <t>Débil (no se ejecuta)</t>
        </is>
      </c>
      <c r="D98" s="67" t="inlineStr">
        <is>
          <t>moderado + débil = débil</t>
        </is>
      </c>
      <c r="E98" s="360" t="inlineStr">
        <is>
          <t>SI</t>
        </is>
      </c>
    </row>
    <row r="99">
      <c r="B99" s="348" t="inlineStr">
        <is>
          <t>Débil calificación entre 0 y 85</t>
        </is>
      </c>
      <c r="C99" s="51" t="inlineStr">
        <is>
          <t>Fuerte (siempre se ejecuta)</t>
        </is>
      </c>
      <c r="D99" s="51" t="inlineStr">
        <is>
          <t>débil + fuerte = débil</t>
        </is>
      </c>
      <c r="E99" s="51" t="inlineStr">
        <is>
          <t>SI</t>
        </is>
      </c>
    </row>
    <row r="100">
      <c r="B100" s="575" t="n"/>
      <c r="C100" s="51" t="inlineStr">
        <is>
          <t>Moderado (algunas veces)</t>
        </is>
      </c>
      <c r="D100" s="51" t="inlineStr">
        <is>
          <t>débil + moderado = débil</t>
        </is>
      </c>
      <c r="E100" s="51" t="inlineStr">
        <is>
          <t>SI</t>
        </is>
      </c>
    </row>
    <row r="101">
      <c r="B101" s="574" t="n"/>
      <c r="C101" s="51" t="inlineStr">
        <is>
          <t>Débil (no se ejecuta)</t>
        </is>
      </c>
      <c r="D101" s="51" t="inlineStr">
        <is>
          <t>débil + débil = débil</t>
        </is>
      </c>
      <c r="E101" s="51" t="inlineStr">
        <is>
          <t>SI</t>
        </is>
      </c>
    </row>
    <row r="106" ht="15" customFormat="1" customHeight="1" s="57">
      <c r="A106" s="359" t="n"/>
      <c r="B106" s="349" t="inlineStr">
        <is>
          <t>RESULTADOS DE LOS POSIBLES DESPLAZAMIENTOS DE LA PROBABILIDAD Y DEL IMPACTO DE LOS RIESGOS</t>
        </is>
      </c>
      <c r="C106" s="525" t="n"/>
      <c r="D106" s="525" t="n"/>
      <c r="E106" s="525" t="n"/>
      <c r="F106" s="526" t="n"/>
    </row>
    <row r="107" ht="315" customFormat="1" customHeight="1" s="359">
      <c r="B107" s="344" t="inlineStr">
        <is>
          <t>SOLIDEZ DEL CONJUNTO DE LOS CONTROLES</t>
        </is>
      </c>
      <c r="C107" s="344" t="inlineStr">
        <is>
          <t>CONTROLES AYUDAN A DISMINUIR LA PROBABILIDAD</t>
        </is>
      </c>
      <c r="D107" s="344" t="inlineStr">
        <is>
          <t>CONTROLES AYUDAN A DISMINUIR IMPACTO</t>
        </is>
      </c>
      <c r="E107" s="344" t="inlineStr">
        <is>
          <t># COLUMNAS EN LA MATRIZ DE RIESGO QUE SE DESPLAZA EN EL EJE DE LA PROBABILIDAD</t>
        </is>
      </c>
      <c r="F107" s="344" t="inlineStr">
        <is>
          <t># COLUMNAS EN LA MATRIZ DE RIESGO QUE SE DESPLAZA EN EL EJE DE IMPACTO</t>
        </is>
      </c>
    </row>
    <row r="108">
      <c r="B108" s="71" t="inlineStr">
        <is>
          <t xml:space="preserve">Fuerte </t>
        </is>
      </c>
      <c r="C108" s="76" t="inlineStr">
        <is>
          <t>Directamente</t>
        </is>
      </c>
      <c r="D108" s="76" t="inlineStr">
        <is>
          <t>Directamente</t>
        </is>
      </c>
      <c r="E108" s="76" t="n">
        <v>2</v>
      </c>
      <c r="F108" s="76" t="n">
        <v>2</v>
      </c>
    </row>
    <row r="109">
      <c r="B109" s="73" t="inlineStr">
        <is>
          <t xml:space="preserve">Fuerte </t>
        </is>
      </c>
      <c r="C109" s="77" t="inlineStr">
        <is>
          <t>Directamente</t>
        </is>
      </c>
      <c r="D109" s="77" t="inlineStr">
        <is>
          <t>Indirectamente</t>
        </is>
      </c>
      <c r="E109" s="77" t="n">
        <v>2</v>
      </c>
      <c r="F109" s="77" t="n">
        <v>1</v>
      </c>
    </row>
    <row r="110">
      <c r="B110" s="71" t="inlineStr">
        <is>
          <t xml:space="preserve">Fuerte </t>
        </is>
      </c>
      <c r="C110" s="76" t="inlineStr">
        <is>
          <t>Directamente</t>
        </is>
      </c>
      <c r="D110" s="76" t="inlineStr">
        <is>
          <t>No disminuye</t>
        </is>
      </c>
      <c r="E110" s="76" t="n">
        <v>2</v>
      </c>
      <c r="F110" s="76" t="n">
        <v>0</v>
      </c>
    </row>
    <row r="111">
      <c r="B111" s="73" t="inlineStr">
        <is>
          <t xml:space="preserve">Fuerte </t>
        </is>
      </c>
      <c r="C111" s="77" t="inlineStr">
        <is>
          <t>No disminuye</t>
        </is>
      </c>
      <c r="D111" s="77" t="inlineStr">
        <is>
          <t>Directamente</t>
        </is>
      </c>
      <c r="E111" s="77" t="n">
        <v>0</v>
      </c>
      <c r="F111" s="77" t="n">
        <v>2</v>
      </c>
    </row>
    <row r="112">
      <c r="B112" s="71" t="inlineStr">
        <is>
          <t>Moderado</t>
        </is>
      </c>
      <c r="C112" s="76" t="inlineStr">
        <is>
          <t>Directamente</t>
        </is>
      </c>
      <c r="D112" s="76" t="inlineStr">
        <is>
          <t>Directamente</t>
        </is>
      </c>
      <c r="E112" s="76" t="n">
        <v>1</v>
      </c>
      <c r="F112" s="76" t="n">
        <v>1</v>
      </c>
    </row>
    <row r="113">
      <c r="B113" s="73" t="inlineStr">
        <is>
          <t>Moderado</t>
        </is>
      </c>
      <c r="C113" s="77" t="inlineStr">
        <is>
          <t>Directamente</t>
        </is>
      </c>
      <c r="D113" s="77" t="inlineStr">
        <is>
          <t>Indirectamente</t>
        </is>
      </c>
      <c r="E113" s="77" t="n">
        <v>1</v>
      </c>
      <c r="F113" s="77" t="n">
        <v>0</v>
      </c>
    </row>
    <row r="114">
      <c r="B114" s="71" t="inlineStr">
        <is>
          <t>Moderado</t>
        </is>
      </c>
      <c r="C114" s="76" t="inlineStr">
        <is>
          <t>Directamente</t>
        </is>
      </c>
      <c r="D114" s="76" t="inlineStr">
        <is>
          <t>No disminuye</t>
        </is>
      </c>
      <c r="E114" s="76" t="n">
        <v>1</v>
      </c>
      <c r="F114" s="76" t="n">
        <v>0</v>
      </c>
    </row>
    <row r="115">
      <c r="B115" s="73" t="inlineStr">
        <is>
          <t>Moderado</t>
        </is>
      </c>
      <c r="C115" s="77" t="inlineStr">
        <is>
          <t>No disminuye</t>
        </is>
      </c>
      <c r="D115" s="77" t="inlineStr">
        <is>
          <t>Directamente</t>
        </is>
      </c>
      <c r="E115" s="77" t="n">
        <v>0</v>
      </c>
      <c r="F115" s="77" t="n">
        <v>1</v>
      </c>
    </row>
    <row r="137" ht="15" customFormat="1" customHeight="1" s="116" thickBot="1">
      <c r="A137" s="114" t="n"/>
      <c r="B137" s="115" t="n"/>
    </row>
    <row r="138" ht="15" customHeight="1" thickTop="1"/>
    <row r="139" ht="20.25" customHeight="1">
      <c r="B139" s="346" t="inlineStr">
        <is>
          <t>CRITERIOS 2020</t>
        </is>
      </c>
    </row>
    <row r="140" ht="20.25" customHeight="1">
      <c r="B140" s="346" t="n"/>
      <c r="C140" s="346" t="n"/>
      <c r="D140" s="346" t="n"/>
    </row>
    <row r="142" ht="15" customHeight="1">
      <c r="B142" s="367" t="inlineStr">
        <is>
          <t>CLASIFICACIÓN DEL RIESGO</t>
        </is>
      </c>
      <c r="C142" s="367" t="inlineStr">
        <is>
          <t>RELACIÓN</t>
        </is>
      </c>
      <c r="D142" s="367" t="inlineStr">
        <is>
          <t>FACTORES DE RIESGOS</t>
        </is>
      </c>
      <c r="E142" s="367" t="inlineStr">
        <is>
          <t>DESCRIPCIÓN</t>
        </is>
      </c>
      <c r="F142" s="526" t="n"/>
    </row>
    <row r="143" ht="71.25" customHeight="1">
      <c r="B143" s="350" t="inlineStr">
        <is>
          <t>EJECUCIÓN Y ADMINISTRACIÓN DE PROCESOS: Pérdidas derivadas de errores en la ejecución y administración de procesos.</t>
        </is>
      </c>
      <c r="D143" s="350" t="inlineStr">
        <is>
          <t xml:space="preserve">Procesos: Eventos relacionados con errores en las actividades que deben realizar los servidores de la organización. </t>
        </is>
      </c>
      <c r="E143" s="368" t="inlineStr">
        <is>
          <t>- Falta de procedimientos
- Errores de grabación, autorización
- Errores en cálculos para pagos internos y externos
- Falta de capacitación</t>
        </is>
      </c>
      <c r="F143" s="526" t="n"/>
    </row>
    <row r="144" ht="29.25" customHeight="1">
      <c r="B144" s="350" t="inlineStr">
        <is>
          <t>FRAUDE EXTERNO: Pérdida derivada de actos de fraude por personas ajenas a la organización (no participa personal de la entidad).</t>
        </is>
      </c>
      <c r="D144" s="350" t="inlineStr">
        <is>
          <t>Evento externo: Situaciones externas que afectan la entidad</t>
        </is>
      </c>
      <c r="E144" s="368" t="inlineStr">
        <is>
          <t>- Suplantación de identidad
- Asalto a la oficina
- Atentados, vandalismo, orden público</t>
        </is>
      </c>
      <c r="F144" s="526" t="n"/>
    </row>
    <row r="145" ht="86.25" customHeight="1">
      <c r="B145" s="350"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350" t="inlineStr">
        <is>
          <t>Talento humano: Incluye seguridad y salud en el trabajo. Se analiza posible dolo e intención frente a la corrupción.</t>
        </is>
      </c>
      <c r="E145" s="368" t="inlineStr">
        <is>
          <t>- Hurto activos
- Posibles comportamientos no éticos de los empleados
- Fraude interno (corrupción, soborno)</t>
        </is>
      </c>
      <c r="F145" s="526" t="n"/>
    </row>
    <row r="146" ht="57.75" customHeight="1">
      <c r="B146" s="350" t="inlineStr">
        <is>
          <t>FALLAS TECNOLÓGICAS: Errores en hardware, software, telecomunicaciones, interrupción de servicios básicos.</t>
        </is>
      </c>
      <c r="D146" s="350" t="inlineStr">
        <is>
          <t>Tecnología: Eventos relacionados con la infraestructura tecnológica de la entidad.</t>
        </is>
      </c>
      <c r="E146" s="368" t="inlineStr">
        <is>
          <t>- Daño de equipos
- Caída de aplicaciones
- Caída de redes
- Errores en programas</t>
        </is>
      </c>
      <c r="F146" s="526" t="n"/>
    </row>
    <row r="147" ht="57.75" customHeight="1">
      <c r="B147" s="138" t="inlineStr">
        <is>
          <t>DAÑOS A ACTIVOS FIJOS/ EVENTOS EXTERNOS: Pérdida por daños o extravíos de los activos fijos por desastres naturales u otros riesgos/eventos externos como atentados, vandalismo, orden público.</t>
        </is>
      </c>
      <c r="D147" s="350" t="inlineStr">
        <is>
          <t>Infraestructura: Eventos relacionados con la infraestructura física de la entidad.</t>
        </is>
      </c>
      <c r="E147" s="368" t="inlineStr">
        <is>
          <t>- Derrumbes
- Incendios
- Inundaciones
- Daños a activos fijos</t>
        </is>
      </c>
      <c r="F147" s="526" t="n"/>
    </row>
    <row r="148" ht="43.5" customHeight="1">
      <c r="B148" s="350" t="inlineStr">
        <is>
          <t xml:space="preserve">USUARIOS, PRODUCTOS Y PRÁCTICAS: Fallas negligentes o involuntarias de las obligaciones frente a los usuarios y que impiden satisfacer una obligación profesional frente a éstos. </t>
        </is>
      </c>
      <c r="D148" s="369" t="inlineStr">
        <is>
          <t>Pueden asociarse a varios factores</t>
        </is>
      </c>
      <c r="E148" s="529" t="n"/>
      <c r="F148" s="524" t="n"/>
    </row>
    <row r="149" ht="43.5" customHeight="1">
      <c r="B149" s="350" t="inlineStr">
        <is>
          <t>RELACIONES LABORALES: Pérdidas que surgen de acciones contrarias a las leyes o acuerdos de empleo, salud o seguridad, del pago de demandas por daños personales o de discriminación.</t>
        </is>
      </c>
      <c r="D149" s="530" t="n"/>
      <c r="E149" s="532" t="n"/>
      <c r="F149" s="531" t="n"/>
    </row>
    <row r="157" ht="15" customHeight="1">
      <c r="B157" s="344" t="inlineStr">
        <is>
          <t>Tabla 3 Actividades relacionadas con la gestión en entidades públicas</t>
        </is>
      </c>
      <c r="C157" s="525" t="n"/>
      <c r="D157" s="526" t="n"/>
    </row>
    <row r="158" ht="15" customFormat="1" customHeight="1" s="58">
      <c r="B158" s="367" t="inlineStr">
        <is>
          <t>ACTIVIDAD</t>
        </is>
      </c>
      <c r="C158" s="113" t="inlineStr">
        <is>
          <t xml:space="preserve">FRECUENCIA DE LA ACTIVIDAD </t>
        </is>
      </c>
      <c r="D158" s="113" t="inlineStr">
        <is>
          <t>PROBABILIDAD FRENTE AL RIESGO</t>
        </is>
      </c>
    </row>
    <row r="159">
      <c r="B159" s="119" t="inlineStr">
        <is>
          <t>Planeación estratégica</t>
        </is>
      </c>
      <c r="C159" s="347" t="inlineStr">
        <is>
          <t>1 vez al año</t>
        </is>
      </c>
      <c r="D159" s="360" t="inlineStr">
        <is>
          <t xml:space="preserve">Muy baja </t>
        </is>
      </c>
    </row>
    <row r="160">
      <c r="B160" s="119" t="inlineStr">
        <is>
          <t>Actividades de talento humano, jurídica, administrativa</t>
        </is>
      </c>
      <c r="C160" s="360" t="inlineStr">
        <is>
          <t>Mensual</t>
        </is>
      </c>
      <c r="D160" s="360" t="inlineStr">
        <is>
          <t>Media</t>
        </is>
      </c>
    </row>
    <row r="161">
      <c r="B161" s="119" t="inlineStr">
        <is>
          <t>Contabilidad, cartera</t>
        </is>
      </c>
      <c r="C161" s="360" t="inlineStr">
        <is>
          <t>Semanal</t>
        </is>
      </c>
      <c r="D161" s="360" t="inlineStr">
        <is>
          <t>Alta</t>
        </is>
      </c>
    </row>
    <row r="162" ht="87" customHeight="1">
      <c r="B162" s="119"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360" t="inlineStr">
        <is>
          <t>Diaria</t>
        </is>
      </c>
      <c r="D162" s="360" t="inlineStr">
        <is>
          <t>Muy alta</t>
        </is>
      </c>
    </row>
    <row r="168" ht="15" customHeight="1">
      <c r="B168" s="344" t="inlineStr">
        <is>
          <t>Tabla 4 Criterios para definir el nivel de probabilidad</t>
        </is>
      </c>
      <c r="C168" s="525" t="n"/>
      <c r="D168" s="526" t="n"/>
    </row>
    <row r="169" ht="15" customHeight="1">
      <c r="C169" s="113" t="inlineStr">
        <is>
          <t>FRECUENCIA DE LA ACTIVIDAD</t>
        </is>
      </c>
      <c r="D169" s="113" t="inlineStr">
        <is>
          <t>PROBABILIDAD</t>
        </is>
      </c>
    </row>
    <row r="170" ht="71.25" customHeight="1">
      <c r="B170" s="124" t="inlineStr">
        <is>
          <t>Muy Baja</t>
        </is>
      </c>
      <c r="C170" s="118" t="inlineStr">
        <is>
          <t>La actividad que conlleva el riesgo se ejecuta como máximos 2 veces por año</t>
        </is>
      </c>
      <c r="D170" s="121" t="n">
        <v>0.2</v>
      </c>
      <c r="E170" s="118" t="inlineStr">
        <is>
          <t>MUY BAJA: La actividad que conlleva el riesgo se ejecuta como máximos 2 veces por año</t>
        </is>
      </c>
    </row>
    <row r="171" ht="57" customHeight="1">
      <c r="B171" s="122" t="inlineStr">
        <is>
          <t>Baja</t>
        </is>
      </c>
      <c r="C171" s="118" t="inlineStr">
        <is>
          <t>La actividad que conlleva el riesgo se ejecuta de 3 a 24 veces por año</t>
        </is>
      </c>
      <c r="D171" s="121" t="n">
        <v>0.4</v>
      </c>
      <c r="E171" s="118" t="inlineStr">
        <is>
          <t>BAJA: La actividad que conlleva el riesgo se ejecuta de 3 a 24 veces por año</t>
        </is>
      </c>
    </row>
    <row r="172" ht="57" customHeight="1">
      <c r="B172" s="136" t="inlineStr">
        <is>
          <t>Media</t>
        </is>
      </c>
      <c r="C172" s="118" t="inlineStr">
        <is>
          <t>La actividad que conlleva el riesgo se ejecuta de 24 a 500 veces por año</t>
        </is>
      </c>
      <c r="D172" s="121" t="n">
        <v>0.6</v>
      </c>
      <c r="E172" s="118" t="inlineStr">
        <is>
          <t>MEDIA: La actividad que conlleva el riesgo se ejecuta de 24 a 500 veces por año</t>
        </is>
      </c>
    </row>
    <row r="173" ht="85.5" customHeight="1">
      <c r="B173" s="137" t="inlineStr">
        <is>
          <t>Alta</t>
        </is>
      </c>
      <c r="C173" s="118" t="inlineStr">
        <is>
          <t>La actividad que conlleva el riesgo se ejecuta mínimo 500 veces al año y máximo 5000 veces por año</t>
        </is>
      </c>
      <c r="D173" s="121" t="n">
        <v>0.8</v>
      </c>
      <c r="E173" s="118" t="inlineStr">
        <is>
          <t>ALTA: La actividad que conlleva el riesgo se ejecuta mínimo 500 veces al año y máximo 5000 veces por año</t>
        </is>
      </c>
    </row>
    <row r="174" ht="57" customHeight="1">
      <c r="B174" s="123" t="inlineStr">
        <is>
          <t>Muy Alta</t>
        </is>
      </c>
      <c r="C174" s="118" t="inlineStr">
        <is>
          <t>La actividad que conlleva el riesgo se ejecuta más de 5000 veces por año</t>
        </is>
      </c>
      <c r="D174" s="121" t="n">
        <v>1</v>
      </c>
      <c r="E174" s="118" t="inlineStr">
        <is>
          <t>MUY ALTA: La actividad que conlleva el riesgo se ejecuta más de 5000 veces por año</t>
        </is>
      </c>
    </row>
    <row r="179" ht="15" customHeight="1">
      <c r="F179" s="345" t="inlineStr">
        <is>
          <t>Figura 14 Matriz de calor (niveles de severidad del riesgo)</t>
        </is>
      </c>
      <c r="G179" s="525" t="n"/>
      <c r="H179" s="525" t="n"/>
      <c r="I179" s="525" t="n"/>
      <c r="J179" s="525" t="n"/>
      <c r="K179" s="525" t="n"/>
      <c r="L179" s="525" t="n"/>
      <c r="M179" s="525" t="n"/>
      <c r="N179" s="526" t="n"/>
    </row>
    <row r="180" ht="15" customHeight="1">
      <c r="B180" s="345" t="inlineStr">
        <is>
          <t>Tabla 5 Criterios para definir el nivel de impacto</t>
        </is>
      </c>
      <c r="C180" s="525" t="n"/>
      <c r="D180" s="526" t="n"/>
    </row>
    <row r="181" ht="15" customHeight="1">
      <c r="B181" s="55" t="inlineStr">
        <is>
          <t>NIVEL</t>
        </is>
      </c>
      <c r="C181" s="113" t="inlineStr">
        <is>
          <t xml:space="preserve">AFECTACIÓN ECONÓMICA </t>
        </is>
      </c>
      <c r="D181" s="113" t="inlineStr">
        <is>
          <t xml:space="preserve">REPUTACIONAL </t>
        </is>
      </c>
      <c r="H181" s="359" t="inlineStr">
        <is>
          <t xml:space="preserve">IMPACTO </t>
        </is>
      </c>
    </row>
    <row r="182" ht="28.5" customHeight="1">
      <c r="B182" s="124" t="inlineStr">
        <is>
          <t>Leve 20%</t>
        </is>
      </c>
      <c r="C182" s="360" t="inlineStr">
        <is>
          <t>Afectación menor a 10 SMLMV .</t>
        </is>
      </c>
      <c r="D182" s="118" t="inlineStr">
        <is>
          <t>El riesgo afecta la imagen de algún área de la organización.</t>
        </is>
      </c>
      <c r="F182" s="355" t="inlineStr">
        <is>
          <t xml:space="preserve">
PROBABILIDAD</t>
        </is>
      </c>
      <c r="G182" s="347" t="inlineStr">
        <is>
          <t>Muy Alta 100%</t>
        </is>
      </c>
      <c r="H182" s="126" t="n"/>
      <c r="I182" s="126" t="n"/>
      <c r="J182" s="126" t="n"/>
      <c r="K182" s="126" t="n"/>
      <c r="L182" s="125" t="n"/>
      <c r="N182" s="130" t="inlineStr">
        <is>
          <t>Extremo</t>
        </is>
      </c>
    </row>
    <row r="183" ht="71.25" customHeight="1">
      <c r="B183" s="122" t="inlineStr">
        <is>
          <t>Menor 40%</t>
        </is>
      </c>
      <c r="C183" s="360" t="inlineStr">
        <is>
          <t>Entre 10 y 50 SMLV</t>
        </is>
      </c>
      <c r="D183" s="118" t="inlineStr">
        <is>
          <t>El riesgo afecta la imagen de la entidad internamente, deconocimiento general nivel interno, de junta directiva y accionistas y/o de proveedores.</t>
        </is>
      </c>
      <c r="E183" s="39" t="inlineStr">
        <is>
          <t>PREVENTIVO</t>
        </is>
      </c>
      <c r="G183" s="347" t="inlineStr">
        <is>
          <t>Alta 80%</t>
        </is>
      </c>
      <c r="H183" s="127" t="n"/>
      <c r="I183" s="127" t="n"/>
      <c r="J183" s="126" t="n"/>
      <c r="K183" s="126" t="n"/>
      <c r="L183" s="125" t="n"/>
      <c r="N183" s="131" t="inlineStr">
        <is>
          <t>Alto</t>
        </is>
      </c>
    </row>
    <row r="184" ht="57" customHeight="1">
      <c r="B184" s="136" t="inlineStr">
        <is>
          <t>Moderado 60%</t>
        </is>
      </c>
      <c r="C184" s="360" t="inlineStr">
        <is>
          <t>Entre 50 y 100 SMLMV</t>
        </is>
      </c>
      <c r="D184" s="118" t="inlineStr">
        <is>
          <t>El riesgo afecta la imagen de la entidad con algunos usuarios de relevancia frente al logro de los objetivos.</t>
        </is>
      </c>
      <c r="E184" s="39" t="inlineStr">
        <is>
          <t>DETECTIVO</t>
        </is>
      </c>
      <c r="G184" s="347" t="inlineStr">
        <is>
          <t>Media 60%</t>
        </is>
      </c>
      <c r="H184" s="127" t="n"/>
      <c r="I184" s="127" t="n"/>
      <c r="J184" s="127" t="n"/>
      <c r="K184" s="126" t="n"/>
      <c r="L184" s="125" t="n"/>
      <c r="N184" s="132" t="inlineStr">
        <is>
          <t>Moderado</t>
        </is>
      </c>
    </row>
    <row r="185" ht="71.25" customHeight="1">
      <c r="B185" s="137" t="inlineStr">
        <is>
          <t>Mayor 80%</t>
        </is>
      </c>
      <c r="C185" s="360" t="inlineStr">
        <is>
          <t>Entre 100 y 500 SMLMV</t>
        </is>
      </c>
      <c r="D185" s="118" t="inlineStr">
        <is>
          <t>El riesgo afecta la imagen de la entidad con efecto publicitario sostenido a nivel de sector administrativo, nivel departamental o municipal.</t>
        </is>
      </c>
      <c r="E185" s="39" t="inlineStr">
        <is>
          <t>CORRECTIVO</t>
        </is>
      </c>
      <c r="G185" s="347" t="inlineStr">
        <is>
          <t>Baja 40%</t>
        </is>
      </c>
      <c r="H185" s="128" t="n"/>
      <c r="I185" s="127" t="n"/>
      <c r="J185" s="127" t="n"/>
      <c r="K185" s="126" t="n"/>
      <c r="L185" s="125" t="n"/>
      <c r="N185" s="133" t="inlineStr">
        <is>
          <t>Bajo</t>
        </is>
      </c>
    </row>
    <row r="186" ht="57" customHeight="1">
      <c r="B186" s="123" t="inlineStr">
        <is>
          <t>Catastrófico 100%</t>
        </is>
      </c>
      <c r="C186" s="360" t="inlineStr">
        <is>
          <t>Mayor a 500 SMLMV</t>
        </is>
      </c>
      <c r="D186" s="118" t="inlineStr">
        <is>
          <t>El riesgo afecta la imagen de la entidad a nivel nacional, con efecto publicitario sostenido a nivel país</t>
        </is>
      </c>
      <c r="G186" s="347" t="inlineStr">
        <is>
          <t>Muy Baja 20%</t>
        </is>
      </c>
      <c r="H186" s="128" t="n"/>
      <c r="I186" s="129" t="n"/>
      <c r="J186" s="127" t="n"/>
      <c r="K186" s="126" t="n"/>
      <c r="L186" s="125" t="n"/>
    </row>
    <row r="187" ht="57" customHeight="1">
      <c r="B187" s="47" t="n"/>
      <c r="C187" s="347" t="inlineStr">
        <is>
          <t>El riesgo afecta la imagen de algún área de la organización.</t>
        </is>
      </c>
      <c r="D187" s="56" t="n"/>
      <c r="F187" s="356" t="n"/>
      <c r="G187" s="139" t="n"/>
      <c r="H187" s="140" t="n"/>
      <c r="I187" s="141" t="n"/>
      <c r="J187" s="142" t="n"/>
      <c r="K187" s="143" t="n"/>
      <c r="L187" s="144" t="n"/>
    </row>
    <row r="188" ht="114" customHeight="1">
      <c r="B188" s="47" t="n"/>
      <c r="C188" s="347" t="inlineStr">
        <is>
          <t>El riesgo afecta la imagen de la entidad internamente, deconocimiento general nivel interno, de junta directiva y accionistas y/o de proveedores.</t>
        </is>
      </c>
      <c r="D188" s="56" t="n"/>
      <c r="F188" s="356" t="n"/>
      <c r="G188" s="139" t="n"/>
      <c r="H188" s="140" t="n"/>
      <c r="I188" s="141" t="n"/>
      <c r="J188" s="142" t="n"/>
      <c r="K188" s="143" t="n"/>
      <c r="L188" s="144" t="n"/>
    </row>
    <row r="189" ht="85.5" customHeight="1">
      <c r="B189" s="47" t="n"/>
      <c r="C189" s="347" t="inlineStr">
        <is>
          <t>El riesgo afecta la imagen de la entidad con algunos usuarios de relevancia frente al logro de los objetivos.</t>
        </is>
      </c>
      <c r="D189" s="56" t="n"/>
      <c r="F189" s="356" t="n"/>
      <c r="G189" s="139" t="n"/>
      <c r="H189" s="140" t="n"/>
      <c r="I189" s="141" t="n"/>
      <c r="J189" s="142" t="n"/>
      <c r="K189" s="143" t="n"/>
      <c r="L189" s="144" t="n"/>
    </row>
    <row r="190" ht="114" customHeight="1">
      <c r="B190" s="47" t="n"/>
      <c r="C190" s="347" t="inlineStr">
        <is>
          <t>El riesgo afecta la imagen de la entidad con efecto publicitario sostenido a nivel de sector administrativo, nivel departamental o municipal.</t>
        </is>
      </c>
      <c r="D190" s="56" t="n"/>
      <c r="F190" s="356" t="n"/>
      <c r="G190" s="139" t="n"/>
      <c r="H190" s="140" t="n"/>
      <c r="I190" s="141" t="n"/>
      <c r="J190" s="142" t="n"/>
      <c r="K190" s="143" t="n"/>
      <c r="L190" s="144" t="n"/>
    </row>
    <row r="191" ht="71.25" customHeight="1">
      <c r="B191" s="47" t="n"/>
      <c r="C191" s="347" t="inlineStr">
        <is>
          <t>El riesgo afecta la imagen de la entidad a nivel nacional, con efecto publicitario sostenido a nivel país</t>
        </is>
      </c>
      <c r="D191" s="56" t="n"/>
      <c r="F191" s="356" t="n"/>
      <c r="G191" s="139" t="n"/>
      <c r="H191" s="140" t="n"/>
      <c r="I191" s="141" t="n"/>
      <c r="J191" s="142" t="n"/>
      <c r="K191" s="143" t="n"/>
      <c r="L191" s="144" t="n"/>
    </row>
    <row r="192" ht="15" customHeight="1">
      <c r="B192" s="47" t="n"/>
      <c r="C192" s="58" t="n"/>
      <c r="D192" s="56" t="n"/>
      <c r="F192" s="356" t="n"/>
      <c r="G192" s="139" t="n"/>
      <c r="H192" s="140" t="n"/>
      <c r="I192" s="141" t="n"/>
      <c r="J192" s="142" t="n"/>
      <c r="K192" s="143" t="n"/>
      <c r="L192" s="144" t="n"/>
    </row>
    <row r="194" ht="15" customHeight="1">
      <c r="B194" s="345" t="inlineStr">
        <is>
          <t>Tabla 6 Atributos de para el diseño del control</t>
        </is>
      </c>
      <c r="C194" s="525" t="n"/>
      <c r="D194" s="525" t="n"/>
      <c r="E194" s="526" t="n"/>
      <c r="F194" s="134" t="n"/>
    </row>
    <row r="195" ht="15" customHeight="1">
      <c r="B195" s="113" t="inlineStr">
        <is>
          <t>CARACTERISTICAS</t>
        </is>
      </c>
      <c r="C195" s="526" t="n"/>
      <c r="D195" s="113" t="inlineStr">
        <is>
          <t>DESCRIPCIÓN</t>
        </is>
      </c>
      <c r="E195" s="113" t="inlineStr">
        <is>
          <t>PESO</t>
        </is>
      </c>
    </row>
    <row r="196" ht="43.5" customHeight="1">
      <c r="B196" s="347" t="inlineStr">
        <is>
          <t>Atributos de eficiencia</t>
        </is>
      </c>
      <c r="C196" s="360" t="inlineStr">
        <is>
          <t>Tipo</t>
        </is>
      </c>
      <c r="D196" s="119" t="inlineStr">
        <is>
          <t>Preventivo: Va hacia las causas del riesgo, aseguran el resultado final esperado.</t>
        </is>
      </c>
      <c r="E196" s="121" t="n">
        <v>0.25</v>
      </c>
    </row>
    <row r="197" ht="57.75" customHeight="1">
      <c r="B197" s="575" t="n"/>
      <c r="C197" s="575" t="n"/>
      <c r="D197" s="119" t="inlineStr">
        <is>
          <t>Detectivo: Detecta que algo ocurre y devuelve el proceso a los controles preventivos. Se pueden generar reprocesos.</t>
        </is>
      </c>
      <c r="E197" s="121" t="n">
        <v>0.15</v>
      </c>
    </row>
    <row r="198" ht="57.75" customHeight="1">
      <c r="B198" s="575" t="n"/>
      <c r="C198" s="574" t="n"/>
      <c r="D198" s="119" t="inlineStr">
        <is>
          <t>Correctivo: Dado que permiten reducir el impacto de la materialización del riesgo, tienen un costo en su implementación.</t>
        </is>
      </c>
      <c r="E198" s="121" t="n">
        <v>0.1</v>
      </c>
    </row>
    <row r="199" ht="100.5" customHeight="1">
      <c r="B199" s="575" t="n"/>
      <c r="C199" s="360" t="inlineStr">
        <is>
          <t xml:space="preserve">Implementación </t>
        </is>
      </c>
      <c r="D199" s="119" t="inlineStr">
        <is>
          <t>Automático: Son actividades de procesamiento o validación de información que se ejecutan por un sistema y/o aplicativo de manera automática sin la intervención de personas para su realización.</t>
        </is>
      </c>
      <c r="E199" s="121" t="n">
        <v>0.25</v>
      </c>
      <c r="F199" s="39" t="inlineStr">
        <is>
          <t>AUTOMÁTICO</t>
        </is>
      </c>
    </row>
    <row r="200" ht="43.5" customHeight="1">
      <c r="B200" s="574" t="n"/>
      <c r="C200" s="574" t="n"/>
      <c r="D200" s="119" t="inlineStr">
        <is>
          <t>Manual: Controles que son ejecutados por una persona, tiene implícito el error humano.</t>
        </is>
      </c>
      <c r="E200" s="121" t="n">
        <v>0.15</v>
      </c>
      <c r="F200" s="39" t="inlineStr">
        <is>
          <t>MANUAL</t>
        </is>
      </c>
    </row>
    <row r="201" ht="86.25" customHeight="1">
      <c r="B201" s="347" t="inlineStr">
        <is>
          <t>Atributos informativos</t>
        </is>
      </c>
      <c r="C201" s="360" t="inlineStr">
        <is>
          <t>Documentación</t>
        </is>
      </c>
      <c r="D201" s="119" t="inlineStr">
        <is>
          <t>Documentado: Controles que están documentados en el proceso, ya sea en manuales, procedimientos, flujogramas o cualquier otro documento propio del proceso.</t>
        </is>
      </c>
      <c r="E201" s="360" t="inlineStr">
        <is>
          <t>-</t>
        </is>
      </c>
    </row>
    <row r="202" ht="86.25" customHeight="1">
      <c r="B202" s="575" t="n"/>
      <c r="C202" s="574" t="n"/>
      <c r="D202" s="119" t="inlineStr">
        <is>
          <t>Sin documentar: Identifica a los controles que pese a que se ejecutan en el proceso no se encuentran documentados en ningún documento propio del proceso.</t>
        </is>
      </c>
      <c r="E202" s="360" t="inlineStr">
        <is>
          <t>-</t>
        </is>
      </c>
    </row>
    <row r="203" ht="43.5" customHeight="1">
      <c r="B203" s="575" t="n"/>
      <c r="C203" s="360" t="inlineStr">
        <is>
          <t>Frecuencia</t>
        </is>
      </c>
      <c r="D203" s="119" t="inlineStr">
        <is>
          <t>Continua: El control se aplica siempre que se realiza la actividad que conlleva el riesgo.</t>
        </is>
      </c>
      <c r="E203" s="360" t="inlineStr">
        <is>
          <t>-</t>
        </is>
      </c>
    </row>
    <row r="204" ht="43.5" customHeight="1">
      <c r="B204" s="575" t="n"/>
      <c r="C204" s="574" t="n"/>
      <c r="D204" s="119" t="inlineStr">
        <is>
          <t>Aleatoria: El control se aplica aleatoriamente a la actividad que conlleva el riesgo.</t>
        </is>
      </c>
      <c r="E204" s="360" t="inlineStr">
        <is>
          <t>-</t>
        </is>
      </c>
    </row>
    <row r="205" ht="43.5" customHeight="1">
      <c r="B205" s="575" t="n"/>
      <c r="C205" s="360" t="inlineStr">
        <is>
          <t>Evidencia</t>
        </is>
      </c>
      <c r="D205" s="119" t="inlineStr">
        <is>
          <t>Con registro: El control deja un registro permite evidencia la ejecución del control.</t>
        </is>
      </c>
      <c r="E205" s="360" t="inlineStr">
        <is>
          <t>-</t>
        </is>
      </c>
    </row>
    <row r="206" ht="43.5" customHeight="1">
      <c r="B206" s="574" t="n"/>
      <c r="C206" s="574" t="n"/>
      <c r="D206" s="119" t="inlineStr">
        <is>
          <t>Sin registro: El control no deja registro de la ejecución del control.</t>
        </is>
      </c>
      <c r="E206" s="360" t="inlineStr">
        <is>
          <t>-</t>
        </is>
      </c>
    </row>
    <row r="210" ht="15" customHeight="1">
      <c r="B210" s="345" t="inlineStr">
        <is>
          <t>Tabla 7 Aplicación tabla atributos a ejemplo propuesto</t>
        </is>
      </c>
      <c r="C210" s="525" t="n"/>
      <c r="D210" s="525" t="n"/>
      <c r="E210" s="525" t="n"/>
      <c r="F210" s="526" t="n"/>
    </row>
    <row r="211" ht="15" customHeight="1">
      <c r="B211" s="113" t="inlineStr">
        <is>
          <t>CONTROLES Y SUS CARACTERÍSTICAS</t>
        </is>
      </c>
      <c r="C211" s="525" t="n"/>
      <c r="D211" s="525" t="n"/>
      <c r="E211" s="526" t="n"/>
      <c r="F211" s="113" t="inlineStr">
        <is>
          <t>PESO</t>
        </is>
      </c>
    </row>
    <row r="212">
      <c r="B212" s="347"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360" t="inlineStr">
        <is>
          <t>Tipo</t>
        </is>
      </c>
      <c r="D212" s="360" t="inlineStr">
        <is>
          <t>Preventivo</t>
        </is>
      </c>
      <c r="E212" s="360" t="inlineStr">
        <is>
          <t>X</t>
        </is>
      </c>
      <c r="F212" s="121" t="n">
        <v>0.25</v>
      </c>
    </row>
    <row r="213">
      <c r="B213" s="575" t="n"/>
      <c r="C213" s="575" t="n"/>
      <c r="D213" s="360" t="inlineStr">
        <is>
          <t>Detectivo</t>
        </is>
      </c>
      <c r="E213" s="360" t="n"/>
      <c r="F213" s="360" t="n"/>
    </row>
    <row r="214">
      <c r="B214" s="575" t="n"/>
      <c r="C214" s="574" t="n"/>
      <c r="D214" s="360" t="inlineStr">
        <is>
          <t>Correctivo</t>
        </is>
      </c>
      <c r="E214" s="360" t="n"/>
      <c r="F214" s="360" t="n"/>
    </row>
    <row r="215">
      <c r="B215" s="575" t="n"/>
      <c r="C215" s="360" t="inlineStr">
        <is>
          <t>Implementación</t>
        </is>
      </c>
      <c r="D215" s="360" t="inlineStr">
        <is>
          <t>Automático</t>
        </is>
      </c>
      <c r="E215" s="360" t="n"/>
      <c r="F215" s="360" t="n"/>
    </row>
    <row r="216">
      <c r="B216" s="575" t="n"/>
      <c r="C216" s="574" t="n"/>
      <c r="D216" s="360" t="inlineStr">
        <is>
          <t>Manual</t>
        </is>
      </c>
      <c r="E216" s="360" t="inlineStr">
        <is>
          <t>X</t>
        </is>
      </c>
      <c r="F216" s="121" t="n">
        <v>0.15</v>
      </c>
    </row>
    <row r="217">
      <c r="B217" s="575" t="n"/>
      <c r="C217" s="360" t="inlineStr">
        <is>
          <t>Documentación</t>
        </is>
      </c>
      <c r="D217" s="360" t="inlineStr">
        <is>
          <t>Documentado</t>
        </is>
      </c>
      <c r="E217" s="360" t="inlineStr">
        <is>
          <t>X</t>
        </is>
      </c>
      <c r="F217" s="360" t="inlineStr">
        <is>
          <t>-</t>
        </is>
      </c>
    </row>
    <row r="218">
      <c r="B218" s="575" t="n"/>
      <c r="C218" s="574" t="n"/>
      <c r="D218" s="360" t="inlineStr">
        <is>
          <t>Sin documentar</t>
        </is>
      </c>
      <c r="E218" s="360" t="n"/>
      <c r="F218" s="360" t="inlineStr">
        <is>
          <t>-</t>
        </is>
      </c>
    </row>
    <row r="219">
      <c r="B219" s="575" t="n"/>
      <c r="C219" s="360" t="inlineStr">
        <is>
          <t>Frecuencia</t>
        </is>
      </c>
      <c r="D219" s="360" t="inlineStr">
        <is>
          <t>Continua</t>
        </is>
      </c>
      <c r="E219" s="360" t="inlineStr">
        <is>
          <t>X</t>
        </is>
      </c>
      <c r="F219" s="360" t="inlineStr">
        <is>
          <t>-</t>
        </is>
      </c>
    </row>
    <row r="220">
      <c r="B220" s="575" t="n"/>
      <c r="C220" s="574" t="n"/>
      <c r="D220" s="360" t="inlineStr">
        <is>
          <t>Aleatoria</t>
        </is>
      </c>
      <c r="E220" s="360" t="n"/>
      <c r="F220" s="360" t="inlineStr">
        <is>
          <t>-</t>
        </is>
      </c>
    </row>
    <row r="221">
      <c r="B221" s="575" t="n"/>
      <c r="C221" s="360" t="inlineStr">
        <is>
          <t>Evidencia</t>
        </is>
      </c>
      <c r="D221" s="360" t="inlineStr">
        <is>
          <t>Con registro</t>
        </is>
      </c>
      <c r="E221" s="360" t="inlineStr">
        <is>
          <t>X</t>
        </is>
      </c>
      <c r="F221" s="360" t="inlineStr">
        <is>
          <t>-</t>
        </is>
      </c>
    </row>
    <row r="222">
      <c r="B222" s="574" t="n"/>
      <c r="C222" s="574" t="n"/>
      <c r="D222" s="360" t="inlineStr">
        <is>
          <t>Sin registro</t>
        </is>
      </c>
      <c r="E222" s="77" t="n"/>
      <c r="F222" s="360" t="inlineStr">
        <is>
          <t>-</t>
        </is>
      </c>
    </row>
    <row r="223" ht="15" customHeight="1">
      <c r="B223" s="576" t="inlineStr">
        <is>
          <t>TOTAL VALORACIÓN CONTROL 1</t>
        </is>
      </c>
      <c r="C223" s="525" t="n"/>
      <c r="D223" s="525" t="n"/>
      <c r="E223" s="526" t="n"/>
      <c r="F223" s="120" t="n">
        <v>0.4</v>
      </c>
    </row>
    <row r="227">
      <c r="C227" s="39" t="inlineStr">
        <is>
          <t>PERIODICIDAD</t>
        </is>
      </c>
    </row>
    <row r="228">
      <c r="C228" s="39" t="inlineStr">
        <is>
          <t>DIARIA</t>
        </is>
      </c>
    </row>
    <row r="229">
      <c r="C229" s="39" t="inlineStr">
        <is>
          <t>SEMANAL</t>
        </is>
      </c>
    </row>
    <row r="230">
      <c r="C230" s="39" t="inlineStr">
        <is>
          <t>MENSUAL</t>
        </is>
      </c>
    </row>
    <row r="231">
      <c r="C231" s="39" t="inlineStr">
        <is>
          <t>TRIMESTRAL</t>
        </is>
      </c>
    </row>
    <row r="232">
      <c r="C232" s="39" t="inlineStr">
        <is>
          <t>SEMESTRAL</t>
        </is>
      </c>
    </row>
    <row r="233">
      <c r="C233" s="39" t="inlineStr">
        <is>
          <t>ANUAL</t>
        </is>
      </c>
    </row>
    <row r="234">
      <c r="C234" s="39" t="inlineStr">
        <is>
          <t>CADA VEZ QUE SE PRESENTE LA NECESIDAD</t>
        </is>
      </c>
    </row>
  </sheetData>
  <sheetProtection selectLockedCells="0" selectUnlockedCells="0" sheet="1" objects="1" insertRows="1" insertHyperlinks="1" autoFilter="1" scenarios="1" formatColumns="1" deleteColumns="1" insertColumns="1" pivotTables="1" deleteRows="1" formatCells="1" formatRows="1" sort="1"/>
  <mergeCells count="53">
    <mergeCell ref="E145:F145"/>
    <mergeCell ref="C221:C222"/>
    <mergeCell ref="B106:F106"/>
    <mergeCell ref="B211:E211"/>
    <mergeCell ref="B62:B63"/>
    <mergeCell ref="E142:F142"/>
    <mergeCell ref="H181:L181"/>
    <mergeCell ref="B157:D157"/>
    <mergeCell ref="B99:B101"/>
    <mergeCell ref="C205:C206"/>
    <mergeCell ref="C215:C216"/>
    <mergeCell ref="B196:B200"/>
    <mergeCell ref="B57:B58"/>
    <mergeCell ref="B2:C2"/>
    <mergeCell ref="B195:C195"/>
    <mergeCell ref="E147:F147"/>
    <mergeCell ref="B210:F210"/>
    <mergeCell ref="E143:F143"/>
    <mergeCell ref="B168:D168"/>
    <mergeCell ref="B91:E91"/>
    <mergeCell ref="C201:C202"/>
    <mergeCell ref="B66:B68"/>
    <mergeCell ref="B16:E16"/>
    <mergeCell ref="F182:F186"/>
    <mergeCell ref="B194:E194"/>
    <mergeCell ref="B139:D139"/>
    <mergeCell ref="B82:C82"/>
    <mergeCell ref="B51:D51"/>
    <mergeCell ref="B53:B54"/>
    <mergeCell ref="B59:B61"/>
    <mergeCell ref="B73:C73"/>
    <mergeCell ref="C203:C204"/>
    <mergeCell ref="C219:C220"/>
    <mergeCell ref="B223:E223"/>
    <mergeCell ref="B96:B98"/>
    <mergeCell ref="B64:B65"/>
    <mergeCell ref="F179:N179"/>
    <mergeCell ref="B55:B56"/>
    <mergeCell ref="C212:C214"/>
    <mergeCell ref="B93:B95"/>
    <mergeCell ref="B40:B41"/>
    <mergeCell ref="C199:C200"/>
    <mergeCell ref="B212:B222"/>
    <mergeCell ref="E144:F144"/>
    <mergeCell ref="D39:E39"/>
    <mergeCell ref="A27:D27"/>
    <mergeCell ref="B201:B206"/>
    <mergeCell ref="C196:C198"/>
    <mergeCell ref="C217:C218"/>
    <mergeCell ref="B180:D180"/>
    <mergeCell ref="B38:E38"/>
    <mergeCell ref="E146:F146"/>
    <mergeCell ref="D148:F149"/>
  </mergeCells>
  <pageMargins left="0.7" right="0.7" top="0.75" bottom="0.75" header="0.3" footer="0.3"/>
  <pageSetup orientation="portrait"/>
</worksheet>
</file>

<file path=xl/worksheets/sheet9.xml><?xml version="1.0" encoding="utf-8"?>
<worksheet xmlns="http://schemas.openxmlformats.org/spreadsheetml/2006/main">
  <sheetPr codeName="Hoja10">
    <tabColor rgb="FFD5C93D"/>
    <outlinePr summaryBelow="1" summaryRight="1"/>
    <pageSetUpPr/>
  </sheetPr>
  <dimension ref="A1:A1"/>
  <sheetViews>
    <sheetView workbookViewId="0">
      <selection activeCell="N26" sqref="N26"/>
    </sheetView>
  </sheetViews>
  <sheetFormatPr baseColWidth="10" defaultRowHeight="15"/>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2026-08-05T13:39:30Z</dcterms:modified>
  <cp:lastModifiedBy>Jennifer Melissa Moreno Galindo</cp:lastModifiedBy>
  <cp:lastPrinted>2018-05-31T22:05:08Z</cp:lastPrinted>
</cp:coreProperties>
</file>