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omments/comment1.xml" ContentType="application/vnd.openxmlformats-officedocument.spreadsheetml.comments+xml"/>
  <Override PartName="/xl/worksheets/sheet3.xml" ContentType="application/vnd.openxmlformats-officedocument.spreadsheetml.worksheet+xml"/>
  <Override PartName="/xl/drawings/drawing3.xml" ContentType="application/vnd.openxmlformats-officedocument.drawing+xml"/>
  <Override PartName="/xl/comments/comment2.xml" ContentType="application/vnd.openxmlformats-officedocument.spreadsheetml.comments+xml"/>
  <Override PartName="/xl/worksheets/sheet4.xml" ContentType="application/vnd.openxmlformats-officedocument.spreadsheetml.worksheet+xml"/>
  <Override PartName="/xl/drawings/drawing4.xml" ContentType="application/vnd.openxmlformats-officedocument.drawing+xml"/>
  <Override PartName="/xl/comments/comment3.xml" ContentType="application/vnd.openxmlformats-officedocument.spreadsheetml.comments+xml"/>
  <Override PartName="/xl/worksheets/sheet5.xml" ContentType="application/vnd.openxmlformats-officedocument.spreadsheetml.worksheet+xml"/>
  <Override PartName="/xl/drawings/drawing5.xml" ContentType="application/vnd.openxmlformats-officedocument.drawing+xml"/>
  <Override PartName="/xl/comments/comment4.xml" ContentType="application/vnd.openxmlformats-officedocument.spreadsheetml.comments+xml"/>
  <Override PartName="/xl/worksheets/sheet6.xml" ContentType="application/vnd.openxmlformats-officedocument.spreadsheetml.worksheet+xml"/>
  <Override PartName="/xl/drawings/drawing6.xml" ContentType="application/vnd.openxmlformats-officedocument.drawing+xml"/>
  <Override PartName="/xl/comments/comment5.xml" ContentType="application/vnd.openxmlformats-officedocument.spreadsheetml.comments+xml"/>
  <Override PartName="/xl/worksheets/sheet7.xml" ContentType="application/vnd.openxmlformats-officedocument.spreadsheetml.worksheet+xml"/>
  <Override PartName="/xl/drawings/drawing7.xml" ContentType="application/vnd.openxmlformats-officedocument.drawing+xml"/>
  <Override PartName="/xl/comments/comment6.xml" ContentType="application/vnd.openxmlformats-officedocument.spreadsheetml.comments+xml"/>
  <Override PartName="/xl/worksheets/sheet8.xml" ContentType="application/vnd.openxmlformats-officedocument.spreadsheetml.worksheet+xml"/>
  <Override PartName="/xl/drawings/drawing8.xml" ContentType="application/vnd.openxmlformats-officedocument.drawing+xml"/>
  <Override PartName="/xl/comments/comment7.xml" ContentType="application/vnd.openxmlformats-officedocument.spreadsheetml.comments+xml"/>
  <Override PartName="/xl/worksheets/sheet9.xml" ContentType="application/vnd.openxmlformats-officedocument.spreadsheetml.worksheet+xml"/>
  <Override PartName="/xl/drawings/drawing9.xml" ContentType="application/vnd.openxmlformats-officedocument.drawing+xml"/>
  <Override PartName="/xl/comments/comment8.xml" ContentType="application/vnd.openxmlformats-officedocument.spreadsheetml.comments+xml"/>
  <Override PartName="/xl/worksheets/sheet10.xml" ContentType="application/vnd.openxmlformats-officedocument.spreadsheetml.worksheet+xml"/>
  <Override PartName="/xl/drawings/drawing10.xml" ContentType="application/vnd.openxmlformats-officedocument.drawing+xml"/>
  <Override PartName="/xl/comments/comment9.xml" ContentType="application/vnd.openxmlformats-officedocument.spreadsheetml.comments+xml"/>
  <Override PartName="/xl/worksheets/sheet11.xml" ContentType="application/vnd.openxmlformats-officedocument.spreadsheetml.worksheet+xml"/>
  <Override PartName="/xl/drawings/drawing11.xml" ContentType="application/vnd.openxmlformats-officedocument.drawing+xml"/>
  <Override PartName="/xl/comments/comment10.xml" ContentType="application/vnd.openxmlformats-officedocument.spreadsheetml.comments+xml"/>
  <Override PartName="/xl/worksheets/sheet12.xml" ContentType="application/vnd.openxmlformats-officedocument.spreadsheetml.worksheet+xml"/>
  <Override PartName="/xl/drawings/drawing12.xml" ContentType="application/vnd.openxmlformats-officedocument.drawing+xml"/>
  <Override PartName="/xl/comments/comment11.xml" ContentType="application/vnd.openxmlformats-officedocument.spreadsheetml.comments+xml"/>
  <Override PartName="/xl/worksheets/sheet13.xml" ContentType="application/vnd.openxmlformats-officedocument.spreadsheetml.worksheet+xml"/>
  <Override PartName="/xl/drawings/drawing13.xml" ContentType="application/vnd.openxmlformats-officedocument.drawing+xml"/>
  <Override PartName="/xl/comments/comment12.xml" ContentType="application/vnd.openxmlformats-officedocument.spreadsheetml.comments+xml"/>
  <Override PartName="/xl/worksheets/sheet14.xml" ContentType="application/vnd.openxmlformats-officedocument.spreadsheetml.worksheet+xml"/>
  <Override PartName="/xl/drawings/drawing14.xml" ContentType="application/vnd.openxmlformats-officedocument.drawing+xml"/>
  <Override PartName="/xl/comments/comment13.xml" ContentType="application/vnd.openxmlformats-officedocument.spreadsheetml.comments+xml"/>
  <Override PartName="/xl/worksheets/sheet15.xml" ContentType="application/vnd.openxmlformats-officedocument.spreadsheetml.worksheet+xml"/>
  <Override PartName="/xl/drawings/drawing15.xml" ContentType="application/vnd.openxmlformats-officedocument.drawing+xml"/>
  <Override PartName="/xl/comments/comment14.xml" ContentType="application/vnd.openxmlformats-officedocument.spreadsheetml.comments+xml"/>
  <Override PartName="/xl/worksheets/sheet16.xml" ContentType="application/vnd.openxmlformats-officedocument.spreadsheetml.worksheet+xml"/>
  <Override PartName="/xl/drawings/drawing16.xml" ContentType="application/vnd.openxmlformats-officedocument.drawing+xml"/>
  <Override PartName="/xl/comments/comment15.xml" ContentType="application/vnd.openxmlformats-officedocument.spreadsheetml.comments+xml"/>
  <Override PartName="/xl/worksheets/sheet17.xml" ContentType="application/vnd.openxmlformats-officedocument.spreadsheetml.worksheet+xml"/>
  <Override PartName="/xl/drawings/drawing17.xml" ContentType="application/vnd.openxmlformats-officedocument.drawing+xml"/>
  <Override PartName="/xl/comments/comment16.xml" ContentType="application/vnd.openxmlformats-officedocument.spreadsheetml.comments+xml"/>
  <Override PartName="/xl/worksheets/sheet18.xml" ContentType="application/vnd.openxmlformats-officedocument.spreadsheetml.worksheet+xml"/>
  <Override PartName="/xl/drawings/drawing18.xml" ContentType="application/vnd.openxmlformats-officedocument.drawing+xml"/>
  <Override PartName="/xl/comments/comment17.xml" ContentType="application/vnd.openxmlformats-officedocument.spreadsheetml.comments+xml"/>
  <Override PartName="/xl/worksheets/sheet19.xml" ContentType="application/vnd.openxmlformats-officedocument.spreadsheetml.worksheet+xml"/>
  <Override PartName="/xl/drawings/drawing19.xml" ContentType="application/vnd.openxmlformats-officedocument.drawing+xml"/>
  <Override PartName="/xl/comments/comment18.xml" ContentType="application/vnd.openxmlformats-officedocument.spreadsheetml.comments+xml"/>
  <Override PartName="/xl/worksheets/sheet20.xml" ContentType="application/vnd.openxmlformats-officedocument.spreadsheetml.worksheet+xml"/>
  <Override PartName="/xl/drawings/drawing20.xml" ContentType="application/vnd.openxmlformats-officedocument.drawing+xml"/>
  <Override PartName="/xl/comments/comment19.xml" ContentType="application/vnd.openxmlformats-officedocument.spreadsheetml.comments+xml"/>
  <Override PartName="/xl/worksheets/sheet21.xml" ContentType="application/vnd.openxmlformats-officedocument.spreadsheetml.worksheet+xml"/>
  <Override PartName="/xl/drawings/drawing21.xml" ContentType="application/vnd.openxmlformats-officedocument.drawing+xml"/>
  <Override PartName="/xl/comments/comment20.xml" ContentType="application/vnd.openxmlformats-officedocument.spreadsheetml.comments+xml"/>
  <Override PartName="/xl/worksheets/sheet22.xml" ContentType="application/vnd.openxmlformats-officedocument.spreadsheetml.worksheet+xml"/>
  <Override PartName="/xl/drawings/drawing22.xml" ContentType="application/vnd.openxmlformats-officedocument.drawing+xml"/>
  <Override PartName="/xl/comments/comment21.xml" ContentType="application/vnd.openxmlformats-officedocument.spreadsheetml.comments+xml"/>
  <Override PartName="/xl/worksheets/sheet23.xml" ContentType="application/vnd.openxmlformats-officedocument.spreadsheetml.worksheet+xml"/>
  <Override PartName="/xl/drawings/drawing23.xml" ContentType="application/vnd.openxmlformats-officedocument.drawing+xml"/>
  <Override PartName="/xl/comments/comment22.xml" ContentType="application/vnd.openxmlformats-officedocument.spreadsheetml.comments+xml"/>
  <Override PartName="/xl/worksheets/sheet24.xml" ContentType="application/vnd.openxmlformats-officedocument.spreadsheetml.worksheet+xml"/>
  <Override PartName="/xl/drawings/drawing24.xml" ContentType="application/vnd.openxmlformats-officedocument.drawing+xml"/>
  <Override PartName="/xl/comments/comment23.xml" ContentType="application/vnd.openxmlformats-officedocument.spreadsheetml.comments+xml"/>
  <Override PartName="/xl/worksheets/sheet25.xml" ContentType="application/vnd.openxmlformats-officedocument.spreadsheetml.worksheet+xml"/>
  <Override PartName="/xl/drawings/drawing25.xml" ContentType="application/vnd.openxmlformats-officedocument.drawing+xml"/>
  <Override PartName="/xl/comments/comment24.xml" ContentType="application/vnd.openxmlformats-officedocument.spreadsheetml.comments+xml"/>
  <Override PartName="/xl/worksheets/sheet26.xml" ContentType="application/vnd.openxmlformats-officedocument.spreadsheetml.worksheet+xml"/>
  <Override PartName="/xl/drawings/drawing26.xml" ContentType="application/vnd.openxmlformats-officedocument.drawing+xml"/>
  <Override PartName="/xl/comments/comment25.xml" ContentType="application/vnd.openxmlformats-officedocument.spreadsheetml.comments+xml"/>
  <Override PartName="/xl/worksheets/sheet27.xml" ContentType="application/vnd.openxmlformats-officedocument.spreadsheetml.worksheet+xml"/>
  <Override PartName="/xl/drawings/drawing27.xml" ContentType="application/vnd.openxmlformats-officedocument.drawing+xml"/>
  <Override PartName="/xl/comments/comment26.xml" ContentType="application/vnd.openxmlformats-officedocument.spreadsheetml.comments+xml"/>
  <Override PartName="/xl/worksheets/sheet28.xml" ContentType="application/vnd.openxmlformats-officedocument.spreadsheetml.worksheet+xml"/>
  <Override PartName="/xl/drawings/drawing28.xml" ContentType="application/vnd.openxmlformats-officedocument.drawing+xml"/>
  <Override PartName="/xl/comments/comment27.xml" ContentType="application/vnd.openxmlformats-officedocument.spreadsheetml.comments+xml"/>
  <Override PartName="/xl/worksheets/sheet29.xml" ContentType="application/vnd.openxmlformats-officedocument.spreadsheetml.worksheet+xml"/>
  <Override PartName="/xl/drawings/drawing29.xml" ContentType="application/vnd.openxmlformats-officedocument.drawing+xml"/>
  <Override PartName="/xl/comments/comment28.xml" ContentType="application/vnd.openxmlformats-officedocument.spreadsheetml.comments+xml"/>
  <Override PartName="/xl/worksheets/sheet30.xml" ContentType="application/vnd.openxmlformats-officedocument.spreadsheetml.worksheet+xml"/>
  <Override PartName="/xl/drawings/drawing30.xml" ContentType="application/vnd.openxmlformats-officedocument.drawing+xml"/>
  <Override PartName="/xl/comments/comment29.xml" ContentType="application/vnd.openxmlformats-officedocument.spreadsheetml.comments+xml"/>
  <Override PartName="/xl/worksheets/sheet31.xml" ContentType="application/vnd.openxmlformats-officedocument.spreadsheetml.worksheet+xml"/>
  <Override PartName="/xl/drawings/drawing31.xml" ContentType="application/vnd.openxmlformats-officedocument.drawing+xml"/>
  <Override PartName="/xl/comments/comment30.xml" ContentType="application/vnd.openxmlformats-officedocument.spreadsheetml.comments+xml"/>
  <Override PartName="/xl/worksheets/sheet32.xml" ContentType="application/vnd.openxmlformats-officedocument.spreadsheetml.worksheet+xml"/>
  <Override PartName="/xl/drawings/drawing32.xml" ContentType="application/vnd.openxmlformats-officedocument.drawing+xml"/>
  <Override PartName="/xl/comments/comment31.xml" ContentType="application/vnd.openxmlformats-officedocument.spreadsheetml.comments+xml"/>
  <Override PartName="/xl/worksheets/sheet33.xml" ContentType="application/vnd.openxmlformats-officedocument.spreadsheetml.worksheet+xml"/>
  <Override PartName="/xl/drawings/drawing33.xml" ContentType="application/vnd.openxmlformats-officedocument.drawing+xml"/>
  <Override PartName="/xl/comments/comment32.xml" ContentType="application/vnd.openxmlformats-officedocument.spreadsheetml.comments+xml"/>
  <Override PartName="/xl/worksheets/sheet34.xml" ContentType="application/vnd.openxmlformats-officedocument.spreadsheetml.worksheet+xml"/>
  <Override PartName="/xl/drawings/drawing34.xml" ContentType="application/vnd.openxmlformats-officedocument.drawing+xml"/>
  <Override PartName="/xl/comments/comment33.xml" ContentType="application/vnd.openxmlformats-officedocument.spreadsheetml.comments+xml"/>
  <Override PartName="/xl/worksheets/sheet35.xml" ContentType="application/vnd.openxmlformats-officedocument.spreadsheetml.worksheet+xml"/>
  <Override PartName="/xl/drawings/drawing35.xml" ContentType="application/vnd.openxmlformats-officedocument.drawing+xml"/>
  <Override PartName="/xl/comments/comment34.xml" ContentType="application/vnd.openxmlformats-officedocument.spreadsheetml.comments+xml"/>
  <Override PartName="/xl/worksheets/sheet36.xml" ContentType="application/vnd.openxmlformats-officedocument.spreadsheetml.worksheet+xml"/>
  <Override PartName="/xl/drawings/drawing36.xml" ContentType="application/vnd.openxmlformats-officedocument.drawing+xml"/>
  <Override PartName="/xl/comments/comment35.xml" ContentType="application/vnd.openxmlformats-officedocument.spreadsheetml.comments+xml"/>
  <Override PartName="/xl/worksheets/sheet37.xml" ContentType="application/vnd.openxmlformats-officedocument.spreadsheetml.worksheet+xml"/>
  <Override PartName="/xl/drawings/drawing37.xml" ContentType="application/vnd.openxmlformats-officedocument.drawing+xml"/>
  <Override PartName="/xl/comments/comment36.xml" ContentType="application/vnd.openxmlformats-officedocument.spreadsheetml.comments+xml"/>
  <Override PartName="/xl/worksheets/sheet38.xml" ContentType="application/vnd.openxmlformats-officedocument.spreadsheetml.worksheet+xml"/>
  <Override PartName="/xl/drawings/drawing38.xml" ContentType="application/vnd.openxmlformats-officedocument.drawing+xml"/>
  <Override PartName="/xl/comments/comment37.xml" ContentType="application/vnd.openxmlformats-officedocument.spreadsheetml.comments+xml"/>
  <Override PartName="/xl/worksheets/sheet39.xml" ContentType="application/vnd.openxmlformats-officedocument.spreadsheetml.worksheet+xml"/>
  <Override PartName="/xl/drawings/drawing39.xml" ContentType="application/vnd.openxmlformats-officedocument.drawing+xml"/>
  <Override PartName="/xl/comments/comment38.xml" ContentType="application/vnd.openxmlformats-officedocument.spreadsheetml.comments+xml"/>
  <Override PartName="/xl/worksheets/sheet40.xml" ContentType="application/vnd.openxmlformats-officedocument.spreadsheetml.worksheet+xml"/>
  <Override PartName="/xl/drawings/drawing40.xml" ContentType="application/vnd.openxmlformats-officedocument.drawing+xml"/>
  <Override PartName="/xl/comments/comment39.xml" ContentType="application/vnd.openxmlformats-officedocument.spreadsheetml.comments+xml"/>
  <Override PartName="/xl/worksheets/sheet41.xml" ContentType="application/vnd.openxmlformats-officedocument.spreadsheetml.worksheet+xml"/>
  <Override PartName="/xl/drawings/drawing41.xml" ContentType="application/vnd.openxmlformats-officedocument.drawing+xml"/>
  <Override PartName="/xl/comments/comment40.xml" ContentType="application/vnd.openxmlformats-officedocument.spreadsheetml.comments+xml"/>
  <Override PartName="/xl/worksheets/sheet42.xml" ContentType="application/vnd.openxmlformats-officedocument.spreadsheetml.worksheet+xml"/>
  <Override PartName="/xl/drawings/drawing42.xml" ContentType="application/vnd.openxmlformats-officedocument.drawing+xml"/>
  <Override PartName="/xl/comments/comment41.xml" ContentType="application/vnd.openxmlformats-officedocument.spreadsheetml.comments+xml"/>
  <Override PartName="/xl/worksheets/sheet43.xml" ContentType="application/vnd.openxmlformats-officedocument.spreadsheetml.worksheet+xml"/>
  <Override PartName="/xl/drawings/drawing43.xml" ContentType="application/vnd.openxmlformats-officedocument.drawing+xml"/>
  <Override PartName="/xl/comments/comment42.xml" ContentType="application/vnd.openxmlformats-officedocument.spreadsheetml.comments+xml"/>
  <Override PartName="/xl/worksheets/sheet44.xml" ContentType="application/vnd.openxmlformats-officedocument.spreadsheetml.worksheet+xml"/>
  <Override PartName="/xl/drawings/drawing44.xml" ContentType="application/vnd.openxmlformats-officedocument.drawing+xml"/>
  <Override PartName="/xl/comments/comment43.xml" ContentType="application/vnd.openxmlformats-officedocument.spreadsheetml.comments+xml"/>
  <Override PartName="/xl/worksheets/sheet45.xml" ContentType="application/vnd.openxmlformats-officedocument.spreadsheetml.worksheet+xml"/>
  <Override PartName="/xl/drawings/drawing45.xml" ContentType="application/vnd.openxmlformats-officedocument.drawing+xml"/>
  <Override PartName="/xl/comments/comment44.xml" ContentType="application/vnd.openxmlformats-officedocument.spreadsheetml.comments+xml"/>
  <Override PartName="/xl/worksheets/sheet46.xml" ContentType="application/vnd.openxmlformats-officedocument.spreadsheetml.worksheet+xml"/>
  <Override PartName="/xl/drawings/drawing46.xml" ContentType="application/vnd.openxmlformats-officedocument.drawing+xml"/>
  <Override PartName="/xl/comments/comment45.xml" ContentType="application/vnd.openxmlformats-officedocument.spreadsheetml.comments+xml"/>
  <Override PartName="/xl/worksheets/sheet47.xml" ContentType="application/vnd.openxmlformats-officedocument.spreadsheetml.worksheet+xml"/>
  <Override PartName="/xl/drawings/drawing47.xml" ContentType="application/vnd.openxmlformats-officedocument.drawing+xml"/>
  <Override PartName="/xl/comments/comment46.xml" ContentType="application/vnd.openxmlformats-officedocument.spreadsheetml.comments+xml"/>
  <Override PartName="/xl/worksheets/sheet48.xml" ContentType="application/vnd.openxmlformats-officedocument.spreadsheetml.worksheet+xml"/>
  <Override PartName="/xl/drawings/drawing48.xml" ContentType="application/vnd.openxmlformats-officedocument.drawing+xml"/>
  <Override PartName="/xl/comments/comment47.xml" ContentType="application/vnd.openxmlformats-officedocument.spreadsheetml.comments+xml"/>
  <Override PartName="/xl/worksheets/sheet49.xml" ContentType="application/vnd.openxmlformats-officedocument.spreadsheetml.worksheet+xml"/>
  <Override PartName="/xl/drawings/drawing49.xml" ContentType="application/vnd.openxmlformats-officedocument.drawing+xml"/>
  <Override PartName="/xl/comments/comment48.xml" ContentType="application/vnd.openxmlformats-officedocument.spreadsheetml.comments+xml"/>
  <Override PartName="/xl/worksheets/sheet50.xml" ContentType="application/vnd.openxmlformats-officedocument.spreadsheetml.worksheet+xml"/>
  <Override PartName="/xl/drawings/drawing50.xml" ContentType="application/vnd.openxmlformats-officedocument.drawing+xml"/>
  <Override PartName="/xl/comments/comment49.xml" ContentType="application/vnd.openxmlformats-officedocument.spreadsheetml.comments+xml"/>
  <Override PartName="/xl/worksheets/sheet51.xml" ContentType="application/vnd.openxmlformats-officedocument.spreadsheetml.worksheet+xml"/>
  <Override PartName="/xl/drawings/drawing51.xml" ContentType="application/vnd.openxmlformats-officedocument.drawing+xml"/>
  <Override PartName="/xl/comments/comment50.xml" ContentType="application/vnd.openxmlformats-officedocument.spreadsheetml.comments+xml"/>
  <Override PartName="/xl/worksheets/sheet52.xml" ContentType="application/vnd.openxmlformats-officedocument.spreadsheetml.worksheet+xml"/>
  <Override PartName="/xl/drawings/drawing52.xml" ContentType="application/vnd.openxmlformats-officedocument.drawing+xml"/>
  <Override PartName="/xl/comments/comment51.xml" ContentType="application/vnd.openxmlformats-officedocument.spreadsheetml.comments+xml"/>
  <Override PartName="/xl/worksheets/sheet53.xml" ContentType="application/vnd.openxmlformats-officedocument.spreadsheetml.worksheet+xml"/>
  <Override PartName="/xl/drawings/drawing53.xml" ContentType="application/vnd.openxmlformats-officedocument.drawing+xml"/>
  <Override PartName="/xl/comments/comment52.xml" ContentType="application/vnd.openxmlformats-officedocument.spreadsheetml.comments+xml"/>
  <Override PartName="/xl/worksheets/sheet54.xml" ContentType="application/vnd.openxmlformats-officedocument.spreadsheetml.worksheet+xml"/>
  <Override PartName="/xl/drawings/drawing54.xml" ContentType="application/vnd.openxmlformats-officedocument.drawing+xml"/>
  <Override PartName="/xl/comments/comment53.xml" ContentType="application/vnd.openxmlformats-officedocument.spreadsheetml.comments+xml"/>
  <Override PartName="/xl/worksheets/sheet55.xml" ContentType="application/vnd.openxmlformats-officedocument.spreadsheetml.worksheet+xml"/>
  <Override PartName="/xl/drawings/drawing55.xml" ContentType="application/vnd.openxmlformats-officedocument.drawing+xml"/>
  <Override PartName="/xl/comments/comment54.xml" ContentType="application/vnd.openxmlformats-officedocument.spreadsheetml.comments+xml"/>
  <Override PartName="/xl/worksheets/sheet56.xml" ContentType="application/vnd.openxmlformats-officedocument.spreadsheetml.worksheet+xml"/>
  <Override PartName="/xl/drawings/drawing56.xml" ContentType="application/vnd.openxmlformats-officedocument.drawing+xml"/>
  <Override PartName="/xl/comments/comment55.xml" ContentType="application/vnd.openxmlformats-officedocument.spreadsheetml.comments+xml"/>
  <Override PartName="/xl/worksheets/sheet57.xml" ContentType="application/vnd.openxmlformats-officedocument.spreadsheetml.worksheet+xml"/>
  <Override PartName="/xl/drawings/drawing57.xml" ContentType="application/vnd.openxmlformats-officedocument.drawing+xml"/>
  <Override PartName="/xl/comments/comment56.xml" ContentType="application/vnd.openxmlformats-officedocument.spreadsheetml.comments+xml"/>
  <Override PartName="/xl/worksheets/sheet58.xml" ContentType="application/vnd.openxmlformats-officedocument.spreadsheetml.worksheet+xml"/>
  <Override PartName="/xl/drawings/drawing58.xml" ContentType="application/vnd.openxmlformats-officedocument.drawing+xml"/>
  <Override PartName="/xl/comments/comment57.xml" ContentType="application/vnd.openxmlformats-officedocument.spreadsheetml.comments+xml"/>
  <Override PartName="/xl/worksheets/sheet59.xml" ContentType="application/vnd.openxmlformats-officedocument.spreadsheetml.worksheet+xml"/>
  <Override PartName="/xl/drawings/drawing59.xml" ContentType="application/vnd.openxmlformats-officedocument.drawing+xml"/>
  <Override PartName="/xl/comments/comment58.xml" ContentType="application/vnd.openxmlformats-officedocument.spreadsheetml.comments+xml"/>
  <Override PartName="/xl/worksheets/sheet60.xml" ContentType="application/vnd.openxmlformats-officedocument.spreadsheetml.worksheet+xml"/>
  <Override PartName="/xl/drawings/drawing60.xml" ContentType="application/vnd.openxmlformats-officedocument.drawing+xml"/>
  <Override PartName="/xl/comments/comment59.xml" ContentType="application/vnd.openxmlformats-officedocument.spreadsheetml.comments+xml"/>
  <Override PartName="/xl/worksheets/sheet61.xml" ContentType="application/vnd.openxmlformats-officedocument.spreadsheetml.worksheet+xml"/>
  <Override PartName="/xl/drawings/drawing61.xml" ContentType="application/vnd.openxmlformats-officedocument.drawing+xml"/>
  <Override PartName="/xl/comments/comment60.xml" ContentType="application/vnd.openxmlformats-officedocument.spreadsheetml.comments+xml"/>
  <Override PartName="/xl/worksheets/sheet62.xml" ContentType="application/vnd.openxmlformats-officedocument.spreadsheetml.worksheet+xml"/>
  <Override PartName="/xl/drawings/drawing62.xml" ContentType="application/vnd.openxmlformats-officedocument.drawing+xml"/>
  <Override PartName="/xl/comments/comment61.xml" ContentType="application/vnd.openxmlformats-officedocument.spreadsheetml.comments+xml"/>
  <Override PartName="/xl/worksheets/sheet63.xml" ContentType="application/vnd.openxmlformats-officedocument.spreadsheetml.worksheet+xml"/>
  <Override PartName="/xl/drawings/drawing63.xml" ContentType="application/vnd.openxmlformats-officedocument.drawing+xml"/>
  <Override PartName="/xl/comments/comment62.xml" ContentType="application/vnd.openxmlformats-officedocument.spreadsheetml.comments+xml"/>
  <Override PartName="/xl/worksheets/sheet64.xml" ContentType="application/vnd.openxmlformats-officedocument.spreadsheetml.worksheet+xml"/>
  <Override PartName="/xl/drawings/drawing64.xml" ContentType="application/vnd.openxmlformats-officedocument.drawing+xml"/>
  <Override PartName="/xl/comments/comment63.xml" ContentType="application/vnd.openxmlformats-officedocument.spreadsheetml.comments+xml"/>
  <Override PartName="/xl/worksheets/sheet65.xml" ContentType="application/vnd.openxmlformats-officedocument.spreadsheetml.worksheet+xml"/>
  <Override PartName="/xl/drawings/drawing65.xml" ContentType="application/vnd.openxmlformats-officedocument.drawing+xml"/>
  <Override PartName="/xl/comments/comment64.xml" ContentType="application/vnd.openxmlformats-officedocument.spreadsheetml.comments+xml"/>
  <Override PartName="/xl/worksheets/sheet66.xml" ContentType="application/vnd.openxmlformats-officedocument.spreadsheetml.worksheet+xml"/>
  <Override PartName="/xl/drawings/drawing66.xml" ContentType="application/vnd.openxmlformats-officedocument.drawing+xml"/>
  <Override PartName="/xl/comments/comment65.xml" ContentType="application/vnd.openxmlformats-officedocument.spreadsheetml.comments+xml"/>
  <Override PartName="/xl/worksheets/sheet67.xml" ContentType="application/vnd.openxmlformats-officedocument.spreadsheetml.worksheet+xml"/>
  <Override PartName="/xl/drawings/drawing67.xml" ContentType="application/vnd.openxmlformats-officedocument.drawing+xml"/>
  <Override PartName="/xl/comments/comment66.xml" ContentType="application/vnd.openxmlformats-officedocument.spreadsheetml.comments+xml"/>
  <Override PartName="/xl/worksheets/sheet68.xml" ContentType="application/vnd.openxmlformats-officedocument.spreadsheetml.worksheet+xml"/>
  <Override PartName="/xl/drawings/drawing68.xml" ContentType="application/vnd.openxmlformats-officedocument.drawing+xml"/>
  <Override PartName="/xl/comments/comment67.xml" ContentType="application/vnd.openxmlformats-officedocument.spreadsheetml.comments+xml"/>
  <Override PartName="/xl/worksheets/sheet69.xml" ContentType="application/vnd.openxmlformats-officedocument.spreadsheetml.worksheet+xml"/>
  <Override PartName="/xl/drawings/drawing69.xml" ContentType="application/vnd.openxmlformats-officedocument.drawing+xml"/>
  <Override PartName="/xl/comments/comment68.xml" ContentType="application/vnd.openxmlformats-officedocument.spreadsheetml.comments+xml"/>
  <Override PartName="/xl/worksheets/sheet70.xml" ContentType="application/vnd.openxmlformats-officedocument.spreadsheetml.worksheet+xml"/>
  <Override PartName="/xl/drawings/drawing70.xml" ContentType="application/vnd.openxmlformats-officedocument.drawing+xml"/>
  <Override PartName="/xl/comments/comment69.xml" ContentType="application/vnd.openxmlformats-officedocument.spreadsheetml.comments+xml"/>
  <Override PartName="/xl/worksheets/sheet71.xml" ContentType="application/vnd.openxmlformats-officedocument.spreadsheetml.worksheet+xml"/>
  <Override PartName="/xl/drawings/drawing71.xml" ContentType="application/vnd.openxmlformats-officedocument.drawing+xml"/>
  <Override PartName="/xl/comments/comment70.xml" ContentType="application/vnd.openxmlformats-officedocument.spreadsheetml.comments+xml"/>
  <Override PartName="/xl/worksheets/sheet72.xml" ContentType="application/vnd.openxmlformats-officedocument.spreadsheetml.worksheet+xml"/>
  <Override PartName="/xl/drawings/drawing72.xml" ContentType="application/vnd.openxmlformats-officedocument.drawing+xml"/>
  <Override PartName="/xl/comments/comment71.xml" ContentType="application/vnd.openxmlformats-officedocument.spreadsheetml.comments+xml"/>
  <Override PartName="/xl/worksheets/sheet73.xml" ContentType="application/vnd.openxmlformats-officedocument.spreadsheetml.worksheet+xml"/>
  <Override PartName="/xl/drawings/drawing73.xml" ContentType="application/vnd.openxmlformats-officedocument.drawing+xml"/>
  <Override PartName="/xl/comments/comment72.xml" ContentType="application/vnd.openxmlformats-officedocument.spreadsheetml.comments+xml"/>
  <Override PartName="/xl/worksheets/sheet74.xml" ContentType="application/vnd.openxmlformats-officedocument.spreadsheetml.worksheet+xml"/>
  <Override PartName="/xl/drawings/drawing74.xml" ContentType="application/vnd.openxmlformats-officedocument.drawing+xml"/>
  <Override PartName="/xl/comments/comment73.xml" ContentType="application/vnd.openxmlformats-officedocument.spreadsheetml.comments+xml"/>
  <Override PartName="/xl/worksheets/sheet75.xml" ContentType="application/vnd.openxmlformats-officedocument.spreadsheetml.worksheet+xml"/>
  <Override PartName="/xl/drawings/drawing75.xml" ContentType="application/vnd.openxmlformats-officedocument.drawing+xml"/>
  <Override PartName="/xl/comments/comment74.xml" ContentType="application/vnd.openxmlformats-officedocument.spreadsheetml.comments+xml"/>
  <Override PartName="/xl/worksheets/sheet76.xml" ContentType="application/vnd.openxmlformats-officedocument.spreadsheetml.worksheet+xml"/>
  <Override PartName="/xl/drawings/drawing76.xml" ContentType="application/vnd.openxmlformats-officedocument.drawing+xml"/>
  <Override PartName="/xl/comments/comment75.xml" ContentType="application/vnd.openxmlformats-officedocument.spreadsheetml.comments+xml"/>
  <Override PartName="/xl/worksheets/sheet77.xml" ContentType="application/vnd.openxmlformats-officedocument.spreadsheetml.worksheet+xml"/>
  <Override PartName="/xl/drawings/drawing77.xml" ContentType="application/vnd.openxmlformats-officedocument.drawing+xml"/>
  <Override PartName="/xl/comments/comment76.xml" ContentType="application/vnd.openxmlformats-officedocument.spreadsheetml.comments+xml"/>
  <Override PartName="/xl/worksheets/sheet78.xml" ContentType="application/vnd.openxmlformats-officedocument.spreadsheetml.worksheet+xml"/>
  <Override PartName="/xl/drawings/drawing78.xml" ContentType="application/vnd.openxmlformats-officedocument.drawing+xml"/>
  <Override PartName="/xl/comments/comment77.xml" ContentType="application/vnd.openxmlformats-officedocument.spreadsheetml.comments+xml"/>
  <Override PartName="/xl/worksheets/sheet79.xml" ContentType="application/vnd.openxmlformats-officedocument.spreadsheetml.worksheet+xml"/>
  <Override PartName="/xl/drawings/drawing79.xml" ContentType="application/vnd.openxmlformats-officedocument.drawing+xml"/>
  <Override PartName="/xl/comments/comment78.xml" ContentType="application/vnd.openxmlformats-officedocument.spreadsheetml.comments+xml"/>
  <Override PartName="/xl/worksheets/sheet80.xml" ContentType="application/vnd.openxmlformats-officedocument.spreadsheetml.worksheet+xml"/>
  <Override PartName="/xl/drawings/drawing80.xml" ContentType="application/vnd.openxmlformats-officedocument.drawing+xml"/>
  <Override PartName="/xl/comments/comment79.xml" ContentType="application/vnd.openxmlformats-officedocument.spreadsheetml.comments+xml"/>
  <Override PartName="/xl/worksheets/sheet81.xml" ContentType="application/vnd.openxmlformats-officedocument.spreadsheetml.worksheet+xml"/>
  <Override PartName="/xl/drawings/drawing81.xml" ContentType="application/vnd.openxmlformats-officedocument.drawing+xml"/>
  <Override PartName="/xl/comments/comment80.xml" ContentType="application/vnd.openxmlformats-officedocument.spreadsheetml.comments+xml"/>
  <Override PartName="/xl/worksheets/sheet82.xml" ContentType="application/vnd.openxmlformats-officedocument.spreadsheetml.worksheet+xml"/>
  <Override PartName="/xl/drawings/drawing82.xml" ContentType="application/vnd.openxmlformats-officedocument.drawing+xml"/>
  <Override PartName="/xl/comments/comment81.xml" ContentType="application/vnd.openxmlformats-officedocument.spreadsheetml.comments+xml"/>
  <Override PartName="/xl/worksheets/sheet83.xml" ContentType="application/vnd.openxmlformats-officedocument.spreadsheetml.worksheet+xml"/>
  <Override PartName="/xl/drawings/drawing83.xml" ContentType="application/vnd.openxmlformats-officedocument.drawing+xml"/>
  <Override PartName="/xl/comments/comment82.xml" ContentType="application/vnd.openxmlformats-officedocument.spreadsheetml.comments+xml"/>
  <Override PartName="/xl/worksheets/sheet84.xml" ContentType="application/vnd.openxmlformats-officedocument.spreadsheetml.worksheet+xml"/>
  <Override PartName="/xl/drawings/drawing84.xml" ContentType="application/vnd.openxmlformats-officedocument.drawing+xml"/>
  <Override PartName="/xl/comments/comment83.xml" ContentType="application/vnd.openxmlformats-officedocument.spreadsheetml.comments+xml"/>
  <Override PartName="/xl/worksheets/sheet85.xml" ContentType="application/vnd.openxmlformats-officedocument.spreadsheetml.worksheet+xml"/>
  <Override PartName="/xl/drawings/drawing85.xml" ContentType="application/vnd.openxmlformats-officedocument.drawing+xml"/>
  <Override PartName="/xl/comments/comment84.xml" ContentType="application/vnd.openxmlformats-officedocument.spreadsheetml.comments+xml"/>
  <Override PartName="/xl/worksheets/sheet86.xml" ContentType="application/vnd.openxmlformats-officedocument.spreadsheetml.worksheet+xml"/>
  <Override PartName="/xl/drawings/drawing86.xml" ContentType="application/vnd.openxmlformats-officedocument.drawing+xml"/>
  <Override PartName="/xl/worksheets/sheet87.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0" yWindow="0" windowWidth="28800" windowHeight="12180" tabRatio="718" firstSheet="0" activeTab="0" autoFilterDateGrouping="1"/>
  </bookViews>
  <sheets>
    <sheet xmlns:r="http://schemas.openxmlformats.org/officeDocument/2006/relationships" name="MATRIZ DE INDICADORES" sheetId="1" state="visible" r:id="rId1"/>
    <sheet xmlns:r="http://schemas.openxmlformats.org/officeDocument/2006/relationships" name="EPI-1" sheetId="2" state="hidden" r:id="rId2"/>
    <sheet xmlns:r="http://schemas.openxmlformats.org/officeDocument/2006/relationships" name="EPI-2" sheetId="3" state="hidden" r:id="rId3"/>
    <sheet xmlns:r="http://schemas.openxmlformats.org/officeDocument/2006/relationships" name="EPI-3" sheetId="4" state="hidden" r:id="rId4"/>
    <sheet xmlns:r="http://schemas.openxmlformats.org/officeDocument/2006/relationships" name="ESG-1" sheetId="5" state="hidden" r:id="rId5"/>
    <sheet xmlns:r="http://schemas.openxmlformats.org/officeDocument/2006/relationships" name="ESG-2" sheetId="6" state="hidden" r:id="rId6"/>
    <sheet xmlns:r="http://schemas.openxmlformats.org/officeDocument/2006/relationships" name="EPR-1" sheetId="7" state="hidden" r:id="rId7"/>
    <sheet xmlns:r="http://schemas.openxmlformats.org/officeDocument/2006/relationships" name="EPR-2" sheetId="8" state="hidden" r:id="rId8"/>
    <sheet xmlns:r="http://schemas.openxmlformats.org/officeDocument/2006/relationships" name="EAA-1" sheetId="9" state="hidden" r:id="rId9"/>
    <sheet xmlns:r="http://schemas.openxmlformats.org/officeDocument/2006/relationships" name="EAA-2" sheetId="10" state="hidden" r:id="rId10"/>
    <sheet xmlns:r="http://schemas.openxmlformats.org/officeDocument/2006/relationships" name="EAA-3" sheetId="11" state="hidden" r:id="rId11"/>
    <sheet xmlns:r="http://schemas.openxmlformats.org/officeDocument/2006/relationships" name="EAA-4" sheetId="12" state="hidden" r:id="rId12"/>
    <sheet xmlns:r="http://schemas.openxmlformats.org/officeDocument/2006/relationships" name="EAA-5" sheetId="13" state="hidden" r:id="rId13"/>
    <sheet xmlns:r="http://schemas.openxmlformats.org/officeDocument/2006/relationships" name="EAA-6" sheetId="14" state="hidden" r:id="rId14"/>
    <sheet xmlns:r="http://schemas.openxmlformats.org/officeDocument/2006/relationships" name="EAA-7" sheetId="15" state="hidden" r:id="rId15"/>
    <sheet xmlns:r="http://schemas.openxmlformats.org/officeDocument/2006/relationships" name="EAA-8" sheetId="16" state="hidden" r:id="rId16"/>
    <sheet xmlns:r="http://schemas.openxmlformats.org/officeDocument/2006/relationships" name="ECO-1" sheetId="17" state="hidden" r:id="rId17"/>
    <sheet xmlns:r="http://schemas.openxmlformats.org/officeDocument/2006/relationships" name="ECO-2" sheetId="18" state="hidden" r:id="rId18"/>
    <sheet xmlns:r="http://schemas.openxmlformats.org/officeDocument/2006/relationships" name="MAR-2" sheetId="19" state="hidden" r:id="rId19"/>
    <sheet xmlns:r="http://schemas.openxmlformats.org/officeDocument/2006/relationships" name="MAR-4" sheetId="20" state="hidden" r:id="rId20"/>
    <sheet xmlns:r="http://schemas.openxmlformats.org/officeDocument/2006/relationships" name="MAR-5" sheetId="21" state="hidden" r:id="rId21"/>
    <sheet xmlns:r="http://schemas.openxmlformats.org/officeDocument/2006/relationships" name="MAR-6" sheetId="22" state="hidden" r:id="rId22"/>
    <sheet xmlns:r="http://schemas.openxmlformats.org/officeDocument/2006/relationships" name="MAR-7" sheetId="23" state="hidden" r:id="rId23"/>
    <sheet xmlns:r="http://schemas.openxmlformats.org/officeDocument/2006/relationships" name="MAR-8" sheetId="24" state="hidden" r:id="rId24"/>
    <sheet xmlns:r="http://schemas.openxmlformats.org/officeDocument/2006/relationships" name="MCT-2" sheetId="25" state="hidden" r:id="rId25"/>
    <sheet xmlns:r="http://schemas.openxmlformats.org/officeDocument/2006/relationships" name="MCT-3 " sheetId="26" state="hidden" r:id="rId26"/>
    <sheet xmlns:r="http://schemas.openxmlformats.org/officeDocument/2006/relationships" name="MCT-4" sheetId="27" state="hidden" r:id="rId27"/>
    <sheet xmlns:r="http://schemas.openxmlformats.org/officeDocument/2006/relationships" name="MCT-5 " sheetId="28" state="hidden" r:id="rId28"/>
    <sheet xmlns:r="http://schemas.openxmlformats.org/officeDocument/2006/relationships" name="MCT-6 " sheetId="29" state="hidden" r:id="rId29"/>
    <sheet xmlns:r="http://schemas.openxmlformats.org/officeDocument/2006/relationships" name="MBU-7" sheetId="30" state="hidden" r:id="rId30"/>
    <sheet xmlns:r="http://schemas.openxmlformats.org/officeDocument/2006/relationships" name="MBU-8" sheetId="31" state="hidden" r:id="rId31"/>
    <sheet xmlns:r="http://schemas.openxmlformats.org/officeDocument/2006/relationships" name="MBU-9" sheetId="32" state="hidden" r:id="rId32"/>
    <sheet xmlns:r="http://schemas.openxmlformats.org/officeDocument/2006/relationships" name="MFA-10" sheetId="33" state="hidden" r:id="rId33"/>
    <sheet xmlns:r="http://schemas.openxmlformats.org/officeDocument/2006/relationships" name="MFA-12" sheetId="34" state="hidden" r:id="rId34"/>
    <sheet xmlns:r="http://schemas.openxmlformats.org/officeDocument/2006/relationships" name="MFA-13" sheetId="35" state="hidden" r:id="rId35"/>
    <sheet xmlns:r="http://schemas.openxmlformats.org/officeDocument/2006/relationships" name="MFA-14" sheetId="36" state="hidden" r:id="rId36"/>
    <sheet xmlns:r="http://schemas.openxmlformats.org/officeDocument/2006/relationships" name="MFA-15" sheetId="37" state="hidden" r:id="rId37"/>
    <sheet xmlns:r="http://schemas.openxmlformats.org/officeDocument/2006/relationships" name="MFA-16" sheetId="38" state="hidden" r:id="rId38"/>
    <sheet xmlns:r="http://schemas.openxmlformats.org/officeDocument/2006/relationships" name="MFA-17" sheetId="39" state="hidden" r:id="rId39"/>
    <sheet xmlns:r="http://schemas.openxmlformats.org/officeDocument/2006/relationships" name="MIU-1" sheetId="40" state="hidden" r:id="rId40"/>
    <sheet xmlns:r="http://schemas.openxmlformats.org/officeDocument/2006/relationships" name="MIU-2" sheetId="41" state="hidden" r:id="rId41"/>
    <sheet xmlns:r="http://schemas.openxmlformats.org/officeDocument/2006/relationships" name="MIU-3" sheetId="42" state="hidden" r:id="rId42"/>
    <sheet xmlns:r="http://schemas.openxmlformats.org/officeDocument/2006/relationships" name="MIU-4" sheetId="43" state="hidden" r:id="rId43"/>
    <sheet xmlns:r="http://schemas.openxmlformats.org/officeDocument/2006/relationships" name="ABS-1" sheetId="44" state="hidden" r:id="rId44"/>
    <sheet xmlns:r="http://schemas.openxmlformats.org/officeDocument/2006/relationships" name="ABS-2" sheetId="45" state="hidden" r:id="rId45"/>
    <sheet xmlns:r="http://schemas.openxmlformats.org/officeDocument/2006/relationships" name="ABS-3" sheetId="46" state="hidden" r:id="rId46"/>
    <sheet xmlns:r="http://schemas.openxmlformats.org/officeDocument/2006/relationships" name="ABS-4" sheetId="47" state="hidden" r:id="rId47"/>
    <sheet xmlns:r="http://schemas.openxmlformats.org/officeDocument/2006/relationships" name="ABS-5" sheetId="48" state="hidden" r:id="rId48"/>
    <sheet xmlns:r="http://schemas.openxmlformats.org/officeDocument/2006/relationships" name="ABS-6" sheetId="49" state="hidden" r:id="rId49"/>
    <sheet xmlns:r="http://schemas.openxmlformats.org/officeDocument/2006/relationships" name="ABS-7" sheetId="50" state="hidden" r:id="rId50"/>
    <sheet xmlns:r="http://schemas.openxmlformats.org/officeDocument/2006/relationships" name="ASI-1" sheetId="51" state="hidden" r:id="rId51"/>
    <sheet xmlns:r="http://schemas.openxmlformats.org/officeDocument/2006/relationships" name="AAA-1" sheetId="52" state="hidden" r:id="rId52"/>
    <sheet xmlns:r="http://schemas.openxmlformats.org/officeDocument/2006/relationships" name="AAA-2" sheetId="53" state="hidden" r:id="rId53"/>
    <sheet xmlns:r="http://schemas.openxmlformats.org/officeDocument/2006/relationships" name="AAA-5" sheetId="54" state="hidden" r:id="rId54"/>
    <sheet xmlns:r="http://schemas.openxmlformats.org/officeDocument/2006/relationships" name="AAA-6" sheetId="55" state="hidden" r:id="rId55"/>
    <sheet xmlns:r="http://schemas.openxmlformats.org/officeDocument/2006/relationships" name="AAA-7" sheetId="56" state="hidden" r:id="rId56"/>
    <sheet xmlns:r="http://schemas.openxmlformats.org/officeDocument/2006/relationships" name="AAA-8" sheetId="57" state="hidden" r:id="rId57"/>
    <sheet xmlns:r="http://schemas.openxmlformats.org/officeDocument/2006/relationships" name="AAA-9" sheetId="58" state="hidden" r:id="rId58"/>
    <sheet xmlns:r="http://schemas.openxmlformats.org/officeDocument/2006/relationships" name="AAA-10" sheetId="59" state="hidden" r:id="rId59"/>
    <sheet xmlns:r="http://schemas.openxmlformats.org/officeDocument/2006/relationships" name="AAA-11" sheetId="60" state="hidden" r:id="rId60"/>
    <sheet xmlns:r="http://schemas.openxmlformats.org/officeDocument/2006/relationships" name="AAA-12" sheetId="61" state="hidden" r:id="rId61"/>
    <sheet xmlns:r="http://schemas.openxmlformats.org/officeDocument/2006/relationships" name="AJU-3" sheetId="62" state="hidden" r:id="rId62"/>
    <sheet xmlns:r="http://schemas.openxmlformats.org/officeDocument/2006/relationships" name="AJU-4" sheetId="63" state="hidden" r:id="rId63"/>
    <sheet xmlns:r="http://schemas.openxmlformats.org/officeDocument/2006/relationships" name="AJU-5" sheetId="64" state="hidden" r:id="rId64"/>
    <sheet xmlns:r="http://schemas.openxmlformats.org/officeDocument/2006/relationships" name="ATH-1" sheetId="65" state="hidden" r:id="rId65"/>
    <sheet xmlns:r="http://schemas.openxmlformats.org/officeDocument/2006/relationships" name="ATH-2" sheetId="66" state="hidden" r:id="rId66"/>
    <sheet xmlns:r="http://schemas.openxmlformats.org/officeDocument/2006/relationships" name="ATH SG-SST-4 " sheetId="67" state="hidden" r:id="rId67"/>
    <sheet xmlns:r="http://schemas.openxmlformats.org/officeDocument/2006/relationships" name="ATH SG-SST-5" sheetId="68" state="hidden" r:id="rId68"/>
    <sheet xmlns:r="http://schemas.openxmlformats.org/officeDocument/2006/relationships" name="AFI-1" sheetId="69" state="hidden" r:id="rId69"/>
    <sheet xmlns:r="http://schemas.openxmlformats.org/officeDocument/2006/relationships" name="AFI-2" sheetId="70" state="hidden" r:id="rId70"/>
    <sheet xmlns:r="http://schemas.openxmlformats.org/officeDocument/2006/relationships" name="AFI-3" sheetId="71" state="hidden" r:id="rId71"/>
    <sheet xmlns:r="http://schemas.openxmlformats.org/officeDocument/2006/relationships" name="AFI-4 " sheetId="72" state="hidden" r:id="rId72"/>
    <sheet xmlns:r="http://schemas.openxmlformats.org/officeDocument/2006/relationships" name="ADO-1" sheetId="73" state="hidden" r:id="rId73"/>
    <sheet xmlns:r="http://schemas.openxmlformats.org/officeDocument/2006/relationships" name="SAC-1" sheetId="74" state="hidden" r:id="rId74"/>
    <sheet xmlns:r="http://schemas.openxmlformats.org/officeDocument/2006/relationships" name="SAC-2" sheetId="75" state="hidden" r:id="rId75"/>
    <sheet xmlns:r="http://schemas.openxmlformats.org/officeDocument/2006/relationships" name="SAC-3" sheetId="76" state="hidden" r:id="rId76"/>
    <sheet xmlns:r="http://schemas.openxmlformats.org/officeDocument/2006/relationships" name="SAC-4" sheetId="77" state="hidden" r:id="rId77"/>
    <sheet xmlns:r="http://schemas.openxmlformats.org/officeDocument/2006/relationships" name="SCD-1" sheetId="78" state="hidden" r:id="rId78"/>
    <sheet xmlns:r="http://schemas.openxmlformats.org/officeDocument/2006/relationships" name="SCI-3 " sheetId="79" state="hidden" r:id="rId79"/>
    <sheet xmlns:r="http://schemas.openxmlformats.org/officeDocument/2006/relationships" name="SCI-6" sheetId="80" state="hidden" r:id="rId80"/>
    <sheet xmlns:r="http://schemas.openxmlformats.org/officeDocument/2006/relationships" name="INS-1" sheetId="81" state="hidden" r:id="rId81"/>
    <sheet xmlns:r="http://schemas.openxmlformats.org/officeDocument/2006/relationships" name="INS-2 " sheetId="82" state="hidden" r:id="rId82"/>
    <sheet xmlns:r="http://schemas.openxmlformats.org/officeDocument/2006/relationships" name="INS-4" sheetId="83" state="hidden" r:id="rId83"/>
    <sheet xmlns:r="http://schemas.openxmlformats.org/officeDocument/2006/relationships" name="INS-5  " sheetId="84" state="hidden" r:id="rId84"/>
    <sheet xmlns:r="http://schemas.openxmlformats.org/officeDocument/2006/relationships" name="Valor conciliación efr" sheetId="85" state="visible" r:id="rId85"/>
    <sheet xmlns:r="http://schemas.openxmlformats.org/officeDocument/2006/relationships" name="ACTUALIZACIONES" sheetId="86" state="visible" r:id="rId86"/>
    <sheet xmlns:r="http://schemas.openxmlformats.org/officeDocument/2006/relationships" name="ITEM" sheetId="87" state="hidden" r:id="rId87"/>
  </sheets>
  <externalReferences>
    <externalReference xmlns:r="http://schemas.openxmlformats.org/officeDocument/2006/relationships" r:id="rId88"/>
    <externalReference xmlns:r="http://schemas.openxmlformats.org/officeDocument/2006/relationships" r:id="rId89"/>
    <externalReference xmlns:r="http://schemas.openxmlformats.org/officeDocument/2006/relationships" r:id="rId90"/>
    <externalReference xmlns:r="http://schemas.openxmlformats.org/officeDocument/2006/relationships" r:id="rId91"/>
    <externalReference xmlns:r="http://schemas.openxmlformats.org/officeDocument/2006/relationships" r:id="rId92"/>
    <externalReference xmlns:r="http://schemas.openxmlformats.org/officeDocument/2006/relationships" r:id="rId93"/>
    <externalReference xmlns:r="http://schemas.openxmlformats.org/officeDocument/2006/relationships" r:id="rId94"/>
    <externalReference xmlns:r="http://schemas.openxmlformats.org/officeDocument/2006/relationships" r:id="rId95"/>
    <externalReference xmlns:r="http://schemas.openxmlformats.org/officeDocument/2006/relationships" r:id="rId96"/>
    <externalReference xmlns:r="http://schemas.openxmlformats.org/officeDocument/2006/relationships" r:id="rId97"/>
    <externalReference xmlns:r="http://schemas.openxmlformats.org/officeDocument/2006/relationships" r:id="rId98"/>
    <externalReference xmlns:r="http://schemas.openxmlformats.org/officeDocument/2006/relationships" r:id="rId99"/>
    <externalReference xmlns:r="http://schemas.openxmlformats.org/officeDocument/2006/relationships" r:id="rId100"/>
    <externalReference xmlns:r="http://schemas.openxmlformats.org/officeDocument/2006/relationships" r:id="rId101"/>
    <externalReference xmlns:r="http://schemas.openxmlformats.org/officeDocument/2006/relationships" r:id="rId102"/>
    <externalReference xmlns:r="http://schemas.openxmlformats.org/officeDocument/2006/relationships" r:id="rId103"/>
    <externalReference xmlns:r="http://schemas.openxmlformats.org/officeDocument/2006/relationships" r:id="rId104"/>
    <externalReference xmlns:r="http://schemas.openxmlformats.org/officeDocument/2006/relationships" r:id="rId105"/>
    <externalReference xmlns:r="http://schemas.openxmlformats.org/officeDocument/2006/relationships" r:id="rId106"/>
    <externalReference xmlns:r="http://schemas.openxmlformats.org/officeDocument/2006/relationships" r:id="rId107"/>
    <externalReference xmlns:r="http://schemas.openxmlformats.org/officeDocument/2006/relationships" r:id="rId108"/>
    <externalReference xmlns:r="http://schemas.openxmlformats.org/officeDocument/2006/relationships" r:id="rId109"/>
    <externalReference xmlns:r="http://schemas.openxmlformats.org/officeDocument/2006/relationships" r:id="rId110"/>
    <externalReference xmlns:r="http://schemas.openxmlformats.org/officeDocument/2006/relationships" r:id="rId111"/>
    <externalReference xmlns:r="http://schemas.openxmlformats.org/officeDocument/2006/relationships" r:id="rId112"/>
    <externalReference xmlns:r="http://schemas.openxmlformats.org/officeDocument/2006/relationships" r:id="rId113"/>
    <externalReference xmlns:r="http://schemas.openxmlformats.org/officeDocument/2006/relationships" r:id="rId114"/>
    <externalReference xmlns:r="http://schemas.openxmlformats.org/officeDocument/2006/relationships" r:id="rId115"/>
  </externalReferences>
  <definedNames>
    <definedName name="AAA_1">#REF!</definedName>
    <definedName name="MFA_8">#REF!</definedName>
    <definedName name="AAA_1" localSheetId="0">'MATRIZ DE INDICADORES'!#REF!</definedName>
    <definedName name="MFA_8" localSheetId="0">'MATRIZ DE INDICADORES'!#REF!</definedName>
    <definedName name="Z_34CE63CC_8C1B_460F_A260_1A12A31AF742_.wvu.FilterData" localSheetId="0" hidden="1">'MATRIZ DE INDICADORES'!$C$12:$Q$12</definedName>
    <definedName name="Z_E72066E1_2E2A_4698_9EFF_16A0125F33B6_.wvu.FilterData" localSheetId="0" hidden="1">'MATRIZ DE INDICADORES'!$C$12:$Q$12</definedName>
    <definedName name="_xlnm._FilterDatabase" localSheetId="0" hidden="1">'MATRIZ DE INDICADORES'!$B$12:$P$13</definedName>
    <definedName name="MFA_8" localSheetId="1">'[9]MATRIZ DE INDICADORES'!#REF!</definedName>
    <definedName name="MFA_8" localSheetId="2">'[9]MATRIZ DE INDICADORES'!#REF!</definedName>
    <definedName name="MFA_8" localSheetId="3">'[9]MATRIZ DE INDICADORES'!#REF!</definedName>
    <definedName name="MFA_8" localSheetId="4">'[10]MATRIZ DE INDICADORES'!#REF!</definedName>
    <definedName name="MFA_8" localSheetId="5">'[10]MATRIZ DE INDICADORES'!#REF!</definedName>
    <definedName name="MFA_8" localSheetId="8">#REF!</definedName>
    <definedName name="MFA_8" localSheetId="9">#REF!</definedName>
    <definedName name="MFA_8" localSheetId="10">#REF!</definedName>
    <definedName name="MFA_8" localSheetId="11">#REF!</definedName>
    <definedName name="MFA_8" localSheetId="12">#REF!</definedName>
    <definedName name="MFA_8" localSheetId="13">#REF!</definedName>
    <definedName name="MFA_8" localSheetId="14">#REF!</definedName>
    <definedName name="MFA_8" localSheetId="15">'[8]MATRIZ DE INDICADORES'!#REF!</definedName>
    <definedName name="MFA_8" localSheetId="17">#REF!</definedName>
    <definedName name="MFA_8" localSheetId="24">'[15]MATRIZ DE INDICADORES'!#REF!</definedName>
    <definedName name="MFA_8" localSheetId="25">'[15]MATRIZ DE INDICADORES'!#REF!</definedName>
    <definedName name="MFA_8" localSheetId="26">'[15]MATRIZ DE INDICADORES'!#REF!</definedName>
    <definedName name="MFA_8" localSheetId="28">'[16]MATRIZ DE INDICADORES'!#REF!</definedName>
    <definedName name="MFA_8" localSheetId="29">'[14]MATRIZ DE INDICADORES'!#REF!</definedName>
    <definedName name="MFA_8" localSheetId="30">'[14]MATRIZ DE INDICADORES'!#REF!</definedName>
    <definedName name="MFA_8" localSheetId="31">'[14]MATRIZ DE INDICADORES'!#REF!</definedName>
    <definedName name="AAA_1" localSheetId="32">#REF!</definedName>
    <definedName name="MFA_8" localSheetId="32">#REF!</definedName>
    <definedName name="MFA_8" localSheetId="34">#REF!</definedName>
    <definedName name="AAA_1" localSheetId="35">#REF!</definedName>
    <definedName name="MFA_8" localSheetId="35">'[10]MATRIZ DE INDICADORES'!#REF!</definedName>
    <definedName name="AAA_1" localSheetId="36">#REF!</definedName>
    <definedName name="MFA_8" localSheetId="36">'[10]MATRIZ DE INDICADORES'!#REF!</definedName>
    <definedName name="MFA_8" localSheetId="37">#REF!</definedName>
    <definedName name="MFA_8" localSheetId="38">#REF!</definedName>
    <definedName name="MFA_8" localSheetId="39">#REF!</definedName>
    <definedName name="MFA_8" localSheetId="40">#REF!</definedName>
    <definedName name="MFA_8" localSheetId="41">#REF!</definedName>
    <definedName name="MFA_8" localSheetId="42">#REF!</definedName>
    <definedName name="MFA_8" localSheetId="43">'[2]MATRIZ DE INDICADORES'!#REF!</definedName>
    <definedName name="MFA_8" localSheetId="44">'[2]MATRIZ DE INDICADORES'!#REF!</definedName>
    <definedName name="MFA_8" localSheetId="45">'[2]MATRIZ DE INDICADORES'!#REF!</definedName>
    <definedName name="MFA_8" localSheetId="46">'[2]MATRIZ DE INDICADORES'!#REF!</definedName>
    <definedName name="MFA_8" localSheetId="47">'[2]MATRIZ DE INDICADORES'!#REF!</definedName>
    <definedName name="MFA_8" localSheetId="48">'[2]MATRIZ DE INDICADORES'!#REF!</definedName>
    <definedName name="MFA_8" localSheetId="49">'[2]MATRIZ DE INDICADORES'!#REF!</definedName>
    <definedName name="MFA_8" localSheetId="50">#REF!</definedName>
    <definedName name="AAA_1" localSheetId="56">#REF!</definedName>
    <definedName name="MFA_8" localSheetId="56">#REF!</definedName>
    <definedName name="MFA_8" localSheetId="59">#REF!</definedName>
    <definedName name="AAA_1" localSheetId="60">#REF!</definedName>
    <definedName name="MFA_8" localSheetId="60">'[1]MATRIZ DE INDICADORES'!#REF!</definedName>
    <definedName name="MFA_8" localSheetId="65">'[7]MATRIZ DE INDICADORES'!#REF!</definedName>
    <definedName name="MFA_8" localSheetId="67">'[6]MATRIZ DE INDICADORES'!#REF!</definedName>
    <definedName name="MFA_8" localSheetId="69">'[4]MATRIZ DE INDICADORES'!#REF!</definedName>
    <definedName name="MFA_8" localSheetId="70">'[5]MATRIZ DE INDICADORES'!#REF!</definedName>
    <definedName name="MFA_8" localSheetId="71">'[5]MATRIZ DE INDICADORES'!#REF!</definedName>
    <definedName name="MFA_8" localSheetId="72">#REF!</definedName>
    <definedName name="MFA_8" localSheetId="76">#REF!</definedName>
    <definedName name="MFA_8" localSheetId="77">'[17]MATRIZ DE INDICADORES'!#REF!</definedName>
    <definedName name="MFA_8" localSheetId="78">#REF!</definedName>
    <definedName name="MFA_8" localSheetId="79">'[13]MATRIZ DE INDICADORES'!#REF!</definedName>
    <definedName name="MFA_8" localSheetId="80">'[11]MATRIZ DE INDICADORES'!#REF!</definedName>
    <definedName name="MFA_8" localSheetId="81">'[12]MATRIZ DE INDICADORES'!#REF!</definedName>
    <definedName name="MFA_8" localSheetId="83">'[13]MATRIZ DE INDICADORES'!#REF!</definedName>
    <definedName name="MFA_8" localSheetId="84">'[18]MATRIZ DE INDICADORES'!#REF!</definedName>
    <definedName name="_xlnm.Print_Area" localSheetId="84">'Valor conciliación efr'!$A$1:$O$64</definedName>
    <definedName name="MFA_8" localSheetId="85">'[3]MATRIZ DE INDICADORES'!#REF!</definedName>
    <definedName name="OLE_LINK1" localSheetId="85">ACTUALIZACIONES!#REF!</definedName>
    <definedName name="_xlnm.Print_Area" localSheetId="85">'ACTUALIZACIONES'!$A$1:$F$31</definedName>
  </definedNames>
  <calcPr calcId="162913" fullCalcOnLoad="1"/>
</workbook>
</file>

<file path=xl/styles.xml><?xml version="1.0" encoding="utf-8"?>
<styleSheet xmlns="http://schemas.openxmlformats.org/spreadsheetml/2006/main">
  <numFmts count="6">
    <numFmt numFmtId="164" formatCode="0.0"/>
    <numFmt numFmtId="165" formatCode="_-&quot;$&quot;* #,##0_-;\-&quot;$&quot;* #,##0_-;_-&quot;$&quot;* &quot;-&quot;_-;_-@_-"/>
    <numFmt numFmtId="166" formatCode="0.0%"/>
    <numFmt numFmtId="167" formatCode="_-&quot;$&quot;* #,##0.00_-;\-&quot;$&quot;* #,##0.00_-;_-&quot;$&quot;* &quot;-&quot;_-;_-@_-"/>
    <numFmt numFmtId="168" formatCode="_(&quot;$&quot;\ * #,##0_);_(&quot;$&quot;\ * \(#,##0\);_(&quot;$&quot;\ * &quot;-&quot;??_);_(@_)"/>
    <numFmt numFmtId="169" formatCode="_(&quot;$&quot;\ * #,##0.00_);_(&quot;$&quot;\ * \(#,##0.00\);_(&quot;$&quot;\ * &quot;-&quot;??_);_(@_)"/>
  </numFmts>
  <fonts count="44">
    <font>
      <name val="Calibri"/>
      <family val="2"/>
      <color theme="1"/>
      <sz val="11"/>
      <scheme val="minor"/>
    </font>
    <font>
      <name val="Calibri"/>
      <family val="2"/>
      <color theme="1"/>
      <sz val="11"/>
      <scheme val="minor"/>
    </font>
    <font>
      <name val="Arial"/>
      <family val="2"/>
      <color theme="1"/>
      <sz val="12"/>
    </font>
    <font>
      <name val="Arial"/>
      <family val="2"/>
      <b val="1"/>
      <color theme="1"/>
      <sz val="12"/>
    </font>
    <font>
      <name val="Arial"/>
      <family val="2"/>
      <b val="1"/>
      <color theme="1"/>
      <sz val="11"/>
    </font>
    <font>
      <name val="Segoe UI"/>
      <family val="2"/>
      <color rgb="FF000000"/>
      <sz val="8"/>
    </font>
    <font>
      <name val="Calibri"/>
      <family val="2"/>
      <color theme="10"/>
      <sz val="11"/>
      <u val="single"/>
      <scheme val="minor"/>
    </font>
    <font>
      <name val="Arial"/>
      <family val="2"/>
      <color theme="1"/>
      <sz val="11"/>
    </font>
    <font>
      <name val="Arial"/>
      <family val="2"/>
      <b val="1"/>
      <color theme="1"/>
      <sz val="10"/>
    </font>
    <font>
      <name val="Arial"/>
      <family val="2"/>
      <b val="1"/>
      <color theme="0"/>
      <sz val="11"/>
    </font>
    <font>
      <name val="Arial"/>
      <family val="2"/>
      <b val="1"/>
      <color rgb="FFFF0000"/>
      <sz val="11"/>
    </font>
    <font>
      <name val="Arial"/>
      <family val="2"/>
      <b val="1"/>
      <color rgb="FF0070C0"/>
      <sz val="11"/>
    </font>
    <font>
      <name val="Arial"/>
      <family val="2"/>
      <b val="1"/>
      <color theme="0"/>
      <sz val="10"/>
    </font>
    <font>
      <name val="Arial"/>
      <family val="2"/>
      <b val="1"/>
      <color rgb="FF0F3D38"/>
      <sz val="11"/>
    </font>
    <font>
      <name val="Arial"/>
      <family val="2"/>
      <b val="1"/>
      <sz val="11"/>
    </font>
    <font>
      <name val="Arial"/>
      <family val="2"/>
      <b val="1"/>
      <sz val="10"/>
    </font>
    <font>
      <name val="Arial"/>
      <family val="2"/>
      <b val="1"/>
      <color theme="1" tint="0.499984740745262"/>
      <sz val="10"/>
    </font>
    <font>
      <name val="Tahoma"/>
      <family val="2"/>
      <color indexed="81"/>
      <sz val="9"/>
    </font>
    <font>
      <name val="Tahoma"/>
      <family val="2"/>
      <b val="1"/>
      <color indexed="81"/>
      <sz val="9"/>
    </font>
    <font>
      <name val="Arial"/>
      <family val="2"/>
      <sz val="11"/>
    </font>
    <font>
      <name val="Arial"/>
      <family val="2"/>
      <sz val="12"/>
    </font>
    <font>
      <name val="Arial"/>
      <family val="2"/>
      <b val="1"/>
      <color theme="1"/>
      <sz val="8"/>
    </font>
    <font>
      <name val="Arial"/>
      <family val="2"/>
      <color theme="0" tint="-0.1499984740745262"/>
      <sz val="11"/>
    </font>
    <font>
      <name val="Arial"/>
      <family val="2"/>
      <color theme="0"/>
      <sz val="11"/>
    </font>
    <font>
      <name val="Arial"/>
      <family val="2"/>
      <b val="1"/>
      <sz val="8"/>
    </font>
    <font>
      <name val="Calibri"/>
      <family val="2"/>
      <sz val="8"/>
      <scheme val="minor"/>
    </font>
    <font>
      <name val="Arial"/>
      <family val="2"/>
      <color rgb="FFFF0000"/>
      <sz val="11"/>
    </font>
    <font>
      <name val="Arial"/>
      <family val="2"/>
      <b val="1"/>
      <color theme="0"/>
      <sz val="9"/>
    </font>
    <font>
      <name val="Arial"/>
      <family val="2"/>
      <color theme="1"/>
      <sz val="9"/>
    </font>
    <font>
      <name val="Arial"/>
      <family val="2"/>
      <b val="1"/>
      <color theme="1"/>
      <sz val="9"/>
    </font>
    <font>
      <name val="Arial"/>
      <family val="2"/>
      <color theme="1"/>
      <sz val="10"/>
    </font>
    <font>
      <name val="Arial"/>
      <family val="2"/>
      <b val="1"/>
      <color theme="0"/>
      <sz val="8"/>
    </font>
    <font>
      <name val="Arial"/>
      <family val="2"/>
      <i val="1"/>
      <color theme="0" tint="-0.499984740745262"/>
      <sz val="11"/>
    </font>
    <font>
      <name val="Arial"/>
      <family val="2"/>
      <b val="1"/>
      <i val="1"/>
      <color theme="0" tint="-0.499984740745262"/>
      <sz val="11"/>
    </font>
    <font>
      <name val="Arial"/>
      <family val="2"/>
      <color theme="1"/>
      <sz val="8"/>
    </font>
    <font>
      <name val="Arial"/>
      <family val="2"/>
      <i val="1"/>
      <color theme="1"/>
      <sz val="11"/>
    </font>
    <font>
      <name val="Arial"/>
      <family val="2"/>
      <sz val="8"/>
    </font>
    <font>
      <name val="Arial"/>
      <family val="2"/>
      <b val="1"/>
      <sz val="8"/>
      <u val="single"/>
    </font>
    <font>
      <name val="Arial"/>
      <family val="2"/>
      <color theme="0"/>
      <sz val="10"/>
    </font>
    <font>
      <name val="Arial"/>
      <family val="2"/>
      <sz val="10"/>
    </font>
    <font>
      <name val="Arial"/>
      <family val="2"/>
      <i val="1"/>
      <color theme="1"/>
      <sz val="10"/>
    </font>
    <font>
      <name val="Arial"/>
      <family val="2"/>
      <color theme="1" tint="0.499984740745262"/>
      <sz val="10"/>
      <u val="single"/>
    </font>
    <font>
      <name val="Arial"/>
      <family val="2"/>
      <color rgb="FF000000"/>
      <sz val="11"/>
    </font>
    <font>
      <name val="Arial"/>
      <family val="2"/>
      <b val="1"/>
      <color rgb="FF292929"/>
      <sz val="9"/>
    </font>
  </fonts>
  <fills count="14">
    <fill>
      <patternFill/>
    </fill>
    <fill>
      <patternFill patternType="gray125"/>
    </fill>
    <fill>
      <patternFill patternType="solid">
        <fgColor theme="0"/>
        <bgColor indexed="64"/>
      </patternFill>
    </fill>
    <fill>
      <patternFill patternType="solid">
        <fgColor theme="0" tint="-0.1499984740745262"/>
        <bgColor indexed="64"/>
      </patternFill>
    </fill>
    <fill>
      <patternFill patternType="solid">
        <fgColor rgb="FF4B514E"/>
        <bgColor indexed="64"/>
      </patternFill>
    </fill>
    <fill>
      <patternFill patternType="solid">
        <fgColor rgb="FFD9D9D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79C000"/>
        <bgColor indexed="64"/>
      </patternFill>
    </fill>
  </fills>
  <borders count="46">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style="thin">
        <color rgb="FF4B514E"/>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indexed="64"/>
      </left>
      <right style="thin">
        <color indexed="64"/>
      </right>
      <top style="thin">
        <color indexed="64"/>
      </top>
      <bottom style="thin">
        <color indexed="64"/>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rgb="FF4B514E"/>
      </left>
      <right/>
      <top style="thin">
        <color rgb="FF4E4B48"/>
      </top>
      <bottom style="thin">
        <color rgb="FF4B514E"/>
      </bottom>
      <diagonal/>
    </border>
    <border>
      <left/>
      <right/>
      <top style="thin">
        <color rgb="FF4E4B48"/>
      </top>
      <bottom style="thin">
        <color rgb="FF4B514E"/>
      </bottom>
      <diagonal/>
    </border>
    <border>
      <left/>
      <right style="thin">
        <color rgb="FF4B514E"/>
      </right>
      <top style="thin">
        <color rgb="FF4E4B48"/>
      </top>
      <bottom style="thin">
        <color rgb="FF4B514E"/>
      </bottom>
      <diagonal/>
    </border>
    <border>
      <left style="thin">
        <color rgb="FF4E4B48"/>
      </left>
      <right style="thin">
        <color rgb="FF4E4B48"/>
      </right>
      <top style="thin">
        <color rgb="FF4E4B4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rgb="FF4E4B48"/>
      </right>
      <top/>
      <bottom/>
      <diagonal/>
    </border>
    <border>
      <left/>
      <right style="thin">
        <color rgb="FF4E4B48"/>
      </right>
      <top/>
      <bottom/>
      <diagonal/>
    </border>
    <border>
      <left/>
      <right style="thin">
        <color indexed="64"/>
      </right>
      <top/>
      <bottom/>
      <diagonal/>
    </border>
    <border>
      <left style="thin">
        <color theme="1" tint="0.3499862666707358"/>
      </left>
      <right style="thin">
        <color theme="1" tint="0.3499862666707358"/>
      </right>
      <top style="thin">
        <color theme="1" tint="0.3499862666707358"/>
      </top>
      <bottom style="thin">
        <color theme="1" tint="0.3499862666707358"/>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4E4B48"/>
      </left>
      <right/>
      <top/>
      <bottom/>
      <diagonal/>
    </border>
    <border>
      <left/>
      <right style="thin">
        <color rgb="FF4E4B48"/>
      </right>
      <top style="thin">
        <color rgb="FF4E4B48"/>
      </top>
      <bottom/>
      <diagonal/>
    </border>
    <border>
      <left style="thin">
        <color rgb="FF4E4B48"/>
      </left>
      <right/>
      <top/>
      <bottom style="thin">
        <color rgb="FF4E4B48"/>
      </bottom>
      <diagonal/>
    </border>
    <border>
      <left/>
      <right/>
      <top/>
      <bottom style="thin">
        <color rgb="FF4E4B48"/>
      </bottom>
      <diagonal/>
    </border>
    <border>
      <left/>
      <right style="thin">
        <color rgb="FF4E4B48"/>
      </right>
      <top/>
      <bottom style="thin">
        <color rgb="FF4E4B48"/>
      </bottom>
      <diagonal/>
    </border>
    <border>
      <left style="thin">
        <color rgb="FF4B514E"/>
      </left>
      <right style="thin">
        <color rgb="FF4B514E"/>
      </right>
      <top style="thin">
        <color rgb="FF4E4B48"/>
      </top>
      <bottom style="thin">
        <color rgb="FF4B514E"/>
      </bottom>
      <diagonal/>
    </border>
    <border>
      <left/>
      <right style="thin">
        <color rgb="FF4B514E"/>
      </right>
      <top style="thin">
        <color rgb="FF4E4B48"/>
      </top>
      <bottom/>
      <diagonal/>
    </border>
  </borders>
  <cellStyleXfs count="7">
    <xf numFmtId="0" fontId="1" fillId="0" borderId="0"/>
    <xf numFmtId="9" fontId="1" fillId="0" borderId="0"/>
    <xf numFmtId="0" fontId="6" fillId="0" borderId="0"/>
    <xf numFmtId="169" fontId="1" fillId="0" borderId="0"/>
    <xf numFmtId="165" fontId="1" fillId="0" borderId="0"/>
    <xf numFmtId="165" fontId="1" fillId="0" borderId="0"/>
    <xf numFmtId="43" fontId="1" fillId="0" borderId="0"/>
  </cellStyleXfs>
  <cellXfs count="847">
    <xf numFmtId="0" fontId="0" fillId="0" borderId="0" pivotButton="0" quotePrefix="0" xfId="0"/>
    <xf numFmtId="0" fontId="7" fillId="2" borderId="0" pivotButton="0" quotePrefix="0" xfId="0"/>
    <xf numFmtId="0" fontId="4" fillId="2" borderId="1" applyAlignment="1" pivotButton="0" quotePrefix="0" xfId="0">
      <alignment horizontal="center" vertical="center"/>
    </xf>
    <xf numFmtId="0" fontId="10" fillId="2" borderId="1" applyAlignment="1" pivotButton="0" quotePrefix="0" xfId="0">
      <alignment horizontal="center" vertical="center"/>
    </xf>
    <xf numFmtId="0" fontId="11" fillId="2" borderId="1" applyAlignment="1" pivotButton="0" quotePrefix="0" xfId="0">
      <alignment horizontal="center" vertical="center"/>
    </xf>
    <xf numFmtId="0" fontId="7" fillId="2" borderId="0" applyAlignment="1" pivotButton="0" quotePrefix="0" xfId="0">
      <alignment vertical="center"/>
    </xf>
    <xf numFmtId="0" fontId="7" fillId="2" borderId="0" applyAlignment="1" pivotButton="0" quotePrefix="0" xfId="0">
      <alignment horizontal="center" vertical="center"/>
    </xf>
    <xf numFmtId="0" fontId="8" fillId="2" borderId="0" pivotButton="0" quotePrefix="0" xfId="0"/>
    <xf numFmtId="0" fontId="8" fillId="2" borderId="0" applyAlignment="1" pivotButton="0" quotePrefix="0" xfId="0">
      <alignment vertical="center"/>
    </xf>
    <xf numFmtId="0" fontId="8" fillId="2" borderId="0" applyAlignment="1" pivotButton="0" quotePrefix="0" xfId="0">
      <alignment wrapText="1"/>
    </xf>
    <xf numFmtId="0" fontId="9" fillId="2" borderId="0" applyAlignment="1" pivotButton="0" quotePrefix="0" xfId="0">
      <alignment horizontal="center" vertical="center"/>
    </xf>
    <xf numFmtId="0" fontId="2" fillId="2" borderId="0" applyAlignment="1" pivotButton="0" quotePrefix="0" xfId="0">
      <alignment vertical="center"/>
    </xf>
    <xf numFmtId="0" fontId="7" fillId="5" borderId="0" pivotButton="0" quotePrefix="0" xfId="0"/>
    <xf numFmtId="0" fontId="2" fillId="5" borderId="0" pivotButton="0" quotePrefix="0" xfId="0"/>
    <xf numFmtId="0" fontId="2" fillId="5" borderId="0" applyAlignment="1" pivotButton="0" quotePrefix="0" xfId="0">
      <alignment vertical="center"/>
    </xf>
    <xf numFmtId="0" fontId="2" fillId="5" borderId="0" applyAlignment="1" pivotButton="0" quotePrefix="0" xfId="0">
      <alignment vertical="center"/>
    </xf>
    <xf numFmtId="0" fontId="7" fillId="5" borderId="0" applyAlignment="1" pivotButton="0" quotePrefix="0" xfId="0">
      <alignment vertical="center"/>
    </xf>
    <xf numFmtId="0" fontId="2" fillId="2" borderId="0" applyAlignment="1" pivotButton="0" quotePrefix="0" xfId="0">
      <alignment vertical="center"/>
    </xf>
    <xf numFmtId="0" fontId="7" fillId="2" borderId="0" applyAlignment="1" pivotButton="0" quotePrefix="0" xfId="0">
      <alignment horizontal="center" vertical="center"/>
    </xf>
    <xf numFmtId="0" fontId="2" fillId="2" borderId="0" applyAlignment="1" pivotButton="0" quotePrefix="0" xfId="0">
      <alignment horizontal="center" vertical="center"/>
    </xf>
    <xf numFmtId="0" fontId="2" fillId="5" borderId="0" applyAlignment="1" pivotButton="0" quotePrefix="0" xfId="0">
      <alignment horizontal="center" vertical="center"/>
    </xf>
    <xf numFmtId="1" fontId="2" fillId="2" borderId="0" applyAlignment="1" pivotButton="0" quotePrefix="0" xfId="0">
      <alignment horizontal="center" vertical="center"/>
    </xf>
    <xf numFmtId="0" fontId="8" fillId="5" borderId="0" pivotButton="0" quotePrefix="0" xfId="0"/>
    <xf numFmtId="0" fontId="8" fillId="5" borderId="0" applyAlignment="1" pivotButton="0" quotePrefix="0" xfId="0">
      <alignment vertical="center"/>
    </xf>
    <xf numFmtId="0" fontId="2" fillId="3" borderId="0" pivotButton="0" quotePrefix="0" xfId="0"/>
    <xf numFmtId="0" fontId="7" fillId="3" borderId="0" pivotButton="0" quotePrefix="0" xfId="0"/>
    <xf numFmtId="0" fontId="4" fillId="2" borderId="1" applyAlignment="1" pivotButton="0" quotePrefix="0" xfId="0">
      <alignment horizontal="center" vertical="center"/>
    </xf>
    <xf numFmtId="0" fontId="4" fillId="2" borderId="0" applyAlignment="1" pivotButton="0" quotePrefix="0" xfId="0">
      <alignment horizontal="center" vertical="center"/>
    </xf>
    <xf numFmtId="49" fontId="8" fillId="2" borderId="1" applyAlignment="1" pivotButton="0" quotePrefix="0" xfId="0">
      <alignment horizontal="center" vertical="center" wrapText="1"/>
    </xf>
    <xf numFmtId="0" fontId="16" fillId="2" borderId="1" applyAlignment="1" pivotButton="0" quotePrefix="1" xfId="2">
      <alignment horizontal="left" vertical="top"/>
    </xf>
    <xf numFmtId="0" fontId="8" fillId="2" borderId="1" applyAlignment="1" pivotButton="0" quotePrefix="0" xfId="0">
      <alignment horizontal="center" vertical="center"/>
    </xf>
    <xf numFmtId="9" fontId="8" fillId="2" borderId="1" applyAlignment="1" pivotButton="0" quotePrefix="0" xfId="1">
      <alignment horizontal="center" vertical="center" wrapText="1"/>
    </xf>
    <xf numFmtId="9" fontId="8" fillId="2" borderId="1" applyAlignment="1" pivotButton="0" quotePrefix="0" xfId="1">
      <alignment horizontal="center" vertical="center"/>
    </xf>
    <xf numFmtId="0" fontId="16" fillId="0" borderId="1" applyAlignment="1" pivotButton="0" quotePrefix="1" xfId="2">
      <alignment horizontal="left" vertical="top"/>
    </xf>
    <xf numFmtId="0" fontId="16" fillId="0" borderId="1" applyAlignment="1" pivotButton="0" quotePrefix="1" xfId="2">
      <alignment horizontal="left" vertical="top"/>
    </xf>
    <xf numFmtId="0" fontId="4" fillId="2" borderId="1" applyAlignment="1" pivotButton="0" quotePrefix="0" xfId="0">
      <alignment horizontal="center" vertical="center"/>
    </xf>
    <xf numFmtId="0" fontId="4" fillId="6" borderId="1" applyAlignment="1" pivotButton="0" quotePrefix="0" xfId="0">
      <alignment horizontal="center" vertical="center"/>
    </xf>
    <xf numFmtId="0" fontId="4" fillId="7" borderId="1" applyAlignment="1" pivotButton="0" quotePrefix="0" xfId="0">
      <alignment horizontal="center" vertical="center"/>
    </xf>
    <xf numFmtId="0" fontId="4" fillId="8" borderId="1" applyAlignment="1" pivotButton="0" quotePrefix="0" xfId="0">
      <alignment horizontal="center" vertical="center"/>
    </xf>
    <xf numFmtId="0" fontId="4" fillId="9" borderId="1" applyAlignment="1" pivotButton="0" quotePrefix="0" xfId="0">
      <alignment horizontal="center" vertical="center"/>
    </xf>
    <xf numFmtId="0" fontId="11" fillId="2" borderId="0" applyAlignment="1" pivotButton="0" quotePrefix="0" xfId="0">
      <alignment horizontal="center" vertical="center"/>
    </xf>
    <xf numFmtId="0" fontId="7" fillId="2" borderId="0" applyAlignment="1" pivotButton="0" quotePrefix="0" xfId="1">
      <alignment horizontal="center" vertical="center"/>
    </xf>
    <xf numFmtId="0" fontId="9" fillId="10" borderId="1" applyAlignment="1" pivotButton="0" quotePrefix="0" xfId="0">
      <alignment horizontal="center" vertical="center"/>
    </xf>
    <xf numFmtId="0" fontId="9" fillId="10" borderId="1" applyAlignment="1" pivotButton="0" quotePrefix="0" xfId="0">
      <alignment horizontal="center" vertical="center" wrapText="1"/>
    </xf>
    <xf numFmtId="0" fontId="19" fillId="5" borderId="0" pivotButton="0" quotePrefix="0" xfId="0"/>
    <xf numFmtId="0" fontId="20" fillId="5" borderId="0" pivotButton="0" quotePrefix="0" xfId="0"/>
    <xf numFmtId="9" fontId="7" fillId="2" borderId="1" applyAlignment="1" pivotButton="0" quotePrefix="0" xfId="1">
      <alignment horizontal="center" vertical="center"/>
    </xf>
    <xf numFmtId="0" fontId="9" fillId="10" borderId="1" applyAlignment="1" pivotButton="0" quotePrefix="0" xfId="0">
      <alignment horizontal="center" vertical="center" wrapText="1"/>
    </xf>
    <xf numFmtId="0" fontId="4" fillId="2" borderId="1" applyAlignment="1" pivotButton="0" quotePrefix="0" xfId="0">
      <alignment horizontal="center" vertical="center"/>
    </xf>
    <xf numFmtId="0" fontId="4" fillId="2" borderId="0" applyAlignment="1" pivotButton="0" quotePrefix="0" xfId="0">
      <alignment horizontal="center" vertical="center"/>
    </xf>
    <xf numFmtId="0" fontId="9" fillId="10" borderId="1" applyAlignment="1" pivotButton="0" quotePrefix="0" xfId="0">
      <alignment horizontal="center" vertical="center"/>
    </xf>
    <xf numFmtId="0" fontId="22" fillId="3" borderId="0" pivotButton="0" quotePrefix="0" xfId="0"/>
    <xf numFmtId="0" fontId="22" fillId="5" borderId="0" pivotButton="0" quotePrefix="0" xfId="0"/>
    <xf numFmtId="0" fontId="8" fillId="2" borderId="0" applyAlignment="1" pivotButton="0" quotePrefix="0" xfId="0">
      <alignment horizontal="center" vertical="center"/>
    </xf>
    <xf numFmtId="0" fontId="16" fillId="2" borderId="0" applyAlignment="1" pivotButton="0" quotePrefix="0" xfId="0">
      <alignment horizontal="left" vertical="top"/>
    </xf>
    <xf numFmtId="0" fontId="8" fillId="5" borderId="0" applyAlignment="1" pivotButton="0" quotePrefix="0" xfId="0">
      <alignment horizontal="center" vertical="center"/>
    </xf>
    <xf numFmtId="0" fontId="15" fillId="0" borderId="1" applyAlignment="1" pivotButton="0" quotePrefix="0" xfId="0">
      <alignment horizontal="center" vertical="center" wrapText="1"/>
    </xf>
    <xf numFmtId="9" fontId="8" fillId="0" borderId="1" applyAlignment="1" pivotButton="0" quotePrefix="0" xfId="0">
      <alignment horizontal="center" vertical="center"/>
    </xf>
    <xf numFmtId="9" fontId="8" fillId="2" borderId="1" applyAlignment="1" pivotButton="0" quotePrefix="0" xfId="0">
      <alignment horizontal="center" vertical="center"/>
    </xf>
    <xf numFmtId="0" fontId="4" fillId="2" borderId="0" applyAlignment="1" pivotButton="0" quotePrefix="0" xfId="0">
      <alignment horizontal="center" vertical="center" wrapText="1"/>
    </xf>
    <xf numFmtId="0" fontId="8" fillId="0" borderId="1" applyAlignment="1" pivotButton="0" quotePrefix="0" xfId="0">
      <alignment horizontal="center" vertical="center" wrapText="1"/>
    </xf>
    <xf numFmtId="0" fontId="9" fillId="2" borderId="0" applyAlignment="1" pivotButton="0" quotePrefix="0" xfId="0">
      <alignment horizontal="center" vertical="center"/>
    </xf>
    <xf numFmtId="9" fontId="7" fillId="2" borderId="1" applyAlignment="1" pivotButton="0" quotePrefix="0" xfId="1">
      <alignment horizontal="center" vertical="center"/>
    </xf>
    <xf numFmtId="0" fontId="11" fillId="2" borderId="0" applyAlignment="1" pivotButton="0" quotePrefix="0" xfId="0">
      <alignment horizontal="center" vertical="center"/>
    </xf>
    <xf numFmtId="0" fontId="3" fillId="3" borderId="0" applyAlignment="1" pivotButton="0" quotePrefix="0" xfId="0">
      <alignment horizontal="center"/>
    </xf>
    <xf numFmtId="0" fontId="7" fillId="2" borderId="0" applyAlignment="1" pivotButton="0" quotePrefix="0" xfId="0">
      <alignment vertical="center" wrapText="1"/>
    </xf>
    <xf numFmtId="0" fontId="7" fillId="3" borderId="0" applyAlignment="1" pivotButton="0" quotePrefix="0" xfId="0">
      <alignment vertical="center" wrapText="1"/>
    </xf>
    <xf numFmtId="0" fontId="7" fillId="2" borderId="12" applyAlignment="1" pivotButton="0" quotePrefix="0" xfId="0">
      <alignment vertical="top"/>
    </xf>
    <xf numFmtId="0" fontId="7" fillId="2" borderId="9" applyAlignment="1" pivotButton="0" quotePrefix="0" xfId="0">
      <alignment vertical="top"/>
    </xf>
    <xf numFmtId="0" fontId="9" fillId="10" borderId="1" applyAlignment="1" pivotButton="0" quotePrefix="0" xfId="0">
      <alignment horizontal="center"/>
    </xf>
    <xf numFmtId="0" fontId="4" fillId="2" borderId="1" applyAlignment="1" pivotButton="0" quotePrefix="0" xfId="0">
      <alignment horizontal="center"/>
    </xf>
    <xf numFmtId="0" fontId="23" fillId="10" borderId="1" applyAlignment="1" pivotButton="0" quotePrefix="0" xfId="0">
      <alignment horizontal="center" wrapText="1"/>
    </xf>
    <xf numFmtId="0" fontId="23" fillId="2" borderId="2" applyAlignment="1" pivotButton="0" quotePrefix="0" xfId="0">
      <alignment horizontal="center" wrapText="1"/>
    </xf>
    <xf numFmtId="0" fontId="4" fillId="2" borderId="10" applyAlignment="1" pivotButton="0" quotePrefix="0" xfId="0">
      <alignment horizontal="center"/>
    </xf>
    <xf numFmtId="0" fontId="4" fillId="2" borderId="3" applyAlignment="1" pivotButton="0" quotePrefix="0" xfId="0">
      <alignment horizontal="center"/>
    </xf>
    <xf numFmtId="0" fontId="7" fillId="2" borderId="1" applyAlignment="1" pivotButton="0" quotePrefix="0" xfId="1">
      <alignment horizontal="center"/>
    </xf>
    <xf numFmtId="0" fontId="23" fillId="2" borderId="1" applyAlignment="1" pivotButton="0" quotePrefix="0" xfId="1">
      <alignment horizontal="center"/>
    </xf>
    <xf numFmtId="0" fontId="7" fillId="2" borderId="1" applyAlignment="1" pivotButton="0" quotePrefix="0" xfId="1">
      <alignment horizontal="center" vertical="center"/>
    </xf>
    <xf numFmtId="0" fontId="19" fillId="3" borderId="0" pivotButton="0" quotePrefix="0" xfId="0"/>
    <xf numFmtId="0" fontId="20" fillId="3" borderId="0" pivotButton="0" quotePrefix="0" xfId="0"/>
    <xf numFmtId="9" fontId="4" fillId="6" borderId="1" applyAlignment="1" pivotButton="0" quotePrefix="0" xfId="1">
      <alignment horizontal="center" vertical="center"/>
    </xf>
    <xf numFmtId="9" fontId="4" fillId="8" borderId="1" applyAlignment="1" pivotButton="0" quotePrefix="0" xfId="1">
      <alignment horizontal="center" vertical="center"/>
    </xf>
    <xf numFmtId="9" fontId="4" fillId="7" borderId="1" applyAlignment="1" pivotButton="0" quotePrefix="0" xfId="0">
      <alignment horizontal="center" vertical="center"/>
    </xf>
    <xf numFmtId="9" fontId="4" fillId="9" borderId="1" applyAlignment="1" pivotButton="0" quotePrefix="0" xfId="1">
      <alignment horizontal="center" vertical="center"/>
    </xf>
    <xf numFmtId="9" fontId="4" fillId="9" borderId="1" applyAlignment="1" pivotButton="0" quotePrefix="0" xfId="0">
      <alignment horizontal="center" vertical="center"/>
    </xf>
    <xf numFmtId="0" fontId="8" fillId="9" borderId="1" applyAlignment="1" pivotButton="0" quotePrefix="0" xfId="0">
      <alignment horizontal="center" vertical="center"/>
    </xf>
    <xf numFmtId="164" fontId="7" fillId="2" borderId="1" applyAlignment="1" pivotButton="0" quotePrefix="0" xfId="1">
      <alignment horizontal="center" vertical="center"/>
    </xf>
    <xf numFmtId="1" fontId="7" fillId="2" borderId="1" applyAlignment="1" pivotButton="0" quotePrefix="0" xfId="1">
      <alignment horizontal="center" vertical="center"/>
    </xf>
    <xf numFmtId="0" fontId="12" fillId="10" borderId="1" applyAlignment="1" pivotButton="0" quotePrefix="0" xfId="0">
      <alignment horizontal="center" vertical="center" wrapText="1"/>
    </xf>
    <xf numFmtId="9" fontId="7" fillId="2" borderId="1" applyAlignment="1" pivotButton="0" quotePrefix="0" xfId="1">
      <alignment horizontal="center"/>
    </xf>
    <xf numFmtId="9" fontId="23" fillId="2" borderId="1" applyAlignment="1" pivotButton="0" quotePrefix="0" xfId="1">
      <alignment horizontal="center"/>
    </xf>
    <xf numFmtId="0" fontId="9" fillId="10" borderId="1" applyAlignment="1" pivotButton="0" quotePrefix="0" xfId="0">
      <alignment horizontal="center" vertical="center"/>
    </xf>
    <xf numFmtId="0" fontId="4" fillId="2" borderId="1" applyAlignment="1" pivotButton="0" quotePrefix="0" xfId="0">
      <alignment horizontal="center" vertical="center"/>
    </xf>
    <xf numFmtId="0" fontId="4" fillId="2" borderId="0" applyAlignment="1" pivotButton="0" quotePrefix="0" xfId="0">
      <alignment horizontal="center" vertical="center"/>
    </xf>
    <xf numFmtId="0" fontId="9" fillId="10" borderId="1" applyAlignment="1" pivotButton="0" quotePrefix="0" xfId="0">
      <alignment horizontal="center" vertical="center" wrapText="1"/>
    </xf>
    <xf numFmtId="0" fontId="9" fillId="10" borderId="1" applyAlignment="1" pivotButton="0" quotePrefix="0" xfId="0">
      <alignment horizontal="center" vertical="center"/>
    </xf>
    <xf numFmtId="0" fontId="4" fillId="2" borderId="0" applyAlignment="1" pivotButton="0" quotePrefix="0" xfId="0">
      <alignment horizontal="center" vertical="center"/>
    </xf>
    <xf numFmtId="0" fontId="4" fillId="2" borderId="1" applyAlignment="1" pivotButton="0" quotePrefix="0" xfId="0">
      <alignment horizontal="center" vertical="center"/>
    </xf>
    <xf numFmtId="0" fontId="4" fillId="2" borderId="0" applyAlignment="1" pivotButton="0" quotePrefix="0" xfId="0">
      <alignment horizontal="center"/>
    </xf>
    <xf numFmtId="0" fontId="4" fillId="3" borderId="0" applyAlignment="1" pivotButton="0" quotePrefix="0" xfId="0">
      <alignment horizontal="center"/>
    </xf>
    <xf numFmtId="0" fontId="4" fillId="3" borderId="0" applyAlignment="1" pivotButton="0" quotePrefix="0" xfId="0">
      <alignment horizontal="center" vertical="center" wrapText="1"/>
    </xf>
    <xf numFmtId="0" fontId="7" fillId="2" borderId="0" applyAlignment="1" pivotButton="0" quotePrefix="0" xfId="0">
      <alignment horizontal="left" vertical="top"/>
    </xf>
    <xf numFmtId="0" fontId="7" fillId="2" borderId="0" applyAlignment="1" pivotButton="0" quotePrefix="0" xfId="0">
      <alignment horizontal="center"/>
    </xf>
    <xf numFmtId="49" fontId="4" fillId="6" borderId="1" applyAlignment="1" pivotButton="0" quotePrefix="0" xfId="0">
      <alignment horizontal="center" vertical="center"/>
    </xf>
    <xf numFmtId="9" fontId="7" fillId="2" borderId="13" applyAlignment="1" pivotButton="0" quotePrefix="0" xfId="1">
      <alignment horizontal="center"/>
    </xf>
    <xf numFmtId="9" fontId="23" fillId="2" borderId="13" applyAlignment="1" pivotButton="0" quotePrefix="0" xfId="1">
      <alignment horizontal="center"/>
    </xf>
    <xf numFmtId="9" fontId="4" fillId="8" borderId="1" applyAlignment="1" pivotButton="0" quotePrefix="0" xfId="0">
      <alignment horizontal="center" vertical="center"/>
    </xf>
    <xf numFmtId="9" fontId="4" fillId="9" borderId="1" applyAlignment="1" pivotButton="0" quotePrefix="0" xfId="0">
      <alignment horizontal="center" vertical="center" wrapText="1"/>
    </xf>
    <xf numFmtId="0" fontId="4" fillId="6" borderId="1" applyAlignment="1" pivotButton="0" quotePrefix="0" xfId="0">
      <alignment horizontal="center" vertical="center" wrapText="1"/>
    </xf>
    <xf numFmtId="0" fontId="4" fillId="7" borderId="1" applyAlignment="1" pivotButton="0" quotePrefix="0" xfId="0">
      <alignment horizontal="center" vertical="center" wrapText="1"/>
    </xf>
    <xf numFmtId="0" fontId="4" fillId="8" borderId="1" applyAlignment="1" pivotButton="0" quotePrefix="0" xfId="0">
      <alignment horizontal="center" vertical="center" wrapText="1"/>
    </xf>
    <xf numFmtId="0" fontId="4" fillId="9" borderId="1" applyAlignment="1" pivotButton="0" quotePrefix="0" xfId="0">
      <alignment horizontal="center" vertical="center" wrapText="1"/>
    </xf>
    <xf numFmtId="49" fontId="4" fillId="8" borderId="1" applyAlignment="1" pivotButton="0" quotePrefix="0" xfId="0">
      <alignment horizontal="center" vertical="center"/>
    </xf>
    <xf numFmtId="0" fontId="4" fillId="2" borderId="1" applyAlignment="1" pivotButton="0" quotePrefix="0" xfId="0">
      <alignment horizontal="center" vertical="center"/>
    </xf>
    <xf numFmtId="0" fontId="9" fillId="10" borderId="1" applyAlignment="1" pivotButton="0" quotePrefix="0" xfId="0">
      <alignment horizontal="center" vertical="center"/>
    </xf>
    <xf numFmtId="0" fontId="4" fillId="2" borderId="0" applyAlignment="1" pivotButton="0" quotePrefix="0" xfId="0">
      <alignment horizontal="center" vertical="center"/>
    </xf>
    <xf numFmtId="0" fontId="9" fillId="10" borderId="1" applyAlignment="1" pivotButton="0" quotePrefix="0" xfId="0">
      <alignment horizontal="center" vertical="center" wrapText="1"/>
    </xf>
    <xf numFmtId="0" fontId="8" fillId="2" borderId="1" applyAlignment="1" pivotButton="0" quotePrefix="0" xfId="0">
      <alignment horizontal="center" vertical="center" wrapText="1"/>
    </xf>
    <xf numFmtId="0" fontId="12" fillId="12" borderId="18" applyAlignment="1" pivotButton="0" quotePrefix="0" xfId="0">
      <alignment horizontal="center" vertical="center"/>
    </xf>
    <xf numFmtId="0" fontId="8" fillId="2" borderId="18" applyAlignment="1" pivotButton="0" quotePrefix="0" xfId="0">
      <alignment horizontal="center" vertical="center"/>
    </xf>
    <xf numFmtId="49" fontId="15" fillId="0" borderId="1" applyAlignment="1" pivotButton="0" quotePrefix="0" xfId="0">
      <alignment horizontal="center" vertical="center" wrapText="1"/>
    </xf>
    <xf numFmtId="0" fontId="16" fillId="3" borderId="0" applyAlignment="1" pivotButton="0" quotePrefix="0" xfId="0">
      <alignment horizontal="left" vertical="top"/>
    </xf>
    <xf numFmtId="0" fontId="8" fillId="2" borderId="0" applyAlignment="1" pivotButton="0" quotePrefix="0" xfId="0">
      <alignment horizontal="center" vertical="top"/>
    </xf>
    <xf numFmtId="0" fontId="8" fillId="2" borderId="0" applyAlignment="1" pivotButton="0" quotePrefix="0" xfId="0">
      <alignment horizontal="center" vertical="center" wrapText="1"/>
    </xf>
    <xf numFmtId="0" fontId="8" fillId="2" borderId="11" applyAlignment="1" pivotButton="0" quotePrefix="0" xfId="0">
      <alignment horizontal="center" vertical="center"/>
    </xf>
    <xf numFmtId="0" fontId="8" fillId="5" borderId="0" applyAlignment="1" pivotButton="0" quotePrefix="0" xfId="0">
      <alignment horizontal="center" vertical="top"/>
    </xf>
    <xf numFmtId="0" fontId="8" fillId="5" borderId="0" applyAlignment="1" pivotButton="0" quotePrefix="0" xfId="0">
      <alignment horizontal="center" vertical="center" wrapText="1"/>
    </xf>
    <xf numFmtId="0" fontId="9" fillId="10" borderId="1" applyAlignment="1" pivotButton="0" quotePrefix="0" xfId="0">
      <alignment horizontal="center" vertical="center" wrapText="1"/>
    </xf>
    <xf numFmtId="0" fontId="9" fillId="10" borderId="1" applyAlignment="1" pivotButton="0" quotePrefix="0" xfId="0">
      <alignment horizontal="center" vertical="center"/>
    </xf>
    <xf numFmtId="0" fontId="4" fillId="2" borderId="0" applyAlignment="1" pivotButton="0" quotePrefix="0" xfId="0">
      <alignment horizontal="center" vertical="center"/>
    </xf>
    <xf numFmtId="0" fontId="4" fillId="2" borderId="1" applyAlignment="1" pivotButton="0" quotePrefix="0" xfId="0">
      <alignment horizontal="center" vertical="center"/>
    </xf>
    <xf numFmtId="9" fontId="7" fillId="2" borderId="0" applyAlignment="1" pivotButton="0" quotePrefix="0" xfId="1">
      <alignment horizontal="center" vertical="center"/>
    </xf>
    <xf numFmtId="0" fontId="4" fillId="2" borderId="0" applyAlignment="1" pivotButton="0" quotePrefix="0" xfId="0">
      <alignment horizontal="left" vertical="center"/>
    </xf>
    <xf numFmtId="9" fontId="4" fillId="6"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horizontal="center" vertical="top" wrapText="1"/>
    </xf>
    <xf numFmtId="0" fontId="8" fillId="5" borderId="0" pivotButton="0" quotePrefix="0" xfId="0"/>
    <xf numFmtId="0" fontId="8" fillId="2" borderId="1" applyAlignment="1" pivotButton="0" quotePrefix="0" xfId="0">
      <alignment horizontal="center" vertical="center"/>
    </xf>
    <xf numFmtId="0" fontId="7" fillId="2" borderId="0" pivotButton="0" quotePrefix="0" xfId="0"/>
    <xf numFmtId="0" fontId="10" fillId="2" borderId="1" applyAlignment="1" pivotButton="0" quotePrefix="0" xfId="0">
      <alignment horizontal="center" vertical="center"/>
    </xf>
    <xf numFmtId="0" fontId="11" fillId="2" borderId="1" applyAlignment="1" pivotButton="0" quotePrefix="0" xfId="0">
      <alignment horizontal="center" vertical="center"/>
    </xf>
    <xf numFmtId="0" fontId="7" fillId="2" borderId="0" applyAlignment="1" pivotButton="0" quotePrefix="0" xfId="0">
      <alignment vertical="center"/>
    </xf>
    <xf numFmtId="0" fontId="7" fillId="2" borderId="0" applyAlignment="1" pivotButton="0" quotePrefix="0" xfId="0">
      <alignment horizontal="center" vertical="center"/>
    </xf>
    <xf numFmtId="0" fontId="7" fillId="5" borderId="0" pivotButton="0" quotePrefix="0" xfId="0"/>
    <xf numFmtId="0" fontId="2" fillId="5" borderId="0" pivotButton="0" quotePrefix="0" xfId="0"/>
    <xf numFmtId="0" fontId="2" fillId="5" borderId="0" applyAlignment="1" pivotButton="0" quotePrefix="0" xfId="0">
      <alignment vertical="center"/>
    </xf>
    <xf numFmtId="0" fontId="7" fillId="5" borderId="0" applyAlignment="1" pivotButton="0" quotePrefix="0" xfId="0">
      <alignment vertical="center"/>
    </xf>
    <xf numFmtId="0" fontId="2" fillId="2" borderId="0" applyAlignment="1" pivotButton="0" quotePrefix="0" xfId="0">
      <alignment vertical="center"/>
    </xf>
    <xf numFmtId="0" fontId="2" fillId="2" borderId="0" applyAlignment="1" pivotButton="0" quotePrefix="0" xfId="0">
      <alignment horizontal="center" vertical="center"/>
    </xf>
    <xf numFmtId="0" fontId="2" fillId="5" borderId="0" applyAlignment="1" pivotButton="0" quotePrefix="0" xfId="0">
      <alignment horizontal="center" vertical="center"/>
    </xf>
    <xf numFmtId="1" fontId="2" fillId="2" borderId="0" applyAlignment="1" pivotButton="0" quotePrefix="0" xfId="0">
      <alignment horizontal="center" vertical="center"/>
    </xf>
    <xf numFmtId="0" fontId="2" fillId="3" borderId="0" pivotButton="0" quotePrefix="0" xfId="0"/>
    <xf numFmtId="0" fontId="7" fillId="3" borderId="0" pivotButton="0" quotePrefix="0" xfId="0"/>
    <xf numFmtId="0" fontId="4" fillId="2" borderId="1" applyAlignment="1" pivotButton="0" quotePrefix="0" xfId="0">
      <alignment horizontal="center" vertical="center"/>
    </xf>
    <xf numFmtId="0" fontId="4" fillId="2" borderId="0" applyAlignment="1" pivotButton="0" quotePrefix="0" xfId="0">
      <alignment horizontal="center" vertical="center"/>
    </xf>
    <xf numFmtId="0" fontId="15" fillId="0" borderId="1" applyAlignment="1" pivotButton="0" quotePrefix="0" xfId="0">
      <alignment horizontal="center" vertical="center" wrapText="1"/>
    </xf>
    <xf numFmtId="0" fontId="8" fillId="2" borderId="1" applyAlignment="1" pivotButton="0" quotePrefix="0" xfId="0">
      <alignment horizontal="center" vertical="center" wrapText="1"/>
    </xf>
    <xf numFmtId="0" fontId="4" fillId="6" borderId="1" applyAlignment="1" pivotButton="0" quotePrefix="0" xfId="0">
      <alignment horizontal="center" vertical="center"/>
    </xf>
    <xf numFmtId="0" fontId="4" fillId="7" borderId="1" applyAlignment="1" pivotButton="0" quotePrefix="0" xfId="0">
      <alignment horizontal="center" vertical="center"/>
    </xf>
    <xf numFmtId="0" fontId="4" fillId="8" borderId="1" applyAlignment="1" pivotButton="0" quotePrefix="0" xfId="0">
      <alignment horizontal="center" vertical="center"/>
    </xf>
    <xf numFmtId="0" fontId="4" fillId="9" borderId="1" applyAlignment="1" pivotButton="0" quotePrefix="0" xfId="0">
      <alignment horizontal="center" vertical="center"/>
    </xf>
    <xf numFmtId="0" fontId="7" fillId="2" borderId="0" applyAlignment="1" pivotButton="0" quotePrefix="0" xfId="1">
      <alignment horizontal="center" vertical="center"/>
    </xf>
    <xf numFmtId="0" fontId="9" fillId="10" borderId="1" applyAlignment="1" pivotButton="0" quotePrefix="0" xfId="0">
      <alignment horizontal="center" vertical="center"/>
    </xf>
    <xf numFmtId="0" fontId="9" fillId="10" borderId="1" applyAlignment="1" pivotButton="0" quotePrefix="0" xfId="0">
      <alignment horizontal="center" vertical="center" wrapText="1"/>
    </xf>
    <xf numFmtId="0" fontId="19" fillId="5" borderId="0" pivotButton="0" quotePrefix="0" xfId="0"/>
    <xf numFmtId="0" fontId="20" fillId="5" borderId="0" pivotButton="0" quotePrefix="0" xfId="0"/>
    <xf numFmtId="0" fontId="22" fillId="3" borderId="0" pivotButton="0" quotePrefix="0" xfId="0"/>
    <xf numFmtId="0" fontId="22" fillId="5" borderId="0" pivotButton="0" quotePrefix="0" xfId="0"/>
    <xf numFmtId="0" fontId="12" fillId="10" borderId="1" applyAlignment="1" pivotButton="0" quotePrefix="0" xfId="0">
      <alignment horizontal="center" vertical="center" wrapText="1"/>
    </xf>
    <xf numFmtId="0" fontId="8" fillId="13" borderId="1" applyAlignment="1" pivotButton="0" quotePrefix="0" xfId="0">
      <alignment horizontal="center" vertical="center" wrapText="1"/>
    </xf>
    <xf numFmtId="49" fontId="15" fillId="0" borderId="1" applyAlignment="1" pivotButton="0" quotePrefix="0" xfId="0">
      <alignment horizontal="center" vertical="center" wrapText="1"/>
    </xf>
    <xf numFmtId="0" fontId="2" fillId="2" borderId="0" applyAlignment="1" pivotButton="0" quotePrefix="0" xfId="0">
      <alignment horizontal="left" vertical="center"/>
    </xf>
    <xf numFmtId="9" fontId="4" fillId="8" borderId="1" applyAlignment="1" pivotButton="0" quotePrefix="0" xfId="0">
      <alignment horizontal="center" vertical="center"/>
    </xf>
    <xf numFmtId="9" fontId="4" fillId="9" borderId="1" applyAlignment="1" pivotButton="0" quotePrefix="0" xfId="0">
      <alignment horizontal="center" vertical="center"/>
    </xf>
    <xf numFmtId="165" fontId="8" fillId="2" borderId="1" applyAlignment="1" pivotButton="0" quotePrefix="0" xfId="4">
      <alignment horizontal="center" vertical="center"/>
    </xf>
    <xf numFmtId="166" fontId="7" fillId="2" borderId="1" applyAlignment="1" pivotButton="0" quotePrefix="0" xfId="1">
      <alignment horizontal="center" vertical="center"/>
    </xf>
    <xf numFmtId="0" fontId="26" fillId="5" borderId="0" pivotButton="0" quotePrefix="0" xfId="0"/>
    <xf numFmtId="0" fontId="4" fillId="2" borderId="1" applyAlignment="1" pivotButton="0" quotePrefix="0" xfId="0">
      <alignment horizontal="center" vertical="center"/>
    </xf>
    <xf numFmtId="16" fontId="4" fillId="8" borderId="1" applyAlignment="1" pivotButton="0" quotePrefix="0" xfId="0">
      <alignment horizontal="center" vertical="center"/>
    </xf>
    <xf numFmtId="0" fontId="23" fillId="10" borderId="2" applyAlignment="1" pivotButton="0" quotePrefix="0" xfId="0">
      <alignment horizontal="center" wrapText="1"/>
    </xf>
    <xf numFmtId="0" fontId="27" fillId="10" borderId="1" applyAlignment="1" pivotButton="0" quotePrefix="0" xfId="0">
      <alignment horizontal="center" vertical="center" wrapText="1"/>
    </xf>
    <xf numFmtId="0" fontId="28" fillId="2" borderId="1" applyAlignment="1" pivotButton="0" quotePrefix="0" xfId="1">
      <alignment horizontal="center" vertical="center" wrapText="1"/>
    </xf>
    <xf numFmtId="0" fontId="3" fillId="2" borderId="0" applyAlignment="1" pivotButton="0" quotePrefix="0" xfId="0">
      <alignment horizontal="center" vertical="center"/>
    </xf>
    <xf numFmtId="167" fontId="8" fillId="2" borderId="1" applyAlignment="1" pivotButton="0" quotePrefix="0" xfId="4">
      <alignment horizontal="center" vertical="center"/>
    </xf>
    <xf numFmtId="165" fontId="4" fillId="2" borderId="1" applyAlignment="1" pivotButton="0" quotePrefix="0" xfId="5">
      <alignment horizontal="center" vertical="center"/>
    </xf>
    <xf numFmtId="0" fontId="4" fillId="2" borderId="1" applyAlignment="1" pivotButton="0" quotePrefix="0" xfId="0">
      <alignment horizontal="center" vertical="center"/>
    </xf>
    <xf numFmtId="0" fontId="9" fillId="10" borderId="1" applyAlignment="1" pivotButton="0" quotePrefix="0" xfId="0">
      <alignment horizontal="center" vertical="center" wrapText="1"/>
    </xf>
    <xf numFmtId="0" fontId="9" fillId="10" borderId="1" applyAlignment="1" pivotButton="0" quotePrefix="0" xfId="0">
      <alignment horizontal="center" vertical="center"/>
    </xf>
    <xf numFmtId="0" fontId="4" fillId="2" borderId="0" applyAlignment="1" pivotButton="0" quotePrefix="0" xfId="0">
      <alignment horizontal="center" vertical="center"/>
    </xf>
    <xf numFmtId="0" fontId="4" fillId="2" borderId="1" applyAlignment="1" pivotButton="0" quotePrefix="0" xfId="0">
      <alignment horizontal="center" vertical="center"/>
    </xf>
    <xf numFmtId="0" fontId="4" fillId="2" borderId="0" applyAlignment="1" pivotButton="0" quotePrefix="0" xfId="0">
      <alignment horizontal="center" vertical="center"/>
    </xf>
    <xf numFmtId="168" fontId="4" fillId="2" borderId="1" applyAlignment="1" pivotButton="0" quotePrefix="0" xfId="3">
      <alignment horizontal="center" vertical="center"/>
    </xf>
    <xf numFmtId="0" fontId="31" fillId="10" borderId="1" applyAlignment="1" pivotButton="0" quotePrefix="0" xfId="0">
      <alignment horizontal="center" vertical="center" wrapText="1"/>
    </xf>
    <xf numFmtId="0" fontId="4" fillId="2" borderId="1" applyAlignment="1" pivotButton="0" quotePrefix="0" xfId="0">
      <alignment horizontal="center" vertical="center"/>
    </xf>
    <xf numFmtId="0" fontId="7" fillId="2" borderId="19" applyAlignment="1" pivotButton="0" quotePrefix="0" xfId="1">
      <alignment horizontal="center" vertical="center"/>
    </xf>
    <xf numFmtId="0" fontId="7" fillId="2" borderId="20" applyAlignment="1" pivotButton="0" quotePrefix="0" xfId="1">
      <alignment horizontal="center" vertical="center"/>
    </xf>
    <xf numFmtId="0" fontId="7" fillId="2" borderId="21" applyAlignment="1" pivotButton="0" quotePrefix="0" xfId="1">
      <alignment horizontal="center" vertical="center"/>
    </xf>
    <xf numFmtId="0" fontId="4" fillId="2" borderId="1" applyAlignment="1" pivotButton="0" quotePrefix="0" xfId="0">
      <alignment horizontal="center" vertical="center"/>
    </xf>
    <xf numFmtId="3" fontId="4" fillId="2" borderId="1" applyAlignment="1" pivotButton="0" quotePrefix="0" xfId="0">
      <alignment horizontal="center" vertical="center"/>
    </xf>
    <xf numFmtId="0" fontId="7" fillId="2" borderId="19" applyAlignment="1" pivotButton="0" quotePrefix="0" xfId="1">
      <alignment vertical="center"/>
    </xf>
    <xf numFmtId="0" fontId="7" fillId="2" borderId="20" applyAlignment="1" pivotButton="0" quotePrefix="0" xfId="1">
      <alignment vertical="center"/>
    </xf>
    <xf numFmtId="0" fontId="7" fillId="2" borderId="21" applyAlignment="1" pivotButton="0" quotePrefix="0" xfId="1">
      <alignment vertical="center"/>
    </xf>
    <xf numFmtId="0" fontId="7" fillId="3" borderId="0" applyAlignment="1" pivotButton="0" quotePrefix="0" xfId="0">
      <alignment vertical="center"/>
    </xf>
    <xf numFmtId="0" fontId="2" fillId="3" borderId="0" applyAlignment="1" pivotButton="0" quotePrefix="0" xfId="0">
      <alignment vertical="center"/>
    </xf>
    <xf numFmtId="0" fontId="7" fillId="0" borderId="0" applyAlignment="1" pivotButton="0" quotePrefix="0" xfId="0">
      <alignment vertical="center"/>
    </xf>
    <xf numFmtId="0" fontId="4" fillId="2" borderId="1" applyAlignment="1" pivotButton="0" quotePrefix="0" xfId="0">
      <alignment horizontal="center" vertical="center"/>
    </xf>
    <xf numFmtId="0" fontId="9" fillId="10" borderId="1" applyAlignment="1" pivotButton="0" quotePrefix="0" xfId="0">
      <alignment horizontal="center" vertical="center"/>
    </xf>
    <xf numFmtId="0" fontId="4" fillId="2" borderId="0" applyAlignment="1" pivotButton="0" quotePrefix="0" xfId="0">
      <alignment horizontal="center" vertical="center"/>
    </xf>
    <xf numFmtId="0" fontId="9" fillId="10" borderId="1" applyAlignment="1" pivotButton="0" quotePrefix="0" xfId="0">
      <alignment horizontal="center" vertical="center" wrapText="1"/>
    </xf>
    <xf numFmtId="0" fontId="7" fillId="2" borderId="1" applyAlignment="1" pivotButton="0" quotePrefix="0" xfId="1">
      <alignment horizontal="center" vertical="center" wrapText="1"/>
    </xf>
    <xf numFmtId="0" fontId="9" fillId="10" borderId="1" applyAlignment="1" pivotButton="0" quotePrefix="0" xfId="0">
      <alignment horizontal="center" vertical="center" wrapText="1"/>
    </xf>
    <xf numFmtId="0" fontId="9" fillId="10" borderId="1" applyAlignment="1" pivotButton="0" quotePrefix="0" xfId="0">
      <alignment horizontal="center" vertical="center"/>
    </xf>
    <xf numFmtId="0" fontId="4" fillId="2" borderId="0" applyAlignment="1" pivotButton="0" quotePrefix="0" xfId="0">
      <alignment horizontal="center" vertical="center"/>
    </xf>
    <xf numFmtId="0" fontId="4" fillId="2" borderId="1" applyAlignment="1" pivotButton="0" quotePrefix="0" xfId="0">
      <alignment horizontal="center" vertical="center"/>
    </xf>
    <xf numFmtId="0" fontId="4" fillId="2" borderId="1" applyAlignment="1" pivotButton="0" quotePrefix="0" xfId="0">
      <alignment horizontal="center" vertical="center"/>
    </xf>
    <xf numFmtId="0" fontId="9" fillId="10" borderId="1" applyAlignment="1" pivotButton="0" quotePrefix="0" xfId="0">
      <alignment horizontal="center" vertical="center"/>
    </xf>
    <xf numFmtId="0" fontId="4" fillId="2" borderId="0" applyAlignment="1" pivotButton="0" quotePrefix="0" xfId="0">
      <alignment horizontal="center" vertical="center"/>
    </xf>
    <xf numFmtId="0" fontId="9" fillId="10" borderId="1" applyAlignment="1" pivotButton="0" quotePrefix="0" xfId="0">
      <alignment horizontal="center" vertical="center" wrapText="1"/>
    </xf>
    <xf numFmtId="0" fontId="14" fillId="2" borderId="1" applyAlignment="1" pivotButton="0" quotePrefix="0" xfId="0">
      <alignment horizontal="center" vertical="center"/>
    </xf>
    <xf numFmtId="0" fontId="9" fillId="10" borderId="1" applyAlignment="1" pivotButton="0" quotePrefix="0" xfId="0">
      <alignment horizontal="center" vertical="center" wrapText="1"/>
    </xf>
    <xf numFmtId="0" fontId="9" fillId="10" borderId="1" applyAlignment="1" pivotButton="0" quotePrefix="0" xfId="0">
      <alignment horizontal="center" vertical="center"/>
    </xf>
    <xf numFmtId="0" fontId="4" fillId="2" borderId="0" applyAlignment="1" pivotButton="0" quotePrefix="0" xfId="0">
      <alignment horizontal="center" vertical="center"/>
    </xf>
    <xf numFmtId="0" fontId="4" fillId="2" borderId="1" applyAlignment="1" pivotButton="0" quotePrefix="0" xfId="0">
      <alignment horizontal="center" vertical="center"/>
    </xf>
    <xf numFmtId="0" fontId="7" fillId="2" borderId="16" applyAlignment="1" pivotButton="0" quotePrefix="0" xfId="1">
      <alignment horizontal="center" vertical="center"/>
    </xf>
    <xf numFmtId="0" fontId="7" fillId="2" borderId="17" applyAlignment="1" pivotButton="0" quotePrefix="0" xfId="1">
      <alignment horizontal="center" vertical="center"/>
    </xf>
    <xf numFmtId="1" fontId="7" fillId="2" borderId="16" applyAlignment="1" pivotButton="0" quotePrefix="0" xfId="1">
      <alignment horizontal="center" vertical="center"/>
    </xf>
    <xf numFmtId="0" fontId="9" fillId="10" borderId="16" applyAlignment="1" pivotButton="0" quotePrefix="0" xfId="0">
      <alignment horizontal="center" vertical="center"/>
    </xf>
    <xf numFmtId="0" fontId="4" fillId="2" borderId="1" applyAlignment="1" pivotButton="0" quotePrefix="0" xfId="0">
      <alignment horizontal="center" vertical="center"/>
    </xf>
    <xf numFmtId="0" fontId="4" fillId="2" borderId="0" applyAlignment="1" pivotButton="0" quotePrefix="0" xfId="0">
      <alignment horizontal="center" vertical="center"/>
    </xf>
    <xf numFmtId="9" fontId="4" fillId="2" borderId="1" applyAlignment="1" pivotButton="0" quotePrefix="0" xfId="1">
      <alignment horizontal="center" vertical="center"/>
    </xf>
    <xf numFmtId="0" fontId="9" fillId="10" borderId="1" applyAlignment="1" pivotButton="0" quotePrefix="0" xfId="0">
      <alignment horizontal="center" vertical="center" wrapText="1"/>
    </xf>
    <xf numFmtId="0" fontId="7" fillId="0" borderId="0" applyAlignment="1" pivotButton="0" quotePrefix="0" xfId="1">
      <alignment horizontal="center" vertical="center" wrapText="1"/>
    </xf>
    <xf numFmtId="9" fontId="7" fillId="0" borderId="0" applyAlignment="1" pivotButton="0" quotePrefix="0" xfId="1">
      <alignment horizontal="center" vertical="center"/>
    </xf>
    <xf numFmtId="0" fontId="0" fillId="0" borderId="0" applyAlignment="1" pivotButton="0" quotePrefix="0" xfId="0">
      <alignment horizontal="center"/>
    </xf>
    <xf numFmtId="9" fontId="4" fillId="2" borderId="1" applyAlignment="1" pivotButton="0" quotePrefix="0" xfId="0">
      <alignment horizontal="center" vertical="center"/>
    </xf>
    <xf numFmtId="10" fontId="4" fillId="2" borderId="1" applyAlignment="1" pivotButton="0" quotePrefix="0" xfId="1">
      <alignment horizontal="center" vertical="center"/>
    </xf>
    <xf numFmtId="0" fontId="7" fillId="2" borderId="0" pivotButton="0" quotePrefix="0" xfId="0"/>
    <xf numFmtId="0" fontId="10" fillId="2" borderId="1" applyAlignment="1" pivotButton="0" quotePrefix="0" xfId="0">
      <alignment horizontal="center" vertical="center"/>
    </xf>
    <xf numFmtId="0" fontId="11" fillId="2" borderId="1" applyAlignment="1" pivotButton="0" quotePrefix="0" xfId="0">
      <alignment horizontal="center" vertical="center"/>
    </xf>
    <xf numFmtId="0" fontId="7" fillId="2" borderId="0" applyAlignment="1" pivotButton="0" quotePrefix="0" xfId="0">
      <alignment vertical="center"/>
    </xf>
    <xf numFmtId="0" fontId="7" fillId="2" borderId="0" applyAlignment="1" pivotButton="0" quotePrefix="0" xfId="0">
      <alignment horizontal="center" vertical="center"/>
    </xf>
    <xf numFmtId="0" fontId="7" fillId="5" borderId="0" pivotButton="0" quotePrefix="0" xfId="0"/>
    <xf numFmtId="0" fontId="2" fillId="5" borderId="0" pivotButton="0" quotePrefix="0" xfId="0"/>
    <xf numFmtId="0" fontId="2" fillId="5" borderId="0" applyAlignment="1" pivotButton="0" quotePrefix="0" xfId="0">
      <alignment vertical="center"/>
    </xf>
    <xf numFmtId="0" fontId="7" fillId="5" borderId="0" applyAlignment="1" pivotButton="0" quotePrefix="0" xfId="0">
      <alignment vertical="center"/>
    </xf>
    <xf numFmtId="0" fontId="2" fillId="2" borderId="0" applyAlignment="1" pivotButton="0" quotePrefix="0" xfId="0">
      <alignment vertical="center"/>
    </xf>
    <xf numFmtId="0" fontId="2" fillId="2" borderId="0" applyAlignment="1" pivotButton="0" quotePrefix="0" xfId="0">
      <alignment horizontal="center" vertical="center"/>
    </xf>
    <xf numFmtId="0" fontId="2" fillId="5" borderId="0" applyAlignment="1" pivotButton="0" quotePrefix="0" xfId="0">
      <alignment horizontal="center" vertical="center"/>
    </xf>
    <xf numFmtId="1" fontId="2" fillId="2" borderId="0" applyAlignment="1" pivotButton="0" quotePrefix="0" xfId="0">
      <alignment horizontal="center" vertical="center"/>
    </xf>
    <xf numFmtId="0" fontId="2" fillId="3" borderId="0" pivotButton="0" quotePrefix="0" xfId="0"/>
    <xf numFmtId="0" fontId="7" fillId="3" borderId="0" pivotButton="0" quotePrefix="0" xfId="0"/>
    <xf numFmtId="0" fontId="4" fillId="2" borderId="1" applyAlignment="1" pivotButton="0" quotePrefix="0" xfId="0">
      <alignment horizontal="center" vertical="center"/>
    </xf>
    <xf numFmtId="0" fontId="4" fillId="6" borderId="1" applyAlignment="1" pivotButton="0" quotePrefix="0" xfId="0">
      <alignment horizontal="center" vertical="center"/>
    </xf>
    <xf numFmtId="0" fontId="4" fillId="7" borderId="1" applyAlignment="1" pivotButton="0" quotePrefix="0" xfId="0">
      <alignment horizontal="center" vertical="center"/>
    </xf>
    <xf numFmtId="0" fontId="4" fillId="8" borderId="1" applyAlignment="1" pivotButton="0" quotePrefix="0" xfId="0">
      <alignment horizontal="center" vertical="center"/>
    </xf>
    <xf numFmtId="0" fontId="4" fillId="9" borderId="1" applyAlignment="1" pivotButton="0" quotePrefix="0" xfId="0">
      <alignment horizontal="center" vertical="center"/>
    </xf>
    <xf numFmtId="0" fontId="7" fillId="2" borderId="0" applyAlignment="1" pivotButton="0" quotePrefix="0" xfId="1">
      <alignment horizontal="center" vertical="center"/>
    </xf>
    <xf numFmtId="0" fontId="9" fillId="10" borderId="1" applyAlignment="1" pivotButton="0" quotePrefix="0" xfId="0">
      <alignment horizontal="center" vertical="center"/>
    </xf>
    <xf numFmtId="0" fontId="9" fillId="10" borderId="1" applyAlignment="1" pivotButton="0" quotePrefix="0" xfId="0">
      <alignment horizontal="center" vertical="center" wrapText="1"/>
    </xf>
    <xf numFmtId="0" fontId="19" fillId="5" borderId="0" pivotButton="0" quotePrefix="0" xfId="0"/>
    <xf numFmtId="0" fontId="20" fillId="5" borderId="0" pivotButton="0" quotePrefix="0" xfId="0"/>
    <xf numFmtId="0" fontId="22" fillId="3" borderId="0" pivotButton="0" quotePrefix="0" xfId="0"/>
    <xf numFmtId="0" fontId="22" fillId="5" borderId="0" pivotButton="0" quotePrefix="0" xfId="0"/>
    <xf numFmtId="0" fontId="4" fillId="2" borderId="0" applyAlignment="1" pivotButton="0" quotePrefix="0" xfId="0">
      <alignment horizontal="center" vertical="center" wrapText="1"/>
    </xf>
    <xf numFmtId="0" fontId="9" fillId="2" borderId="0" applyAlignment="1" pivotButton="0" quotePrefix="0" xfId="0">
      <alignment horizontal="center" vertical="center"/>
    </xf>
    <xf numFmtId="9" fontId="7" fillId="2" borderId="1" applyAlignment="1" pivotButton="0" quotePrefix="0" xfId="1">
      <alignment horizontal="center" vertical="center"/>
    </xf>
    <xf numFmtId="0" fontId="11" fillId="2" borderId="0" applyAlignment="1" pivotButton="0" quotePrefix="0" xfId="0">
      <alignment horizontal="center" vertical="center"/>
    </xf>
    <xf numFmtId="0" fontId="3" fillId="3" borderId="0" applyAlignment="1" pivotButton="0" quotePrefix="0" xfId="0">
      <alignment horizontal="center"/>
    </xf>
    <xf numFmtId="0" fontId="7" fillId="2" borderId="0" applyAlignment="1" pivotButton="0" quotePrefix="0" xfId="0">
      <alignment vertical="center" wrapText="1"/>
    </xf>
    <xf numFmtId="0" fontId="7" fillId="3" borderId="0" applyAlignment="1" pivotButton="0" quotePrefix="0" xfId="0">
      <alignment vertical="center" wrapText="1"/>
    </xf>
    <xf numFmtId="0" fontId="7" fillId="2" borderId="12" applyAlignment="1" pivotButton="0" quotePrefix="0" xfId="0">
      <alignment vertical="top"/>
    </xf>
    <xf numFmtId="0" fontId="7" fillId="2" borderId="9" applyAlignment="1" pivotButton="0" quotePrefix="0" xfId="0">
      <alignment vertical="top"/>
    </xf>
    <xf numFmtId="0" fontId="9" fillId="10" borderId="1" applyAlignment="1" pivotButton="0" quotePrefix="0" xfId="0">
      <alignment horizontal="center"/>
    </xf>
    <xf numFmtId="0" fontId="4" fillId="2" borderId="1" applyAlignment="1" pivotButton="0" quotePrefix="0" xfId="0">
      <alignment horizontal="center"/>
    </xf>
    <xf numFmtId="0" fontId="23" fillId="10" borderId="1" applyAlignment="1" pivotButton="0" quotePrefix="0" xfId="0">
      <alignment horizontal="center" wrapText="1"/>
    </xf>
    <xf numFmtId="0" fontId="23" fillId="2" borderId="2" applyAlignment="1" pivotButton="0" quotePrefix="0" xfId="0">
      <alignment horizontal="center" wrapText="1"/>
    </xf>
    <xf numFmtId="0" fontId="4" fillId="2" borderId="10" applyAlignment="1" pivotButton="0" quotePrefix="0" xfId="0">
      <alignment horizontal="center"/>
    </xf>
    <xf numFmtId="0" fontId="4" fillId="2" borderId="3" applyAlignment="1" pivotButton="0" quotePrefix="0" xfId="0">
      <alignment horizontal="center"/>
    </xf>
    <xf numFmtId="0" fontId="7" fillId="2" borderId="1" applyAlignment="1" pivotButton="0" quotePrefix="0" xfId="1">
      <alignment horizontal="center"/>
    </xf>
    <xf numFmtId="0" fontId="23" fillId="2" borderId="1" applyAlignment="1" pivotButton="0" quotePrefix="0" xfId="1">
      <alignment horizontal="center"/>
    </xf>
    <xf numFmtId="0" fontId="7" fillId="2" borderId="1" applyAlignment="1" pivotButton="0" quotePrefix="0" xfId="1">
      <alignment horizontal="center" vertical="center"/>
    </xf>
    <xf numFmtId="0" fontId="19" fillId="3" borderId="0" pivotButton="0" quotePrefix="0" xfId="0"/>
    <xf numFmtId="0" fontId="20" fillId="3" borderId="0" pivotButton="0" quotePrefix="0" xfId="0"/>
    <xf numFmtId="0" fontId="4" fillId="2" borderId="0" applyAlignment="1" pivotButton="0" quotePrefix="0" xfId="0">
      <alignment horizontal="center" vertical="center"/>
    </xf>
    <xf numFmtId="0" fontId="4" fillId="2" borderId="0" applyAlignment="1" pivotButton="0" quotePrefix="0" xfId="0">
      <alignment horizontal="center"/>
    </xf>
    <xf numFmtId="0" fontId="4" fillId="3" borderId="0" applyAlignment="1" pivotButton="0" quotePrefix="0" xfId="0">
      <alignment horizontal="center"/>
    </xf>
    <xf numFmtId="0" fontId="4" fillId="3" borderId="0" applyAlignment="1" pivotButton="0" quotePrefix="0" xfId="0">
      <alignment horizontal="center" vertical="center" wrapText="1"/>
    </xf>
    <xf numFmtId="0" fontId="7" fillId="2" borderId="0" applyAlignment="1" pivotButton="0" quotePrefix="0" xfId="0">
      <alignment horizontal="left" vertical="top"/>
    </xf>
    <xf numFmtId="0" fontId="7" fillId="2" borderId="0" applyAlignment="1" pivotButton="0" quotePrefix="0" xfId="0">
      <alignment horizontal="center"/>
    </xf>
    <xf numFmtId="3" fontId="4" fillId="2" borderId="1" applyAlignment="1" pivotButton="0" quotePrefix="0" xfId="0">
      <alignment horizontal="center" vertical="center"/>
    </xf>
    <xf numFmtId="0" fontId="2" fillId="2" borderId="0" pivotButton="0" quotePrefix="0" xfId="0"/>
    <xf numFmtId="0" fontId="20" fillId="2" borderId="0" pivotButton="0" quotePrefix="0" xfId="0"/>
    <xf numFmtId="0" fontId="19" fillId="2" borderId="0" pivotButton="0" quotePrefix="0" xfId="0"/>
    <xf numFmtId="0" fontId="4" fillId="2" borderId="1" applyAlignment="1" pivotButton="0" quotePrefix="0" xfId="0">
      <alignment horizontal="center" vertical="center"/>
    </xf>
    <xf numFmtId="0" fontId="9" fillId="10" borderId="1" applyAlignment="1" pivotButton="0" quotePrefix="0" xfId="0">
      <alignment horizontal="center" vertical="center"/>
    </xf>
    <xf numFmtId="0" fontId="4" fillId="2" borderId="0" applyAlignment="1" pivotButton="0" quotePrefix="0" xfId="0">
      <alignment horizontal="center" vertical="center"/>
    </xf>
    <xf numFmtId="0" fontId="7" fillId="2" borderId="0" applyAlignment="1" pivotButton="0" quotePrefix="0" xfId="0">
      <alignment horizontal="left" vertical="top"/>
    </xf>
    <xf numFmtId="0" fontId="4" fillId="3" borderId="0" applyAlignment="1" pivotButton="0" quotePrefix="0" xfId="0">
      <alignment horizontal="center" vertical="center" wrapText="1"/>
    </xf>
    <xf numFmtId="0" fontId="7" fillId="2" borderId="0" applyAlignment="1" pivotButton="0" quotePrefix="0" xfId="0">
      <alignment horizontal="center"/>
    </xf>
    <xf numFmtId="0" fontId="4" fillId="3" borderId="0" applyAlignment="1" pivotButton="0" quotePrefix="0" xfId="0">
      <alignment horizontal="center"/>
    </xf>
    <xf numFmtId="0" fontId="4" fillId="2" borderId="0" applyAlignment="1" pivotButton="0" quotePrefix="0" xfId="0">
      <alignment horizontal="center"/>
    </xf>
    <xf numFmtId="0" fontId="4" fillId="2" borderId="0" applyAlignment="1" pivotButton="0" quotePrefix="0" xfId="0">
      <alignment horizontal="center" vertical="center"/>
    </xf>
    <xf numFmtId="0" fontId="4" fillId="2" borderId="1" applyAlignment="1" pivotButton="0" quotePrefix="0" xfId="0">
      <alignment horizontal="center" vertical="center"/>
    </xf>
    <xf numFmtId="0" fontId="4" fillId="2" borderId="0" applyAlignment="1" pivotButton="0" quotePrefix="0" xfId="0">
      <alignment horizontal="center"/>
    </xf>
    <xf numFmtId="0" fontId="4" fillId="3" borderId="0" applyAlignment="1" pivotButton="0" quotePrefix="0" xfId="0">
      <alignment horizontal="center"/>
    </xf>
    <xf numFmtId="0" fontId="4" fillId="3" borderId="0" applyAlignment="1" pivotButton="0" quotePrefix="0" xfId="0">
      <alignment horizontal="center" vertical="center" wrapText="1"/>
    </xf>
    <xf numFmtId="0" fontId="7" fillId="2" borderId="0" applyAlignment="1" pivotButton="0" quotePrefix="0" xfId="0">
      <alignment horizontal="left" vertical="top"/>
    </xf>
    <xf numFmtId="0" fontId="7" fillId="2" borderId="0" applyAlignment="1" pivotButton="0" quotePrefix="0" xfId="0">
      <alignment horizontal="center"/>
    </xf>
    <xf numFmtId="0" fontId="0" fillId="0" borderId="0" applyAlignment="1" pivotButton="0" quotePrefix="0" xfId="0">
      <alignment vertical="center"/>
    </xf>
    <xf numFmtId="0" fontId="38" fillId="2" borderId="2" applyAlignment="1" pivotButton="0" quotePrefix="0" xfId="0">
      <alignment horizontal="center" wrapText="1"/>
    </xf>
    <xf numFmtId="0" fontId="38" fillId="10" borderId="1" applyAlignment="1" pivotButton="0" quotePrefix="0" xfId="0">
      <alignment horizontal="center" wrapText="1"/>
    </xf>
    <xf numFmtId="0" fontId="8" fillId="2" borderId="13" applyAlignment="1" pivotButton="0" quotePrefix="0" xfId="0">
      <alignment horizontal="center" vertical="center" wrapText="1"/>
    </xf>
    <xf numFmtId="0" fontId="8" fillId="2" borderId="1" applyAlignment="1" pivotButton="0" quotePrefix="0" xfId="0">
      <alignment horizontal="center" vertical="center" wrapText="1"/>
    </xf>
    <xf numFmtId="0" fontId="39" fillId="2" borderId="0" applyAlignment="1" pivotButton="0" quotePrefix="0" xfId="0">
      <alignment wrapText="1"/>
    </xf>
    <xf numFmtId="0" fontId="40" fillId="2" borderId="0" applyAlignment="1" pivotButton="0" quotePrefix="0" xfId="0">
      <alignment vertical="center" wrapText="1"/>
    </xf>
    <xf numFmtId="0" fontId="8" fillId="2" borderId="1" applyAlignment="1" pivotButton="0" quotePrefix="0" xfId="0">
      <alignment horizontal="center" vertical="center" wrapText="1"/>
    </xf>
    <xf numFmtId="0" fontId="7" fillId="3" borderId="0" pivotButton="0" quotePrefix="0" xfId="0"/>
    <xf numFmtId="0" fontId="2" fillId="3" borderId="0" pivotButton="0" quotePrefix="0" xfId="0"/>
    <xf numFmtId="0" fontId="7" fillId="2" borderId="0" pivotButton="0" quotePrefix="0" xfId="0"/>
    <xf numFmtId="0" fontId="7" fillId="2" borderId="0" applyAlignment="1" pivotButton="0" quotePrefix="0" xfId="0">
      <alignment horizontal="center" vertical="center"/>
    </xf>
    <xf numFmtId="0" fontId="4" fillId="2" borderId="0" applyAlignment="1" pivotButton="0" quotePrefix="0" xfId="0">
      <alignment horizontal="center" vertical="center" wrapText="1"/>
    </xf>
    <xf numFmtId="0" fontId="4" fillId="2" borderId="0" applyAlignment="1" pivotButton="0" quotePrefix="0" xfId="0">
      <alignment horizontal="center" vertical="center"/>
    </xf>
    <xf numFmtId="0" fontId="4" fillId="3" borderId="0" applyAlignment="1" pivotButton="0" quotePrefix="0" xfId="0">
      <alignment horizontal="center"/>
    </xf>
    <xf numFmtId="0" fontId="4" fillId="2" borderId="0" applyAlignment="1" pivotButton="0" quotePrefix="0" xfId="0">
      <alignment horizontal="center"/>
    </xf>
    <xf numFmtId="0" fontId="3" fillId="3" borderId="0" applyAlignment="1" pivotButton="0" quotePrefix="0" xfId="0">
      <alignment horizontal="center"/>
    </xf>
    <xf numFmtId="0" fontId="4" fillId="3" borderId="0" applyAlignment="1" pivotButton="0" quotePrefix="0" xfId="0">
      <alignment horizontal="center" vertical="center" wrapText="1"/>
    </xf>
    <xf numFmtId="0" fontId="4" fillId="2" borderId="1" applyAlignment="1" pivotButton="0" quotePrefix="0" xfId="0">
      <alignment horizontal="center" vertical="center"/>
    </xf>
    <xf numFmtId="0" fontId="4" fillId="6" borderId="1" applyAlignment="1" pivotButton="0" quotePrefix="0" xfId="0">
      <alignment horizontal="center" vertical="center"/>
    </xf>
    <xf numFmtId="0" fontId="4" fillId="7" borderId="1" applyAlignment="1" pivotButton="0" quotePrefix="0" xfId="0">
      <alignment horizontal="center" vertical="center"/>
    </xf>
    <xf numFmtId="0" fontId="4" fillId="8" borderId="1" applyAlignment="1" pivotButton="0" quotePrefix="0" xfId="0">
      <alignment horizontal="center" vertical="center"/>
    </xf>
    <xf numFmtId="0" fontId="8" fillId="9" borderId="1" applyAlignment="1" pivotButton="0" quotePrefix="0" xfId="0">
      <alignment horizontal="center" vertical="center"/>
    </xf>
    <xf numFmtId="0" fontId="9" fillId="2" borderId="0" applyAlignment="1" pivotButton="0" quotePrefix="0" xfId="0">
      <alignment horizontal="center" vertical="center"/>
    </xf>
    <xf numFmtId="0" fontId="7" fillId="2" borderId="0" applyAlignment="1" pivotButton="0" quotePrefix="0" xfId="0">
      <alignment horizontal="center"/>
    </xf>
    <xf numFmtId="0" fontId="7" fillId="2" borderId="0" applyAlignment="1" pivotButton="0" quotePrefix="0" xfId="0">
      <alignment vertical="center" wrapText="1"/>
    </xf>
    <xf numFmtId="0" fontId="7" fillId="3" borderId="0" applyAlignment="1" pivotButton="0" quotePrefix="0" xfId="0">
      <alignment vertical="center" wrapText="1"/>
    </xf>
    <xf numFmtId="0" fontId="7" fillId="2" borderId="12" applyAlignment="1" pivotButton="0" quotePrefix="0" xfId="0">
      <alignment vertical="top"/>
    </xf>
    <xf numFmtId="0" fontId="7" fillId="2" borderId="9" applyAlignment="1" pivotButton="0" quotePrefix="0" xfId="0">
      <alignment vertical="top"/>
    </xf>
    <xf numFmtId="0" fontId="7" fillId="2" borderId="0" applyAlignment="1" pivotButton="0" quotePrefix="0" xfId="0">
      <alignment horizontal="left" vertical="top"/>
    </xf>
    <xf numFmtId="0" fontId="9" fillId="10" borderId="1" applyAlignment="1" pivotButton="0" quotePrefix="0" xfId="0">
      <alignment horizontal="center"/>
    </xf>
    <xf numFmtId="0" fontId="4" fillId="2" borderId="1" applyAlignment="1" pivotButton="0" quotePrefix="0" xfId="0">
      <alignment horizontal="center"/>
    </xf>
    <xf numFmtId="0" fontId="23" fillId="10" borderId="1" applyAlignment="1" pivotButton="0" quotePrefix="0" xfId="0">
      <alignment horizontal="center" wrapText="1"/>
    </xf>
    <xf numFmtId="0" fontId="23" fillId="2" borderId="2" applyAlignment="1" pivotButton="0" quotePrefix="0" xfId="0">
      <alignment horizontal="center" wrapText="1"/>
    </xf>
    <xf numFmtId="0" fontId="4" fillId="2" borderId="10" applyAlignment="1" pivotButton="0" quotePrefix="0" xfId="0">
      <alignment horizontal="center"/>
    </xf>
    <xf numFmtId="0" fontId="4" fillId="2" borderId="3" applyAlignment="1" pivotButton="0" quotePrefix="0" xfId="0">
      <alignment horizontal="center"/>
    </xf>
    <xf numFmtId="0" fontId="10" fillId="2" borderId="1" applyAlignment="1" pivotButton="0" quotePrefix="0" xfId="0">
      <alignment horizontal="center" vertical="center"/>
    </xf>
    <xf numFmtId="0" fontId="7" fillId="2" borderId="1" applyAlignment="1" pivotButton="0" quotePrefix="0" xfId="1">
      <alignment horizontal="center"/>
    </xf>
    <xf numFmtId="0" fontId="23" fillId="2" borderId="1" applyAlignment="1" pivotButton="0" quotePrefix="0" xfId="1">
      <alignment horizontal="center"/>
    </xf>
    <xf numFmtId="0" fontId="11" fillId="2" borderId="1" applyAlignment="1" pivotButton="0" quotePrefix="0" xfId="0">
      <alignment horizontal="center" vertical="center"/>
    </xf>
    <xf numFmtId="0" fontId="7" fillId="2" borderId="1" applyAlignment="1" pivotButton="0" quotePrefix="0" xfId="1">
      <alignment horizontal="center" vertical="center"/>
    </xf>
    <xf numFmtId="0" fontId="11" fillId="2" borderId="0" applyAlignment="1" pivotButton="0" quotePrefix="0" xfId="0">
      <alignment horizontal="center" vertical="center"/>
    </xf>
    <xf numFmtId="0" fontId="7" fillId="2" borderId="0" applyAlignment="1" pivotButton="0" quotePrefix="0" xfId="1">
      <alignment horizontal="center" vertical="center"/>
    </xf>
    <xf numFmtId="0" fontId="39" fillId="2" borderId="0" applyAlignment="1" pivotButton="0" quotePrefix="0" xfId="0">
      <alignment wrapText="1"/>
    </xf>
    <xf numFmtId="0" fontId="40" fillId="2" borderId="0" applyAlignment="1" pivotButton="0" quotePrefix="0" xfId="0">
      <alignment vertical="center" wrapText="1"/>
    </xf>
    <xf numFmtId="0" fontId="19" fillId="3" borderId="0" pivotButton="0" quotePrefix="0" xfId="0"/>
    <xf numFmtId="0" fontId="20" fillId="3" borderId="0" pivotButton="0" quotePrefix="0" xfId="0"/>
    <xf numFmtId="0" fontId="22" fillId="3" borderId="0" pivotButton="0" quotePrefix="0" xfId="0"/>
    <xf numFmtId="0" fontId="41" fillId="2" borderId="1" applyAlignment="1" pivotButton="0" quotePrefix="1" xfId="2">
      <alignment horizontal="center" vertical="center" wrapText="1"/>
    </xf>
    <xf numFmtId="0" fontId="8" fillId="2" borderId="1" applyAlignment="1" pivotButton="0" quotePrefix="0" xfId="0">
      <alignment horizontal="center" vertical="center"/>
    </xf>
    <xf numFmtId="0" fontId="8" fillId="0" borderId="1" applyAlignment="1" pivotButton="0" quotePrefix="0" xfId="1">
      <alignment horizontal="center" vertical="center" wrapText="1"/>
    </xf>
    <xf numFmtId="0" fontId="0" fillId="2" borderId="0" pivotButton="0" quotePrefix="0" xfId="0"/>
    <xf numFmtId="0" fontId="8" fillId="2" borderId="33" applyAlignment="1" pivotButton="0" quotePrefix="0" xfId="0">
      <alignment horizontal="center" vertical="center" wrapText="1"/>
    </xf>
    <xf numFmtId="14" fontId="12" fillId="10" borderId="1" applyAlignment="1" pivotButton="0" quotePrefix="0" xfId="0">
      <alignment horizontal="center" vertical="center" wrapText="1"/>
    </xf>
    <xf numFmtId="14" fontId="7" fillId="0" borderId="1" applyAlignment="1" applyProtection="1" pivotButton="0" quotePrefix="0" xfId="0">
      <alignment horizontal="center" vertical="center"/>
      <protection locked="0" hidden="0"/>
    </xf>
    <xf numFmtId="0" fontId="7" fillId="0" borderId="1" applyAlignment="1" applyProtection="1" pivotButton="0" quotePrefix="0" xfId="0">
      <alignment horizontal="justify"/>
      <protection locked="0" hidden="0"/>
    </xf>
    <xf numFmtId="0" fontId="7" fillId="0" borderId="1" applyAlignment="1" applyProtection="1" pivotButton="0" quotePrefix="0" xfId="0">
      <alignment horizontal="center" vertical="center"/>
      <protection locked="0" hidden="0"/>
    </xf>
    <xf numFmtId="14" fontId="7" fillId="0" borderId="1" applyAlignment="1" applyProtection="1" pivotButton="0" quotePrefix="0" xfId="0">
      <alignment vertical="center"/>
      <protection locked="0" hidden="0"/>
    </xf>
    <xf numFmtId="0" fontId="7" fillId="0" borderId="1" applyAlignment="1" applyProtection="1" pivotButton="0" quotePrefix="0" xfId="0">
      <alignment vertical="center"/>
      <protection locked="0" hidden="0"/>
    </xf>
    <xf numFmtId="0" fontId="4" fillId="0" borderId="1" applyAlignment="1" applyProtection="1" pivotButton="0" quotePrefix="0" xfId="0">
      <alignment horizontal="justify"/>
      <protection locked="0" hidden="0"/>
    </xf>
    <xf numFmtId="0" fontId="7" fillId="2" borderId="1" applyAlignment="1" applyProtection="1" pivotButton="0" quotePrefix="0" xfId="0">
      <alignment horizontal="justify" vertical="center" wrapText="1"/>
      <protection locked="0" hidden="0"/>
    </xf>
    <xf numFmtId="0" fontId="7" fillId="0" borderId="1" applyAlignment="1" applyProtection="1" pivotButton="0" quotePrefix="0" xfId="0">
      <alignment horizontal="justify" wrapText="1"/>
      <protection locked="0" hidden="0"/>
    </xf>
    <xf numFmtId="0" fontId="7" fillId="0" borderId="1" applyAlignment="1" applyProtection="1" pivotButton="0" quotePrefix="0" xfId="0">
      <alignment horizontal="justify" vertical="top" wrapText="1"/>
      <protection locked="0" hidden="0"/>
    </xf>
    <xf numFmtId="14" fontId="7" fillId="2" borderId="0" applyAlignment="1" pivotButton="0" quotePrefix="0" xfId="0">
      <alignment horizontal="center" vertical="center"/>
    </xf>
    <xf numFmtId="0" fontId="7" fillId="2" borderId="0" applyAlignment="1" pivotButton="0" quotePrefix="0" xfId="0">
      <alignment horizontal="justify"/>
    </xf>
    <xf numFmtId="0" fontId="8" fillId="2" borderId="4" applyAlignment="1" pivotButton="0" quotePrefix="0" xfId="0">
      <alignment horizontal="center"/>
    </xf>
    <xf numFmtId="0" fontId="8" fillId="2" borderId="5" applyAlignment="1" pivotButton="0" quotePrefix="0" xfId="0">
      <alignment horizontal="center"/>
    </xf>
    <xf numFmtId="0" fontId="8" fillId="2" borderId="6" applyAlignment="1" pivotButton="0" quotePrefix="0" xfId="0">
      <alignment horizontal="center"/>
    </xf>
    <xf numFmtId="0" fontId="8" fillId="2" borderId="7" applyAlignment="1" pivotButton="0" quotePrefix="0" xfId="0">
      <alignment horizontal="center"/>
    </xf>
    <xf numFmtId="0" fontId="8" fillId="2" borderId="8" applyAlignment="1" pivotButton="0" quotePrefix="0" xfId="0">
      <alignment horizontal="center"/>
    </xf>
    <xf numFmtId="0" fontId="8" fillId="2" borderId="9" applyAlignment="1" pivotButton="0" quotePrefix="0" xfId="0">
      <alignment horizontal="center"/>
    </xf>
    <xf numFmtId="0" fontId="8" fillId="2" borderId="2" applyAlignment="1" pivotButton="0" quotePrefix="0" xfId="0">
      <alignment horizontal="center" vertical="center" wrapText="1"/>
    </xf>
    <xf numFmtId="0" fontId="8" fillId="2" borderId="10" applyAlignment="1" pivotButton="0" quotePrefix="0" xfId="0">
      <alignment horizontal="center" vertical="center" wrapText="1"/>
    </xf>
    <xf numFmtId="0" fontId="8" fillId="2" borderId="3" applyAlignment="1" pivotButton="0" quotePrefix="0" xfId="0">
      <alignment horizontal="center" vertical="center" wrapText="1"/>
    </xf>
    <xf numFmtId="0" fontId="12" fillId="12" borderId="18" applyAlignment="1" pivotButton="0" quotePrefix="0" xfId="0">
      <alignment horizontal="center" vertical="center" wrapText="1"/>
    </xf>
    <xf numFmtId="0" fontId="8" fillId="11" borderId="1" applyAlignment="1" pivotButton="0" quotePrefix="0" xfId="0">
      <alignment horizontal="center" vertical="center"/>
    </xf>
    <xf numFmtId="0" fontId="8" fillId="2" borderId="4" applyAlignment="1" pivotButton="0" quotePrefix="0" xfId="0">
      <alignment horizontal="center" vertical="center" wrapText="1"/>
    </xf>
    <xf numFmtId="0" fontId="8" fillId="2" borderId="11" applyAlignment="1" pivotButton="0" quotePrefix="0" xfId="0">
      <alignment horizontal="center" vertical="center" wrapText="1"/>
    </xf>
    <xf numFmtId="0" fontId="8" fillId="2" borderId="5" applyAlignment="1" pivotButton="0" quotePrefix="0" xfId="0">
      <alignment horizontal="center" vertical="center" wrapText="1"/>
    </xf>
    <xf numFmtId="0" fontId="8" fillId="2" borderId="8" applyAlignment="1" pivotButton="0" quotePrefix="0" xfId="0">
      <alignment horizontal="center" vertical="center" wrapText="1"/>
    </xf>
    <xf numFmtId="0" fontId="8" fillId="2" borderId="12" applyAlignment="1" pivotButton="0" quotePrefix="0" xfId="0">
      <alignment horizontal="center" vertical="center" wrapText="1"/>
    </xf>
    <xf numFmtId="0" fontId="8" fillId="2" borderId="9" applyAlignment="1" pivotButton="0" quotePrefix="0" xfId="0">
      <alignment horizontal="center" vertical="center" wrapText="1"/>
    </xf>
    <xf numFmtId="0" fontId="7" fillId="2" borderId="16" applyAlignment="1" pivotButton="0" quotePrefix="0" xfId="1">
      <alignment horizontal="center" vertical="center"/>
    </xf>
    <xf numFmtId="0" fontId="7" fillId="2" borderId="17" applyAlignment="1" pivotButton="0" quotePrefix="0" xfId="1">
      <alignment horizontal="center" vertical="center"/>
    </xf>
    <xf numFmtId="1" fontId="7" fillId="2" borderId="16" applyAlignment="1" pivotButton="0" quotePrefix="0" xfId="1">
      <alignment horizontal="center" vertical="center"/>
    </xf>
    <xf numFmtId="0" fontId="3" fillId="2" borderId="0" applyAlignment="1" pivotButton="0" quotePrefix="0" xfId="0">
      <alignment horizontal="center" vertical="center"/>
    </xf>
    <xf numFmtId="0" fontId="7" fillId="2" borderId="9" applyAlignment="1" pivotButton="0" quotePrefix="0" xfId="0">
      <alignment horizontal="justify" vertical="top" wrapText="1"/>
    </xf>
    <xf numFmtId="0" fontId="7" fillId="2" borderId="13" applyAlignment="1" pivotButton="0" quotePrefix="0" xfId="0">
      <alignment horizontal="justify" vertical="top"/>
    </xf>
    <xf numFmtId="0" fontId="7" fillId="2" borderId="3" applyAlignment="1" pivotButton="0" quotePrefix="0" xfId="0">
      <alignment horizontal="justify" vertical="top"/>
    </xf>
    <xf numFmtId="0" fontId="7" fillId="2" borderId="1" applyAlignment="1" pivotButton="0" quotePrefix="0" xfId="0">
      <alignment horizontal="justify" vertical="top"/>
    </xf>
    <xf numFmtId="0" fontId="7" fillId="2" borderId="5" applyAlignment="1" pivotButton="0" quotePrefix="0" xfId="0">
      <alignment horizontal="justify" vertical="top"/>
    </xf>
    <xf numFmtId="0" fontId="7" fillId="2" borderId="14" applyAlignment="1" pivotButton="0" quotePrefix="0" xfId="0">
      <alignment horizontal="justify" vertical="top"/>
    </xf>
    <xf numFmtId="0" fontId="4" fillId="11" borderId="7" applyAlignment="1" pivotButton="0" quotePrefix="0" xfId="0">
      <alignment horizontal="left" vertical="center" wrapText="1"/>
    </xf>
    <xf numFmtId="0" fontId="7" fillId="11" borderId="15" applyAlignment="1" pivotButton="0" quotePrefix="0" xfId="0">
      <alignment horizontal="left" vertical="center" wrapText="1"/>
    </xf>
    <xf numFmtId="0" fontId="7" fillId="2" borderId="7" applyAlignment="1" pivotButton="0" quotePrefix="0" xfId="0">
      <alignment horizontal="justify" vertical="top"/>
    </xf>
    <xf numFmtId="0" fontId="7" fillId="2" borderId="15" applyAlignment="1" pivotButton="0" quotePrefix="0" xfId="0">
      <alignment horizontal="justify" vertical="top"/>
    </xf>
    <xf numFmtId="0" fontId="9" fillId="12" borderId="8" applyAlignment="1" pivotButton="0" quotePrefix="0" xfId="0">
      <alignment horizontal="center" vertical="center"/>
    </xf>
    <xf numFmtId="0" fontId="9" fillId="12" borderId="12" applyAlignment="1" pivotButton="0" quotePrefix="0" xfId="0">
      <alignment horizontal="center" vertical="center"/>
    </xf>
    <xf numFmtId="0" fontId="9" fillId="12" borderId="9" applyAlignment="1" pivotButton="0" quotePrefix="0" xfId="0">
      <alignment horizontal="center" vertical="center"/>
    </xf>
    <xf numFmtId="0" fontId="9" fillId="4" borderId="14" applyAlignment="1" pivotButton="0" quotePrefix="0" xfId="0">
      <alignment horizontal="center" vertical="center"/>
    </xf>
    <xf numFmtId="0" fontId="9" fillId="10" borderId="16" applyAlignment="1" pivotButton="0" quotePrefix="0" xfId="0">
      <alignment horizontal="center" vertical="center"/>
    </xf>
    <xf numFmtId="0" fontId="4" fillId="2" borderId="1" applyAlignment="1" pivotButton="0" quotePrefix="0" xfId="0">
      <alignment horizontal="center" vertical="center"/>
    </xf>
    <xf numFmtId="0" fontId="9" fillId="10" borderId="1" applyAlignment="1" pivotButton="0" quotePrefix="0" xfId="0">
      <alignment horizontal="center" vertical="center"/>
    </xf>
    <xf numFmtId="0" fontId="21" fillId="0" borderId="1" applyAlignment="1" pivotButton="0" quotePrefix="0" xfId="0">
      <alignment horizontal="center" vertical="center" wrapText="1"/>
    </xf>
    <xf numFmtId="0" fontId="9" fillId="12" borderId="1" applyAlignment="1" pivotButton="0" quotePrefix="0" xfId="0">
      <alignment horizontal="center" vertical="center"/>
    </xf>
    <xf numFmtId="0" fontId="9" fillId="12" borderId="14" applyAlignment="1" pivotButton="0" quotePrefix="0" xfId="0">
      <alignment horizontal="center" vertical="center"/>
    </xf>
    <xf numFmtId="0" fontId="7" fillId="2" borderId="1" applyAlignment="1" pivotButton="0" quotePrefix="0" xfId="0">
      <alignment horizontal="center" vertical="center"/>
    </xf>
    <xf numFmtId="0" fontId="7" fillId="2" borderId="2" applyAlignment="1" pivotButton="0" quotePrefix="0" xfId="0">
      <alignment horizontal="center" vertical="center"/>
    </xf>
    <xf numFmtId="0" fontId="4" fillId="11" borderId="5" applyAlignment="1" pivotButton="0" quotePrefix="0" xfId="0">
      <alignment horizontal="left" vertical="center" wrapText="1"/>
    </xf>
    <xf numFmtId="0" fontId="7" fillId="11" borderId="14" applyAlignment="1" pivotButton="0" quotePrefix="0" xfId="0">
      <alignment horizontal="left" vertical="center" wrapText="1"/>
    </xf>
    <xf numFmtId="0" fontId="7" fillId="2" borderId="9" applyAlignment="1" pivotButton="0" quotePrefix="0" xfId="0">
      <alignment horizontal="justify" vertical="top"/>
    </xf>
    <xf numFmtId="0" fontId="9" fillId="10" borderId="11" applyAlignment="1" pivotButton="0" quotePrefix="0" xfId="0">
      <alignment horizontal="center" vertical="center" wrapText="1"/>
    </xf>
    <xf numFmtId="0" fontId="9" fillId="10" borderId="5" applyAlignment="1" pivotButton="0" quotePrefix="0" xfId="0">
      <alignment horizontal="center" vertical="center" wrapText="1"/>
    </xf>
    <xf numFmtId="0" fontId="9" fillId="10" borderId="12" applyAlignment="1" pivotButton="0" quotePrefix="0" xfId="0">
      <alignment horizontal="center" vertical="center" wrapText="1"/>
    </xf>
    <xf numFmtId="0" fontId="9" fillId="10" borderId="9" applyAlignment="1" pivotButton="0" quotePrefix="0" xfId="0">
      <alignment horizontal="center" vertical="center" wrapText="1"/>
    </xf>
    <xf numFmtId="0" fontId="9" fillId="10" borderId="4" applyAlignment="1" pivotButton="0" quotePrefix="0" xfId="0">
      <alignment horizontal="center" vertical="center"/>
    </xf>
    <xf numFmtId="0" fontId="9" fillId="10" borderId="5" applyAlignment="1" pivotButton="0" quotePrefix="0" xfId="0">
      <alignment horizontal="center" vertical="center"/>
    </xf>
    <xf numFmtId="0" fontId="9" fillId="10" borderId="6" applyAlignment="1" pivotButton="0" quotePrefix="0" xfId="0">
      <alignment horizontal="center" vertical="center"/>
    </xf>
    <xf numFmtId="0" fontId="9" fillId="10" borderId="7" applyAlignment="1" pivotButton="0" quotePrefix="0" xfId="0">
      <alignment horizontal="center" vertical="center"/>
    </xf>
    <xf numFmtId="0" fontId="9" fillId="10" borderId="8" applyAlignment="1" pivotButton="0" quotePrefix="0" xfId="0">
      <alignment horizontal="center" vertical="center"/>
    </xf>
    <xf numFmtId="0" fontId="9" fillId="10" borderId="9" applyAlignment="1" pivotButton="0" quotePrefix="0" xfId="0">
      <alignment horizontal="center" vertical="center"/>
    </xf>
    <xf numFmtId="0" fontId="4" fillId="2" borderId="4" applyAlignment="1" pivotButton="0" quotePrefix="0" xfId="0">
      <alignment horizontal="center" vertical="center"/>
    </xf>
    <xf numFmtId="0" fontId="4" fillId="2" borderId="11" applyAlignment="1" pivotButton="0" quotePrefix="0" xfId="0">
      <alignment horizontal="center" vertical="center"/>
    </xf>
    <xf numFmtId="0" fontId="4" fillId="2" borderId="5" applyAlignment="1" pivotButton="0" quotePrefix="0" xfId="0">
      <alignment horizontal="center" vertical="center"/>
    </xf>
    <xf numFmtId="0" fontId="4" fillId="2" borderId="6" applyAlignment="1" pivotButton="0" quotePrefix="0" xfId="0">
      <alignment horizontal="center" vertical="center"/>
    </xf>
    <xf numFmtId="0" fontId="4" fillId="2" borderId="0" applyAlignment="1" pivotButton="0" quotePrefix="0" xfId="0">
      <alignment horizontal="center" vertical="center"/>
    </xf>
    <xf numFmtId="0" fontId="4" fillId="2" borderId="7" applyAlignment="1" pivotButton="0" quotePrefix="0" xfId="0">
      <alignment horizontal="center" vertical="center"/>
    </xf>
    <xf numFmtId="0" fontId="4" fillId="2" borderId="8" applyAlignment="1" pivotButton="0" quotePrefix="0" xfId="0">
      <alignment horizontal="center" vertical="center"/>
    </xf>
    <xf numFmtId="0" fontId="4" fillId="2" borderId="12" applyAlignment="1" pivotButton="0" quotePrefix="0" xfId="0">
      <alignment horizontal="center" vertical="center"/>
    </xf>
    <xf numFmtId="0" fontId="4" fillId="2" borderId="9" applyAlignment="1" pivotButton="0" quotePrefix="0" xfId="0">
      <alignment horizontal="center" vertical="center"/>
    </xf>
    <xf numFmtId="0" fontId="9" fillId="10" borderId="4" applyAlignment="1" pivotButton="0" quotePrefix="0" xfId="0">
      <alignment horizontal="center" vertical="center" wrapText="1"/>
    </xf>
    <xf numFmtId="0" fontId="9" fillId="10" borderId="6" applyAlignment="1" pivotButton="0" quotePrefix="0" xfId="0">
      <alignment horizontal="center" vertical="center" wrapText="1"/>
    </xf>
    <xf numFmtId="0" fontId="9" fillId="10" borderId="7" applyAlignment="1" pivotButton="0" quotePrefix="0" xfId="0">
      <alignment horizontal="center" vertical="center" wrapText="1"/>
    </xf>
    <xf numFmtId="0" fontId="9" fillId="10" borderId="8" applyAlignment="1" pivotButton="0" quotePrefix="0" xfId="0">
      <alignment horizontal="center" vertical="center" wrapText="1"/>
    </xf>
    <xf numFmtId="0" fontId="9" fillId="10" borderId="2" applyAlignment="1" pivotButton="0" quotePrefix="0" xfId="0">
      <alignment horizontal="center" vertical="center"/>
    </xf>
    <xf numFmtId="0" fontId="9" fillId="10" borderId="10" applyAlignment="1" pivotButton="0" quotePrefix="0" xfId="0">
      <alignment horizontal="center" vertical="center"/>
    </xf>
    <xf numFmtId="0" fontId="9" fillId="10" borderId="3" applyAlignment="1" pivotButton="0" quotePrefix="0" xfId="0">
      <alignment horizontal="center" vertical="center"/>
    </xf>
    <xf numFmtId="0" fontId="4" fillId="2" borderId="2" applyAlignment="1" pivotButton="0" quotePrefix="0" xfId="0">
      <alignment horizontal="center" vertical="center" wrapText="1"/>
    </xf>
    <xf numFmtId="0" fontId="4" fillId="2" borderId="10" applyAlignment="1" pivotButton="0" quotePrefix="0" xfId="0">
      <alignment horizontal="center" vertical="center" wrapText="1"/>
    </xf>
    <xf numFmtId="0" fontId="4" fillId="2" borderId="3" applyAlignment="1" pivotButton="0" quotePrefix="0" xfId="0">
      <alignment horizontal="center" vertical="center" wrapText="1"/>
    </xf>
    <xf numFmtId="9" fontId="4" fillId="2" borderId="4" applyAlignment="1" pivotButton="0" quotePrefix="0" xfId="1">
      <alignment horizontal="center" vertical="center"/>
    </xf>
    <xf numFmtId="9" fontId="4" fillId="2" borderId="5" applyAlignment="1" pivotButton="0" quotePrefix="0" xfId="1">
      <alignment horizontal="center" vertical="center"/>
    </xf>
    <xf numFmtId="9" fontId="4" fillId="2" borderId="8" applyAlignment="1" pivotButton="0" quotePrefix="0" xfId="1">
      <alignment horizontal="center" vertical="center"/>
    </xf>
    <xf numFmtId="9" fontId="4" fillId="2" borderId="9" applyAlignment="1" pivotButton="0" quotePrefix="0" xfId="1">
      <alignment horizontal="center" vertical="center"/>
    </xf>
    <xf numFmtId="0" fontId="4" fillId="2" borderId="2" applyAlignment="1" pivotButton="0" quotePrefix="0" xfId="0">
      <alignment horizontal="center" vertical="center"/>
    </xf>
    <xf numFmtId="0" fontId="4" fillId="2" borderId="10" applyAlignment="1" pivotButton="0" quotePrefix="0" xfId="0">
      <alignment horizontal="center" vertical="center"/>
    </xf>
    <xf numFmtId="0" fontId="4" fillId="2" borderId="3" applyAlignment="1" pivotButton="0" quotePrefix="0" xfId="0">
      <alignment horizontal="center" vertical="center"/>
    </xf>
    <xf numFmtId="0" fontId="9" fillId="2" borderId="2" applyAlignment="1" pivotButton="0" quotePrefix="0" xfId="0">
      <alignment horizontal="center" vertical="center" wrapText="1"/>
    </xf>
    <xf numFmtId="0" fontId="9" fillId="2" borderId="10" applyAlignment="1" pivotButton="0" quotePrefix="0" xfId="0">
      <alignment horizontal="center" vertical="center" wrapText="1"/>
    </xf>
    <xf numFmtId="0" fontId="9" fillId="2" borderId="3" applyAlignment="1" pivotButton="0" quotePrefix="0" xfId="0">
      <alignment horizontal="center" vertical="center" wrapText="1"/>
    </xf>
    <xf numFmtId="9" fontId="4" fillId="2" borderId="1" applyAlignment="1" pivotButton="0" quotePrefix="0" xfId="1">
      <alignment horizontal="center" vertical="center"/>
    </xf>
    <xf numFmtId="0" fontId="7" fillId="2" borderId="11" applyAlignment="1" pivotButton="0" quotePrefix="0" xfId="0">
      <alignment horizontal="center" vertical="center"/>
    </xf>
    <xf numFmtId="0" fontId="3" fillId="11" borderId="16" applyAlignment="1" pivotButton="0" quotePrefix="0" xfId="0">
      <alignment horizontal="center" vertical="center"/>
    </xf>
    <xf numFmtId="0" fontId="9" fillId="10" borderId="1" applyAlignment="1" pivotButton="0" quotePrefix="0" xfId="0">
      <alignment horizontal="center" vertical="center" wrapText="1"/>
    </xf>
    <xf numFmtId="0" fontId="4" fillId="2" borderId="1" applyAlignment="1" pivotButton="0" quotePrefix="0" xfId="0">
      <alignment horizontal="left" vertical="center" wrapText="1"/>
    </xf>
    <xf numFmtId="9" fontId="4" fillId="2" borderId="1" applyAlignment="1" pivotButton="0" quotePrefix="0" xfId="1">
      <alignment horizontal="center" vertical="center" wrapText="1"/>
    </xf>
    <xf numFmtId="0" fontId="4" fillId="2" borderId="1" applyAlignment="1" pivotButton="0" quotePrefix="0" xfId="0">
      <alignment horizontal="left" vertical="center"/>
    </xf>
    <xf numFmtId="0" fontId="7" fillId="2" borderId="1" applyAlignment="1" pivotButton="0" quotePrefix="0" xfId="0">
      <alignment horizontal="left" vertical="center"/>
    </xf>
    <xf numFmtId="0" fontId="7" fillId="2" borderId="3" applyAlignment="1" pivotButton="0" quotePrefix="0" xfId="0">
      <alignment horizontal="center" vertical="center"/>
    </xf>
    <xf numFmtId="0" fontId="13" fillId="2" borderId="0" applyAlignment="1" pivotButton="0" quotePrefix="0" xfId="2">
      <alignment horizontal="center" vertical="center"/>
    </xf>
    <xf numFmtId="0" fontId="7" fillId="2" borderId="4" applyAlignment="1" pivotButton="0" quotePrefix="0" xfId="0">
      <alignment horizontal="center" vertical="center"/>
    </xf>
    <xf numFmtId="0" fontId="7" fillId="2" borderId="5" applyAlignment="1" pivotButton="0" quotePrefix="0" xfId="0">
      <alignment horizontal="center" vertical="center"/>
    </xf>
    <xf numFmtId="0" fontId="7" fillId="2" borderId="6" applyAlignment="1" pivotButton="0" quotePrefix="0" xfId="0">
      <alignment horizontal="center" vertical="center"/>
    </xf>
    <xf numFmtId="0" fontId="7" fillId="2" borderId="7" applyAlignment="1" pivotButton="0" quotePrefix="0" xfId="0">
      <alignment horizontal="center" vertical="center"/>
    </xf>
    <xf numFmtId="0" fontId="7" fillId="2" borderId="8" applyAlignment="1" pivotButton="0" quotePrefix="0" xfId="0">
      <alignment horizontal="center" vertical="center"/>
    </xf>
    <xf numFmtId="0" fontId="7" fillId="2" borderId="9" applyAlignment="1" pivotButton="0" quotePrefix="0" xfId="0">
      <alignment horizontal="center" vertical="center"/>
    </xf>
    <xf numFmtId="0" fontId="8" fillId="2" borderId="1" applyAlignment="1" pivotButton="0" quotePrefix="0" xfId="0">
      <alignment horizontal="center" vertical="center" wrapText="1"/>
    </xf>
    <xf numFmtId="0" fontId="21" fillId="2" borderId="1" applyAlignment="1" pivotButton="0" quotePrefix="0" xfId="0">
      <alignment horizontal="center" vertical="center" wrapText="1"/>
    </xf>
    <xf numFmtId="9" fontId="4" fillId="2" borderId="4" applyAlignment="1" pivotButton="0" quotePrefix="0" xfId="1">
      <alignment horizontal="center" vertical="center" wrapText="1"/>
    </xf>
    <xf numFmtId="9" fontId="4" fillId="2" borderId="5" applyAlignment="1" pivotButton="0" quotePrefix="0" xfId="1">
      <alignment horizontal="center" vertical="center" wrapText="1"/>
    </xf>
    <xf numFmtId="9" fontId="4" fillId="2" borderId="8" applyAlignment="1" pivotButton="0" quotePrefix="0" xfId="1">
      <alignment horizontal="center" vertical="center" wrapText="1"/>
    </xf>
    <xf numFmtId="9" fontId="4" fillId="2" borderId="9" applyAlignment="1" pivotButton="0" quotePrefix="0" xfId="1">
      <alignment horizontal="center" vertical="center" wrapText="1"/>
    </xf>
    <xf numFmtId="0" fontId="4" fillId="2" borderId="1" applyAlignment="1" pivotButton="0" quotePrefix="0" xfId="1">
      <alignment horizontal="center" vertical="center"/>
    </xf>
    <xf numFmtId="0" fontId="4" fillId="2" borderId="1" applyAlignment="1" pivotButton="0" quotePrefix="0" xfId="0">
      <alignment horizontal="center" vertical="center" wrapText="1"/>
    </xf>
    <xf numFmtId="0" fontId="7" fillId="3" borderId="0" applyAlignment="1" pivotButton="0" quotePrefix="0" xfId="0">
      <alignment horizontal="center" vertical="center"/>
    </xf>
    <xf numFmtId="0" fontId="7" fillId="2" borderId="0" applyAlignment="1" pivotButton="0" quotePrefix="0" xfId="0">
      <alignment horizontal="left" vertical="top" wrapText="1"/>
    </xf>
    <xf numFmtId="0" fontId="7" fillId="2" borderId="0" applyAlignment="1" pivotButton="0" quotePrefix="0" xfId="0">
      <alignment horizontal="left" vertical="top"/>
    </xf>
    <xf numFmtId="0" fontId="7" fillId="2" borderId="7" applyAlignment="1" pivotButton="0" quotePrefix="0" xfId="0">
      <alignment horizontal="left" vertical="top"/>
    </xf>
    <xf numFmtId="0" fontId="4" fillId="11" borderId="0" applyAlignment="1" pivotButton="0" quotePrefix="0" xfId="0">
      <alignment horizontal="left" vertical="top" wrapText="1"/>
    </xf>
    <xf numFmtId="0" fontId="4" fillId="11" borderId="7" applyAlignment="1" pivotButton="0" quotePrefix="0" xfId="0">
      <alignment horizontal="left" vertical="top" wrapText="1"/>
    </xf>
    <xf numFmtId="0" fontId="4" fillId="11" borderId="0" applyAlignment="1" pivotButton="0" quotePrefix="0" xfId="0">
      <alignment horizontal="left" vertical="top"/>
    </xf>
    <xf numFmtId="0" fontId="4" fillId="11" borderId="7" applyAlignment="1" pivotButton="0" quotePrefix="0" xfId="0">
      <alignment horizontal="left" vertical="top"/>
    </xf>
    <xf numFmtId="0" fontId="7" fillId="2" borderId="7" applyAlignment="1" pivotButton="0" quotePrefix="0" xfId="0">
      <alignment horizontal="left" vertical="top" wrapText="1"/>
    </xf>
    <xf numFmtId="0" fontId="4" fillId="3" borderId="0" applyAlignment="1" pivotButton="0" quotePrefix="0" xfId="0">
      <alignment horizontal="center" vertical="center" wrapText="1"/>
    </xf>
    <xf numFmtId="0" fontId="9" fillId="4" borderId="1" applyAlignment="1" pivotButton="0" quotePrefix="0" xfId="0">
      <alignment horizontal="center" vertical="center"/>
    </xf>
    <xf numFmtId="0" fontId="7" fillId="2" borderId="6" applyAlignment="1" pivotButton="0" quotePrefix="0" xfId="0">
      <alignment horizontal="center"/>
    </xf>
    <xf numFmtId="0" fontId="7" fillId="2" borderId="0" applyAlignment="1" pivotButton="0" quotePrefix="0" xfId="0">
      <alignment horizontal="center"/>
    </xf>
    <xf numFmtId="0" fontId="7" fillId="2" borderId="8" applyAlignment="1" pivotButton="0" quotePrefix="0" xfId="0">
      <alignment horizontal="center"/>
    </xf>
    <xf numFmtId="0" fontId="7" fillId="2" borderId="12" applyAlignment="1" pivotButton="0" quotePrefix="0" xfId="0">
      <alignment horizontal="center"/>
    </xf>
    <xf numFmtId="0" fontId="7" fillId="3" borderId="0" applyAlignment="1" pivotButton="0" quotePrefix="0" xfId="0">
      <alignment horizontal="center" vertical="center" wrapText="1"/>
    </xf>
    <xf numFmtId="0" fontId="9" fillId="12" borderId="4" applyAlignment="1" pivotButton="0" quotePrefix="0" xfId="0">
      <alignment horizontal="center" vertical="center"/>
    </xf>
    <xf numFmtId="0" fontId="9" fillId="12" borderId="11" applyAlignment="1" pivotButton="0" quotePrefix="0" xfId="0">
      <alignment horizontal="center" vertical="center"/>
    </xf>
    <xf numFmtId="0" fontId="9" fillId="12" borderId="5" applyAlignment="1" pivotButton="0" quotePrefix="0" xfId="0">
      <alignment horizontal="center" vertical="center"/>
    </xf>
    <xf numFmtId="0" fontId="4" fillId="3" borderId="0" applyAlignment="1" pivotButton="0" quotePrefix="0" xfId="0">
      <alignment horizontal="center"/>
    </xf>
    <xf numFmtId="0" fontId="4" fillId="3" borderId="0" applyAlignment="1" pivotButton="0" quotePrefix="0" xfId="0">
      <alignment horizontal="center" vertical="top"/>
    </xf>
    <xf numFmtId="1" fontId="4" fillId="2" borderId="4" applyAlignment="1" pivotButton="0" quotePrefix="0" xfId="1">
      <alignment horizontal="center" vertical="center"/>
    </xf>
    <xf numFmtId="1" fontId="4" fillId="2" borderId="5" applyAlignment="1" pivotButton="0" quotePrefix="0" xfId="1">
      <alignment horizontal="center" vertical="center"/>
    </xf>
    <xf numFmtId="1" fontId="4" fillId="2" borderId="8" applyAlignment="1" pivotButton="0" quotePrefix="0" xfId="1">
      <alignment horizontal="center" vertical="center"/>
    </xf>
    <xf numFmtId="1" fontId="4" fillId="2" borderId="9" applyAlignment="1" pivotButton="0" quotePrefix="0" xfId="1">
      <alignment horizontal="center" vertical="center"/>
    </xf>
    <xf numFmtId="0" fontId="4" fillId="3" borderId="0" applyAlignment="1" pivotButton="0" quotePrefix="0" xfId="0">
      <alignment horizontal="center" vertical="center"/>
    </xf>
    <xf numFmtId="0" fontId="4" fillId="2" borderId="0" applyAlignment="1" pivotButton="0" quotePrefix="0" xfId="0">
      <alignment horizontal="center"/>
    </xf>
    <xf numFmtId="0" fontId="9" fillId="12" borderId="1" applyAlignment="1" pivotButton="0" quotePrefix="0" xfId="0">
      <alignment horizontal="center"/>
    </xf>
    <xf numFmtId="0" fontId="4" fillId="2" borderId="1" applyAlignment="1" pivotButton="0" quotePrefix="0" xfId="0">
      <alignment horizontal="left"/>
    </xf>
    <xf numFmtId="0" fontId="9" fillId="10" borderId="13" applyAlignment="1" pivotButton="0" quotePrefix="0" xfId="0">
      <alignment horizontal="center" vertical="center" wrapText="1"/>
    </xf>
    <xf numFmtId="0" fontId="4" fillId="2" borderId="13" applyAlignment="1" pivotButton="0" quotePrefix="0" xfId="0">
      <alignment horizontal="center" vertical="center" wrapText="1"/>
    </xf>
    <xf numFmtId="0" fontId="7" fillId="2" borderId="16" applyAlignment="1" pivotButton="0" quotePrefix="0" xfId="1">
      <alignment horizontal="justify" vertical="center" wrapText="1"/>
    </xf>
    <xf numFmtId="1" fontId="7" fillId="2" borderId="16" applyAlignment="1" pivotButton="0" quotePrefix="0" xfId="1">
      <alignment horizontal="justify" vertical="center"/>
    </xf>
    <xf numFmtId="1" fontId="7" fillId="2" borderId="16" applyAlignment="1" pivotButton="0" quotePrefix="0" xfId="1">
      <alignment horizontal="justify" vertical="center" wrapText="1"/>
    </xf>
    <xf numFmtId="0" fontId="7" fillId="2" borderId="19" applyAlignment="1" pivotButton="0" quotePrefix="0" xfId="1">
      <alignment horizontal="center" vertical="center"/>
    </xf>
    <xf numFmtId="0" fontId="7" fillId="2" borderId="20" applyAlignment="1" pivotButton="0" quotePrefix="0" xfId="1">
      <alignment horizontal="center" vertical="center"/>
    </xf>
    <xf numFmtId="0" fontId="7" fillId="2" borderId="21" applyAlignment="1" pivotButton="0" quotePrefix="0" xfId="1">
      <alignment horizontal="center" vertical="center"/>
    </xf>
    <xf numFmtId="10" fontId="7" fillId="2" borderId="16" applyAlignment="1" pivotButton="0" quotePrefix="0" xfId="1">
      <alignment horizontal="center" vertical="center" wrapText="1"/>
    </xf>
    <xf numFmtId="0" fontId="7" fillId="2" borderId="19" applyAlignment="1" pivotButton="0" quotePrefix="0" xfId="1">
      <alignment horizontal="justify" vertical="center" wrapText="1"/>
    </xf>
    <xf numFmtId="0" fontId="7" fillId="2" borderId="20" applyAlignment="1" pivotButton="0" quotePrefix="0" xfId="1">
      <alignment horizontal="justify" vertical="center" wrapText="1"/>
    </xf>
    <xf numFmtId="0" fontId="7" fillId="2" borderId="21" applyAlignment="1" pivotButton="0" quotePrefix="0" xfId="1">
      <alignment horizontal="justify" vertical="center" wrapText="1"/>
    </xf>
    <xf numFmtId="10" fontId="7" fillId="2" borderId="19" applyAlignment="1" pivotButton="0" quotePrefix="0" xfId="1">
      <alignment horizontal="center" vertical="center" wrapText="1"/>
    </xf>
    <xf numFmtId="10" fontId="7" fillId="2" borderId="20" applyAlignment="1" pivotButton="0" quotePrefix="0" xfId="1">
      <alignment horizontal="center" vertical="center" wrapText="1"/>
    </xf>
    <xf numFmtId="10" fontId="7" fillId="2" borderId="21" applyAlignment="1" pivotButton="0" quotePrefix="0" xfId="1">
      <alignment horizontal="center" vertical="center" wrapText="1"/>
    </xf>
    <xf numFmtId="10" fontId="7" fillId="2" borderId="16" applyAlignment="1" pivotButton="0" quotePrefix="0" xfId="1">
      <alignment horizontal="center" vertical="center"/>
    </xf>
    <xf numFmtId="10" fontId="7" fillId="2" borderId="19" applyAlignment="1" pivotButton="0" quotePrefix="0" xfId="1">
      <alignment horizontal="center" vertical="center"/>
    </xf>
    <xf numFmtId="10" fontId="7" fillId="2" borderId="20" applyAlignment="1" pivotButton="0" quotePrefix="0" xfId="1">
      <alignment horizontal="center" vertical="center"/>
    </xf>
    <xf numFmtId="10" fontId="7" fillId="2" borderId="21" applyAlignment="1" pivotButton="0" quotePrefix="0" xfId="1">
      <alignment horizontal="center" vertical="center"/>
    </xf>
    <xf numFmtId="0" fontId="7" fillId="2" borderId="0" applyAlignment="1" pivotButton="0" quotePrefix="0" xfId="0">
      <alignment horizontal="justify" vertical="top" wrapText="1"/>
    </xf>
    <xf numFmtId="0" fontId="7" fillId="2" borderId="7" applyAlignment="1" pivotButton="0" quotePrefix="0" xfId="0">
      <alignment horizontal="justify" vertical="top" wrapText="1"/>
    </xf>
    <xf numFmtId="0" fontId="7" fillId="2" borderId="16" applyAlignment="1" pivotButton="0" quotePrefix="0" xfId="1">
      <alignment horizontal="left" vertical="center"/>
    </xf>
    <xf numFmtId="9" fontId="7" fillId="2" borderId="16" applyAlignment="1" pivotButton="0" quotePrefix="0" xfId="1">
      <alignment horizontal="center" vertical="center"/>
    </xf>
    <xf numFmtId="0" fontId="7" fillId="2" borderId="16" applyAlignment="1" pivotButton="0" quotePrefix="0" xfId="1">
      <alignment horizontal="justify" vertical="top" wrapText="1"/>
    </xf>
    <xf numFmtId="0" fontId="21" fillId="2" borderId="2" applyAlignment="1" pivotButton="0" quotePrefix="0" xfId="0">
      <alignment horizontal="center" vertical="center" wrapText="1"/>
    </xf>
    <xf numFmtId="0" fontId="21" fillId="2" borderId="10" applyAlignment="1" pivotButton="0" quotePrefix="0" xfId="0">
      <alignment horizontal="center" vertical="center" wrapText="1"/>
    </xf>
    <xf numFmtId="0" fontId="21" fillId="2" borderId="3" applyAlignment="1" pivotButton="0" quotePrefix="0" xfId="0">
      <alignment horizontal="center" vertical="center" wrapText="1"/>
    </xf>
    <xf numFmtId="0" fontId="7" fillId="2" borderId="16" applyAlignment="1" pivotButton="0" quotePrefix="0" xfId="1">
      <alignment horizontal="center" vertical="center" wrapText="1"/>
    </xf>
    <xf numFmtId="1" fontId="19" fillId="2" borderId="16" applyAlignment="1" pivotButton="0" quotePrefix="0" xfId="1">
      <alignment horizontal="center" vertical="center"/>
    </xf>
    <xf numFmtId="0" fontId="7" fillId="2" borderId="18" applyAlignment="1" pivotButton="0" quotePrefix="0" xfId="1">
      <alignment horizontal="center" vertical="center"/>
    </xf>
    <xf numFmtId="1" fontId="19" fillId="2" borderId="18" applyAlignment="1" pivotButton="0" quotePrefix="0" xfId="1">
      <alignment horizontal="center" vertical="center"/>
    </xf>
    <xf numFmtId="0" fontId="7" fillId="2" borderId="25" applyAlignment="1" pivotButton="0" quotePrefix="0" xfId="1">
      <alignment horizontal="center" vertical="center"/>
    </xf>
    <xf numFmtId="1" fontId="19" fillId="2" borderId="25" applyAlignment="1" pivotButton="0" quotePrefix="0" xfId="1">
      <alignment horizontal="center" vertical="center"/>
    </xf>
    <xf numFmtId="0" fontId="3" fillId="2" borderId="0" applyAlignment="1" pivotButton="0" quotePrefix="0" xfId="0">
      <alignment horizontal="center" vertical="center"/>
    </xf>
    <xf numFmtId="9" fontId="4" fillId="2" borderId="1" applyAlignment="1" pivotButton="0" quotePrefix="0" xfId="1">
      <alignment horizontal="center" vertical="center"/>
    </xf>
    <xf numFmtId="0" fontId="4" fillId="2" borderId="0" applyAlignment="1" pivotButton="0" quotePrefix="0" xfId="0">
      <alignment horizontal="center" vertical="center"/>
    </xf>
    <xf numFmtId="0" fontId="4" fillId="2" borderId="22" applyAlignment="1" pivotButton="0" quotePrefix="0" xfId="0">
      <alignment horizontal="left" vertical="center" wrapText="1"/>
    </xf>
    <xf numFmtId="0" fontId="4" fillId="2" borderId="23" applyAlignment="1" pivotButton="0" quotePrefix="0" xfId="0">
      <alignment horizontal="left" vertical="center" wrapText="1"/>
    </xf>
    <xf numFmtId="0" fontId="4" fillId="2" borderId="24" applyAlignment="1" pivotButton="0" quotePrefix="0" xfId="0">
      <alignment horizontal="left" vertical="center" wrapText="1"/>
    </xf>
    <xf numFmtId="9" fontId="4" fillId="2" borderId="13" applyAlignment="1" pivotButton="0" quotePrefix="0" xfId="1">
      <alignment horizontal="center" vertical="center" wrapText="1"/>
    </xf>
    <xf numFmtId="9" fontId="4" fillId="2" borderId="13" applyAlignment="1" pivotButton="0" quotePrefix="0" xfId="1">
      <alignment horizontal="center" vertical="center"/>
    </xf>
    <xf numFmtId="0" fontId="4" fillId="2" borderId="1" applyAlignment="1" pivotButton="0" quotePrefix="0" xfId="0">
      <alignment horizontal="left" wrapText="1"/>
    </xf>
    <xf numFmtId="0" fontId="4" fillId="2" borderId="4" applyAlignment="1" pivotButton="0" quotePrefix="0" xfId="0">
      <alignment horizontal="center" wrapText="1"/>
    </xf>
    <xf numFmtId="0" fontId="4" fillId="2" borderId="11" applyAlignment="1" pivotButton="0" quotePrefix="0" xfId="0">
      <alignment horizontal="center" wrapText="1"/>
    </xf>
    <xf numFmtId="0" fontId="4" fillId="2" borderId="5" applyAlignment="1" pivotButton="0" quotePrefix="0" xfId="0">
      <alignment horizontal="center" wrapText="1"/>
    </xf>
    <xf numFmtId="0" fontId="4" fillId="2" borderId="8" applyAlignment="1" pivotButton="0" quotePrefix="0" xfId="0">
      <alignment horizontal="center" wrapText="1"/>
    </xf>
    <xf numFmtId="0" fontId="4" fillId="2" borderId="12" applyAlignment="1" pivotButton="0" quotePrefix="0" xfId="0">
      <alignment horizontal="center" wrapText="1"/>
    </xf>
    <xf numFmtId="0" fontId="4" fillId="2" borderId="9" applyAlignment="1" pivotButton="0" quotePrefix="0" xfId="0">
      <alignment horizontal="center" wrapText="1"/>
    </xf>
    <xf numFmtId="0" fontId="7" fillId="2" borderId="0" applyAlignment="1" pivotButton="0" quotePrefix="0" xfId="0">
      <alignment horizontal="justify" vertical="top" wrapText="1"/>
    </xf>
    <xf numFmtId="0" fontId="0" fillId="0" borderId="18" applyAlignment="1" pivotButton="0" quotePrefix="0" xfId="0">
      <alignment horizontal="left" vertical="center" wrapText="1"/>
    </xf>
    <xf numFmtId="1" fontId="7" fillId="2" borderId="26" applyAlignment="1" pivotButton="0" quotePrefix="0" xfId="1">
      <alignment horizontal="center" vertical="center"/>
    </xf>
    <xf numFmtId="1" fontId="7" fillId="2" borderId="27" applyAlignment="1" pivotButton="0" quotePrefix="0" xfId="1">
      <alignment horizontal="center" vertical="center"/>
    </xf>
    <xf numFmtId="1" fontId="7" fillId="2" borderId="28" applyAlignment="1" pivotButton="0" quotePrefix="0" xfId="1">
      <alignment horizontal="center" vertical="center"/>
    </xf>
    <xf numFmtId="0" fontId="7" fillId="2" borderId="26" applyAlignment="1" pivotButton="0" quotePrefix="0" xfId="1">
      <alignment horizontal="left" vertical="center" wrapText="1"/>
    </xf>
    <xf numFmtId="0" fontId="7" fillId="2" borderId="27" applyAlignment="1" pivotButton="0" quotePrefix="0" xfId="1">
      <alignment horizontal="left" vertical="center" wrapText="1"/>
    </xf>
    <xf numFmtId="0" fontId="7" fillId="2" borderId="28" applyAlignment="1" pivotButton="0" quotePrefix="0" xfId="1">
      <alignment horizontal="left" vertical="center" wrapText="1"/>
    </xf>
    <xf numFmtId="0" fontId="7" fillId="2" borderId="26" applyAlignment="1" pivotButton="0" quotePrefix="0" xfId="1">
      <alignment horizontal="left" vertical="center"/>
    </xf>
    <xf numFmtId="0" fontId="7" fillId="2" borderId="27" applyAlignment="1" pivotButton="0" quotePrefix="0" xfId="1">
      <alignment horizontal="left" vertical="center"/>
    </xf>
    <xf numFmtId="0" fontId="7" fillId="2" borderId="28" applyAlignment="1" pivotButton="0" quotePrefix="0" xfId="1">
      <alignment horizontal="left" vertical="center"/>
    </xf>
    <xf numFmtId="0" fontId="7" fillId="2" borderId="18" applyAlignment="1" pivotButton="0" quotePrefix="0" xfId="1">
      <alignment horizontal="left" vertical="center" wrapText="1"/>
    </xf>
    <xf numFmtId="0" fontId="9" fillId="10" borderId="25" applyAlignment="1" pivotButton="0" quotePrefix="0" xfId="0">
      <alignment horizontal="center" vertical="center"/>
    </xf>
    <xf numFmtId="0" fontId="0" fillId="0" borderId="18" applyAlignment="1" pivotButton="0" quotePrefix="0" xfId="0">
      <alignment horizontal="center" vertical="center" wrapText="1"/>
    </xf>
    <xf numFmtId="0" fontId="0" fillId="0" borderId="18" applyAlignment="1" pivotButton="0" quotePrefix="0" xfId="0">
      <alignment horizontal="left" vertical="center"/>
    </xf>
    <xf numFmtId="0" fontId="7" fillId="2" borderId="9" applyAlignment="1" pivotButton="0" quotePrefix="0" xfId="0">
      <alignment horizontal="justify" vertical="center" wrapText="1"/>
    </xf>
    <xf numFmtId="0" fontId="7" fillId="2" borderId="13" applyAlignment="1" pivotButton="0" quotePrefix="0" xfId="0">
      <alignment horizontal="justify" vertical="center"/>
    </xf>
    <xf numFmtId="0" fontId="7" fillId="2" borderId="3" applyAlignment="1" pivotButton="0" quotePrefix="0" xfId="0">
      <alignment horizontal="justify" vertical="center"/>
    </xf>
    <xf numFmtId="0" fontId="7" fillId="2" borderId="1" applyAlignment="1" pivotButton="0" quotePrefix="0" xfId="0">
      <alignment horizontal="justify" vertical="center"/>
    </xf>
    <xf numFmtId="0" fontId="7" fillId="2" borderId="5" applyAlignment="1" pivotButton="0" quotePrefix="0" xfId="0">
      <alignment horizontal="justify" vertical="center"/>
    </xf>
    <xf numFmtId="0" fontId="7" fillId="2" borderId="14" applyAlignment="1" pivotButton="0" quotePrefix="0" xfId="0">
      <alignment horizontal="justify" vertical="center"/>
    </xf>
    <xf numFmtId="0" fontId="4" fillId="0" borderId="2" applyAlignment="1" pivotButton="0" quotePrefix="0" xfId="0">
      <alignment horizontal="center" vertical="center" wrapText="1"/>
    </xf>
    <xf numFmtId="0" fontId="4" fillId="0" borderId="10" applyAlignment="1" pivotButton="0" quotePrefix="0" xfId="0">
      <alignment horizontal="center" vertical="center"/>
    </xf>
    <xf numFmtId="0" fontId="4" fillId="0" borderId="3" applyAlignment="1" pivotButton="0" quotePrefix="0" xfId="0">
      <alignment horizontal="center" vertical="center"/>
    </xf>
    <xf numFmtId="0" fontId="7" fillId="2" borderId="16" applyAlignment="1" pivotButton="0" quotePrefix="0" xfId="1">
      <alignment horizontal="justify" vertical="center"/>
    </xf>
    <xf numFmtId="0" fontId="19" fillId="2" borderId="19" applyAlignment="1" pivotButton="0" quotePrefix="0" xfId="1">
      <alignment horizontal="center" vertical="center"/>
    </xf>
    <xf numFmtId="0" fontId="19" fillId="2" borderId="20" applyAlignment="1" pivotButton="0" quotePrefix="0" xfId="1">
      <alignment horizontal="center" vertical="center"/>
    </xf>
    <xf numFmtId="0" fontId="19" fillId="2" borderId="21" applyAlignment="1" pivotButton="0" quotePrefix="0" xfId="1">
      <alignment horizontal="center" vertical="center"/>
    </xf>
    <xf numFmtId="0" fontId="7" fillId="2" borderId="0" applyAlignment="1" pivotButton="0" quotePrefix="0" xfId="0">
      <alignment horizontal="justify" vertical="top"/>
    </xf>
    <xf numFmtId="0" fontId="4" fillId="2" borderId="1" applyAlignment="1" pivotButton="0" quotePrefix="0" xfId="1">
      <alignment horizontal="center" vertical="center" wrapText="1"/>
    </xf>
    <xf numFmtId="0" fontId="7" fillId="2" borderId="20" applyAlignment="1" pivotButton="0" quotePrefix="0" xfId="1">
      <alignment horizontal="justify" vertical="center"/>
    </xf>
    <xf numFmtId="0" fontId="7" fillId="2" borderId="21" applyAlignment="1" pivotButton="0" quotePrefix="0" xfId="1">
      <alignment horizontal="justify" vertical="center"/>
    </xf>
    <xf numFmtId="0" fontId="4" fillId="2" borderId="4" applyAlignment="1" pivotButton="0" quotePrefix="0" xfId="0">
      <alignment horizontal="center" vertical="center" wrapText="1"/>
    </xf>
    <xf numFmtId="0" fontId="4" fillId="2" borderId="11" applyAlignment="1" pivotButton="0" quotePrefix="0" xfId="0">
      <alignment horizontal="center" vertical="center" wrapText="1"/>
    </xf>
    <xf numFmtId="0" fontId="4" fillId="2" borderId="5" applyAlignment="1" pivotButton="0" quotePrefix="0" xfId="0">
      <alignment horizontal="center" vertical="center" wrapText="1"/>
    </xf>
    <xf numFmtId="0" fontId="4" fillId="2" borderId="8" applyAlignment="1" pivotButton="0" quotePrefix="0" xfId="0">
      <alignment horizontal="center" vertical="center" wrapText="1"/>
    </xf>
    <xf numFmtId="0" fontId="4" fillId="2" borderId="12" applyAlignment="1" pivotButton="0" quotePrefix="0" xfId="0">
      <alignment horizontal="center" vertical="center" wrapText="1"/>
    </xf>
    <xf numFmtId="0" fontId="4" fillId="2" borderId="9" applyAlignment="1" pivotButton="0" quotePrefix="0" xfId="0">
      <alignment horizontal="center" vertical="center" wrapText="1"/>
    </xf>
    <xf numFmtId="2" fontId="7" fillId="2" borderId="16" applyAlignment="1" pivotButton="0" quotePrefix="0" xfId="1">
      <alignment horizontal="center" vertical="center"/>
    </xf>
    <xf numFmtId="0" fontId="7" fillId="0" borderId="9" applyAlignment="1" pivotButton="0" quotePrefix="0" xfId="0">
      <alignment horizontal="justify" vertical="top" wrapText="1"/>
    </xf>
    <xf numFmtId="0" fontId="7" fillId="0" borderId="13" applyAlignment="1" pivotButton="0" quotePrefix="0" xfId="0">
      <alignment horizontal="justify" vertical="top"/>
    </xf>
    <xf numFmtId="0" fontId="7" fillId="0" borderId="3" applyAlignment="1" pivotButton="0" quotePrefix="0" xfId="0">
      <alignment horizontal="justify" vertical="top"/>
    </xf>
    <xf numFmtId="0" fontId="7" fillId="0" borderId="1" applyAlignment="1" pivotButton="0" quotePrefix="0" xfId="0">
      <alignment horizontal="justify" vertical="top"/>
    </xf>
    <xf numFmtId="0" fontId="7" fillId="0" borderId="5" applyAlignment="1" pivotButton="0" quotePrefix="0" xfId="0">
      <alignment horizontal="justify" vertical="top"/>
    </xf>
    <xf numFmtId="0" fontId="7" fillId="0" borderId="14" applyAlignment="1" pivotButton="0" quotePrefix="0" xfId="0">
      <alignment horizontal="justify" vertical="top"/>
    </xf>
    <xf numFmtId="0" fontId="34" fillId="2" borderId="9" applyAlignment="1" pivotButton="0" quotePrefix="0" xfId="0">
      <alignment horizontal="justify" vertical="top" wrapText="1"/>
    </xf>
    <xf numFmtId="0" fontId="34" fillId="2" borderId="13" applyAlignment="1" pivotButton="0" quotePrefix="0" xfId="0">
      <alignment horizontal="justify" vertical="top"/>
    </xf>
    <xf numFmtId="0" fontId="34" fillId="2" borderId="3" applyAlignment="1" pivotButton="0" quotePrefix="0" xfId="0">
      <alignment horizontal="justify" vertical="top"/>
    </xf>
    <xf numFmtId="0" fontId="34" fillId="2" borderId="1" applyAlignment="1" pivotButton="0" quotePrefix="0" xfId="0">
      <alignment horizontal="justify" vertical="top"/>
    </xf>
    <xf numFmtId="0" fontId="34" fillId="2" borderId="5" applyAlignment="1" pivotButton="0" quotePrefix="0" xfId="0">
      <alignment horizontal="justify" vertical="top"/>
    </xf>
    <xf numFmtId="0" fontId="34" fillId="2" borderId="14" applyAlignment="1" pivotButton="0" quotePrefix="0" xfId="0">
      <alignment horizontal="justify" vertical="top"/>
    </xf>
    <xf numFmtId="0" fontId="30" fillId="2" borderId="9" applyAlignment="1" pivotButton="0" quotePrefix="0" xfId="0">
      <alignment horizontal="justify" vertical="top" wrapText="1"/>
    </xf>
    <xf numFmtId="0" fontId="30" fillId="2" borderId="13" applyAlignment="1" pivotButton="0" quotePrefix="0" xfId="0">
      <alignment horizontal="justify" vertical="top"/>
    </xf>
    <xf numFmtId="0" fontId="30" fillId="2" borderId="3" applyAlignment="1" pivotButton="0" quotePrefix="0" xfId="0">
      <alignment horizontal="justify" vertical="top"/>
    </xf>
    <xf numFmtId="0" fontId="30" fillId="2" borderId="1" applyAlignment="1" pivotButton="0" quotePrefix="0" xfId="0">
      <alignment horizontal="justify" vertical="top"/>
    </xf>
    <xf numFmtId="0" fontId="30" fillId="2" borderId="5" applyAlignment="1" pivotButton="0" quotePrefix="0" xfId="0">
      <alignment horizontal="justify" vertical="top"/>
    </xf>
    <xf numFmtId="0" fontId="30" fillId="2" borderId="14" applyAlignment="1" pivotButton="0" quotePrefix="0" xfId="0">
      <alignment horizontal="justify" vertical="top"/>
    </xf>
    <xf numFmtId="0" fontId="24" fillId="0" borderId="1" applyAlignment="1" pivotButton="0" quotePrefix="0" xfId="0">
      <alignment horizontal="center" vertical="center" wrapText="1"/>
    </xf>
    <xf numFmtId="0" fontId="29" fillId="0" borderId="1" applyAlignment="1" pivotButton="0" quotePrefix="0" xfId="0">
      <alignment horizontal="center" vertical="center" wrapText="1"/>
    </xf>
    <xf numFmtId="0" fontId="30" fillId="2" borderId="0" applyAlignment="1" pivotButton="0" quotePrefix="0" xfId="0">
      <alignment horizontal="justify" vertical="top" wrapText="1"/>
    </xf>
    <xf numFmtId="0" fontId="30" fillId="2" borderId="0" applyAlignment="1" pivotButton="0" quotePrefix="0" xfId="0">
      <alignment horizontal="justify" vertical="top"/>
    </xf>
    <xf numFmtId="0" fontId="30" fillId="2" borderId="7" applyAlignment="1" pivotButton="0" quotePrefix="0" xfId="0">
      <alignment horizontal="justify" vertical="top"/>
    </xf>
    <xf numFmtId="0" fontId="4" fillId="2" borderId="13" applyAlignment="1" pivotButton="0" quotePrefix="0" xfId="0">
      <alignment horizontal="left" vertical="center" wrapText="1"/>
    </xf>
    <xf numFmtId="0" fontId="7" fillId="2" borderId="16" applyAlignment="1" pivotButton="0" quotePrefix="1" xfId="1">
      <alignment horizontal="center" vertical="center"/>
    </xf>
    <xf numFmtId="1" fontId="7" fillId="2" borderId="16" applyAlignment="1" pivotButton="0" quotePrefix="1" xfId="1">
      <alignment horizontal="center" vertical="center"/>
    </xf>
    <xf numFmtId="9" fontId="7" fillId="2" borderId="19" applyAlignment="1" pivotButton="0" quotePrefix="0" xfId="1">
      <alignment horizontal="center" vertical="center"/>
    </xf>
    <xf numFmtId="9" fontId="7" fillId="2" borderId="20" applyAlignment="1" pivotButton="0" quotePrefix="0" xfId="1">
      <alignment horizontal="center" vertical="center"/>
    </xf>
    <xf numFmtId="9" fontId="7" fillId="2" borderId="21" applyAlignment="1" pivotButton="0" quotePrefix="0" xfId="1">
      <alignment horizontal="center" vertical="center"/>
    </xf>
    <xf numFmtId="0" fontId="7" fillId="2" borderId="19" applyAlignment="1" pivotButton="0" quotePrefix="0" xfId="1">
      <alignment horizontal="left" vertical="center" wrapText="1"/>
    </xf>
    <xf numFmtId="0" fontId="7" fillId="2" borderId="20" applyAlignment="1" pivotButton="0" quotePrefix="0" xfId="1">
      <alignment horizontal="left" vertical="center" wrapText="1"/>
    </xf>
    <xf numFmtId="0" fontId="7" fillId="2" borderId="21" applyAlignment="1" pivotButton="0" quotePrefix="0" xfId="1">
      <alignment horizontal="left" vertical="center" wrapText="1"/>
    </xf>
    <xf numFmtId="0" fontId="7" fillId="2" borderId="16" applyAlignment="1" pivotButton="0" quotePrefix="0" xfId="1">
      <alignment horizontal="left" vertical="center" wrapText="1"/>
    </xf>
    <xf numFmtId="0" fontId="7" fillId="2" borderId="19" applyAlignment="1" pivotButton="0" quotePrefix="0" xfId="1">
      <alignment horizontal="center" vertical="center" wrapText="1"/>
    </xf>
    <xf numFmtId="0" fontId="7" fillId="2" borderId="20" applyAlignment="1" pivotButton="0" quotePrefix="0" xfId="1">
      <alignment horizontal="center" vertical="center" wrapText="1"/>
    </xf>
    <xf numFmtId="0" fontId="7" fillId="2" borderId="21" applyAlignment="1" pivotButton="0" quotePrefix="0" xfId="1">
      <alignment horizontal="center" vertical="center" wrapText="1"/>
    </xf>
    <xf numFmtId="0" fontId="4" fillId="11" borderId="0" applyAlignment="1" pivotButton="0" quotePrefix="0" xfId="0">
      <alignment horizontal="justify" vertical="top" wrapText="1"/>
    </xf>
    <xf numFmtId="0" fontId="4" fillId="11" borderId="7" applyAlignment="1" pivotButton="0" quotePrefix="0" xfId="0">
      <alignment horizontal="justify" vertical="top" wrapText="1"/>
    </xf>
    <xf numFmtId="166" fontId="7" fillId="2" borderId="19" applyAlignment="1" pivotButton="0" quotePrefix="0" xfId="1">
      <alignment horizontal="center" vertical="center"/>
    </xf>
    <xf numFmtId="166" fontId="7" fillId="2" borderId="20" applyAlignment="1" pivotButton="0" quotePrefix="0" xfId="1">
      <alignment horizontal="center" vertical="center"/>
    </xf>
    <xf numFmtId="166" fontId="7" fillId="2" borderId="21" applyAlignment="1" pivotButton="0" quotePrefix="0" xfId="1">
      <alignment horizontal="center" vertical="center"/>
    </xf>
    <xf numFmtId="166" fontId="7" fillId="2" borderId="19" applyAlignment="1" pivotButton="0" quotePrefix="0" xfId="1">
      <alignment horizontal="center" vertical="center" wrapText="1"/>
    </xf>
    <xf numFmtId="166" fontId="7" fillId="2" borderId="20" applyAlignment="1" pivotButton="0" quotePrefix="0" xfId="1">
      <alignment horizontal="center" vertical="center" wrapText="1"/>
    </xf>
    <xf numFmtId="166" fontId="7" fillId="2" borderId="21" applyAlignment="1" pivotButton="0" quotePrefix="0" xfId="1">
      <alignment horizontal="center" vertical="center" wrapText="1"/>
    </xf>
    <xf numFmtId="9" fontId="14" fillId="2" borderId="1" applyAlignment="1" pivotButton="0" quotePrefix="0" xfId="1">
      <alignment horizontal="center" vertical="center"/>
    </xf>
    <xf numFmtId="0" fontId="4" fillId="2" borderId="1" applyAlignment="1" pivotButton="0" quotePrefix="0" xfId="0">
      <alignment vertical="center"/>
    </xf>
    <xf numFmtId="0" fontId="7" fillId="2" borderId="1" applyAlignment="1" pivotButton="0" quotePrefix="0" xfId="0">
      <alignment vertical="center"/>
    </xf>
    <xf numFmtId="0" fontId="24" fillId="2" borderId="1" applyAlignment="1" pivotButton="0" quotePrefix="0" xfId="0">
      <alignment horizontal="center" vertical="center" wrapText="1"/>
    </xf>
    <xf numFmtId="0" fontId="7" fillId="2" borderId="32" applyAlignment="1" pivotButton="0" quotePrefix="0" xfId="0">
      <alignment horizontal="justify" vertical="top" wrapText="1"/>
    </xf>
    <xf numFmtId="0" fontId="7" fillId="2" borderId="29" applyAlignment="1" pivotButton="0" quotePrefix="0" xfId="0">
      <alignment horizontal="justify" vertical="top" wrapText="1"/>
    </xf>
    <xf numFmtId="0" fontId="7" fillId="2" borderId="30" applyAlignment="1" pivotButton="0" quotePrefix="0" xfId="0">
      <alignment horizontal="justify" vertical="top" wrapText="1"/>
    </xf>
    <xf numFmtId="0" fontId="7" fillId="2" borderId="31" applyAlignment="1" pivotButton="0" quotePrefix="0" xfId="0">
      <alignment horizontal="justify" vertical="top" wrapText="1"/>
    </xf>
    <xf numFmtId="0" fontId="4" fillId="2" borderId="0" applyAlignment="1" pivotButton="0" quotePrefix="0" xfId="0">
      <alignment horizontal="justify" vertical="top" wrapText="1"/>
    </xf>
    <xf numFmtId="0" fontId="4" fillId="11" borderId="0" applyAlignment="1" pivotButton="0" quotePrefix="0" xfId="0">
      <alignment horizontal="left" vertical="center" wrapText="1"/>
    </xf>
    <xf numFmtId="0" fontId="7" fillId="2" borderId="0" applyAlignment="1" pivotButton="0" quotePrefix="0" xfId="0">
      <alignment horizontal="center" vertical="top" wrapText="1"/>
    </xf>
    <xf numFmtId="0" fontId="7" fillId="2" borderId="7" applyAlignment="1" pivotButton="0" quotePrefix="0" xfId="0">
      <alignment horizontal="center" vertical="top" wrapText="1"/>
    </xf>
    <xf numFmtId="0" fontId="7" fillId="2" borderId="12" applyAlignment="1" pivotButton="0" quotePrefix="0" xfId="0">
      <alignment horizontal="center" vertical="top" wrapText="1"/>
    </xf>
    <xf numFmtId="0" fontId="7" fillId="2" borderId="9" applyAlignment="1" pivotButton="0" quotePrefix="0" xfId="0">
      <alignment horizontal="center" vertical="top" wrapText="1"/>
    </xf>
    <xf numFmtId="0" fontId="4" fillId="2" borderId="9" applyAlignment="1" pivotButton="0" quotePrefix="0" xfId="0">
      <alignment horizontal="justify" vertical="top" wrapText="1"/>
    </xf>
    <xf numFmtId="0" fontId="0" fillId="0" borderId="18" applyAlignment="1" pivotButton="0" quotePrefix="0" xfId="0">
      <alignment horizontal="center" wrapText="1"/>
    </xf>
    <xf numFmtId="0" fontId="0" fillId="0" borderId="18" applyAlignment="1" pivotButton="0" quotePrefix="0" xfId="0">
      <alignment horizontal="center"/>
    </xf>
    <xf numFmtId="9" fontId="7" fillId="0" borderId="18" applyAlignment="1" pivotButton="0" quotePrefix="0" xfId="1">
      <alignment horizontal="center" vertical="center"/>
    </xf>
    <xf numFmtId="0" fontId="7" fillId="0" borderId="18" applyAlignment="1" pivotButton="0" quotePrefix="0" xfId="1">
      <alignment horizontal="center" vertical="center" wrapText="1"/>
    </xf>
    <xf numFmtId="0" fontId="0" fillId="0" borderId="26" applyAlignment="1" pivotButton="0" quotePrefix="0" xfId="0">
      <alignment horizontal="center" wrapText="1"/>
    </xf>
    <xf numFmtId="0" fontId="0" fillId="0" borderId="27" applyAlignment="1" pivotButton="0" quotePrefix="0" xfId="0">
      <alignment horizontal="center" wrapText="1"/>
    </xf>
    <xf numFmtId="0" fontId="0" fillId="0" borderId="28" applyAlignment="1" pivotButton="0" quotePrefix="0" xfId="0">
      <alignment horizontal="center" wrapText="1"/>
    </xf>
    <xf numFmtId="0" fontId="0" fillId="2" borderId="18" applyAlignment="1" pivotButton="0" quotePrefix="0" xfId="0">
      <alignment horizontal="center" wrapText="1"/>
    </xf>
    <xf numFmtId="0" fontId="0" fillId="2" borderId="18" applyAlignment="1" pivotButton="0" quotePrefix="0" xfId="0">
      <alignment horizontal="center"/>
    </xf>
    <xf numFmtId="0" fontId="0" fillId="2" borderId="26" applyAlignment="1" pivotButton="0" quotePrefix="0" xfId="0">
      <alignment horizontal="center" wrapText="1"/>
    </xf>
    <xf numFmtId="0" fontId="0" fillId="2" borderId="27" applyAlignment="1" pivotButton="0" quotePrefix="0" xfId="0">
      <alignment horizontal="center" wrapText="1"/>
    </xf>
    <xf numFmtId="0" fontId="0" fillId="2" borderId="28" applyAlignment="1" pivotButton="0" quotePrefix="0" xfId="0">
      <alignment horizontal="center" wrapText="1"/>
    </xf>
    <xf numFmtId="0" fontId="0" fillId="0" borderId="18" applyAlignment="1" pivotButton="0" quotePrefix="0" xfId="0">
      <alignment horizontal="center" vertical="center"/>
    </xf>
    <xf numFmtId="0" fontId="8" fillId="2" borderId="9" applyAlignment="1" pivotButton="0" quotePrefix="0" xfId="0">
      <alignment horizontal="justify" vertical="top" wrapText="1"/>
    </xf>
    <xf numFmtId="0" fontId="8" fillId="2" borderId="13" applyAlignment="1" pivotButton="0" quotePrefix="0" xfId="0">
      <alignment horizontal="justify" vertical="top"/>
    </xf>
    <xf numFmtId="0" fontId="8" fillId="2" borderId="3" applyAlignment="1" pivotButton="0" quotePrefix="0" xfId="0">
      <alignment horizontal="justify" vertical="top"/>
    </xf>
    <xf numFmtId="0" fontId="8" fillId="2" borderId="1" applyAlignment="1" pivotButton="0" quotePrefix="0" xfId="0">
      <alignment horizontal="justify" vertical="top"/>
    </xf>
    <xf numFmtId="0" fontId="8" fillId="2" borderId="5" applyAlignment="1" pivotButton="0" quotePrefix="0" xfId="0">
      <alignment horizontal="justify" vertical="top"/>
    </xf>
    <xf numFmtId="0" fontId="8" fillId="2" borderId="14" applyAlignment="1" pivotButton="0" quotePrefix="0" xfId="0">
      <alignment horizontal="justify" vertical="top"/>
    </xf>
    <xf numFmtId="0" fontId="7" fillId="2" borderId="0" applyAlignment="1" pivotButton="0" quotePrefix="0" xfId="0">
      <alignment horizontal="justify" vertical="center" wrapText="1"/>
    </xf>
    <xf numFmtId="0" fontId="7" fillId="2" borderId="7" applyAlignment="1" pivotButton="0" quotePrefix="0" xfId="0">
      <alignment horizontal="justify" vertical="center" wrapText="1"/>
    </xf>
    <xf numFmtId="0" fontId="36" fillId="2" borderId="9" applyAlignment="1" pivotButton="0" quotePrefix="0" xfId="0">
      <alignment horizontal="justify" vertical="top" wrapText="1"/>
    </xf>
    <xf numFmtId="0" fontId="36" fillId="2" borderId="13" applyAlignment="1" pivotButton="0" quotePrefix="0" xfId="0">
      <alignment horizontal="justify" vertical="top"/>
    </xf>
    <xf numFmtId="0" fontId="36" fillId="2" borderId="3" applyAlignment="1" pivotButton="0" quotePrefix="0" xfId="0">
      <alignment horizontal="justify" vertical="top"/>
    </xf>
    <xf numFmtId="0" fontId="36" fillId="2" borderId="1" applyAlignment="1" pivotButton="0" quotePrefix="0" xfId="0">
      <alignment horizontal="justify" vertical="top"/>
    </xf>
    <xf numFmtId="0" fontId="36" fillId="2" borderId="5" applyAlignment="1" pivotButton="0" quotePrefix="0" xfId="0">
      <alignment horizontal="justify" vertical="top"/>
    </xf>
    <xf numFmtId="0" fontId="36" fillId="2" borderId="14" applyAlignment="1" pivotButton="0" quotePrefix="0" xfId="0">
      <alignment horizontal="justify" vertical="top"/>
    </xf>
    <xf numFmtId="0" fontId="9" fillId="10" borderId="1" applyAlignment="1" pivotButton="0" quotePrefix="0" xfId="0">
      <alignment horizontal="center" vertical="center"/>
    </xf>
    <xf numFmtId="0" fontId="4" fillId="2" borderId="1" applyAlignment="1" pivotButton="0" quotePrefix="0" xfId="0">
      <alignment horizontal="left"/>
    </xf>
    <xf numFmtId="0" fontId="13" fillId="2" borderId="0" applyAlignment="1" pivotButton="0" quotePrefix="0" xfId="2">
      <alignment horizontal="center" vertical="center"/>
    </xf>
    <xf numFmtId="0" fontId="7" fillId="2" borderId="4" applyAlignment="1" pivotButton="0" quotePrefix="0" xfId="0">
      <alignment horizontal="center" vertical="center"/>
    </xf>
    <xf numFmtId="0" fontId="7" fillId="2" borderId="5" applyAlignment="1" pivotButton="0" quotePrefix="0" xfId="0">
      <alignment horizontal="center" vertical="center"/>
    </xf>
    <xf numFmtId="0" fontId="7" fillId="2" borderId="6" applyAlignment="1" pivotButton="0" quotePrefix="0" xfId="0">
      <alignment horizontal="center" vertical="center"/>
    </xf>
    <xf numFmtId="0" fontId="7" fillId="2" borderId="7" applyAlignment="1" pivotButton="0" quotePrefix="0" xfId="0">
      <alignment horizontal="center" vertical="center"/>
    </xf>
    <xf numFmtId="0" fontId="7" fillId="2" borderId="8" applyAlignment="1" pivotButton="0" quotePrefix="0" xfId="0">
      <alignment horizontal="center" vertical="center"/>
    </xf>
    <xf numFmtId="0" fontId="7" fillId="2" borderId="9" applyAlignment="1" pivotButton="0" quotePrefix="0" xfId="0">
      <alignment horizontal="center" vertical="center"/>
    </xf>
    <xf numFmtId="0" fontId="8" fillId="2" borderId="2" applyAlignment="1" pivotButton="0" quotePrefix="0" xfId="0">
      <alignment horizontal="center" vertical="center" wrapText="1"/>
    </xf>
    <xf numFmtId="0" fontId="8" fillId="2" borderId="10" applyAlignment="1" pivotButton="0" quotePrefix="0" xfId="0">
      <alignment horizontal="center" vertical="center" wrapText="1"/>
    </xf>
    <xf numFmtId="0" fontId="8" fillId="2" borderId="3" applyAlignment="1" pivotButton="0" quotePrefix="0" xfId="0">
      <alignment horizontal="center" vertical="center" wrapText="1"/>
    </xf>
    <xf numFmtId="0" fontId="8" fillId="2" borderId="4" applyAlignment="1" pivotButton="0" quotePrefix="0" xfId="0">
      <alignment horizontal="center" vertical="center" wrapText="1"/>
    </xf>
    <xf numFmtId="0" fontId="8" fillId="2" borderId="11" applyAlignment="1" pivotButton="0" quotePrefix="0" xfId="0">
      <alignment horizontal="center" vertical="center" wrapText="1"/>
    </xf>
    <xf numFmtId="0" fontId="8" fillId="2" borderId="5" applyAlignment="1" pivotButton="0" quotePrefix="0" xfId="0">
      <alignment horizontal="center" vertical="center" wrapText="1"/>
    </xf>
    <xf numFmtId="0" fontId="8" fillId="2" borderId="8" applyAlignment="1" pivotButton="0" quotePrefix="0" xfId="0">
      <alignment horizontal="center" vertical="center" wrapText="1"/>
    </xf>
    <xf numFmtId="0" fontId="8" fillId="2" borderId="12" applyAlignment="1" pivotButton="0" quotePrefix="0" xfId="0">
      <alignment horizontal="center" vertical="center" wrapText="1"/>
    </xf>
    <xf numFmtId="0" fontId="8" fillId="2" borderId="9" applyAlignment="1" pivotButton="0" quotePrefix="0" xfId="0">
      <alignment horizontal="center" vertical="center" wrapText="1"/>
    </xf>
    <xf numFmtId="0" fontId="3" fillId="11" borderId="16" applyAlignment="1" pivotButton="0" quotePrefix="0" xfId="0">
      <alignment horizontal="center" vertical="center"/>
    </xf>
    <xf numFmtId="0" fontId="9" fillId="10" borderId="13" applyAlignment="1" pivotButton="0" quotePrefix="0" xfId="0">
      <alignment horizontal="center" vertical="center" wrapText="1"/>
    </xf>
    <xf numFmtId="0" fontId="4" fillId="2" borderId="13" applyAlignment="1" pivotButton="0" quotePrefix="0" xfId="0">
      <alignment horizontal="left" vertical="center" wrapText="1"/>
    </xf>
    <xf numFmtId="0" fontId="4" fillId="2" borderId="13" applyAlignment="1" pivotButton="0" quotePrefix="0" xfId="0">
      <alignment horizontal="center" vertical="center" wrapText="1"/>
    </xf>
    <xf numFmtId="0" fontId="4" fillId="2" borderId="1" applyAlignment="1" pivotButton="0" quotePrefix="0" xfId="0">
      <alignment horizontal="left" vertical="center"/>
    </xf>
    <xf numFmtId="0" fontId="4" fillId="2" borderId="0" applyAlignment="1" pivotButton="0" quotePrefix="0" xfId="0">
      <alignment horizontal="center" wrapText="1"/>
    </xf>
    <xf numFmtId="0" fontId="4" fillId="2" borderId="0" applyAlignment="1" pivotButton="0" quotePrefix="0" xfId="0">
      <alignment horizontal="center"/>
    </xf>
    <xf numFmtId="0" fontId="9" fillId="12" borderId="1" applyAlignment="1" pivotButton="0" quotePrefix="0" xfId="0">
      <alignment horizontal="center"/>
    </xf>
    <xf numFmtId="0" fontId="9" fillId="2" borderId="2" applyAlignment="1" pivotButton="0" quotePrefix="0" xfId="0">
      <alignment horizontal="center" vertical="center" wrapText="1"/>
    </xf>
    <xf numFmtId="0" fontId="9" fillId="2" borderId="10" applyAlignment="1" pivotButton="0" quotePrefix="0" xfId="0">
      <alignment horizontal="center" vertical="center" wrapText="1"/>
    </xf>
    <xf numFmtId="0" fontId="9" fillId="2" borderId="3" applyAlignment="1" pivotButton="0" quotePrefix="0" xfId="0">
      <alignment horizontal="center" vertical="center" wrapText="1"/>
    </xf>
    <xf numFmtId="0" fontId="4" fillId="2" borderId="2" applyAlignment="1" pivotButton="0" quotePrefix="0" xfId="0">
      <alignment horizontal="center" vertical="center" wrapText="1"/>
    </xf>
    <xf numFmtId="0" fontId="4" fillId="2" borderId="3" applyAlignment="1" pivotButton="0" quotePrefix="0" xfId="0">
      <alignment horizontal="center" vertical="center" wrapText="1"/>
    </xf>
    <xf numFmtId="0" fontId="4" fillId="2" borderId="1" applyAlignment="1" pivotButton="0" quotePrefix="0" xfId="1">
      <alignment horizontal="center" vertical="center"/>
    </xf>
    <xf numFmtId="0" fontId="4" fillId="2" borderId="0" applyAlignment="1" pivotButton="0" quotePrefix="0" xfId="0">
      <alignment horizontal="center" vertical="center"/>
    </xf>
    <xf numFmtId="0" fontId="4" fillId="3" borderId="0" applyAlignment="1" pivotButton="0" quotePrefix="0" xfId="0">
      <alignment horizontal="center"/>
    </xf>
    <xf numFmtId="0" fontId="4" fillId="3" borderId="0" applyAlignment="1" pivotButton="0" quotePrefix="0" xfId="0">
      <alignment horizontal="center" vertical="top"/>
    </xf>
    <xf numFmtId="0" fontId="4" fillId="2" borderId="4" applyAlignment="1" pivotButton="0" quotePrefix="0" xfId="0">
      <alignment horizontal="center" vertical="center" wrapText="1"/>
    </xf>
    <xf numFmtId="0" fontId="4" fillId="2" borderId="11" applyAlignment="1" pivotButton="0" quotePrefix="0" xfId="0">
      <alignment horizontal="center" vertical="center" wrapText="1"/>
    </xf>
    <xf numFmtId="0" fontId="4" fillId="2" borderId="5" applyAlignment="1" pivotButton="0" quotePrefix="0" xfId="0">
      <alignment horizontal="center" vertical="center" wrapText="1"/>
    </xf>
    <xf numFmtId="0" fontId="4" fillId="2" borderId="8" applyAlignment="1" pivotButton="0" quotePrefix="0" xfId="0">
      <alignment horizontal="center" vertical="center" wrapText="1"/>
    </xf>
    <xf numFmtId="0" fontId="4" fillId="2" borderId="12" applyAlignment="1" pivotButton="0" quotePrefix="0" xfId="0">
      <alignment horizontal="center" vertical="center" wrapText="1"/>
    </xf>
    <xf numFmtId="0" fontId="4" fillId="2" borderId="9" applyAlignment="1" pivotButton="0" quotePrefix="0" xfId="0">
      <alignment horizontal="center" vertical="center" wrapText="1"/>
    </xf>
    <xf numFmtId="0" fontId="9" fillId="10" borderId="4" applyAlignment="1" pivotButton="0" quotePrefix="0" xfId="0">
      <alignment horizontal="center" vertical="center"/>
    </xf>
    <xf numFmtId="0" fontId="9" fillId="10" borderId="5" applyAlignment="1" pivotButton="0" quotePrefix="0" xfId="0">
      <alignment horizontal="center" vertical="center"/>
    </xf>
    <xf numFmtId="0" fontId="9" fillId="10" borderId="8" applyAlignment="1" pivotButton="0" quotePrefix="0" xfId="0">
      <alignment horizontal="center" vertical="center"/>
    </xf>
    <xf numFmtId="0" fontId="9" fillId="10" borderId="9" applyAlignment="1" pivotButton="0" quotePrefix="0" xfId="0">
      <alignment horizontal="center" vertical="center"/>
    </xf>
    <xf numFmtId="1" fontId="4" fillId="2" borderId="4" applyAlignment="1" pivotButton="0" quotePrefix="0" xfId="1">
      <alignment horizontal="center" vertical="center"/>
    </xf>
    <xf numFmtId="1" fontId="4" fillId="2" borderId="5" applyAlignment="1" pivotButton="0" quotePrefix="0" xfId="1">
      <alignment horizontal="center" vertical="center"/>
    </xf>
    <xf numFmtId="1" fontId="4" fillId="2" borderId="8" applyAlignment="1" pivotButton="0" quotePrefix="0" xfId="1">
      <alignment horizontal="center" vertical="center"/>
    </xf>
    <xf numFmtId="1" fontId="4" fillId="2" borderId="9" applyAlignment="1" pivotButton="0" quotePrefix="0" xfId="1">
      <alignment horizontal="center" vertical="center"/>
    </xf>
    <xf numFmtId="0" fontId="4" fillId="3" borderId="0" applyAlignment="1" pivotButton="0" quotePrefix="0" xfId="0">
      <alignment horizontal="center" vertical="center" wrapText="1"/>
    </xf>
    <xf numFmtId="0" fontId="7" fillId="3" borderId="0" applyAlignment="1" pivotButton="0" quotePrefix="0" xfId="0">
      <alignment horizontal="center" vertical="center"/>
    </xf>
    <xf numFmtId="0" fontId="4" fillId="2" borderId="4" applyAlignment="1" pivotButton="0" quotePrefix="0" xfId="0">
      <alignment horizontal="center" vertical="center"/>
    </xf>
    <xf numFmtId="0" fontId="4" fillId="2" borderId="11" applyAlignment="1" pivotButton="0" quotePrefix="0" xfId="0">
      <alignment horizontal="center" vertical="center"/>
    </xf>
    <xf numFmtId="0" fontId="4" fillId="2" borderId="5" applyAlignment="1" pivotButton="0" quotePrefix="0" xfId="0">
      <alignment horizontal="center" vertical="center"/>
    </xf>
    <xf numFmtId="0" fontId="4" fillId="2" borderId="6" applyAlignment="1" pivotButton="0" quotePrefix="0" xfId="0">
      <alignment horizontal="center" vertical="center"/>
    </xf>
    <xf numFmtId="0" fontId="4" fillId="2" borderId="7" applyAlignment="1" pivotButton="0" quotePrefix="0" xfId="0">
      <alignment horizontal="center" vertical="center"/>
    </xf>
    <xf numFmtId="0" fontId="4" fillId="2" borderId="8" applyAlignment="1" pivotButton="0" quotePrefix="0" xfId="0">
      <alignment horizontal="center" vertical="center"/>
    </xf>
    <xf numFmtId="0" fontId="4" fillId="2" borderId="12" applyAlignment="1" pivotButton="0" quotePrefix="0" xfId="0">
      <alignment horizontal="center" vertical="center"/>
    </xf>
    <xf numFmtId="0" fontId="4" fillId="2" borderId="9" applyAlignment="1" pivotButton="0" quotePrefix="0" xfId="0">
      <alignment horizontal="center" vertical="center"/>
    </xf>
    <xf numFmtId="0" fontId="9" fillId="10" borderId="4" applyAlignment="1" pivotButton="0" quotePrefix="0" xfId="0">
      <alignment horizontal="center" vertical="center" wrapText="1"/>
    </xf>
    <xf numFmtId="0" fontId="9" fillId="10" borderId="5" applyAlignment="1" pivotButton="0" quotePrefix="0" xfId="0">
      <alignment horizontal="center" vertical="center" wrapText="1"/>
    </xf>
    <xf numFmtId="0" fontId="9" fillId="10" borderId="6" applyAlignment="1" pivotButton="0" quotePrefix="0" xfId="0">
      <alignment horizontal="center" vertical="center" wrapText="1"/>
    </xf>
    <xf numFmtId="0" fontId="9" fillId="10" borderId="7" applyAlignment="1" pivotButton="0" quotePrefix="0" xfId="0">
      <alignment horizontal="center" vertical="center" wrapText="1"/>
    </xf>
    <xf numFmtId="0" fontId="9" fillId="10" borderId="8" applyAlignment="1" pivotButton="0" quotePrefix="0" xfId="0">
      <alignment horizontal="center" vertical="center" wrapText="1"/>
    </xf>
    <xf numFmtId="0" fontId="9" fillId="10" borderId="9" applyAlignment="1" pivotButton="0" quotePrefix="0" xfId="0">
      <alignment horizontal="center" vertical="center" wrapText="1"/>
    </xf>
    <xf numFmtId="0" fontId="9" fillId="10" borderId="2" applyAlignment="1" pivotButton="0" quotePrefix="0" xfId="0">
      <alignment horizontal="center" vertical="center"/>
    </xf>
    <xf numFmtId="0" fontId="9" fillId="10" borderId="10" applyAlignment="1" pivotButton="0" quotePrefix="0" xfId="0">
      <alignment horizontal="center" vertical="center"/>
    </xf>
    <xf numFmtId="0" fontId="9" fillId="10" borderId="3" applyAlignment="1" pivotButton="0" quotePrefix="0" xfId="0">
      <alignment horizontal="center" vertical="center"/>
    </xf>
    <xf numFmtId="0" fontId="4" fillId="2" borderId="4" applyAlignment="1" pivotButton="0" quotePrefix="0" xfId="0">
      <alignment horizontal="center" wrapText="1"/>
    </xf>
    <xf numFmtId="0" fontId="4" fillId="2" borderId="11" applyAlignment="1" pivotButton="0" quotePrefix="0" xfId="0">
      <alignment horizontal="center" wrapText="1"/>
    </xf>
    <xf numFmtId="0" fontId="4" fillId="2" borderId="5" applyAlignment="1" pivotButton="0" quotePrefix="0" xfId="0">
      <alignment horizontal="center" wrapText="1"/>
    </xf>
    <xf numFmtId="0" fontId="4" fillId="2" borderId="8" applyAlignment="1" pivotButton="0" quotePrefix="0" xfId="0">
      <alignment horizontal="center" wrapText="1"/>
    </xf>
    <xf numFmtId="0" fontId="4" fillId="2" borderId="12" applyAlignment="1" pivotButton="0" quotePrefix="0" xfId="0">
      <alignment horizontal="center" wrapText="1"/>
    </xf>
    <xf numFmtId="0" fontId="4" fillId="2" borderId="9" applyAlignment="1" pivotButton="0" quotePrefix="0" xfId="0">
      <alignment horizontal="center" wrapText="1"/>
    </xf>
    <xf numFmtId="0" fontId="7" fillId="2" borderId="0" applyAlignment="1" pivotButton="0" quotePrefix="0" xfId="0">
      <alignment horizontal="left" vertical="top" wrapText="1"/>
    </xf>
    <xf numFmtId="0" fontId="7" fillId="2" borderId="7" applyAlignment="1" pivotButton="0" quotePrefix="0" xfId="0">
      <alignment horizontal="left" vertical="top" wrapText="1"/>
    </xf>
    <xf numFmtId="0" fontId="4" fillId="11" borderId="0" applyAlignment="1" pivotButton="0" quotePrefix="0" xfId="0">
      <alignment horizontal="left" vertical="top" wrapText="1"/>
    </xf>
    <xf numFmtId="0" fontId="4" fillId="11" borderId="7" applyAlignment="1" pivotButton="0" quotePrefix="0" xfId="0">
      <alignment horizontal="left" vertical="top" wrapText="1"/>
    </xf>
    <xf numFmtId="0" fontId="4" fillId="2" borderId="1" applyAlignment="1" pivotButton="0" quotePrefix="0" xfId="0">
      <alignment horizontal="center" vertical="center"/>
    </xf>
    <xf numFmtId="0" fontId="9" fillId="10" borderId="1" applyAlignment="1" pivotButton="0" quotePrefix="0" xfId="0">
      <alignment horizontal="center" vertical="center" wrapText="1"/>
    </xf>
    <xf numFmtId="0" fontId="9" fillId="12" borderId="4" applyAlignment="1" pivotButton="0" quotePrefix="0" xfId="0">
      <alignment horizontal="center" vertical="center"/>
    </xf>
    <xf numFmtId="0" fontId="9" fillId="12" borderId="11" applyAlignment="1" pivotButton="0" quotePrefix="0" xfId="0">
      <alignment horizontal="center" vertical="center"/>
    </xf>
    <xf numFmtId="0" fontId="9" fillId="12" borderId="5" applyAlignment="1" pivotButton="0" quotePrefix="0" xfId="0">
      <alignment horizontal="center" vertical="center"/>
    </xf>
    <xf numFmtId="0" fontId="7" fillId="2" borderId="6" applyAlignment="1" pivotButton="0" quotePrefix="0" xfId="0">
      <alignment horizontal="center"/>
    </xf>
    <xf numFmtId="0" fontId="7" fillId="2" borderId="0" applyAlignment="1" pivotButton="0" quotePrefix="0" xfId="0">
      <alignment horizontal="center"/>
    </xf>
    <xf numFmtId="0" fontId="7" fillId="2" borderId="8" applyAlignment="1" pivotButton="0" quotePrefix="0" xfId="0">
      <alignment horizontal="center"/>
    </xf>
    <xf numFmtId="0" fontId="7" fillId="2" borderId="12" applyAlignment="1" pivotButton="0" quotePrefix="0" xfId="0">
      <alignment horizontal="center"/>
    </xf>
    <xf numFmtId="0" fontId="4" fillId="11" borderId="0" applyAlignment="1" pivotButton="0" quotePrefix="0" xfId="0">
      <alignment horizontal="left" vertical="top"/>
    </xf>
    <xf numFmtId="0" fontId="4" fillId="11" borderId="7" applyAlignment="1" pivotButton="0" quotePrefix="0" xfId="0">
      <alignment horizontal="left" vertical="top"/>
    </xf>
    <xf numFmtId="0" fontId="4" fillId="3" borderId="0" applyAlignment="1" pivotButton="0" quotePrefix="0" xfId="0">
      <alignment horizontal="center" vertical="center"/>
    </xf>
    <xf numFmtId="0" fontId="9" fillId="10" borderId="6" applyAlignment="1" pivotButton="0" quotePrefix="0" xfId="0">
      <alignment horizontal="center" vertical="center"/>
    </xf>
    <xf numFmtId="0" fontId="9" fillId="10" borderId="7" applyAlignment="1" pivotButton="0" quotePrefix="0" xfId="0">
      <alignment horizontal="center" vertical="center"/>
    </xf>
    <xf numFmtId="0" fontId="7" fillId="2" borderId="16" applyAlignment="1" pivotButton="0" quotePrefix="0" xfId="1">
      <alignment horizontal="center" vertical="center" wrapText="1"/>
    </xf>
    <xf numFmtId="0" fontId="7" fillId="3" borderId="0" applyAlignment="1" pivotButton="0" quotePrefix="0" xfId="0">
      <alignment horizontal="center" vertical="center" wrapText="1"/>
    </xf>
    <xf numFmtId="0" fontId="9" fillId="4" borderId="1" applyAlignment="1" pivotButton="0" quotePrefix="0" xfId="0">
      <alignment horizontal="center" vertical="center"/>
    </xf>
    <xf numFmtId="0" fontId="9" fillId="4" borderId="14" applyAlignment="1" pivotButton="0" quotePrefix="0" xfId="0">
      <alignment horizontal="center" vertical="center"/>
    </xf>
    <xf numFmtId="0" fontId="9" fillId="10" borderId="16" applyAlignment="1" pivotButton="0" quotePrefix="0" xfId="0">
      <alignment horizontal="center" vertical="center" wrapText="1"/>
    </xf>
    <xf numFmtId="0" fontId="9" fillId="10" borderId="16" applyAlignment="1" pivotButton="0" quotePrefix="0" xfId="0">
      <alignment horizontal="center" vertical="center"/>
    </xf>
    <xf numFmtId="0" fontId="7" fillId="2" borderId="19" applyAlignment="1" pivotButton="0" quotePrefix="0" xfId="1">
      <alignment horizontal="center" vertical="center" wrapText="1"/>
    </xf>
    <xf numFmtId="0" fontId="7" fillId="2" borderId="20" applyAlignment="1" pivotButton="0" quotePrefix="0" xfId="1">
      <alignment horizontal="center" vertical="center" wrapText="1"/>
    </xf>
    <xf numFmtId="0" fontId="7" fillId="2" borderId="21" applyAlignment="1" pivotButton="0" quotePrefix="0" xfId="1">
      <alignment horizontal="center" vertical="center" wrapText="1"/>
    </xf>
    <xf numFmtId="0" fontId="7" fillId="2" borderId="16" applyAlignment="1" pivotButton="0" quotePrefix="0" xfId="1">
      <alignment horizontal="center" vertical="center"/>
    </xf>
    <xf numFmtId="0" fontId="39" fillId="2" borderId="0" applyAlignment="1" pivotButton="0" quotePrefix="0" xfId="0">
      <alignment horizontal="center" wrapText="1"/>
    </xf>
    <xf numFmtId="0" fontId="40" fillId="2" borderId="0" applyAlignment="1" pivotButton="0" quotePrefix="0" xfId="0">
      <alignment horizontal="right" vertical="center" wrapText="1"/>
    </xf>
    <xf numFmtId="0" fontId="7" fillId="2" borderId="17" applyAlignment="1" pivotButton="0" quotePrefix="0" xfId="1">
      <alignment horizontal="center" vertical="center"/>
    </xf>
    <xf numFmtId="0" fontId="40" fillId="2" borderId="0" applyAlignment="1" pivotButton="0" quotePrefix="0" xfId="0">
      <alignment horizontal="right" vertical="center" wrapText="1"/>
    </xf>
    <xf numFmtId="0" fontId="42" fillId="2" borderId="1" applyAlignment="1" pivotButton="0" quotePrefix="0" xfId="0">
      <alignment vertical="top" wrapText="1"/>
    </xf>
    <xf numFmtId="0" fontId="43" fillId="2" borderId="2" applyAlignment="1" pivotButton="0" quotePrefix="0" xfId="0">
      <alignment horizontal="center" vertical="center" wrapText="1"/>
    </xf>
    <xf numFmtId="0" fontId="43" fillId="2" borderId="10" applyAlignment="1" pivotButton="0" quotePrefix="0" xfId="0">
      <alignment horizontal="center" vertical="center" wrapText="1"/>
    </xf>
    <xf numFmtId="0" fontId="43" fillId="2" borderId="4" applyAlignment="1" pivotButton="0" quotePrefix="0" xfId="0">
      <alignment horizontal="center" vertical="center" wrapText="1"/>
    </xf>
    <xf numFmtId="0" fontId="43" fillId="2" borderId="11" applyAlignment="1" pivotButton="0" quotePrefix="0" xfId="0">
      <alignment horizontal="center" vertical="center" wrapText="1"/>
    </xf>
    <xf numFmtId="0" fontId="43" fillId="2" borderId="8" applyAlignment="1" pivotButton="0" quotePrefix="0" xfId="0">
      <alignment horizontal="center" vertical="center" wrapText="1"/>
    </xf>
    <xf numFmtId="0" fontId="43" fillId="2" borderId="12" applyAlignment="1" pivotButton="0" quotePrefix="0" xfId="0">
      <alignment horizontal="center" vertical="center" wrapText="1"/>
    </xf>
    <xf numFmtId="0" fontId="12" fillId="10" borderId="12" applyAlignment="1" pivotButton="0" quotePrefix="0" xfId="0">
      <alignment horizontal="center"/>
    </xf>
    <xf numFmtId="0" fontId="39" fillId="2" borderId="0" applyAlignment="1" pivotButton="0" quotePrefix="0" xfId="0">
      <alignment horizontal="center" wrapText="1"/>
    </xf>
    <xf numFmtId="0" fontId="8" fillId="2" borderId="1" applyAlignment="1" pivotButton="0" quotePrefix="0" xfId="0">
      <alignment horizontal="center"/>
    </xf>
    <xf numFmtId="0" fontId="0" fillId="0" borderId="5" pivotButton="0" quotePrefix="0" xfId="0"/>
    <xf numFmtId="0" fontId="0" fillId="0" borderId="10" pivotButton="0" quotePrefix="0" xfId="0"/>
    <xf numFmtId="0" fontId="0" fillId="0" borderId="3" pivotButton="0" quotePrefix="0" xfId="0"/>
    <xf numFmtId="0" fontId="0" fillId="0" borderId="6" pivotButton="0" quotePrefix="0" xfId="0"/>
    <xf numFmtId="0" fontId="0" fillId="0" borderId="7" pivotButton="0" quotePrefix="0" xfId="0"/>
    <xf numFmtId="0" fontId="0" fillId="0" borderId="11" pivotButton="0" quotePrefix="0" xfId="0"/>
    <xf numFmtId="0" fontId="0" fillId="0" borderId="8" pivotButton="0" quotePrefix="0" xfId="0"/>
    <xf numFmtId="0" fontId="0" fillId="0" borderId="9" pivotButton="0" quotePrefix="0" xfId="0"/>
    <xf numFmtId="0" fontId="0" fillId="0" borderId="12" pivotButton="0" quotePrefix="0" xfId="0"/>
    <xf numFmtId="0" fontId="0" fillId="0" borderId="36" pivotButton="0" quotePrefix="0" xfId="0"/>
    <xf numFmtId="0" fontId="0" fillId="0" borderId="37" pivotButton="0" quotePrefix="0" xfId="0"/>
    <xf numFmtId="0" fontId="0" fillId="0" borderId="38" pivotButton="0" quotePrefix="0" xfId="0"/>
    <xf numFmtId="0" fontId="0" fillId="0" borderId="17" pivotButton="0" quotePrefix="0" xfId="0"/>
    <xf numFmtId="0" fontId="0" fillId="0" borderId="40" pivotButton="0" quotePrefix="0" xfId="0"/>
    <xf numFmtId="0" fontId="0" fillId="0" borderId="41" pivotButton="0" quotePrefix="0" xfId="0"/>
    <xf numFmtId="0" fontId="0" fillId="0" borderId="42" pivotButton="0" quotePrefix="0" xfId="0"/>
    <xf numFmtId="0" fontId="0" fillId="0" borderId="43" pivotButton="0" quotePrefix="0" xfId="0"/>
    <xf numFmtId="0" fontId="9" fillId="2" borderId="1" applyAlignment="1" pivotButton="0" quotePrefix="0" xfId="0">
      <alignment horizontal="center" vertical="center" wrapText="1"/>
    </xf>
    <xf numFmtId="0" fontId="9" fillId="10" borderId="3" applyAlignment="1" pivotButton="0" quotePrefix="0" xfId="0">
      <alignment horizontal="center" vertical="center" wrapText="1"/>
    </xf>
    <xf numFmtId="0" fontId="9" fillId="12" borderId="13" applyAlignment="1" pivotButton="0" quotePrefix="0" xfId="0">
      <alignment horizontal="center" vertical="center"/>
    </xf>
    <xf numFmtId="0" fontId="0" fillId="0" borderId="20" pivotButton="0" quotePrefix="0" xfId="0"/>
    <xf numFmtId="0" fontId="0" fillId="0" borderId="21" pivotButton="0" quotePrefix="0" xfId="0"/>
    <xf numFmtId="166" fontId="7" fillId="2" borderId="1" applyAlignment="1" pivotButton="0" quotePrefix="0" xfId="1">
      <alignment horizontal="center" vertical="center"/>
    </xf>
    <xf numFmtId="164" fontId="7" fillId="2" borderId="1" applyAlignment="1" pivotButton="0" quotePrefix="0" xfId="1">
      <alignment horizontal="center" vertical="center"/>
    </xf>
    <xf numFmtId="1" fontId="4" fillId="2" borderId="1" applyAlignment="1" pivotButton="0" quotePrefix="0" xfId="1">
      <alignment horizontal="center" vertical="center"/>
    </xf>
    <xf numFmtId="0" fontId="0" fillId="0" borderId="27" pivotButton="0" quotePrefix="0" xfId="0"/>
    <xf numFmtId="0" fontId="0" fillId="0" borderId="28" pivotButton="0" quotePrefix="0" xfId="0"/>
    <xf numFmtId="0" fontId="4" fillId="2" borderId="44" applyAlignment="1" pivotButton="0" quotePrefix="0" xfId="0">
      <alignment horizontal="left" vertical="center" wrapText="1"/>
    </xf>
    <xf numFmtId="0" fontId="0" fillId="0" borderId="23" pivotButton="0" quotePrefix="0" xfId="0"/>
    <xf numFmtId="0" fontId="0" fillId="0" borderId="24" pivotButton="0" quotePrefix="0" xfId="0"/>
    <xf numFmtId="0" fontId="4" fillId="2" borderId="1" applyAlignment="1" pivotButton="0" quotePrefix="0" xfId="0">
      <alignment horizontal="center" wrapText="1"/>
    </xf>
    <xf numFmtId="1" fontId="7" fillId="2" borderId="18" applyAlignment="1" pivotButton="0" quotePrefix="0" xfId="1">
      <alignment horizontal="center" vertical="center"/>
    </xf>
    <xf numFmtId="0" fontId="7" fillId="2" borderId="18" applyAlignment="1" pivotButton="0" quotePrefix="0" xfId="1">
      <alignment horizontal="left" vertical="center"/>
    </xf>
    <xf numFmtId="0" fontId="4" fillId="0" borderId="1" applyAlignment="1" pivotButton="0" quotePrefix="0" xfId="0">
      <alignment horizontal="center" vertical="center" wrapText="1"/>
    </xf>
    <xf numFmtId="0" fontId="19" fillId="2" borderId="16" applyAlignment="1" pivotButton="0" quotePrefix="0" xfId="1">
      <alignment horizontal="center" vertical="center"/>
    </xf>
    <xf numFmtId="165" fontId="4" fillId="2" borderId="1" applyAlignment="1" pivotButton="0" quotePrefix="0" xfId="5">
      <alignment horizontal="center" vertical="center"/>
    </xf>
    <xf numFmtId="0" fontId="30" fillId="2" borderId="7" applyAlignment="1" pivotButton="0" quotePrefix="0" xfId="0">
      <alignment horizontal="justify" vertical="top" wrapText="1"/>
    </xf>
    <xf numFmtId="166" fontId="7" fillId="2" borderId="16" applyAlignment="1" pivotButton="0" quotePrefix="0" xfId="1">
      <alignment horizontal="center" vertical="center"/>
    </xf>
    <xf numFmtId="166" fontId="7" fillId="2" borderId="16" applyAlignment="1" pivotButton="0" quotePrefix="0" xfId="1">
      <alignment horizontal="center" vertical="center" wrapText="1"/>
    </xf>
    <xf numFmtId="0" fontId="0" fillId="0" borderId="32" pivotButton="0" quotePrefix="0" xfId="0"/>
    <xf numFmtId="0" fontId="0" fillId="0" borderId="31" pivotButton="0" quotePrefix="0" xfId="0"/>
    <xf numFmtId="168" fontId="4" fillId="2" borderId="1" applyAlignment="1" pivotButton="0" quotePrefix="0" xfId="3">
      <alignment horizontal="center" vertical="center"/>
    </xf>
    <xf numFmtId="0" fontId="4" fillId="2" borderId="7" applyAlignment="1" pivotButton="0" quotePrefix="0" xfId="0">
      <alignment horizontal="justify" vertical="top" wrapText="1"/>
    </xf>
    <xf numFmtId="167" fontId="8" fillId="2" borderId="1" applyAlignment="1" pivotButton="0" quotePrefix="0" xfId="4">
      <alignment horizontal="center" vertical="center"/>
    </xf>
    <xf numFmtId="165" fontId="8" fillId="2" borderId="1" applyAlignment="1" pivotButton="0" quotePrefix="0" xfId="4">
      <alignment horizontal="center" vertical="center"/>
    </xf>
    <xf numFmtId="0" fontId="0" fillId="0" borderId="15" pivotButton="0" quotePrefix="0" xfId="0"/>
    <xf numFmtId="0" fontId="0" fillId="0" borderId="13" pivotButton="0" quotePrefix="0" xfId="0"/>
  </cellXfs>
  <cellStyles count="7">
    <cellStyle name="Normal" xfId="0" builtinId="0"/>
    <cellStyle name="Porcentaje" xfId="1" builtinId="5"/>
    <cellStyle name="Hipervínculo" xfId="2" builtinId="8"/>
    <cellStyle name="Moneda" xfId="3" builtinId="4"/>
    <cellStyle name="Moneda [0] 2" xfId="4"/>
    <cellStyle name="Moneda [0]" xfId="5" builtinId="7"/>
    <cellStyle name="Millares 2" xfId="6"/>
  </cellStyles>
  <dxfs count="4">
    <dxf>
      <fill>
        <patternFill>
          <bgColor rgb="FF00B050"/>
        </patternFill>
      </fill>
    </dxf>
    <dxf>
      <fill>
        <patternFill>
          <bgColor rgb="FFFFFF00"/>
        </patternFill>
      </fill>
    </dxf>
    <dxf>
      <fill>
        <patternFill>
          <bgColor rgb="FFFF0000"/>
        </patternFill>
      </fill>
    </dxf>
    <dxf>
      <fill>
        <patternFill>
          <bgColor rgb="FF00B0F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externalLink" Target="/xl/externalLinks/externalLink1.xml" Id="rId88"/><Relationship Type="http://schemas.openxmlformats.org/officeDocument/2006/relationships/externalLink" Target="/xl/externalLinks/externalLink2.xml" Id="rId89"/><Relationship Type="http://schemas.openxmlformats.org/officeDocument/2006/relationships/externalLink" Target="/xl/externalLinks/externalLink3.xml" Id="rId90"/><Relationship Type="http://schemas.openxmlformats.org/officeDocument/2006/relationships/externalLink" Target="/xl/externalLinks/externalLink4.xml" Id="rId91"/><Relationship Type="http://schemas.openxmlformats.org/officeDocument/2006/relationships/externalLink" Target="/xl/externalLinks/externalLink5.xml" Id="rId92"/><Relationship Type="http://schemas.openxmlformats.org/officeDocument/2006/relationships/externalLink" Target="/xl/externalLinks/externalLink6.xml" Id="rId93"/><Relationship Type="http://schemas.openxmlformats.org/officeDocument/2006/relationships/externalLink" Target="/xl/externalLinks/externalLink7.xml" Id="rId94"/><Relationship Type="http://schemas.openxmlformats.org/officeDocument/2006/relationships/externalLink" Target="/xl/externalLinks/externalLink8.xml" Id="rId95"/><Relationship Type="http://schemas.openxmlformats.org/officeDocument/2006/relationships/externalLink" Target="/xl/externalLinks/externalLink9.xml" Id="rId96"/><Relationship Type="http://schemas.openxmlformats.org/officeDocument/2006/relationships/externalLink" Target="/xl/externalLinks/externalLink10.xml" Id="rId97"/><Relationship Type="http://schemas.openxmlformats.org/officeDocument/2006/relationships/externalLink" Target="/xl/externalLinks/externalLink11.xml" Id="rId98"/><Relationship Type="http://schemas.openxmlformats.org/officeDocument/2006/relationships/externalLink" Target="/xl/externalLinks/externalLink12.xml" Id="rId99"/><Relationship Type="http://schemas.openxmlformats.org/officeDocument/2006/relationships/externalLink" Target="/xl/externalLinks/externalLink13.xml" Id="rId100"/><Relationship Type="http://schemas.openxmlformats.org/officeDocument/2006/relationships/externalLink" Target="/xl/externalLinks/externalLink14.xml" Id="rId101"/><Relationship Type="http://schemas.openxmlformats.org/officeDocument/2006/relationships/externalLink" Target="/xl/externalLinks/externalLink15.xml" Id="rId102"/><Relationship Type="http://schemas.openxmlformats.org/officeDocument/2006/relationships/externalLink" Target="/xl/externalLinks/externalLink16.xml" Id="rId103"/><Relationship Type="http://schemas.openxmlformats.org/officeDocument/2006/relationships/externalLink" Target="/xl/externalLinks/externalLink17.xml" Id="rId104"/><Relationship Type="http://schemas.openxmlformats.org/officeDocument/2006/relationships/externalLink" Target="/xl/externalLinks/externalLink18.xml" Id="rId105"/><Relationship Type="http://schemas.openxmlformats.org/officeDocument/2006/relationships/externalLink" Target="/xl/externalLinks/externalLink19.xml" Id="rId106"/><Relationship Type="http://schemas.openxmlformats.org/officeDocument/2006/relationships/externalLink" Target="/xl/externalLinks/externalLink20.xml" Id="rId107"/><Relationship Type="http://schemas.openxmlformats.org/officeDocument/2006/relationships/externalLink" Target="/xl/externalLinks/externalLink21.xml" Id="rId108"/><Relationship Type="http://schemas.openxmlformats.org/officeDocument/2006/relationships/externalLink" Target="/xl/externalLinks/externalLink22.xml" Id="rId109"/><Relationship Type="http://schemas.openxmlformats.org/officeDocument/2006/relationships/externalLink" Target="/xl/externalLinks/externalLink23.xml" Id="rId110"/><Relationship Type="http://schemas.openxmlformats.org/officeDocument/2006/relationships/externalLink" Target="/xl/externalLinks/externalLink24.xml" Id="rId111"/><Relationship Type="http://schemas.openxmlformats.org/officeDocument/2006/relationships/externalLink" Target="/xl/externalLinks/externalLink25.xml" Id="rId112"/><Relationship Type="http://schemas.openxmlformats.org/officeDocument/2006/relationships/externalLink" Target="/xl/externalLinks/externalLink26.xml" Id="rId113"/><Relationship Type="http://schemas.openxmlformats.org/officeDocument/2006/relationships/externalLink" Target="/xl/externalLinks/externalLink27.xml" Id="rId114"/><Relationship Type="http://schemas.openxmlformats.org/officeDocument/2006/relationships/externalLink" Target="/xl/externalLinks/externalLink28.xml" Id="rId115"/><Relationship Type="http://schemas.openxmlformats.org/officeDocument/2006/relationships/styles" Target="styles.xml" Id="rId116"/><Relationship Type="http://schemas.openxmlformats.org/officeDocument/2006/relationships/theme" Target="theme/theme1.xml" Id="rId117"/></Relationships>
</file>

<file path=xl/charts/chart1.xml><?xml version="1.0" encoding="utf-8"?>
<chartSpace xmlns="http://schemas.openxmlformats.org/drawingml/2006/chart">
  <chart>
    <plotArea>
      <layout/>
      <barChart>
        <barDir val="col"/>
        <grouping val="clustered"/>
        <varyColors val="0"/>
        <ser>
          <idx val="0"/>
          <order val="0"/>
          <tx>
            <strRef>
              <f>'EPI-1'!$C$45</f>
              <strCache>
                <ptCount val="1"/>
                <pt idx="0">
                  <v xml:space="preserve">VALOR </v>
                </pt>
              </strCache>
            </strRef>
          </tx>
          <spPr>
            <a:solidFill xmlns:a="http://schemas.openxmlformats.org/drawingml/2006/main">
              <a:schemeClr val="accent2"/>
            </a:solidFill>
            <a:ln xmlns:a="http://schemas.openxmlformats.org/drawingml/2006/main" w="38100">
              <a:solidFill>
                <a:schemeClr val="accent2"/>
              </a:solidFill>
              <a:prstDash val="solid"/>
            </a:ln>
          </spPr>
          <invertIfNegative val="0"/>
          <cat>
            <numRef>
              <f>'EPI-1'!$D$42</f>
              <numCache>
                <formatCode>General</formatCode>
                <ptCount val="1"/>
                <pt idx="0">
                  <v>2023</v>
                </pt>
              </numCache>
            </numRef>
          </cat>
          <val>
            <numRef>
              <f>'EPI-1'!$D$45</f>
              <numCache>
                <formatCode>0%</formatCode>
                <ptCount val="1"/>
                <pt idx="0">
                  <v>0.82</v>
                </pt>
              </numCache>
            </numRef>
          </val>
        </ser>
        <ser>
          <idx val="1"/>
          <order val="1"/>
          <tx>
            <strRef>
              <f>'EPI-1'!$C$46</f>
              <strCache>
                <ptCount val="1"/>
                <pt idx="0">
                  <v>META PONDERADA</v>
                </pt>
              </strCache>
            </strRef>
          </tx>
          <spPr>
            <a:solidFill xmlns:a="http://schemas.openxmlformats.org/drawingml/2006/main">
              <a:srgbClr val="00B050"/>
            </a:solidFill>
            <a:ln xmlns:a="http://schemas.openxmlformats.org/drawingml/2006/main" w="38100">
              <a:solidFill>
                <a:srgbClr val="00B050"/>
              </a:solidFill>
              <a:prstDash val="solid"/>
            </a:ln>
          </spPr>
          <invertIfNegative val="0"/>
          <cat>
            <numRef>
              <f>'EPI-1'!$D$42</f>
              <numCache>
                <formatCode>General</formatCode>
                <ptCount val="1"/>
                <pt idx="0">
                  <v>2023</v>
                </pt>
              </numCache>
            </numRef>
          </cat>
          <val>
            <numRef>
              <f>'EPI-1'!$D$46</f>
              <numCache>
                <formatCode>0%</formatCode>
                <ptCount val="1"/>
                <pt idx="0">
                  <v>0.82</v>
                </pt>
              </numCache>
            </numRef>
          </val>
        </ser>
        <dLbls>
          <showLegendKey val="0"/>
          <showVal val="0"/>
          <showCatName val="0"/>
          <showSerName val="0"/>
          <showPercent val="0"/>
          <showBubbleSize val="0"/>
        </dLbls>
        <gapWidth val="150"/>
        <axId val="165399744"/>
        <axId val="165400136"/>
      </barChart>
      <catAx>
        <axId val="16539974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65400136"/>
        <crosses val="autoZero"/>
        <auto val="1"/>
        <lblAlgn val="ctr"/>
        <lblOffset val="100"/>
        <noMultiLvlLbl val="0"/>
      </catAx>
      <valAx>
        <axId val="16540013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6539974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0.xml><?xml version="1.0" encoding="utf-8"?>
<chartSpace xmlns="http://schemas.openxmlformats.org/drawingml/2006/chart">
  <chart>
    <plotArea>
      <layout/>
      <lineChart>
        <grouping val="standard"/>
        <varyColors val="0"/>
        <ser>
          <idx val="0"/>
          <order val="0"/>
          <tx>
            <strRef>
              <f>'EAA-3'!$C$47</f>
              <strCache>
                <ptCount val="1"/>
                <pt idx="0">
                  <v xml:space="preserve">VALOR </v>
                </pt>
              </strCache>
            </strRef>
          </tx>
          <spPr>
            <a:ln xmlns:a="http://schemas.openxmlformats.org/drawingml/2006/main" w="28575" cap="rnd">
              <a:solidFill>
                <a:schemeClr val="accent2">
                  <a:lumMod val="75000"/>
                </a:schemeClr>
              </a:solidFill>
              <a:prstDash val="solid"/>
              <a:round/>
            </a:ln>
          </spPr>
          <marker>
            <symbol val="circle"/>
            <size val="5"/>
            <spPr>
              <a:solidFill xmlns:a="http://schemas.openxmlformats.org/drawingml/2006/main">
                <a:schemeClr val="accent2">
                  <a:lumMod val="75000"/>
                </a:schemeClr>
              </a:solidFill>
              <a:ln xmlns:a="http://schemas.openxmlformats.org/drawingml/2006/main" w="9525">
                <a:solidFill>
                  <a:schemeClr val="accent2">
                    <a:lumMod val="75000"/>
                  </a:schemeClr>
                </a:solidFill>
                <a:prstDash val="solid"/>
              </a:ln>
            </spPr>
          </marker>
          <cat>
            <strRef>
              <f>'EAA-3'!$D$44</f>
              <strCache>
                <ptCount val="1"/>
                <pt idx="0">
                  <v>JUNIO</v>
                </pt>
              </strCache>
            </strRef>
          </cat>
          <val>
            <numRef>
              <f>'EAA-3'!$D$47</f>
              <numCache>
                <formatCode>0%</formatCode>
                <ptCount val="1"/>
                <pt idx="0">
                  <v>0</v>
                </pt>
              </numCache>
            </numRef>
          </val>
          <smooth val="0"/>
        </ser>
        <ser>
          <idx val="1"/>
          <order val="1"/>
          <tx>
            <strRef>
              <f>'EAA-3'!$C$48</f>
              <strCache>
                <ptCount val="1"/>
                <pt idx="0">
                  <v>META PONDERADA</v>
                </pt>
              </strCache>
            </strRef>
          </tx>
          <spPr>
            <a:ln xmlns:a="http://schemas.openxmlformats.org/drawingml/2006/main" w="28575" cap="rnd">
              <a:solidFill>
                <a:srgbClr val="00B050"/>
              </a:solidFill>
              <a:prstDash val="solid"/>
              <a:round/>
            </a:ln>
          </spPr>
          <marker>
            <symbol val="circle"/>
            <size val="5"/>
            <spPr>
              <a:solidFill xmlns:a="http://schemas.openxmlformats.org/drawingml/2006/main">
                <a:srgbClr val="00B050"/>
              </a:solidFill>
              <a:ln xmlns:a="http://schemas.openxmlformats.org/drawingml/2006/main" w="9525">
                <a:solidFill>
                  <a:srgbClr val="00B050"/>
                </a:solidFill>
                <a:prstDash val="solid"/>
              </a:ln>
            </spPr>
          </marker>
          <cat>
            <strRef>
              <f>'EAA-3'!$D$44</f>
              <strCache>
                <ptCount val="1"/>
                <pt idx="0">
                  <v>JUNIO</v>
                </pt>
              </strCache>
            </strRef>
          </cat>
          <val>
            <numRef>
              <f>'EAA-3'!$D$48</f>
              <numCache>
                <formatCode>0%</formatCode>
                <ptCount val="1"/>
                <pt idx="0">
                  <v>0.5</v>
                </pt>
              </numCache>
            </numRef>
          </val>
          <smooth val="0"/>
        </ser>
        <dLbls>
          <showLegendKey val="0"/>
          <showVal val="0"/>
          <showCatName val="0"/>
          <showSerName val="0"/>
          <showPercent val="0"/>
          <showBubbleSize val="0"/>
        </dLbls>
        <marker val="1"/>
        <smooth val="0"/>
        <axId val="229973440"/>
        <axId val="229973832"/>
      </lineChart>
      <catAx>
        <axId val="22997344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229973832"/>
        <crosses val="autoZero"/>
        <auto val="1"/>
        <lblAlgn val="ctr"/>
        <lblOffset val="100"/>
        <noMultiLvlLbl val="0"/>
      </catAx>
      <valAx>
        <axId val="22997383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22997344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1.xml><?xml version="1.0" encoding="utf-8"?>
<chartSpace xmlns="http://schemas.openxmlformats.org/drawingml/2006/chart">
  <chart>
    <plotArea>
      <layout/>
      <lineChart>
        <grouping val="standard"/>
        <varyColors val="0"/>
        <ser>
          <idx val="0"/>
          <order val="0"/>
          <tx>
            <strRef>
              <f>'EAA-4'!$C$49</f>
              <strCache>
                <ptCount val="1"/>
                <pt idx="0">
                  <v xml:space="preserve">VALOR </v>
                </pt>
              </strCache>
            </strRef>
          </tx>
          <spPr>
            <a:ln xmlns:a="http://schemas.openxmlformats.org/drawingml/2006/main" w="28575" cap="rnd">
              <a:solidFill>
                <a:schemeClr val="accent2"/>
              </a:solidFill>
              <a:prstDash val="solid"/>
              <a:round/>
            </a:ln>
          </spPr>
          <marker>
            <symbol val="circle"/>
            <size val="5"/>
            <spPr>
              <a:solidFill xmlns:a="http://schemas.openxmlformats.org/drawingml/2006/main">
                <a:schemeClr val="accent2"/>
              </a:solidFill>
              <a:ln xmlns:a="http://schemas.openxmlformats.org/drawingml/2006/main" w="28575">
                <a:solidFill>
                  <a:schemeClr val="accent2"/>
                </a:solidFill>
                <a:prstDash val="solid"/>
              </a:ln>
            </spPr>
          </marker>
          <cat>
            <numRef>
              <f>'EAA-4'!$D$46</f>
              <numCache>
                <formatCode>General</formatCode>
                <ptCount val="1"/>
                <pt idx="0">
                  <v>2023</v>
                </pt>
              </numCache>
            </numRef>
          </cat>
          <val>
            <numRef>
              <f>'EAA-4'!$D$49</f>
              <numCache>
                <formatCode>0%</formatCode>
                <ptCount val="1"/>
                <pt idx="0">
                  <v>0.55858969927411</v>
                </pt>
              </numCache>
            </numRef>
          </val>
          <smooth val="0"/>
        </ser>
        <ser>
          <idx val="1"/>
          <order val="1"/>
          <tx>
            <strRef>
              <f>'EAA-4'!$C$50</f>
              <strCache>
                <ptCount val="1"/>
                <pt idx="0">
                  <v>META PONDERADA</v>
                </pt>
              </strCache>
            </strRef>
          </tx>
          <spPr>
            <a:ln xmlns:a="http://schemas.openxmlformats.org/drawingml/2006/main" w="28575" cap="rnd">
              <a:solidFill>
                <a:srgbClr val="00B050"/>
              </a:solidFill>
              <a:prstDash val="solid"/>
              <a:round/>
            </a:ln>
          </spPr>
          <marker>
            <symbol val="circle"/>
            <size val="5"/>
            <spPr>
              <a:solidFill xmlns:a="http://schemas.openxmlformats.org/drawingml/2006/main">
                <a:srgbClr val="00B050"/>
              </a:solidFill>
              <a:ln xmlns:a="http://schemas.openxmlformats.org/drawingml/2006/main" w="28575">
                <a:solidFill>
                  <a:srgbClr val="00B050"/>
                </a:solidFill>
                <a:prstDash val="solid"/>
              </a:ln>
            </spPr>
          </marker>
          <cat>
            <numRef>
              <f>'EAA-4'!$D$46</f>
              <numCache>
                <formatCode>General</formatCode>
                <ptCount val="1"/>
                <pt idx="0">
                  <v>2023</v>
                </pt>
              </numCache>
            </numRef>
          </cat>
          <val>
            <numRef>
              <f>'EAA-4'!$D$50</f>
              <numCache>
                <formatCode>0%</formatCode>
                <ptCount val="1"/>
                <pt idx="0">
                  <v>0.4</v>
                </pt>
              </numCache>
            </numRef>
          </val>
          <smooth val="0"/>
        </ser>
        <dLbls>
          <showLegendKey val="0"/>
          <showVal val="0"/>
          <showCatName val="0"/>
          <showSerName val="0"/>
          <showPercent val="0"/>
          <showBubbleSize val="0"/>
        </dLbls>
        <marker val="1"/>
        <smooth val="0"/>
        <axId val="229975400"/>
        <axId val="230456000"/>
      </lineChart>
      <catAx>
        <axId val="22997540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230456000"/>
        <crosses val="autoZero"/>
        <auto val="1"/>
        <lblAlgn val="ctr"/>
        <lblOffset val="100"/>
        <noMultiLvlLbl val="0"/>
      </catAx>
      <valAx>
        <axId val="23045600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22997540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2.xml><?xml version="1.0" encoding="utf-8"?>
<chartSpace xmlns="http://schemas.openxmlformats.org/drawingml/2006/chart">
  <chart>
    <plotArea>
      <layout/>
      <lineChart>
        <grouping val="standard"/>
        <varyColors val="0"/>
        <ser>
          <idx val="0"/>
          <order val="0"/>
          <tx>
            <strRef>
              <f>'EAA-5'!$C$49</f>
              <strCache>
                <ptCount val="1"/>
                <pt idx="0">
                  <v xml:space="preserve">VALOR </v>
                </pt>
              </strCache>
            </strRef>
          </tx>
          <spPr>
            <a:ln xmlns:a="http://schemas.openxmlformats.org/drawingml/2006/main" w="28575" cap="rnd">
              <a:solidFill>
                <a:schemeClr val="accent2"/>
              </a:solidFill>
              <a:prstDash val="solid"/>
              <a:round/>
            </a:ln>
          </spPr>
          <marker>
            <symbol val="circle"/>
            <size val="5"/>
            <spPr>
              <a:solidFill xmlns:a="http://schemas.openxmlformats.org/drawingml/2006/main">
                <a:schemeClr val="accent2"/>
              </a:solidFill>
              <a:ln xmlns:a="http://schemas.openxmlformats.org/drawingml/2006/main" w="28575">
                <a:solidFill>
                  <a:schemeClr val="accent2"/>
                </a:solidFill>
                <a:prstDash val="solid"/>
              </a:ln>
            </spPr>
          </marker>
          <cat>
            <numRef>
              <f>'EAA-5'!$D$46</f>
              <numCache>
                <formatCode>General</formatCode>
                <ptCount val="1"/>
                <pt idx="0">
                  <v>2023</v>
                </pt>
              </numCache>
            </numRef>
          </cat>
          <val>
            <numRef>
              <f>'EAA-5'!$D$49</f>
              <numCache>
                <formatCode>0%</formatCode>
                <ptCount val="1"/>
                <pt idx="0">
                  <v>0.648176291793313</v>
                </pt>
              </numCache>
            </numRef>
          </val>
          <smooth val="0"/>
        </ser>
        <ser>
          <idx val="1"/>
          <order val="1"/>
          <tx>
            <strRef>
              <f>'EAA-5'!$C$50</f>
              <strCache>
                <ptCount val="1"/>
                <pt idx="0">
                  <v>META PONDERADA</v>
                </pt>
              </strCache>
            </strRef>
          </tx>
          <spPr>
            <a:ln xmlns:a="http://schemas.openxmlformats.org/drawingml/2006/main" w="28575" cap="rnd">
              <a:solidFill>
                <a:srgbClr val="00B050"/>
              </a:solidFill>
              <a:prstDash val="solid"/>
              <a:round/>
            </a:ln>
          </spPr>
          <marker>
            <symbol val="circle"/>
            <size val="5"/>
            <spPr>
              <a:solidFill xmlns:a="http://schemas.openxmlformats.org/drawingml/2006/main">
                <a:srgbClr val="00B050"/>
              </a:solidFill>
              <a:ln xmlns:a="http://schemas.openxmlformats.org/drawingml/2006/main" w="28575">
                <a:solidFill>
                  <a:srgbClr val="00B050"/>
                </a:solidFill>
                <a:prstDash val="solid"/>
              </a:ln>
            </spPr>
          </marker>
          <cat>
            <numRef>
              <f>'EAA-5'!$D$46</f>
              <numCache>
                <formatCode>General</formatCode>
                <ptCount val="1"/>
                <pt idx="0">
                  <v>2023</v>
                </pt>
              </numCache>
            </numRef>
          </cat>
          <val>
            <numRef>
              <f>'EAA-5'!$D$50</f>
              <numCache>
                <formatCode>0%</formatCode>
                <ptCount val="1"/>
                <pt idx="0">
                  <v>0.4</v>
                </pt>
              </numCache>
            </numRef>
          </val>
          <smooth val="0"/>
        </ser>
        <dLbls>
          <showLegendKey val="0"/>
          <showVal val="0"/>
          <showCatName val="0"/>
          <showSerName val="0"/>
          <showPercent val="0"/>
          <showBubbleSize val="0"/>
        </dLbls>
        <marker val="1"/>
        <smooth val="0"/>
        <axId val="230457176"/>
        <axId val="230457568"/>
      </lineChart>
      <catAx>
        <axId val="230457176"/>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230457568"/>
        <crosses val="autoZero"/>
        <auto val="1"/>
        <lblAlgn val="ctr"/>
        <lblOffset val="100"/>
        <noMultiLvlLbl val="0"/>
      </catAx>
      <valAx>
        <axId val="23045756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230457176"/>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3.xml><?xml version="1.0" encoding="utf-8"?>
<chartSpace xmlns="http://schemas.openxmlformats.org/drawingml/2006/chart">
  <chart>
    <plotArea>
      <layout/>
      <lineChart>
        <grouping val="standard"/>
        <varyColors val="0"/>
        <ser>
          <idx val="0"/>
          <order val="0"/>
          <tx>
            <strRef>
              <f>'EAA-6'!$C$49</f>
              <strCache>
                <ptCount val="1"/>
                <pt idx="0">
                  <v xml:space="preserve">VALOR </v>
                </pt>
              </strCache>
            </strRef>
          </tx>
          <spPr>
            <a:ln xmlns:a="http://schemas.openxmlformats.org/drawingml/2006/main" w="28575" cap="rnd">
              <a:solidFill>
                <a:schemeClr val="accent2"/>
              </a:solidFill>
              <a:prstDash val="solid"/>
              <a:round/>
            </a:ln>
          </spPr>
          <marker>
            <symbol val="circle"/>
            <size val="5"/>
            <spPr>
              <a:solidFill xmlns:a="http://schemas.openxmlformats.org/drawingml/2006/main">
                <a:schemeClr val="accent2"/>
              </a:solidFill>
              <a:ln xmlns:a="http://schemas.openxmlformats.org/drawingml/2006/main" w="28575">
                <a:solidFill>
                  <a:schemeClr val="accent2"/>
                </a:solidFill>
                <a:prstDash val="solid"/>
              </a:ln>
            </spPr>
          </marker>
          <cat>
            <numRef>
              <f>'EAA-6'!$D$46</f>
              <numCache>
                <formatCode>General</formatCode>
                <ptCount val="1"/>
                <pt idx="0">
                  <v>2023</v>
                </pt>
              </numCache>
            </numRef>
          </cat>
          <val>
            <numRef>
              <f>'EAA-6'!$D$49</f>
              <numCache>
                <formatCode>0%</formatCode>
                <ptCount val="1"/>
                <pt idx="0">
                  <v>0.1113075692514945</v>
                </pt>
              </numCache>
            </numRef>
          </val>
          <smooth val="0"/>
        </ser>
        <ser>
          <idx val="1"/>
          <order val="1"/>
          <tx>
            <strRef>
              <f>'EAA-6'!$C$50</f>
              <strCache>
                <ptCount val="1"/>
                <pt idx="0">
                  <v>META PONDERADA</v>
                </pt>
              </strCache>
            </strRef>
          </tx>
          <spPr>
            <a:ln xmlns:a="http://schemas.openxmlformats.org/drawingml/2006/main" w="28575" cap="rnd">
              <a:solidFill>
                <a:srgbClr val="00B050"/>
              </a:solidFill>
              <a:prstDash val="solid"/>
              <a:round/>
            </a:ln>
          </spPr>
          <marker>
            <symbol val="circle"/>
            <size val="5"/>
            <spPr>
              <a:solidFill xmlns:a="http://schemas.openxmlformats.org/drawingml/2006/main">
                <a:srgbClr val="00B050"/>
              </a:solidFill>
              <a:ln xmlns:a="http://schemas.openxmlformats.org/drawingml/2006/main" w="28575">
                <a:solidFill>
                  <a:srgbClr val="00B050"/>
                </a:solidFill>
                <a:prstDash val="solid"/>
              </a:ln>
            </spPr>
          </marker>
          <cat>
            <numRef>
              <f>'EAA-6'!$D$46</f>
              <numCache>
                <formatCode>General</formatCode>
                <ptCount val="1"/>
                <pt idx="0">
                  <v>2023</v>
                </pt>
              </numCache>
            </numRef>
          </cat>
          <val>
            <numRef>
              <f>'EAA-6'!$D$50</f>
              <numCache>
                <formatCode>0%</formatCode>
                <ptCount val="1"/>
                <pt idx="0">
                  <v>0.2</v>
                </pt>
              </numCache>
            </numRef>
          </val>
          <smooth val="0"/>
        </ser>
        <dLbls>
          <showLegendKey val="0"/>
          <showVal val="0"/>
          <showCatName val="0"/>
          <showSerName val="0"/>
          <showPercent val="0"/>
          <showBubbleSize val="0"/>
        </dLbls>
        <marker val="1"/>
        <smooth val="0"/>
        <axId val="230458744"/>
        <axId val="230459136"/>
      </lineChart>
      <catAx>
        <axId val="23045874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230459136"/>
        <crosses val="autoZero"/>
        <auto val="1"/>
        <lblAlgn val="ctr"/>
        <lblOffset val="100"/>
        <noMultiLvlLbl val="0"/>
      </catAx>
      <valAx>
        <axId val="23045913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23045874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4.xml><?xml version="1.0" encoding="utf-8"?>
<chartSpace xmlns="http://schemas.openxmlformats.org/drawingml/2006/chart">
  <chart>
    <plotArea>
      <layout/>
      <lineChart>
        <grouping val="standard"/>
        <varyColors val="0"/>
        <ser>
          <idx val="0"/>
          <order val="0"/>
          <tx>
            <strRef>
              <f>'EAA-7'!$C$49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'EAA-7'!$D$46:$F$46</f>
              <strCache>
                <ptCount val="3"/>
                <pt idx="0">
                  <v>MARZO</v>
                </pt>
                <pt idx="1">
                  <v>JUNIO</v>
                </pt>
                <pt idx="2">
                  <v>SEPTIEMBRE</v>
                </pt>
              </strCache>
            </strRef>
          </cat>
          <val>
            <numRef>
              <f>'EAA-7'!$D$49:$F$49</f>
              <numCache>
                <formatCode>0%</formatCode>
                <ptCount val="3"/>
                <pt idx="0">
                  <v>0.5</v>
                </pt>
                <pt idx="1">
                  <v>0.75</v>
                </pt>
                <pt idx="2">
                  <v>1</v>
                </pt>
              </numCache>
            </numRef>
          </val>
          <smooth val="0"/>
        </ser>
        <ser>
          <idx val="1"/>
          <order val="1"/>
          <tx>
            <strRef>
              <f>'EAA-7'!$C$50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'EAA-7'!$D$46:$F$46</f>
              <strCache>
                <ptCount val="3"/>
                <pt idx="0">
                  <v>MARZO</v>
                </pt>
                <pt idx="1">
                  <v>JUNIO</v>
                </pt>
                <pt idx="2">
                  <v>SEPTIEMBRE</v>
                </pt>
              </strCache>
            </strRef>
          </cat>
          <val>
            <numRef>
              <f>'EAA-7'!$D$50:$F$50</f>
              <numCache>
                <formatCode>0%</formatCode>
                <ptCount val="3"/>
                <pt idx="0">
                  <v>0.25</v>
                </pt>
                <pt idx="1">
                  <v>0.5</v>
                </pt>
                <pt idx="2">
                  <v>0.75</v>
                </pt>
              </numCache>
            </numRef>
          </val>
          <smooth val="0"/>
        </ser>
        <dLbls>
          <showLegendKey val="0"/>
          <showVal val="0"/>
          <showCatName val="0"/>
          <showSerName val="0"/>
          <showPercent val="0"/>
          <showBubbleSize val="0"/>
        </dLbls>
        <smooth val="0"/>
        <axId val="230459920"/>
        <axId val="230460312"/>
      </lineChart>
      <catAx>
        <axId val="23045992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30460312"/>
        <crosses val="autoZero"/>
        <auto val="1"/>
        <lblAlgn val="ctr"/>
        <lblOffset val="100"/>
        <noMultiLvlLbl val="0"/>
      </catAx>
      <valAx>
        <axId val="23046031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3045992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5.xml><?xml version="1.0" encoding="utf-8"?>
<chartSpace xmlns="http://schemas.openxmlformats.org/drawingml/2006/chart">
  <chart>
    <plotArea>
      <layout/>
      <lineChart>
        <grouping val="standard"/>
        <varyColors val="0"/>
        <ser>
          <idx val="0"/>
          <order val="0"/>
          <tx>
            <strRef>
              <f>'EAA-8'!$C$49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'EAA-8'!$D$46:$F$46</f>
              <strCache>
                <ptCount val="3"/>
                <pt idx="0">
                  <v>MARZO</v>
                </pt>
                <pt idx="1">
                  <v>JUNIO</v>
                </pt>
                <pt idx="2">
                  <v>SEPTIEMBRE</v>
                </pt>
              </strCache>
            </strRef>
          </cat>
          <val>
            <numRef>
              <f>'EAA-8'!$D$49:$F$49</f>
              <numCache>
                <formatCode>0%</formatCode>
                <ptCount val="3"/>
                <pt idx="0">
                  <v>0.6086956521739131</v>
                </pt>
                <pt idx="1">
                  <v>0.6086956521739131</v>
                </pt>
                <pt idx="2">
                  <v>0.6086956521739131</v>
                </pt>
              </numCache>
            </numRef>
          </val>
          <smooth val="0"/>
        </ser>
        <ser>
          <idx val="1"/>
          <order val="1"/>
          <tx>
            <strRef>
              <f>'EAA-8'!$C$50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'EAA-8'!$D$46:$F$46</f>
              <strCache>
                <ptCount val="3"/>
                <pt idx="0">
                  <v>MARZO</v>
                </pt>
                <pt idx="1">
                  <v>JUNIO</v>
                </pt>
                <pt idx="2">
                  <v>SEPTIEMBRE</v>
                </pt>
              </strCache>
            </strRef>
          </cat>
          <val>
            <numRef>
              <f>'EAA-8'!$D$50:$F$50</f>
              <numCache>
                <formatCode>0%</formatCode>
                <ptCount val="3"/>
                <pt idx="0">
                  <v>0.25</v>
                </pt>
                <pt idx="1">
                  <v>0.5</v>
                </pt>
                <pt idx="2">
                  <v>0.75</v>
                </pt>
              </numCache>
            </numRef>
          </val>
          <smooth val="0"/>
        </ser>
        <dLbls>
          <showLegendKey val="0"/>
          <showVal val="0"/>
          <showCatName val="0"/>
          <showSerName val="0"/>
          <showPercent val="0"/>
          <showBubbleSize val="0"/>
        </dLbls>
        <smooth val="0"/>
        <axId val="230461488"/>
        <axId val="230461880"/>
      </lineChart>
      <catAx>
        <axId val="230461488"/>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30461880"/>
        <crosses val="autoZero"/>
        <auto val="1"/>
        <lblAlgn val="ctr"/>
        <lblOffset val="100"/>
        <noMultiLvlLbl val="0"/>
      </catAx>
      <valAx>
        <axId val="23046188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3046148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6.xml><?xml version="1.0" encoding="utf-8"?>
<chartSpace xmlns="http://schemas.openxmlformats.org/drawingml/2006/chart">
  <chart>
    <plotArea>
      <layout/>
      <lineChart>
        <grouping val="standard"/>
        <varyColors val="0"/>
        <ser>
          <idx val="0"/>
          <order val="0"/>
          <tx>
            <strRef>
              <f>'ECO-1'!$C$52</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'ECO-1'!$D$49:$F$49</f>
              <strCache>
                <ptCount val="3"/>
                <pt idx="0">
                  <v>MARZO</v>
                </pt>
                <pt idx="1">
                  <v>JUNIO</v>
                </pt>
                <pt idx="2">
                  <v>SEPTIEMBRE</v>
                </pt>
              </strCache>
            </strRef>
          </cat>
          <val>
            <numRef>
              <f>'ECO-1'!$D$52:$F$52</f>
              <numCache>
                <formatCode>0%</formatCode>
                <ptCount val="3"/>
                <pt idx="0">
                  <v>0.9077306733167082</v>
                </pt>
                <pt idx="1">
                  <v>0.8467635402906208</v>
                </pt>
                <pt idx="2">
                  <v>0.9067495559502664</v>
                </pt>
              </numCache>
            </numRef>
          </val>
          <smooth val="0"/>
        </ser>
        <ser>
          <idx val="1"/>
          <order val="1"/>
          <tx>
            <strRef>
              <f>'ECO-1'!$C$53</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'ECO-1'!$D$49:$F$49</f>
              <strCache>
                <ptCount val="3"/>
                <pt idx="0">
                  <v>MARZO</v>
                </pt>
                <pt idx="1">
                  <v>JUNIO</v>
                </pt>
                <pt idx="2">
                  <v>SEPTIEMBRE</v>
                </pt>
              </strCache>
            </strRef>
          </cat>
          <val>
            <numRef>
              <f>'ECO-1'!$D$53:$F$53</f>
              <numCache>
                <formatCode>0%</formatCode>
                <ptCount val="3"/>
                <pt idx="0">
                  <v>0.8</v>
                </pt>
                <pt idx="1">
                  <v>0.8</v>
                </pt>
                <pt idx="2">
                  <v>0.8</v>
                </pt>
              </numCache>
            </numRef>
          </val>
          <smooth val="0"/>
        </ser>
        <dLbls>
          <showLegendKey val="0"/>
          <showVal val="0"/>
          <showCatName val="0"/>
          <showSerName val="0"/>
          <showPercent val="0"/>
          <showBubbleSize val="0"/>
        </dLbls>
        <smooth val="0"/>
        <axId val="230463056"/>
        <axId val="230463448"/>
      </lineChart>
      <catAx>
        <axId val="230463056"/>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30463448"/>
        <crosses val="autoZero"/>
        <auto val="1"/>
        <lblAlgn val="ctr"/>
        <lblOffset val="100"/>
        <noMultiLvlLbl val="0"/>
      </catAx>
      <valAx>
        <axId val="23046344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30463056"/>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7.xml><?xml version="1.0" encoding="utf-8"?>
<chartSpace xmlns="http://schemas.openxmlformats.org/drawingml/2006/chart">
  <chart>
    <plotArea>
      <layout/>
      <lineChart>
        <grouping val="standard"/>
        <varyColors val="0"/>
        <ser>
          <idx val="0"/>
          <order val="0"/>
          <tx>
            <strRef>
              <f>'ECO-2'!$C$49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'ECO-2'!$D$46:$F$46</f>
              <strCache>
                <ptCount val="3"/>
                <pt idx="0">
                  <v>MARZO</v>
                </pt>
                <pt idx="1">
                  <v>JUNIO</v>
                </pt>
                <pt idx="2">
                  <v>SEPTIEMBRE</v>
                </pt>
              </strCache>
            </strRef>
          </cat>
          <val>
            <numRef>
              <f>'ECO-2'!$D$49:$F$49</f>
              <numCache>
                <formatCode>0%</formatCode>
                <ptCount val="3"/>
                <pt idx="0">
                  <v>0.9917582417582418</v>
                </pt>
                <pt idx="1">
                  <v>0.9810495626822158</v>
                </pt>
                <pt idx="2">
                  <v>0.9935956084172004</v>
                </pt>
              </numCache>
            </numRef>
          </val>
          <smooth val="0"/>
        </ser>
        <ser>
          <idx val="1"/>
          <order val="1"/>
          <tx>
            <strRef>
              <f>'ECO-2'!$C$50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'ECO-2'!$D$46:$F$46</f>
              <strCache>
                <ptCount val="3"/>
                <pt idx="0">
                  <v>MARZO</v>
                </pt>
                <pt idx="1">
                  <v>JUNIO</v>
                </pt>
                <pt idx="2">
                  <v>SEPTIEMBRE</v>
                </pt>
              </strCache>
            </strRef>
          </cat>
          <val>
            <numRef>
              <f>'ECO-2'!$D$50:$F$50</f>
              <numCache>
                <formatCode>0%</formatCode>
                <ptCount val="3"/>
                <pt idx="0">
                  <v>0.88</v>
                </pt>
                <pt idx="1">
                  <v>0.88</v>
                </pt>
                <pt idx="2">
                  <v>0.88</v>
                </pt>
              </numCache>
            </numRef>
          </val>
          <smooth val="0"/>
        </ser>
        <dLbls>
          <showLegendKey val="0"/>
          <showVal val="0"/>
          <showCatName val="0"/>
          <showSerName val="0"/>
          <showPercent val="0"/>
          <showBubbleSize val="0"/>
        </dLbls>
        <smooth val="0"/>
        <axId val="230003120"/>
        <axId val="230003512"/>
      </lineChart>
      <catAx>
        <axId val="23000312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30003512"/>
        <crosses val="autoZero"/>
        <auto val="1"/>
        <lblAlgn val="ctr"/>
        <lblOffset val="100"/>
        <noMultiLvlLbl val="0"/>
      </catAx>
      <valAx>
        <axId val="23000351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3000312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8.xml><?xml version="1.0" encoding="utf-8"?>
<chartSpace xmlns="http://schemas.openxmlformats.org/drawingml/2006/chart">
  <chart>
    <plotArea>
      <layout/>
      <lineChart>
        <grouping val="standard"/>
        <varyColors val="0"/>
        <ser>
          <idx val="0"/>
          <order val="0"/>
          <tx>
            <strRef>
              <f>'MAR-2'!$C$49</f>
              <strCache>
                <ptCount val="1"/>
                <pt idx="0">
                  <v xml:space="preserve">VALOR </v>
                </pt>
              </strCache>
            </strRef>
          </tx>
          <spPr>
            <a:ln xmlns:a="http://schemas.openxmlformats.org/drawingml/2006/main" w="38100" cap="rnd">
              <a:solidFill>
                <a:schemeClr val="accent2"/>
              </a:solidFill>
              <a:prstDash val="solid"/>
              <a:round/>
            </a:ln>
          </spPr>
          <marker>
            <symbol val="circle"/>
            <size val="5"/>
            <spPr>
              <a:solidFill xmlns:a="http://schemas.openxmlformats.org/drawingml/2006/main">
                <a:schemeClr val="accent2"/>
              </a:solidFill>
              <a:ln xmlns:a="http://schemas.openxmlformats.org/drawingml/2006/main" w="38100">
                <a:solidFill>
                  <a:schemeClr val="accent2"/>
                </a:solidFill>
                <a:prstDash val="solid"/>
              </a:ln>
            </spPr>
          </marker>
          <cat>
            <strRef>
              <f>'MAR-2'!$D$46:$E$46</f>
              <strCache>
                <ptCount val="2"/>
                <pt idx="0">
                  <v>JUNIO</v>
                </pt>
                <pt idx="1">
                  <v>DICIEMBRE</v>
                </pt>
              </strCache>
            </strRef>
          </cat>
          <val>
            <numRef>
              <f>'MAR-2'!$D$49:$E$49</f>
              <numCache>
                <formatCode>0%</formatCode>
                <ptCount val="2"/>
                <pt idx="0">
                  <v>0.8972682699042727</v>
                </pt>
                <pt idx="1">
                  <v>0</v>
                </pt>
              </numCache>
            </numRef>
          </val>
          <smooth val="0"/>
        </ser>
        <ser>
          <idx val="1"/>
          <order val="1"/>
          <tx>
            <strRef>
              <f>'MAR-2'!$C$50</f>
              <strCache>
                <ptCount val="1"/>
                <pt idx="0">
                  <v>META PONDERADA</v>
                </pt>
              </strCache>
            </strRef>
          </tx>
          <spPr>
            <a:ln xmlns:a="http://schemas.openxmlformats.org/drawingml/2006/main" w="28575" cap="rnd">
              <a:solidFill>
                <a:schemeClr val="accent4"/>
              </a:solidFill>
              <a:prstDash val="solid"/>
              <a:round/>
            </a:ln>
          </spPr>
          <marker>
            <symbol val="circle"/>
            <size val="5"/>
            <spPr>
              <a:solidFill xmlns:a="http://schemas.openxmlformats.org/drawingml/2006/main">
                <a:schemeClr val="accent4"/>
              </a:solidFill>
              <a:ln xmlns:a="http://schemas.openxmlformats.org/drawingml/2006/main" w="9525">
                <a:solidFill>
                  <a:schemeClr val="accent4"/>
                </a:solidFill>
                <a:prstDash val="solid"/>
              </a:ln>
            </spPr>
          </marker>
          <dPt>
            <idx val="0"/>
            <marker>
              <symbol val="circle"/>
              <size val="5"/>
              <spPr>
                <a:solidFill xmlns:a="http://schemas.openxmlformats.org/drawingml/2006/main">
                  <a:srgbClr val="00B050"/>
                </a:solidFill>
                <a:ln xmlns:a="http://schemas.openxmlformats.org/drawingml/2006/main" w="38100">
                  <a:solidFill>
                    <a:srgbClr val="00B050"/>
                  </a:solidFill>
                  <a:prstDash val="solid"/>
                </a:ln>
              </spPr>
            </marker>
            <bubble3D val="0"/>
            <spPr>
              <a:ln xmlns:a="http://schemas.openxmlformats.org/drawingml/2006/main" w="38100" cap="rnd">
                <a:solidFill>
                  <a:srgbClr val="00B050"/>
                </a:solidFill>
                <a:prstDash val="solid"/>
                <a:round/>
              </a:ln>
            </spPr>
          </dPt>
          <cat>
            <strRef>
              <f>'MAR-2'!$D$46:$E$46</f>
              <strCache>
                <ptCount val="2"/>
                <pt idx="0">
                  <v>JUNIO</v>
                </pt>
                <pt idx="1">
                  <v>DICIEMBRE</v>
                </pt>
              </strCache>
            </strRef>
          </cat>
          <val>
            <numRef>
              <f>'MAR-2'!$D$50:$E$50</f>
              <numCache>
                <formatCode>0%</formatCode>
                <ptCount val="2"/>
                <pt idx="0">
                  <v>0.95</v>
                </pt>
                <pt idx="1">
                  <v>0.95</v>
                </pt>
              </numCache>
            </numRef>
          </val>
          <smooth val="0"/>
        </ser>
        <dLbls>
          <showLegendKey val="0"/>
          <showVal val="0"/>
          <showCatName val="0"/>
          <showSerName val="0"/>
          <showPercent val="0"/>
          <showBubbleSize val="0"/>
        </dLbls>
        <marker val="1"/>
        <smooth val="0"/>
        <axId val="1315587488"/>
        <axId val="1315589120"/>
      </lineChart>
      <catAx>
        <axId val="1315587488"/>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315589120"/>
        <crosses val="autoZero"/>
        <auto val="1"/>
        <lblAlgn val="ctr"/>
        <lblOffset val="100"/>
        <noMultiLvlLbl val="0"/>
      </catAx>
      <valAx>
        <axId val="131558912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31558748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9.xml><?xml version="1.0" encoding="utf-8"?>
<chartSpace xmlns="http://schemas.openxmlformats.org/drawingml/2006/chart">
  <chart>
    <plotArea>
      <layout/>
      <lineChart>
        <grouping val="standard"/>
        <varyColors val="0"/>
        <ser>
          <idx val="0"/>
          <order val="0"/>
          <tx>
            <strRef>
              <f>'MAR-4'!$C$49</f>
              <strCache>
                <ptCount val="1"/>
                <pt idx="0">
                  <v xml:space="preserve">VALOR </v>
                </pt>
              </strCache>
            </strRef>
          </tx>
          <spPr>
            <a:ln xmlns:a="http://schemas.openxmlformats.org/drawingml/2006/main" w="38100" cap="rnd">
              <a:solidFill>
                <a:schemeClr val="accent2"/>
              </a:solidFill>
              <a:prstDash val="solid"/>
              <a:round/>
            </a:ln>
          </spPr>
          <marker>
            <symbol val="circle"/>
            <size val="5"/>
            <spPr>
              <a:solidFill xmlns:a="http://schemas.openxmlformats.org/drawingml/2006/main">
                <a:schemeClr val="accent2"/>
              </a:solidFill>
              <a:ln xmlns:a="http://schemas.openxmlformats.org/drawingml/2006/main" w="38100">
                <a:solidFill>
                  <a:schemeClr val="accent2"/>
                </a:solidFill>
                <a:prstDash val="solid"/>
              </a:ln>
            </spPr>
          </marker>
          <cat>
            <strRef>
              <f>'MAR-4'!$D$46:$E$46</f>
              <strCache>
                <ptCount val="2"/>
                <pt idx="0">
                  <v>JUNIO</v>
                </pt>
                <pt idx="1">
                  <v>DICIEMBRE</v>
                </pt>
              </strCache>
            </strRef>
          </cat>
          <val>
            <numRef>
              <f>'MAR-4'!$D$49:$E$49</f>
              <numCache>
                <formatCode>0%</formatCode>
                <ptCount val="2"/>
                <pt idx="0">
                  <v>0.4439240176945095</v>
                </pt>
                <pt idx="1">
                  <v>0</v>
                </pt>
              </numCache>
            </numRef>
          </val>
          <smooth val="0"/>
        </ser>
        <ser>
          <idx val="1"/>
          <order val="1"/>
          <tx>
            <strRef>
              <f>'MAR-4'!$C$50</f>
              <strCache>
                <ptCount val="1"/>
                <pt idx="0">
                  <v>META PONDERADA</v>
                </pt>
              </strCache>
            </strRef>
          </tx>
          <spPr>
            <a:ln xmlns:a="http://schemas.openxmlformats.org/drawingml/2006/main" w="38100" cap="rnd">
              <a:solidFill>
                <a:srgbClr val="00B050"/>
              </a:solidFill>
              <a:prstDash val="solid"/>
              <a:round/>
            </a:ln>
          </spPr>
          <marker>
            <symbol val="circle"/>
            <size val="5"/>
            <spPr>
              <a:solidFill xmlns:a="http://schemas.openxmlformats.org/drawingml/2006/main">
                <a:srgbClr val="00B050"/>
              </a:solidFill>
              <a:ln xmlns:a="http://schemas.openxmlformats.org/drawingml/2006/main" w="38100">
                <a:solidFill>
                  <a:srgbClr val="00B050"/>
                </a:solidFill>
                <a:prstDash val="solid"/>
              </a:ln>
            </spPr>
          </marker>
          <cat>
            <strRef>
              <f>'MAR-4'!$D$46:$E$46</f>
              <strCache>
                <ptCount val="2"/>
                <pt idx="0">
                  <v>JUNIO</v>
                </pt>
                <pt idx="1">
                  <v>DICIEMBRE</v>
                </pt>
              </strCache>
            </strRef>
          </cat>
          <val>
            <numRef>
              <f>'MAR-4'!$D$50:$E$50</f>
              <numCache>
                <formatCode>0%</formatCode>
                <ptCount val="2"/>
                <pt idx="0">
                  <v>0.5</v>
                </pt>
                <pt idx="1">
                  <v>0.5</v>
                </pt>
              </numCache>
            </numRef>
          </val>
          <smooth val="0"/>
        </ser>
        <dLbls>
          <showLegendKey val="0"/>
          <showVal val="0"/>
          <showCatName val="0"/>
          <showSerName val="0"/>
          <showPercent val="0"/>
          <showBubbleSize val="0"/>
        </dLbls>
        <marker val="1"/>
        <smooth val="0"/>
        <axId val="1315591840"/>
        <axId val="1315584768"/>
      </lineChart>
      <catAx>
        <axId val="131559184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315584768"/>
        <crosses val="autoZero"/>
        <auto val="1"/>
        <lblAlgn val="ctr"/>
        <lblOffset val="100"/>
        <noMultiLvlLbl val="0"/>
      </catAx>
      <valAx>
        <axId val="131558476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31559184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xml><?xml version="1.0" encoding="utf-8"?>
<chartSpace xmlns="http://schemas.openxmlformats.org/drawingml/2006/chart">
  <chart>
    <plotArea>
      <layout/>
      <lineChart>
        <grouping val="standard"/>
        <varyColors val="0"/>
        <ser>
          <idx val="0"/>
          <order val="0"/>
          <tx>
            <strRef>
              <f>'EPI-2'!$C$43</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'EPI-2'!$D$40:$E$40</f>
              <strCache>
                <ptCount val="2"/>
                <pt idx="0">
                  <v>JUNIO</v>
                </pt>
                <pt idx="1">
                  <v>DICIEMBRE</v>
                </pt>
              </strCache>
            </strRef>
          </cat>
          <val>
            <numRef>
              <f>'EPI-2'!$D$43:$E$43</f>
              <numCache>
                <formatCode>0%</formatCode>
                <ptCount val="2"/>
                <pt idx="0">
                  <v>0.9354838709677419</v>
                </pt>
                <pt idx="1">
                  <v>0</v>
                </pt>
              </numCache>
            </numRef>
          </val>
          <smooth val="0"/>
        </ser>
        <ser>
          <idx val="1"/>
          <order val="1"/>
          <tx>
            <strRef>
              <f>'EPI-2'!$C$44</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'EPI-2'!$D$40:$E$40</f>
              <strCache>
                <ptCount val="2"/>
                <pt idx="0">
                  <v>JUNIO</v>
                </pt>
                <pt idx="1">
                  <v>DICIEMBRE</v>
                </pt>
              </strCache>
            </strRef>
          </cat>
          <val>
            <numRef>
              <f>'EPI-2'!$D$44:$E$44</f>
              <numCache>
                <formatCode>0%</formatCode>
                <ptCount val="2"/>
                <pt idx="0">
                  <v>0.9</v>
                </pt>
                <pt idx="1">
                  <v>0.9</v>
                </pt>
              </numCache>
            </numRef>
          </val>
          <smooth val="0"/>
        </ser>
        <dLbls>
          <showLegendKey val="0"/>
          <showVal val="0"/>
          <showCatName val="0"/>
          <showSerName val="0"/>
          <showPercent val="0"/>
          <showBubbleSize val="0"/>
        </dLbls>
        <smooth val="0"/>
        <axId val="165401312"/>
        <axId val="165401704"/>
      </lineChart>
      <catAx>
        <axId val="165401312"/>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165401704"/>
        <crosses val="autoZero"/>
        <auto val="1"/>
        <lblAlgn val="ctr"/>
        <lblOffset val="100"/>
        <noMultiLvlLbl val="0"/>
      </catAx>
      <valAx>
        <axId val="165401704"/>
        <scaling>
          <orientation val="minMax"/>
          <max val="1"/>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165401312"/>
        <crosses val="autoZero"/>
        <crossBetween val="between"/>
        <majorUnit val="0.2"/>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0.xml><?xml version="1.0" encoding="utf-8"?>
<chartSpace xmlns="http://schemas.openxmlformats.org/drawingml/2006/chart">
  <chart>
    <plotArea>
      <layout/>
      <lineChart>
        <grouping val="standard"/>
        <varyColors val="0"/>
        <ser>
          <idx val="0"/>
          <order val="0"/>
          <tx>
            <strRef>
              <f>'MAR-5'!$C$49</f>
              <strCache>
                <ptCount val="1"/>
                <pt idx="0">
                  <v xml:space="preserve">VALOR </v>
                </pt>
              </strCache>
            </strRef>
          </tx>
          <spPr>
            <a:ln xmlns:a="http://schemas.openxmlformats.org/drawingml/2006/main" w="38100" cap="rnd">
              <a:solidFill>
                <a:schemeClr val="accent2"/>
              </a:solidFill>
              <a:prstDash val="solid"/>
              <a:round/>
            </a:ln>
          </spPr>
          <marker>
            <symbol val="circle"/>
            <size val="5"/>
            <spPr>
              <a:solidFill xmlns:a="http://schemas.openxmlformats.org/drawingml/2006/main">
                <a:schemeClr val="accent2"/>
              </a:solidFill>
              <a:ln xmlns:a="http://schemas.openxmlformats.org/drawingml/2006/main" w="38100">
                <a:solidFill>
                  <a:schemeClr val="accent2"/>
                </a:solidFill>
                <a:prstDash val="solid"/>
              </a:ln>
            </spPr>
          </marker>
          <cat>
            <strRef>
              <f>'MAR-5'!$D$46:$E$46</f>
              <strCache>
                <ptCount val="2"/>
                <pt idx="0">
                  <v>JUNIO</v>
                </pt>
                <pt idx="1">
                  <v>DICIEMBRE</v>
                </pt>
              </strCache>
            </strRef>
          </cat>
          <val>
            <numRef>
              <f>'MAR-5'!$D$49:$E$49</f>
              <numCache>
                <formatCode>0%</formatCode>
                <ptCount val="2"/>
                <pt idx="0">
                  <v>0.8305978898007034</v>
                </pt>
                <pt idx="1">
                  <v>0</v>
                </pt>
              </numCache>
            </numRef>
          </val>
          <smooth val="0"/>
        </ser>
        <ser>
          <idx val="1"/>
          <order val="1"/>
          <tx>
            <strRef>
              <f>'MAR-5'!$C$50</f>
              <strCache>
                <ptCount val="1"/>
                <pt idx="0">
                  <v>META PONDERADA</v>
                </pt>
              </strCache>
            </strRef>
          </tx>
          <spPr>
            <a:ln xmlns:a="http://schemas.openxmlformats.org/drawingml/2006/main" w="38100" cap="rnd">
              <a:solidFill>
                <a:srgbClr val="00B050"/>
              </a:solidFill>
              <a:prstDash val="solid"/>
              <a:round/>
            </a:ln>
          </spPr>
          <marker>
            <symbol val="circle"/>
            <size val="5"/>
            <spPr>
              <a:solidFill xmlns:a="http://schemas.openxmlformats.org/drawingml/2006/main">
                <a:srgbClr val="00B050"/>
              </a:solidFill>
              <a:ln xmlns:a="http://schemas.openxmlformats.org/drawingml/2006/main" w="38100">
                <a:solidFill>
                  <a:srgbClr val="00B050"/>
                </a:solidFill>
                <a:prstDash val="solid"/>
              </a:ln>
            </spPr>
          </marker>
          <cat>
            <strRef>
              <f>'MAR-5'!$D$46:$E$46</f>
              <strCache>
                <ptCount val="2"/>
                <pt idx="0">
                  <v>JUNIO</v>
                </pt>
                <pt idx="1">
                  <v>DICIEMBRE</v>
                </pt>
              </strCache>
            </strRef>
          </cat>
          <val>
            <numRef>
              <f>'MAR-5'!$D$50:$E$50</f>
              <numCache>
                <formatCode>0%</formatCode>
                <ptCount val="2"/>
                <pt idx="0">
                  <v>0.9</v>
                </pt>
                <pt idx="1">
                  <v>0.9</v>
                </pt>
              </numCache>
            </numRef>
          </val>
          <smooth val="0"/>
        </ser>
        <dLbls>
          <showLegendKey val="0"/>
          <showVal val="0"/>
          <showCatName val="0"/>
          <showSerName val="0"/>
          <showPercent val="0"/>
          <showBubbleSize val="0"/>
        </dLbls>
        <marker val="1"/>
        <smooth val="0"/>
        <axId val="1315592384"/>
        <axId val="1315597280"/>
      </lineChart>
      <catAx>
        <axId val="131559238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315597280"/>
        <crosses val="autoZero"/>
        <auto val="1"/>
        <lblAlgn val="ctr"/>
        <lblOffset val="100"/>
        <noMultiLvlLbl val="0"/>
      </catAx>
      <valAx>
        <axId val="131559728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31559238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1.xml><?xml version="1.0" encoding="utf-8"?>
<chartSpace xmlns="http://schemas.openxmlformats.org/drawingml/2006/chart">
  <chart>
    <plotArea>
      <layout/>
      <lineChart>
        <grouping val="standard"/>
        <varyColors val="0"/>
        <ser>
          <idx val="0"/>
          <order val="0"/>
          <tx>
            <strRef>
              <f>'MAR-6'!$C$49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'MAR-6'!$D$46:$E$46</f>
              <strCache>
                <ptCount val="2"/>
                <pt idx="0">
                  <v>JUNIO</v>
                </pt>
                <pt idx="1">
                  <v>DICIEMBRE</v>
                </pt>
              </strCache>
            </strRef>
          </cat>
          <val>
            <numRef>
              <f>'MAR-6'!$D$49:$E$49</f>
              <numCache>
                <formatCode>0%</formatCode>
                <ptCount val="2"/>
                <pt idx="0">
                  <v>0</v>
                </pt>
                <pt idx="1">
                  <v>0</v>
                </pt>
              </numCache>
            </numRef>
          </val>
          <smooth val="0"/>
        </ser>
        <ser>
          <idx val="1"/>
          <order val="1"/>
          <tx>
            <strRef>
              <f>'MAR-6'!$C$50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'MAR-6'!$D$46:$E$46</f>
              <strCache>
                <ptCount val="2"/>
                <pt idx="0">
                  <v>JUNIO</v>
                </pt>
                <pt idx="1">
                  <v>DICIEMBRE</v>
                </pt>
              </strCache>
            </strRef>
          </cat>
          <val>
            <numRef>
              <f>'MAR-6'!$D$50:$E$50</f>
              <numCache>
                <formatCode>0%</formatCode>
                <ptCount val="2"/>
                <pt idx="0">
                  <v>0.9</v>
                </pt>
                <pt idx="1">
                  <v>0.9</v>
                </pt>
              </numCache>
            </numRef>
          </val>
          <smooth val="0"/>
        </ser>
        <dLbls>
          <showLegendKey val="0"/>
          <showVal val="0"/>
          <showCatName val="0"/>
          <showSerName val="0"/>
          <showPercent val="0"/>
          <showBubbleSize val="0"/>
        </dLbls>
        <smooth val="0"/>
        <axId val="345317664"/>
        <axId val="345318056"/>
      </lineChart>
      <catAx>
        <axId val="34531766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318056"/>
        <crosses val="autoZero"/>
        <auto val="1"/>
        <lblAlgn val="ctr"/>
        <lblOffset val="100"/>
        <noMultiLvlLbl val="0"/>
      </catAx>
      <valAx>
        <axId val="34531805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31766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2.xml><?xml version="1.0" encoding="utf-8"?>
<chartSpace xmlns="http://schemas.openxmlformats.org/drawingml/2006/chart">
  <chart>
    <plotArea>
      <layout/>
      <lineChart>
        <grouping val="standard"/>
        <varyColors val="0"/>
        <ser>
          <idx val="0"/>
          <order val="0"/>
          <tx>
            <strRef>
              <f>'MAR-7'!$C$49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'MAR-7'!$D$46:$E$46</f>
              <strCache>
                <ptCount val="2"/>
                <pt idx="0">
                  <v>JUNIO</v>
                </pt>
                <pt idx="1">
                  <v>DICIEMBRE</v>
                </pt>
              </strCache>
            </strRef>
          </cat>
          <val>
            <numRef>
              <f>'MAR-7'!$D$49:$E$49</f>
              <numCache>
                <formatCode>0%</formatCode>
                <ptCount val="2"/>
                <pt idx="0">
                  <v>0</v>
                </pt>
                <pt idx="1">
                  <v>0</v>
                </pt>
              </numCache>
            </numRef>
          </val>
          <smooth val="0"/>
        </ser>
        <ser>
          <idx val="1"/>
          <order val="1"/>
          <tx>
            <strRef>
              <f>'MAR-7'!$C$50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'MAR-7'!$D$46:$E$46</f>
              <strCache>
                <ptCount val="2"/>
                <pt idx="0">
                  <v>JUNIO</v>
                </pt>
                <pt idx="1">
                  <v>DICIEMBRE</v>
                </pt>
              </strCache>
            </strRef>
          </cat>
          <val>
            <numRef>
              <f>'MAR-7'!$D$50:$E$50</f>
              <numCache>
                <formatCode>0%</formatCode>
                <ptCount val="2"/>
                <pt idx="0">
                  <v>0.3</v>
                </pt>
                <pt idx="1">
                  <v>0.3</v>
                </pt>
              </numCache>
            </numRef>
          </val>
          <smooth val="0"/>
        </ser>
        <dLbls>
          <showLegendKey val="0"/>
          <showVal val="0"/>
          <showCatName val="0"/>
          <showSerName val="0"/>
          <showPercent val="0"/>
          <showBubbleSize val="0"/>
        </dLbls>
        <smooth val="0"/>
        <axId val="345319232"/>
        <axId val="345319624"/>
      </lineChart>
      <catAx>
        <axId val="345319232"/>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319624"/>
        <crosses val="autoZero"/>
        <auto val="1"/>
        <lblAlgn val="ctr"/>
        <lblOffset val="100"/>
        <noMultiLvlLbl val="0"/>
      </catAx>
      <valAx>
        <axId val="34531962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319232"/>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3.xml><?xml version="1.0" encoding="utf-8"?>
<chartSpace xmlns="http://schemas.openxmlformats.org/drawingml/2006/chart">
  <chart>
    <plotArea>
      <layout/>
      <lineChart>
        <grouping val="standard"/>
        <varyColors val="0"/>
        <ser>
          <idx val="0"/>
          <order val="0"/>
          <tx>
            <strRef>
              <f>'MAR-8'!$C$49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'MAR-8'!$D$46:$E$46</f>
              <strCache>
                <ptCount val="2"/>
                <pt idx="0">
                  <v>JUNIO</v>
                </pt>
                <pt idx="1">
                  <v>DICIEMBRE</v>
                </pt>
              </strCache>
            </strRef>
          </cat>
          <val>
            <numRef>
              <f>'MAR-8'!$D$49:$E$49</f>
              <numCache>
                <formatCode>0%</formatCode>
                <ptCount val="2"/>
                <pt idx="0">
                  <v>0</v>
                </pt>
                <pt idx="1">
                  <v>0</v>
                </pt>
              </numCache>
            </numRef>
          </val>
          <smooth val="0"/>
        </ser>
        <ser>
          <idx val="1"/>
          <order val="1"/>
          <tx>
            <strRef>
              <f>'MAR-8'!$C$50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'MAR-8'!$D$46:$E$46</f>
              <strCache>
                <ptCount val="2"/>
                <pt idx="0">
                  <v>JUNIO</v>
                </pt>
                <pt idx="1">
                  <v>DICIEMBRE</v>
                </pt>
              </strCache>
            </strRef>
          </cat>
          <val>
            <numRef>
              <f>'MAR-8'!$D$50:$E$50</f>
              <numCache>
                <formatCode>0%</formatCode>
                <ptCount val="2"/>
                <pt idx="0">
                  <v>0.9</v>
                </pt>
                <pt idx="1">
                  <v>0.9</v>
                </pt>
              </numCache>
            </numRef>
          </val>
          <smooth val="0"/>
        </ser>
        <dLbls>
          <showLegendKey val="0"/>
          <showVal val="0"/>
          <showCatName val="0"/>
          <showSerName val="0"/>
          <showPercent val="0"/>
          <showBubbleSize val="0"/>
        </dLbls>
        <smooth val="0"/>
        <axId val="345320800"/>
        <axId val="345321192"/>
      </lineChart>
      <catAx>
        <axId val="34532080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321192"/>
        <crosses val="autoZero"/>
        <auto val="1"/>
        <lblAlgn val="ctr"/>
        <lblOffset val="100"/>
        <noMultiLvlLbl val="0"/>
      </catAx>
      <valAx>
        <axId val="34532119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32080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4.xml><?xml version="1.0" encoding="utf-8"?>
<chartSpace xmlns="http://schemas.openxmlformats.org/drawingml/2006/chart">
  <chart>
    <plotArea>
      <layout/>
      <lineChart>
        <grouping val="standard"/>
        <varyColors val="0"/>
        <ser>
          <idx val="0"/>
          <order val="0"/>
          <tx>
            <strRef>
              <f>'MCT-2'!$C$49</f>
              <strCache>
                <ptCount val="1"/>
                <pt idx="0">
                  <v xml:space="preserve">VALOR </v>
                </pt>
              </strCache>
            </strRef>
          </tx>
          <spPr>
            <a:ln xmlns:a="http://schemas.openxmlformats.org/drawingml/2006/main" w="34925" cap="rnd">
              <a:solidFill>
                <a:schemeClr val="accent2"/>
              </a:solidFill>
              <a:prstDash val="solid"/>
              <a:round/>
            </a:ln>
          </spPr>
          <marker>
            <symbol val="none"/>
            <spPr>
              <a:ln xmlns:a="http://schemas.openxmlformats.org/drawingml/2006/main">
                <a:prstDash val="solid"/>
              </a:ln>
            </spPr>
          </marker>
          <cat>
            <strRef>
              <f>'MCT-2'!$D$46:$G$46</f>
              <strCache>
                <ptCount val="2"/>
                <pt idx="0">
                  <v>JUNIO</v>
                </pt>
                <pt idx="1">
                  <v>DICIEMBRE</v>
                </pt>
              </strCache>
            </strRef>
          </cat>
          <val>
            <numRef>
              <f>'MCT-2'!$D$49:$G$49</f>
              <numCache>
                <formatCode>General</formatCode>
                <ptCount val="4"/>
                <pt idx="0">
                  <v>63</v>
                </pt>
                <pt idx="1">
                  <v>0</v>
                </pt>
                <pt idx="2">
                  <v>0</v>
                </pt>
                <pt idx="3">
                  <v>0</v>
                </pt>
              </numCache>
            </numRef>
          </val>
          <smooth val="0"/>
        </ser>
        <ser>
          <idx val="1"/>
          <order val="1"/>
          <tx>
            <strRef>
              <f>'MCT-2'!$C$50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'MCT-2'!$D$46:$G$46</f>
              <strCache>
                <ptCount val="2"/>
                <pt idx="0">
                  <v>JUNIO</v>
                </pt>
                <pt idx="1">
                  <v>DICIEMBRE</v>
                </pt>
              </strCache>
            </strRef>
          </cat>
          <val>
            <numRef>
              <f>'MCT-2'!$D$50:$G$50</f>
              <numCache>
                <formatCode>General</formatCode>
                <ptCount val="4"/>
                <pt idx="0">
                  <v>27.5</v>
                </pt>
                <pt idx="1">
                  <v>55</v>
                </pt>
                <pt idx="2">
                  <v>0</v>
                </pt>
                <pt idx="3">
                  <v>0</v>
                </pt>
              </numCache>
            </numRef>
          </val>
          <smooth val="0"/>
        </ser>
        <dLbls>
          <showLegendKey val="0"/>
          <showVal val="0"/>
          <showCatName val="0"/>
          <showSerName val="0"/>
          <showPercent val="0"/>
          <showBubbleSize val="0"/>
        </dLbls>
        <smooth val="0"/>
        <axId val="345228160"/>
        <axId val="345223264"/>
      </lineChart>
      <catAx>
        <axId val="34522816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264"/>
        <crosses val="autoZero"/>
        <auto val="1"/>
        <lblAlgn val="ctr"/>
        <lblOffset val="100"/>
        <noMultiLvlLbl val="0"/>
      </catAx>
      <valAx>
        <axId val="34522326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General"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16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5.xml><?xml version="1.0" encoding="utf-8"?>
<chartSpace xmlns="http://schemas.openxmlformats.org/drawingml/2006/chart">
  <chart>
    <plotArea>
      <layout/>
      <lineChart>
        <grouping val="standard"/>
        <varyColors val="0"/>
        <ser>
          <idx val="0"/>
          <order val="0"/>
          <tx>
            <strRef>
              <f>'MCT-3 '!$C$49</f>
              <strCache>
                <ptCount val="1"/>
                <pt idx="0">
                  <v xml:space="preserve">VALOR </v>
                </pt>
              </strCache>
            </strRef>
          </tx>
          <spPr>
            <a:ln xmlns:a="http://schemas.openxmlformats.org/drawingml/2006/main" w="34925" cap="rnd">
              <a:solidFill>
                <a:schemeClr val="accent2"/>
              </a:solidFill>
              <a:prstDash val="solid"/>
              <a:round/>
            </a:ln>
          </spPr>
          <marker>
            <symbol val="none"/>
            <spPr>
              <a:ln xmlns:a="http://schemas.openxmlformats.org/drawingml/2006/main">
                <a:prstDash val="solid"/>
              </a:ln>
            </spPr>
          </marker>
          <cat>
            <strRef>
              <f>'MCT-3 '!$D$46:$G$46</f>
              <strCache>
                <ptCount val="2"/>
                <pt idx="0">
                  <v>JUNIO</v>
                </pt>
                <pt idx="1">
                  <v>DICIEMBRE</v>
                </pt>
              </strCache>
            </strRef>
          </cat>
          <val>
            <numRef>
              <f>'MCT-3 '!$D$49:$G$49</f>
              <numCache>
                <formatCode>General</formatCode>
                <ptCount val="4"/>
                <pt idx="0">
                  <v>33</v>
                </pt>
                <pt idx="1">
                  <v>0</v>
                </pt>
                <pt idx="2">
                  <v>0</v>
                </pt>
                <pt idx="3">
                  <v>0</v>
                </pt>
              </numCache>
            </numRef>
          </val>
          <smooth val="0"/>
        </ser>
        <ser>
          <idx val="1"/>
          <order val="1"/>
          <tx>
            <strRef>
              <f>'MCT-3 '!$C$50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'MCT-3 '!$D$46:$G$46</f>
              <strCache>
                <ptCount val="2"/>
                <pt idx="0">
                  <v>JUNIO</v>
                </pt>
                <pt idx="1">
                  <v>DICIEMBRE</v>
                </pt>
              </strCache>
            </strRef>
          </cat>
          <val>
            <numRef>
              <f>'MCT-3 '!$D$50:$G$50</f>
              <numCache>
                <formatCode>General</formatCode>
                <ptCount val="4"/>
                <pt idx="0">
                  <v>15</v>
                </pt>
                <pt idx="1">
                  <v>30</v>
                </pt>
                <pt idx="2">
                  <v>0</v>
                </pt>
                <pt idx="3">
                  <v>0</v>
                </pt>
              </numCache>
            </numRef>
          </val>
          <smooth val="0"/>
        </ser>
        <dLbls>
          <showLegendKey val="0"/>
          <showVal val="0"/>
          <showCatName val="0"/>
          <showSerName val="0"/>
          <showPercent val="0"/>
          <showBubbleSize val="0"/>
        </dLbls>
        <smooth val="0"/>
        <axId val="345228160"/>
        <axId val="345223264"/>
      </lineChart>
      <catAx>
        <axId val="34522816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264"/>
        <crosses val="autoZero"/>
        <auto val="1"/>
        <lblAlgn val="ctr"/>
        <lblOffset val="100"/>
        <noMultiLvlLbl val="0"/>
      </catAx>
      <valAx>
        <axId val="34522326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General"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16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6.xml><?xml version="1.0" encoding="utf-8"?>
<chartSpace xmlns="http://schemas.openxmlformats.org/drawingml/2006/chart">
  <chart>
    <plotArea>
      <layout/>
      <lineChart>
        <grouping val="standard"/>
        <varyColors val="0"/>
        <ser>
          <idx val="0"/>
          <order val="0"/>
          <tx>
            <strRef>
              <f>'MCT-4'!$C$49</f>
              <strCache>
                <ptCount val="1"/>
                <pt idx="0">
                  <v xml:space="preserve">VALOR </v>
                </pt>
              </strCache>
            </strRef>
          </tx>
          <spPr>
            <a:ln xmlns:a="http://schemas.openxmlformats.org/drawingml/2006/main" w="34925" cap="rnd">
              <a:solidFill>
                <a:schemeClr val="accent2"/>
              </a:solidFill>
              <a:prstDash val="solid"/>
              <a:round/>
            </a:ln>
          </spPr>
          <marker>
            <symbol val="none"/>
            <spPr>
              <a:ln xmlns:a="http://schemas.openxmlformats.org/drawingml/2006/main">
                <a:prstDash val="solid"/>
              </a:ln>
            </spPr>
          </marker>
          <cat>
            <strRef>
              <f>'MCT-4'!$D$46:$G$46</f>
              <strCache>
                <ptCount val="2"/>
                <pt idx="0">
                  <v>JUNIO</v>
                </pt>
                <pt idx="1">
                  <v>DICIEMBRE</v>
                </pt>
              </strCache>
            </strRef>
          </cat>
          <val>
            <numRef>
              <f>'MCT-4'!$D$49:$G$49</f>
              <numCache>
                <formatCode>General</formatCode>
                <ptCount val="4"/>
                <pt idx="0">
                  <v>13</v>
                </pt>
                <pt idx="1">
                  <v>0</v>
                </pt>
                <pt idx="2">
                  <v>0</v>
                </pt>
                <pt idx="3">
                  <v>0</v>
                </pt>
              </numCache>
            </numRef>
          </val>
          <smooth val="0"/>
        </ser>
        <ser>
          <idx val="1"/>
          <order val="1"/>
          <tx>
            <strRef>
              <f>'MCT-4'!$C$50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'MCT-4'!$D$46:$G$46</f>
              <strCache>
                <ptCount val="2"/>
                <pt idx="0">
                  <v>JUNIO</v>
                </pt>
                <pt idx="1">
                  <v>DICIEMBRE</v>
                </pt>
              </strCache>
            </strRef>
          </cat>
          <val>
            <numRef>
              <f>'MCT-4'!$D$50:$G$50</f>
              <numCache>
                <formatCode>General</formatCode>
                <ptCount val="4"/>
                <pt idx="0">
                  <v>17.5</v>
                </pt>
                <pt idx="1">
                  <v>35</v>
                </pt>
                <pt idx="2">
                  <v>0</v>
                </pt>
                <pt idx="3">
                  <v>0</v>
                </pt>
              </numCache>
            </numRef>
          </val>
          <smooth val="0"/>
        </ser>
        <dLbls>
          <showLegendKey val="0"/>
          <showVal val="0"/>
          <showCatName val="0"/>
          <showSerName val="0"/>
          <showPercent val="0"/>
          <showBubbleSize val="0"/>
        </dLbls>
        <smooth val="0"/>
        <axId val="345228160"/>
        <axId val="345223264"/>
      </lineChart>
      <catAx>
        <axId val="34522816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264"/>
        <crosses val="autoZero"/>
        <auto val="1"/>
        <lblAlgn val="ctr"/>
        <lblOffset val="100"/>
        <noMultiLvlLbl val="0"/>
      </catAx>
      <valAx>
        <axId val="34522326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General"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16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7.xml><?xml version="1.0" encoding="utf-8"?>
<chartSpace xmlns="http://schemas.openxmlformats.org/drawingml/2006/chart">
  <chart>
    <plotArea>
      <layout/>
      <lineChart>
        <grouping val="standard"/>
        <varyColors val="0"/>
        <ser>
          <idx val="0"/>
          <order val="0"/>
          <tx>
            <strRef>
              <f>'MCT-5 '!$C$49</f>
              <strCache>
                <ptCount val="1"/>
                <pt idx="0">
                  <v xml:space="preserve">VALOR </v>
                </pt>
              </strCache>
            </strRef>
          </tx>
          <spPr>
            <a:ln xmlns:a="http://schemas.openxmlformats.org/drawingml/2006/main" w="38100" cap="rnd">
              <a:solidFill>
                <a:schemeClr val="accent2"/>
              </a:solidFill>
              <a:prstDash val="solid"/>
              <a:round/>
            </a:ln>
          </spPr>
          <marker>
            <symbol val="circle"/>
            <size val="5"/>
            <spPr>
              <a:solidFill xmlns:a="http://schemas.openxmlformats.org/drawingml/2006/main">
                <a:schemeClr val="accent2"/>
              </a:solidFill>
              <a:ln xmlns:a="http://schemas.openxmlformats.org/drawingml/2006/main" w="38100">
                <a:solidFill>
                  <a:schemeClr val="accent2"/>
                </a:solidFill>
                <a:prstDash val="solid"/>
              </a:ln>
            </spPr>
          </marker>
          <cat>
            <strRef>
              <f>'MCT-5 '!$D$46:$E$46</f>
              <strCache>
                <ptCount val="2"/>
                <pt idx="0">
                  <v>JUNIO</v>
                </pt>
                <pt idx="1">
                  <v>DICIEMBRE</v>
                </pt>
              </strCache>
            </strRef>
          </cat>
          <val>
            <numRef>
              <f>'MCT-5 '!$D$49:$E$49</f>
              <numCache>
                <formatCode>0%</formatCode>
                <ptCount val="2"/>
                <pt idx="0">
                  <v>0.4994192799070848</v>
                </pt>
                <pt idx="1">
                  <v>0</v>
                </pt>
              </numCache>
            </numRef>
          </val>
          <smooth val="0"/>
        </ser>
        <ser>
          <idx val="1"/>
          <order val="1"/>
          <tx>
            <strRef>
              <f>'MCT-5 '!$C$50</f>
              <strCache>
                <ptCount val="1"/>
                <pt idx="0">
                  <v>META PONDERADA</v>
                </pt>
              </strCache>
            </strRef>
          </tx>
          <spPr>
            <a:ln xmlns:a="http://schemas.openxmlformats.org/drawingml/2006/main" w="38100" cap="rnd">
              <a:solidFill>
                <a:srgbClr val="00B050"/>
              </a:solidFill>
              <a:prstDash val="solid"/>
              <a:round/>
            </a:ln>
          </spPr>
          <marker>
            <symbol val="circle"/>
            <size val="5"/>
            <spPr>
              <a:solidFill xmlns:a="http://schemas.openxmlformats.org/drawingml/2006/main">
                <a:srgbClr val="00B050"/>
              </a:solidFill>
              <a:ln xmlns:a="http://schemas.openxmlformats.org/drawingml/2006/main" w="38100">
                <a:solidFill>
                  <a:srgbClr val="00B050"/>
                </a:solidFill>
                <a:prstDash val="solid"/>
              </a:ln>
            </spPr>
          </marker>
          <cat>
            <strRef>
              <f>'MCT-5 '!$D$46:$E$46</f>
              <strCache>
                <ptCount val="2"/>
                <pt idx="0">
                  <v>JUNIO</v>
                </pt>
                <pt idx="1">
                  <v>DICIEMBRE</v>
                </pt>
              </strCache>
            </strRef>
          </cat>
          <val>
            <numRef>
              <f>'MCT-5 '!$D$50:$E$50</f>
              <numCache>
                <formatCode>0%</formatCode>
                <ptCount val="2"/>
                <pt idx="0">
                  <v>0.5</v>
                </pt>
                <pt idx="1">
                  <v>1</v>
                </pt>
              </numCache>
            </numRef>
          </val>
          <smooth val="0"/>
        </ser>
        <dLbls>
          <showLegendKey val="0"/>
          <showVal val="0"/>
          <showCatName val="0"/>
          <showSerName val="0"/>
          <showPercent val="0"/>
          <showBubbleSize val="0"/>
        </dLbls>
        <marker val="1"/>
        <smooth val="0"/>
        <axId val="346588040"/>
        <axId val="346588432"/>
      </lineChart>
      <catAx>
        <axId val="34658804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346588432"/>
        <crosses val="autoZero"/>
        <auto val="1"/>
        <lblAlgn val="ctr"/>
        <lblOffset val="100"/>
        <noMultiLvlLbl val="0"/>
      </catAx>
      <valAx>
        <axId val="346588432"/>
        <scaling>
          <orientation val="minMax"/>
          <max val="1"/>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lgn="ctr">
              <a:defRPr lang="en-US" sz="900" b="0" i="0" strike="noStrike" kern="1200" baseline="0">
                <a:solidFill>
                  <a:schemeClr val="tx1">
                    <a:lumMod val="65000"/>
                    <a:lumOff val="35000"/>
                  </a:schemeClr>
                </a:solidFill>
                <a:latin typeface="+mn-lt"/>
                <a:ea typeface="+mn-ea"/>
                <a:cs typeface="+mn-cs"/>
              </a:defRPr>
            </a:pPr>
            <a:r>
              <a:t/>
            </a:r>
            <a:endParaRPr lang="es-CO"/>
          </a:p>
        </txPr>
        <crossAx val="346588040"/>
        <crosses val="autoZero"/>
        <crossBetween val="between"/>
        <majorUnit val="0.1"/>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8.xml><?xml version="1.0" encoding="utf-8"?>
<chartSpace xmlns="http://schemas.openxmlformats.org/drawingml/2006/chart">
  <chart>
    <plotArea>
      <layout/>
      <lineChart>
        <grouping val="standard"/>
        <varyColors val="0"/>
        <ser>
          <idx val="0"/>
          <order val="0"/>
          <tx>
            <strRef>
              <f>'MCT-6 '!$C$49</f>
              <strCache>
                <ptCount val="1"/>
                <pt idx="0">
                  <v xml:space="preserve">VALOR </v>
                </pt>
              </strCache>
            </strRef>
          </tx>
          <spPr>
            <a:ln xmlns:a="http://schemas.openxmlformats.org/drawingml/2006/main" w="38100" cap="rnd">
              <a:solidFill>
                <a:schemeClr val="accent2"/>
              </a:solidFill>
              <a:prstDash val="solid"/>
              <a:round/>
            </a:ln>
          </spPr>
          <marker>
            <symbol val="circle"/>
            <size val="5"/>
            <spPr>
              <a:solidFill xmlns:a="http://schemas.openxmlformats.org/drawingml/2006/main">
                <a:schemeClr val="accent2"/>
              </a:solidFill>
              <a:ln xmlns:a="http://schemas.openxmlformats.org/drawingml/2006/main" w="38100">
                <a:solidFill>
                  <a:schemeClr val="accent2"/>
                </a:solidFill>
                <a:prstDash val="solid"/>
              </a:ln>
            </spPr>
          </marker>
          <cat>
            <strRef>
              <f>'MCT-6 '!$D$46</f>
              <strCache>
                <ptCount val="1"/>
                <pt idx="0">
                  <v>JUNIO</v>
                </pt>
              </strCache>
            </strRef>
          </cat>
          <val>
            <numRef>
              <f>'MCT-6 '!$D$49</f>
              <numCache>
                <formatCode>0%</formatCode>
                <ptCount val="1"/>
                <pt idx="0">
                  <v>0.4770773638968481</v>
                </pt>
              </numCache>
            </numRef>
          </val>
          <smooth val="0"/>
        </ser>
        <ser>
          <idx val="1"/>
          <order val="1"/>
          <tx>
            <strRef>
              <f>'MCT-6 '!$C$50</f>
              <strCache>
                <ptCount val="1"/>
                <pt idx="0">
                  <v>META PONDERADA</v>
                </pt>
              </strCache>
            </strRef>
          </tx>
          <spPr>
            <a:ln xmlns:a="http://schemas.openxmlformats.org/drawingml/2006/main" w="38100" cap="rnd">
              <a:solidFill>
                <a:srgbClr val="00B050"/>
              </a:solidFill>
              <a:prstDash val="solid"/>
              <a:round/>
            </a:ln>
          </spPr>
          <marker>
            <symbol val="circle"/>
            <size val="5"/>
            <spPr>
              <a:solidFill xmlns:a="http://schemas.openxmlformats.org/drawingml/2006/main">
                <a:srgbClr val="00B050"/>
              </a:solidFill>
              <a:ln xmlns:a="http://schemas.openxmlformats.org/drawingml/2006/main" w="38100">
                <a:solidFill>
                  <a:srgbClr val="00B050"/>
                </a:solidFill>
                <a:prstDash val="solid"/>
              </a:ln>
            </spPr>
          </marker>
          <cat>
            <strRef>
              <f>'MCT-6 '!$D$46</f>
              <strCache>
                <ptCount val="1"/>
                <pt idx="0">
                  <v>JUNIO</v>
                </pt>
              </strCache>
            </strRef>
          </cat>
          <val>
            <numRef>
              <f>'MCT-6 '!$D$50</f>
              <numCache>
                <formatCode>0%</formatCode>
                <ptCount val="1"/>
                <pt idx="0">
                  <v>0.5</v>
                </pt>
              </numCache>
            </numRef>
          </val>
          <smooth val="0"/>
        </ser>
        <dLbls>
          <showLegendKey val="0"/>
          <showVal val="0"/>
          <showCatName val="0"/>
          <showSerName val="0"/>
          <showPercent val="0"/>
          <showBubbleSize val="0"/>
        </dLbls>
        <marker val="1"/>
        <smooth val="0"/>
        <axId val="346589608"/>
        <axId val="346590000"/>
      </lineChart>
      <catAx>
        <axId val="346589608"/>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346590000"/>
        <crosses val="autoZero"/>
        <auto val="1"/>
        <lblAlgn val="ctr"/>
        <lblOffset val="100"/>
        <noMultiLvlLbl val="0"/>
      </catAx>
      <valAx>
        <axId val="34659000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34658960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9.xml><?xml version="1.0" encoding="utf-8"?>
<chartSpace xmlns="http://schemas.openxmlformats.org/drawingml/2006/chart">
  <chart>
    <plotArea>
      <layout/>
      <lineChart>
        <grouping val="standard"/>
        <varyColors val="0"/>
        <ser>
          <idx val="0"/>
          <order val="0"/>
          <tx>
            <strRef>
              <f>'MBU-7'!$C$53</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'MBU-7'!$D$50:$E$50</f>
              <strCache>
                <ptCount val="2"/>
                <pt idx="0">
                  <v>JUNIO</v>
                </pt>
                <pt idx="1">
                  <v>DICIEMBRE</v>
                </pt>
              </strCache>
            </strRef>
          </cat>
          <val>
            <numRef>
              <f>'MBU-7'!$D$53:$E$53</f>
              <numCache>
                <formatCode>0%</formatCode>
                <ptCount val="2"/>
                <pt idx="0">
                  <v>-0.1696158826068191</v>
                </pt>
                <pt idx="1">
                  <v>0</v>
                </pt>
              </numCache>
            </numRef>
          </val>
          <smooth val="0"/>
        </ser>
        <ser>
          <idx val="1"/>
          <order val="1"/>
          <tx>
            <strRef>
              <f>'MBU-7'!$C$54</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'MBU-7'!$D$50:$E$50</f>
              <strCache>
                <ptCount val="2"/>
                <pt idx="0">
                  <v>JUNIO</v>
                </pt>
                <pt idx="1">
                  <v>DICIEMBRE</v>
                </pt>
              </strCache>
            </strRef>
          </cat>
          <val>
            <numRef>
              <f>'MBU-7'!$D$54:$E$54</f>
              <numCache>
                <formatCode>0%</formatCode>
                <ptCount val="2"/>
                <pt idx="0">
                  <v>0.15</v>
                </pt>
                <pt idx="1">
                  <v>0.15</v>
                </pt>
              </numCache>
            </numRef>
          </val>
          <smooth val="0"/>
        </ser>
        <dLbls>
          <showLegendKey val="0"/>
          <showVal val="0"/>
          <showCatName val="0"/>
          <showSerName val="0"/>
          <showPercent val="0"/>
          <showBubbleSize val="0"/>
        </dLbls>
        <smooth val="0"/>
        <axId val="346799432"/>
        <axId val="346799824"/>
      </lineChart>
      <catAx>
        <axId val="346799432"/>
        <scaling>
          <orientation val="minMax"/>
        </scaling>
        <delete val="0"/>
        <axPos val="b"/>
        <numFmt formatCode="General" sourceLinked="0"/>
        <majorTickMark val="none"/>
        <minorTickMark val="none"/>
        <tickLblPos val="low"/>
        <spPr>
          <a:noFill xmlns:a="http://schemas.openxmlformats.org/drawingml/2006/main"/>
          <a:ln xmlns:a="http://schemas.openxmlformats.org/drawingml/2006/main" w="12700" cap="flat" cmpd="sng" algn="ctr">
            <a:solidFill>
              <a:srgbClr val="00482B"/>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6799824"/>
        <crosses val="autoZero"/>
        <auto val="1"/>
        <lblAlgn val="ctr"/>
        <lblOffset val="100"/>
        <noMultiLvlLbl val="0"/>
      </catAx>
      <valAx>
        <axId val="34679982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6799432"/>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xml><?xml version="1.0" encoding="utf-8"?>
<chartSpace xmlns="http://schemas.openxmlformats.org/drawingml/2006/chart">
  <chart>
    <plotArea>
      <layout/>
      <lineChart>
        <grouping val="standard"/>
        <varyColors val="0"/>
        <ser>
          <idx val="0"/>
          <order val="0"/>
          <tx>
            <strRef>
              <f>'EPI-3'!$C$58</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'EPI-3'!$D$55:$F$55</f>
              <strCache>
                <ptCount val="3"/>
                <pt idx="0">
                  <v>MARZO</v>
                </pt>
                <pt idx="1">
                  <v>JUNIO</v>
                </pt>
                <pt idx="2">
                  <v>SEPTIEMBRE</v>
                </pt>
              </strCache>
            </strRef>
          </cat>
          <val>
            <numRef>
              <f>'EPI-3'!$D$58:$F$58</f>
              <numCache>
                <formatCode>0%</formatCode>
                <ptCount val="3"/>
                <pt idx="0">
                  <v>0</v>
                </pt>
                <pt idx="1">
                  <v>0.728</v>
                </pt>
                <pt idx="2">
                  <v>0.8896000000000001</v>
                </pt>
              </numCache>
            </numRef>
          </val>
          <smooth val="0"/>
        </ser>
        <ser>
          <idx val="1"/>
          <order val="1"/>
          <tx>
            <strRef>
              <f>'EPI-3'!$C$59</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'EPI-3'!$D$55:$F$55</f>
              <strCache>
                <ptCount val="3"/>
                <pt idx="0">
                  <v>MARZO</v>
                </pt>
                <pt idx="1">
                  <v>JUNIO</v>
                </pt>
                <pt idx="2">
                  <v>SEPTIEMBRE</v>
                </pt>
              </strCache>
            </strRef>
          </cat>
          <val>
            <numRef>
              <f>'EPI-3'!$D$59:$F$59</f>
              <numCache>
                <formatCode>0%</formatCode>
                <ptCount val="3"/>
                <pt idx="0">
                  <v>0.225</v>
                </pt>
                <pt idx="1">
                  <v>0.45</v>
                </pt>
                <pt idx="2">
                  <v>0.675</v>
                </pt>
              </numCache>
            </numRef>
          </val>
          <smooth val="0"/>
        </ser>
        <dLbls>
          <showLegendKey val="0"/>
          <showVal val="0"/>
          <showCatName val="0"/>
          <showSerName val="0"/>
          <showPercent val="0"/>
          <showBubbleSize val="0"/>
        </dLbls>
        <smooth val="0"/>
        <axId val="165402880"/>
        <axId val="165403272"/>
      </lineChart>
      <catAx>
        <axId val="16540288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165403272"/>
        <crosses val="autoZero"/>
        <auto val="1"/>
        <lblAlgn val="ctr"/>
        <lblOffset val="100"/>
        <noMultiLvlLbl val="0"/>
      </catAx>
      <valAx>
        <axId val="16540327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16540288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0.xml><?xml version="1.0" encoding="utf-8"?>
<chartSpace xmlns="http://schemas.openxmlformats.org/drawingml/2006/chart">
  <chart>
    <plotArea>
      <layout/>
      <lineChart>
        <grouping val="standard"/>
        <varyColors val="0"/>
        <ser>
          <idx val="0"/>
          <order val="0"/>
          <tx>
            <strRef>
              <f>'MBU-8'!$C$51</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'MBU-8'!$D$48:$E$48</f>
              <strCache>
                <ptCount val="2"/>
                <pt idx="0">
                  <v>JUNIO</v>
                </pt>
                <pt idx="1">
                  <v>DICIEMBRE</v>
                </pt>
              </strCache>
            </strRef>
          </cat>
          <val>
            <numRef>
              <f>'MBU-8'!$D$51:$E$51</f>
              <numCache>
                <formatCode>0%</formatCode>
                <ptCount val="2"/>
                <pt idx="0">
                  <v>0</v>
                </pt>
                <pt idx="1">
                  <v>0</v>
                </pt>
              </numCache>
            </numRef>
          </val>
          <smooth val="0"/>
        </ser>
        <ser>
          <idx val="1"/>
          <order val="1"/>
          <tx>
            <strRef>
              <f>'MBU-8'!$C$52</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'MBU-8'!$D$48:$E$48</f>
              <strCache>
                <ptCount val="2"/>
                <pt idx="0">
                  <v>JUNIO</v>
                </pt>
                <pt idx="1">
                  <v>DICIEMBRE</v>
                </pt>
              </strCache>
            </strRef>
          </cat>
          <val>
            <numRef>
              <f>'MBU-8'!$D$52:$E$52</f>
              <numCache>
                <formatCode>0%</formatCode>
                <ptCount val="2"/>
                <pt idx="0">
                  <v>0.7</v>
                </pt>
                <pt idx="1">
                  <v>0.7</v>
                </pt>
              </numCache>
            </numRef>
          </val>
          <smooth val="0"/>
        </ser>
        <dLbls>
          <showLegendKey val="0"/>
          <showVal val="0"/>
          <showCatName val="0"/>
          <showSerName val="0"/>
          <showPercent val="0"/>
          <showBubbleSize val="0"/>
        </dLbls>
        <smooth val="0"/>
        <axId val="346801000"/>
        <axId val="346801392"/>
      </lineChart>
      <catAx>
        <axId val="34680100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6801392"/>
        <crosses val="autoZero"/>
        <auto val="1"/>
        <lblAlgn val="ctr"/>
        <lblOffset val="100"/>
        <noMultiLvlLbl val="0"/>
      </catAx>
      <valAx>
        <axId val="34680139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680100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1.xml><?xml version="1.0" encoding="utf-8"?>
<chartSpace xmlns="http://schemas.openxmlformats.org/drawingml/2006/chart">
  <chart>
    <plotArea>
      <layout/>
      <lineChart>
        <grouping val="standard"/>
        <varyColors val="0"/>
        <ser>
          <idx val="0"/>
          <order val="0"/>
          <tx>
            <strRef>
              <f>'MBU-9'!$C$50</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'MBU-9'!$D$47:$E$47</f>
              <strCache>
                <ptCount val="2"/>
                <pt idx="0">
                  <v>JUNIO</v>
                </pt>
                <pt idx="1">
                  <v>DICIEMBRE</v>
                </pt>
              </strCache>
            </strRef>
          </cat>
          <val>
            <numRef>
              <f>'MBU-9'!$D$50:$E$50</f>
              <numCache>
                <formatCode>0%</formatCode>
                <ptCount val="2"/>
                <pt idx="0">
                  <v>0.5944601342884396</v>
                </pt>
                <pt idx="1">
                  <v>0</v>
                </pt>
              </numCache>
            </numRef>
          </val>
          <smooth val="0"/>
        </ser>
        <ser>
          <idx val="1"/>
          <order val="1"/>
          <tx>
            <strRef>
              <f>'MBU-9'!$C$51</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'MBU-9'!$D$47:$E$47</f>
              <strCache>
                <ptCount val="2"/>
                <pt idx="0">
                  <v>JUNIO</v>
                </pt>
                <pt idx="1">
                  <v>DICIEMBRE</v>
                </pt>
              </strCache>
            </strRef>
          </cat>
          <val>
            <numRef>
              <f>'MBU-9'!$D$51:$E$51</f>
              <numCache>
                <formatCode>0%</formatCode>
                <ptCount val="2"/>
                <pt idx="0">
                  <v>0.45</v>
                </pt>
                <pt idx="1">
                  <v>0.9</v>
                </pt>
              </numCache>
            </numRef>
          </val>
          <smooth val="0"/>
        </ser>
        <dLbls>
          <showLegendKey val="0"/>
          <showVal val="0"/>
          <showCatName val="0"/>
          <showSerName val="0"/>
          <showPercent val="0"/>
          <showBubbleSize val="0"/>
        </dLbls>
        <smooth val="0"/>
        <axId val="346802568"/>
        <axId val="346802960"/>
      </lineChart>
      <catAx>
        <axId val="346802568"/>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6802960"/>
        <crosses val="autoZero"/>
        <auto val="1"/>
        <lblAlgn val="ctr"/>
        <lblOffset val="100"/>
        <noMultiLvlLbl val="0"/>
      </catAx>
      <valAx>
        <axId val="34680296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680256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2.xml><?xml version="1.0" encoding="utf-8"?>
<chartSpace xmlns="http://schemas.openxmlformats.org/drawingml/2006/chart">
  <chart>
    <plotArea>
      <layout/>
      <lineChart>
        <grouping val="standard"/>
        <varyColors val="0"/>
        <ser>
          <idx val="0"/>
          <order val="0"/>
          <tx>
            <strRef>
              <f>'MFA-10'!$C$57</f>
              <strCache>
                <ptCount val="1"/>
                <pt idx="0">
                  <v xml:space="preserve">VALOR </v>
                </pt>
              </strCache>
            </strRef>
          </tx>
          <spPr>
            <a:ln xmlns:a="http://schemas.openxmlformats.org/drawingml/2006/main" w="28575" cap="rnd">
              <a:solidFill>
                <a:schemeClr val="accent1"/>
              </a:solidFill>
              <a:prstDash val="solid"/>
              <a:round/>
            </a:ln>
          </spPr>
          <marker>
            <symbol val="circle"/>
            <size val="5"/>
            <spPr>
              <a:solidFill xmlns:a="http://schemas.openxmlformats.org/drawingml/2006/main">
                <a:schemeClr val="accent1"/>
              </a:solidFill>
              <a:ln xmlns:a="http://schemas.openxmlformats.org/drawingml/2006/main" w="9525">
                <a:solidFill>
                  <a:schemeClr val="accent1"/>
                </a:solidFill>
                <a:prstDash val="solid"/>
              </a:ln>
            </spPr>
          </marker>
          <cat>
            <numRef>
              <f>'MFA-10'!$D$54</f>
              <numCache>
                <formatCode>General</formatCode>
                <ptCount val="1"/>
                <pt idx="0">
                  <v>2019</v>
                </pt>
              </numCache>
            </numRef>
          </cat>
          <val>
            <numRef>
              <f>'MFA-10'!$D$57</f>
              <numCache>
                <formatCode>General</formatCode>
                <ptCount val="1"/>
                <pt idx="0">
                  <v>145</v>
                </pt>
              </numCache>
            </numRef>
          </val>
          <smooth val="0"/>
        </ser>
        <ser>
          <idx val="1"/>
          <order val="1"/>
          <tx>
            <strRef>
              <f>'MFA-10'!$C$58</f>
              <strCache>
                <ptCount val="1"/>
                <pt idx="0">
                  <v>META PONDERADA</v>
                </pt>
              </strCache>
            </strRef>
          </tx>
          <spPr>
            <a:ln xmlns:a="http://schemas.openxmlformats.org/drawingml/2006/main" w="28575" cap="rnd">
              <a:solidFill>
                <a:schemeClr val="accent2"/>
              </a:solidFill>
              <a:prstDash val="solid"/>
              <a:round/>
            </a:ln>
          </spPr>
          <marker>
            <symbol val="circle"/>
            <size val="5"/>
            <spPr>
              <a:solidFill xmlns:a="http://schemas.openxmlformats.org/drawingml/2006/main">
                <a:schemeClr val="accent2"/>
              </a:solidFill>
              <a:ln xmlns:a="http://schemas.openxmlformats.org/drawingml/2006/main" w="9525">
                <a:solidFill>
                  <a:schemeClr val="accent2"/>
                </a:solidFill>
                <a:prstDash val="solid"/>
              </a:ln>
            </spPr>
          </marker>
          <cat>
            <numRef>
              <f>'MFA-10'!$D$54</f>
              <numCache>
                <formatCode>General</formatCode>
                <ptCount val="1"/>
                <pt idx="0">
                  <v>2019</v>
                </pt>
              </numCache>
            </numRef>
          </cat>
          <val>
            <numRef>
              <f>'MFA-10'!$D$58</f>
              <numCache>
                <formatCode>General</formatCode>
                <ptCount val="1"/>
                <pt idx="0">
                  <v>147</v>
                </pt>
              </numCache>
            </numRef>
          </val>
          <smooth val="0"/>
        </ser>
        <dLbls>
          <showLegendKey val="0"/>
          <showVal val="0"/>
          <showCatName val="0"/>
          <showSerName val="0"/>
          <showPercent val="0"/>
          <showBubbleSize val="0"/>
        </dLbls>
        <marker val="1"/>
        <smooth val="0"/>
        <axId val="135407792"/>
        <axId val="193825984"/>
      </lineChart>
      <catAx>
        <axId val="135407792"/>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93825984"/>
        <crosses val="autoZero"/>
        <auto val="1"/>
        <lblAlgn val="ctr"/>
        <lblOffset val="100"/>
        <noMultiLvlLbl val="0"/>
      </catAx>
      <valAx>
        <axId val="19382598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General"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35407792"/>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3.xml><?xml version="1.0" encoding="utf-8"?>
<chartSpace xmlns="http://schemas.openxmlformats.org/drawingml/2006/chart">
  <chart>
    <plotArea>
      <layout/>
      <lineChart>
        <grouping val="standard"/>
        <varyColors val="0"/>
        <ser>
          <idx val="0"/>
          <order val="0"/>
          <tx>
            <strRef>
              <f>'MFA-12'!$C$49</f>
              <strCache>
                <ptCount val="1"/>
                <pt idx="0">
                  <v xml:space="preserve">VALOR </v>
                </pt>
              </strCache>
            </strRef>
          </tx>
          <spPr>
            <a:ln xmlns:a="http://schemas.openxmlformats.org/drawingml/2006/main" w="28575" cap="rnd">
              <a:solidFill>
                <a:schemeClr val="accent2">
                  <a:lumMod val="75000"/>
                </a:schemeClr>
              </a:solidFill>
              <a:prstDash val="solid"/>
              <a:round/>
            </a:ln>
          </spPr>
          <marker>
            <symbol val="circle"/>
            <size val="5"/>
            <spPr>
              <a:solidFill xmlns:a="http://schemas.openxmlformats.org/drawingml/2006/main">
                <a:schemeClr val="accent2">
                  <a:lumMod val="75000"/>
                </a:schemeClr>
              </a:solidFill>
              <a:ln xmlns:a="http://schemas.openxmlformats.org/drawingml/2006/main" w="9525">
                <a:solidFill>
                  <a:schemeClr val="accent2">
                    <a:lumMod val="75000"/>
                  </a:schemeClr>
                </a:solidFill>
                <a:prstDash val="solid"/>
              </a:ln>
            </spPr>
          </marker>
          <cat>
            <strRef>
              <f>'MFA-12'!$D$46</f>
              <strCache>
                <ptCount val="1"/>
                <pt idx="0">
                  <v>JUNIO</v>
                </pt>
              </strCache>
            </strRef>
          </cat>
          <val>
            <numRef>
              <f>'MFA-12'!$D$49</f>
              <numCache>
                <formatCode>General</formatCode>
                <ptCount val="1"/>
                <pt idx="0">
                  <v>-6</v>
                </pt>
              </numCache>
            </numRef>
          </val>
          <smooth val="0"/>
        </ser>
        <ser>
          <idx val="1"/>
          <order val="1"/>
          <tx>
            <strRef>
              <f>'MFA-12'!$C$50</f>
              <strCache>
                <ptCount val="1"/>
                <pt idx="0">
                  <v>META PONDERADA</v>
                </pt>
              </strCache>
            </strRef>
          </tx>
          <spPr>
            <a:ln xmlns:a="http://schemas.openxmlformats.org/drawingml/2006/main" w="28575" cap="rnd">
              <a:solidFill>
                <a:srgbClr val="00B050"/>
              </a:solidFill>
              <a:prstDash val="solid"/>
              <a:round/>
            </a:ln>
          </spPr>
          <marker>
            <symbol val="circle"/>
            <size val="5"/>
            <spPr>
              <a:solidFill xmlns:a="http://schemas.openxmlformats.org/drawingml/2006/main">
                <a:srgbClr val="00B050"/>
              </a:solidFill>
              <a:ln xmlns:a="http://schemas.openxmlformats.org/drawingml/2006/main" w="9525">
                <a:solidFill>
                  <a:srgbClr val="00B050"/>
                </a:solidFill>
                <a:prstDash val="solid"/>
              </a:ln>
            </spPr>
          </marker>
          <cat>
            <strRef>
              <f>'MFA-12'!$D$46</f>
              <strCache>
                <ptCount val="1"/>
                <pt idx="0">
                  <v>JUNIO</v>
                </pt>
              </strCache>
            </strRef>
          </cat>
          <val>
            <numRef>
              <f>'MFA-12'!$D$50</f>
              <numCache>
                <formatCode>General</formatCode>
                <ptCount val="1"/>
                <pt idx="0">
                  <v>5</v>
                </pt>
              </numCache>
            </numRef>
          </val>
          <smooth val="0"/>
        </ser>
        <dLbls>
          <showLegendKey val="0"/>
          <showVal val="0"/>
          <showCatName val="0"/>
          <showSerName val="0"/>
          <showPercent val="0"/>
          <showBubbleSize val="0"/>
        </dLbls>
        <marker val="1"/>
        <smooth val="0"/>
        <axId val="346810408"/>
        <axId val="346810800"/>
      </lineChart>
      <catAx>
        <axId val="346810408"/>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346810800"/>
        <crosses val="autoZero"/>
        <auto val="1"/>
        <lblAlgn val="ctr"/>
        <lblOffset val="100"/>
        <noMultiLvlLbl val="0"/>
      </catAx>
      <valAx>
        <axId val="34681080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General"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34681040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4.xml><?xml version="1.0" encoding="utf-8"?>
<chartSpace xmlns="http://schemas.openxmlformats.org/drawingml/2006/chart">
  <chart>
    <plotArea>
      <layout/>
      <lineChart>
        <grouping val="standard"/>
        <varyColors val="0"/>
        <ser>
          <idx val="0"/>
          <order val="0"/>
          <tx>
            <strRef>
              <f>'MFA-13'!$C$49</f>
              <strCache>
                <ptCount val="1"/>
                <pt idx="0">
                  <v xml:space="preserve">VALOR </v>
                </pt>
              </strCache>
            </strRef>
          </tx>
          <spPr>
            <a:ln xmlns:a="http://schemas.openxmlformats.org/drawingml/2006/main" w="28575" cap="rnd">
              <a:solidFill>
                <a:schemeClr val="accent2">
                  <a:lumMod val="75000"/>
                </a:schemeClr>
              </a:solidFill>
              <a:prstDash val="solid"/>
              <a:round/>
            </a:ln>
          </spPr>
          <marker>
            <symbol val="circle"/>
            <size val="5"/>
            <spPr>
              <a:solidFill xmlns:a="http://schemas.openxmlformats.org/drawingml/2006/main">
                <a:schemeClr val="accent2">
                  <a:lumMod val="75000"/>
                </a:schemeClr>
              </a:solidFill>
              <a:ln xmlns:a="http://schemas.openxmlformats.org/drawingml/2006/main" w="9525">
                <a:solidFill>
                  <a:schemeClr val="accent2">
                    <a:lumMod val="75000"/>
                  </a:schemeClr>
                </a:solidFill>
                <a:prstDash val="solid"/>
              </a:ln>
            </spPr>
          </marker>
          <cat>
            <strRef>
              <f>'MFA-13'!$D$46</f>
              <strCache>
                <ptCount val="1"/>
                <pt idx="0">
                  <v>JUNIO</v>
                </pt>
              </strCache>
            </strRef>
          </cat>
          <val>
            <numRef>
              <f>'MFA-13'!$D$49</f>
              <numCache>
                <formatCode>General</formatCode>
                <ptCount val="1"/>
                <pt idx="0">
                  <v>468</v>
                </pt>
              </numCache>
            </numRef>
          </val>
          <smooth val="0"/>
        </ser>
        <ser>
          <idx val="1"/>
          <order val="1"/>
          <tx>
            <strRef>
              <f>'MFA-13'!$C$50</f>
              <strCache>
                <ptCount val="1"/>
                <pt idx="0">
                  <v>META PONDERADA</v>
                </pt>
              </strCache>
            </strRef>
          </tx>
          <spPr>
            <a:ln xmlns:a="http://schemas.openxmlformats.org/drawingml/2006/main" w="28575" cap="rnd">
              <a:solidFill>
                <a:srgbClr val="00B050"/>
              </a:solidFill>
              <a:prstDash val="solid"/>
              <a:round/>
            </a:ln>
          </spPr>
          <marker>
            <symbol val="circle"/>
            <size val="5"/>
            <spPr>
              <a:solidFill xmlns:a="http://schemas.openxmlformats.org/drawingml/2006/main">
                <a:srgbClr val="00B050"/>
              </a:solidFill>
              <a:ln xmlns:a="http://schemas.openxmlformats.org/drawingml/2006/main" w="9525">
                <a:solidFill>
                  <a:srgbClr val="00B050"/>
                </a:solidFill>
                <a:prstDash val="solid"/>
              </a:ln>
            </spPr>
          </marker>
          <cat>
            <strRef>
              <f>'MFA-13'!$D$46</f>
              <strCache>
                <ptCount val="1"/>
                <pt idx="0">
                  <v>JUNIO</v>
                </pt>
              </strCache>
            </strRef>
          </cat>
          <val>
            <numRef>
              <f>'MFA-13'!$D$50</f>
              <numCache>
                <formatCode>General</formatCode>
                <ptCount val="1"/>
                <pt idx="0">
                  <v>490</v>
                </pt>
              </numCache>
            </numRef>
          </val>
          <smooth val="0"/>
        </ser>
        <dLbls>
          <showLegendKey val="0"/>
          <showVal val="0"/>
          <showCatName val="0"/>
          <showSerName val="0"/>
          <showPercent val="0"/>
          <showBubbleSize val="0"/>
        </dLbls>
        <marker val="1"/>
        <smooth val="0"/>
        <axId val="346811976"/>
        <axId val="346812368"/>
      </lineChart>
      <catAx>
        <axId val="346811976"/>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346812368"/>
        <crosses val="autoZero"/>
        <auto val="1"/>
        <lblAlgn val="ctr"/>
        <lblOffset val="100"/>
        <noMultiLvlLbl val="0"/>
      </catAx>
      <valAx>
        <axId val="34681236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General"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346811976"/>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5.xml><?xml version="1.0" encoding="utf-8"?>
<chartSpace xmlns="http://schemas.openxmlformats.org/drawingml/2006/chart">
  <chart>
    <plotArea>
      <layout/>
      <lineChart>
        <grouping val="standard"/>
        <varyColors val="0"/>
        <ser>
          <idx val="0"/>
          <order val="0"/>
          <tx>
            <strRef>
              <f>'MFA-14'!$C$49</f>
              <strCache>
                <ptCount val="1"/>
                <pt idx="0">
                  <v xml:space="preserve">VALOR </v>
                </pt>
              </strCache>
            </strRef>
          </tx>
          <spPr>
            <a:ln xmlns:a="http://schemas.openxmlformats.org/drawingml/2006/main" w="28575" cap="rnd">
              <a:solidFill>
                <a:schemeClr val="accent2"/>
              </a:solidFill>
              <a:prstDash val="solid"/>
              <a:round/>
            </a:ln>
          </spPr>
          <marker>
            <symbol val="circle"/>
            <size val="5"/>
            <spPr>
              <a:solidFill xmlns:a="http://schemas.openxmlformats.org/drawingml/2006/main">
                <a:schemeClr val="accent2"/>
              </a:solidFill>
              <a:ln xmlns:a="http://schemas.openxmlformats.org/drawingml/2006/main" w="9525">
                <a:solidFill>
                  <a:schemeClr val="accent2"/>
                </a:solidFill>
                <a:prstDash val="solid"/>
              </a:ln>
            </spPr>
          </marker>
          <cat>
            <strRef>
              <f>'MFA-14'!$D$46</f>
              <strCache>
                <ptCount val="1"/>
                <pt idx="0">
                  <v>JUNIO</v>
                </pt>
              </strCache>
            </strRef>
          </cat>
          <val>
            <numRef>
              <f>'MFA-14'!$D$49</f>
              <numCache>
                <formatCode>0.0</formatCode>
                <ptCount val="1"/>
                <pt idx="0">
                  <v>5.35</v>
                </pt>
              </numCache>
            </numRef>
          </val>
          <smooth val="0"/>
        </ser>
        <ser>
          <idx val="1"/>
          <order val="1"/>
          <tx>
            <strRef>
              <f>'MFA-14'!$C$50</f>
              <strCache>
                <ptCount val="1"/>
                <pt idx="0">
                  <v>META PONDERADA</v>
                </pt>
              </strCache>
            </strRef>
          </tx>
          <spPr>
            <a:ln xmlns:a="http://schemas.openxmlformats.org/drawingml/2006/main" w="28575" cap="rnd">
              <a:solidFill>
                <a:schemeClr val="accent4"/>
              </a:solidFill>
              <a:prstDash val="solid"/>
              <a:round/>
            </a:ln>
          </spPr>
          <marker>
            <symbol val="circle"/>
            <size val="5"/>
            <spPr>
              <a:solidFill xmlns:a="http://schemas.openxmlformats.org/drawingml/2006/main">
                <a:schemeClr val="accent4"/>
              </a:solidFill>
              <a:ln xmlns:a="http://schemas.openxmlformats.org/drawingml/2006/main" w="9525">
                <a:solidFill>
                  <a:schemeClr val="accent4"/>
                </a:solidFill>
                <a:prstDash val="solid"/>
              </a:ln>
            </spPr>
          </marker>
          <cat>
            <strRef>
              <f>'MFA-14'!$D$46</f>
              <strCache>
                <ptCount val="1"/>
                <pt idx="0">
                  <v>JUNIO</v>
                </pt>
              </strCache>
            </strRef>
          </cat>
          <val>
            <numRef>
              <f>'MFA-14'!$D$50</f>
              <numCache>
                <formatCode>General</formatCode>
                <ptCount val="1"/>
                <pt idx="0">
                  <v>20</v>
                </pt>
              </numCache>
            </numRef>
          </val>
          <smooth val="0"/>
        </ser>
        <dLbls>
          <showLegendKey val="0"/>
          <showVal val="0"/>
          <showCatName val="0"/>
          <showSerName val="0"/>
          <showPercent val="0"/>
          <showBubbleSize val="0"/>
        </dLbls>
        <marker val="1"/>
        <smooth val="0"/>
        <axId val="162498552"/>
        <axId val="162499336"/>
      </lineChart>
      <catAx>
        <axId val="162498552"/>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62499336"/>
        <crosses val="autoZero"/>
        <auto val="1"/>
        <lblAlgn val="ctr"/>
        <lblOffset val="100"/>
        <noMultiLvlLbl val="0"/>
      </catAx>
      <valAx>
        <axId val="16249933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62498552"/>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6.xml><?xml version="1.0" encoding="utf-8"?>
<chartSpace xmlns="http://schemas.openxmlformats.org/drawingml/2006/chart">
  <chart>
    <plotArea>
      <layout/>
      <lineChart>
        <grouping val="standard"/>
        <varyColors val="0"/>
        <ser>
          <idx val="0"/>
          <order val="0"/>
          <tx>
            <strRef>
              <f>'MFA-15'!$C$49</f>
              <strCache>
                <ptCount val="1"/>
                <pt idx="0">
                  <v xml:space="preserve">VALOR </v>
                </pt>
              </strCache>
            </strRef>
          </tx>
          <spPr>
            <a:ln xmlns:a="http://schemas.openxmlformats.org/drawingml/2006/main" w="28575" cap="rnd">
              <a:solidFill>
                <a:schemeClr val="accent2">
                  <a:lumMod val="75000"/>
                </a:schemeClr>
              </a:solidFill>
              <a:prstDash val="solid"/>
              <a:round/>
            </a:ln>
          </spPr>
          <marker>
            <symbol val="circle"/>
            <size val="5"/>
            <spPr>
              <a:solidFill xmlns:a="http://schemas.openxmlformats.org/drawingml/2006/main">
                <a:schemeClr val="accent2">
                  <a:lumMod val="75000"/>
                </a:schemeClr>
              </a:solidFill>
              <a:ln xmlns:a="http://schemas.openxmlformats.org/drawingml/2006/main" w="9525">
                <a:solidFill>
                  <a:schemeClr val="accent2">
                    <a:lumMod val="75000"/>
                  </a:schemeClr>
                </a:solidFill>
                <a:prstDash val="solid"/>
              </a:ln>
            </spPr>
          </marker>
          <cat>
            <strRef>
              <f>'MFA-15'!$D$46</f>
              <strCache>
                <ptCount val="1"/>
                <pt idx="0">
                  <v>JUNIO</v>
                </pt>
              </strCache>
            </strRef>
          </cat>
          <val>
            <numRef>
              <f>'MFA-15'!$D$49</f>
              <numCache>
                <formatCode>0.0</formatCode>
                <ptCount val="1"/>
                <pt idx="0">
                  <v>15.10229885057471</v>
                </pt>
              </numCache>
            </numRef>
          </val>
          <smooth val="0"/>
        </ser>
        <ser>
          <idx val="1"/>
          <order val="1"/>
          <tx>
            <strRef>
              <f>'MFA-15'!$C$50</f>
              <strCache>
                <ptCount val="1"/>
                <pt idx="0">
                  <v>META PONDERADA</v>
                </pt>
              </strCache>
            </strRef>
          </tx>
          <spPr>
            <a:ln xmlns:a="http://schemas.openxmlformats.org/drawingml/2006/main" w="28575" cap="rnd">
              <a:solidFill>
                <a:srgbClr val="79C000"/>
              </a:solidFill>
              <a:prstDash val="solid"/>
              <a:round/>
            </a:ln>
          </spPr>
          <marker>
            <symbol val="circle"/>
            <size val="5"/>
            <spPr>
              <a:solidFill xmlns:a="http://schemas.openxmlformats.org/drawingml/2006/main">
                <a:srgbClr val="79C000"/>
              </a:solidFill>
              <a:ln xmlns:a="http://schemas.openxmlformats.org/drawingml/2006/main" w="9525">
                <a:solidFill>
                  <a:srgbClr val="79C000"/>
                </a:solidFill>
                <a:prstDash val="solid"/>
              </a:ln>
            </spPr>
          </marker>
          <cat>
            <strRef>
              <f>'MFA-15'!$D$46</f>
              <strCache>
                <ptCount val="1"/>
                <pt idx="0">
                  <v>JUNIO</v>
                </pt>
              </strCache>
            </strRef>
          </cat>
          <val>
            <numRef>
              <f>'MFA-15'!$D$50</f>
              <numCache>
                <formatCode>General</formatCode>
                <ptCount val="1"/>
                <pt idx="0">
                  <v>30</v>
                </pt>
              </numCache>
            </numRef>
          </val>
          <smooth val="0"/>
        </ser>
        <dLbls>
          <showLegendKey val="0"/>
          <showVal val="0"/>
          <showCatName val="0"/>
          <showSerName val="0"/>
          <showPercent val="0"/>
          <showBubbleSize val="0"/>
        </dLbls>
        <marker val="1"/>
        <smooth val="0"/>
        <axId val="162498552"/>
        <axId val="162499336"/>
      </lineChart>
      <catAx>
        <axId val="162498552"/>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62499336"/>
        <crosses val="autoZero"/>
        <auto val="1"/>
        <lblAlgn val="ctr"/>
        <lblOffset val="100"/>
        <noMultiLvlLbl val="0"/>
      </catAx>
      <valAx>
        <axId val="16249933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62498552"/>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7.xml><?xml version="1.0" encoding="utf-8"?>
<chartSpace xmlns="http://schemas.openxmlformats.org/drawingml/2006/chart">
  <chart>
    <plotArea>
      <layout/>
      <lineChart>
        <grouping val="standard"/>
        <varyColors val="0"/>
        <ser>
          <idx val="0"/>
          <order val="0"/>
          <tx>
            <strRef>
              <f>'MFA-16'!$C$49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'MFA-16'!$D$46:$E$46</f>
              <strCache>
                <ptCount val="2"/>
                <pt idx="0">
                  <v>JUNIO</v>
                </pt>
                <pt idx="1">
                  <v>DICIEMBRE</v>
                </pt>
              </strCache>
            </strRef>
          </cat>
          <val>
            <numRef>
              <f>'MFA-16'!$D$49:$E$49</f>
              <numCache>
                <formatCode>0%</formatCode>
                <ptCount val="2"/>
                <pt idx="0">
                  <v>0.9056861258529189</v>
                </pt>
                <pt idx="1">
                  <v>0</v>
                </pt>
              </numCache>
            </numRef>
          </val>
          <smooth val="0"/>
        </ser>
        <ser>
          <idx val="1"/>
          <order val="1"/>
          <tx>
            <strRef>
              <f>'MFA-16'!$C$50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'MFA-16'!$D$46:$E$46</f>
              <strCache>
                <ptCount val="2"/>
                <pt idx="0">
                  <v>JUNIO</v>
                </pt>
                <pt idx="1">
                  <v>DICIEMBRE</v>
                </pt>
              </strCache>
            </strRef>
          </cat>
          <val>
            <numRef>
              <f>'MFA-16'!$D$50:$E$50</f>
              <numCache>
                <formatCode>0%</formatCode>
                <ptCount val="2"/>
                <pt idx="0">
                  <v>0.89</v>
                </pt>
                <pt idx="1">
                  <v>0.89</v>
                </pt>
              </numCache>
            </numRef>
          </val>
          <smooth val="0"/>
        </ser>
        <dLbls>
          <showLegendKey val="0"/>
          <showVal val="0"/>
          <showCatName val="0"/>
          <showSerName val="0"/>
          <showPercent val="0"/>
          <showBubbleSize val="0"/>
        </dLbls>
        <smooth val="0"/>
        <axId val="349701296"/>
        <axId val="349701688"/>
      </lineChart>
      <catAx>
        <axId val="349701296"/>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01688"/>
        <crosses val="autoZero"/>
        <auto val="1"/>
        <lblAlgn val="ctr"/>
        <lblOffset val="100"/>
        <noMultiLvlLbl val="0"/>
      </catAx>
      <valAx>
        <axId val="34970168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01296"/>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8.xml><?xml version="1.0" encoding="utf-8"?>
<chartSpace xmlns="http://schemas.openxmlformats.org/drawingml/2006/chart">
  <chart>
    <plotArea>
      <layout/>
      <lineChart>
        <grouping val="standard"/>
        <varyColors val="0"/>
        <ser>
          <idx val="0"/>
          <order val="0"/>
          <tx>
            <strRef>
              <f>'MFA-17'!$C$53</f>
              <strCache>
                <ptCount val="1"/>
                <pt idx="0">
                  <v xml:space="preserve">VALOR </v>
                </pt>
              </strCache>
            </strRef>
          </tx>
          <spPr>
            <a:ln xmlns:a="http://schemas.openxmlformats.org/drawingml/2006/main" w="28575" cap="rnd">
              <a:solidFill>
                <a:schemeClr val="accent2">
                  <a:lumMod val="75000"/>
                </a:schemeClr>
              </a:solidFill>
              <a:prstDash val="solid"/>
              <a:round/>
            </a:ln>
          </spPr>
          <marker>
            <symbol val="circle"/>
            <size val="5"/>
            <spPr>
              <a:solidFill xmlns:a="http://schemas.openxmlformats.org/drawingml/2006/main">
                <a:schemeClr val="accent2">
                  <a:lumMod val="75000"/>
                </a:schemeClr>
              </a:solidFill>
              <a:ln xmlns:a="http://schemas.openxmlformats.org/drawingml/2006/main" w="9525">
                <a:solidFill>
                  <a:schemeClr val="accent2">
                    <a:lumMod val="75000"/>
                  </a:schemeClr>
                </a:solidFill>
                <a:prstDash val="solid"/>
              </a:ln>
            </spPr>
          </marker>
          <cat>
            <strRef>
              <f>'MFA-17'!$D$50</f>
              <strCache>
                <ptCount val="1"/>
                <pt idx="0">
                  <v>JUNIO</v>
                </pt>
              </strCache>
            </strRef>
          </cat>
          <val>
            <numRef>
              <f>'MFA-17'!$D$53</f>
              <numCache>
                <formatCode>0%</formatCode>
                <ptCount val="1"/>
                <pt idx="0">
                  <v>0.1</v>
                </pt>
              </numCache>
            </numRef>
          </val>
          <smooth val="0"/>
        </ser>
        <ser>
          <idx val="1"/>
          <order val="1"/>
          <tx>
            <strRef>
              <f>'MFA-17'!$C$54</f>
              <strCache>
                <ptCount val="1"/>
                <pt idx="0">
                  <v>META PONDERADA</v>
                </pt>
              </strCache>
            </strRef>
          </tx>
          <spPr>
            <a:ln xmlns:a="http://schemas.openxmlformats.org/drawingml/2006/main" w="28575" cap="rnd">
              <a:solidFill>
                <a:srgbClr val="00B050"/>
              </a:solidFill>
              <a:prstDash val="solid"/>
              <a:round/>
            </a:ln>
          </spPr>
          <marker>
            <symbol val="circle"/>
            <size val="5"/>
            <spPr>
              <a:solidFill xmlns:a="http://schemas.openxmlformats.org/drawingml/2006/main">
                <a:srgbClr val="00B050"/>
              </a:solidFill>
              <a:ln xmlns:a="http://schemas.openxmlformats.org/drawingml/2006/main" w="9525">
                <a:solidFill>
                  <a:srgbClr val="00B050"/>
                </a:solidFill>
                <a:prstDash val="solid"/>
              </a:ln>
            </spPr>
          </marker>
          <cat>
            <strRef>
              <f>'MFA-17'!$D$50</f>
              <strCache>
                <ptCount val="1"/>
                <pt idx="0">
                  <v>JUNIO</v>
                </pt>
              </strCache>
            </strRef>
          </cat>
          <val>
            <numRef>
              <f>'MFA-17'!$D$54</f>
              <numCache>
                <formatCode>0%</formatCode>
                <ptCount val="1"/>
                <pt idx="0">
                  <v>0.8</v>
                </pt>
              </numCache>
            </numRef>
          </val>
          <smooth val="0"/>
        </ser>
        <dLbls>
          <showLegendKey val="0"/>
          <showVal val="0"/>
          <showCatName val="0"/>
          <showSerName val="0"/>
          <showPercent val="0"/>
          <showBubbleSize val="0"/>
        </dLbls>
        <marker val="1"/>
        <smooth val="0"/>
        <axId val="349702864"/>
        <axId val="349703256"/>
      </lineChart>
      <catAx>
        <axId val="34970286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349703256"/>
        <crosses val="autoZero"/>
        <auto val="1"/>
        <lblAlgn val="ctr"/>
        <lblOffset val="100"/>
        <noMultiLvlLbl val="0"/>
      </catAx>
      <valAx>
        <axId val="34970325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34970286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9.xml><?xml version="1.0" encoding="utf-8"?>
<chartSpace xmlns="http://schemas.openxmlformats.org/drawingml/2006/chart">
  <chart>
    <plotArea>
      <layout/>
      <lineChart>
        <grouping val="standard"/>
        <varyColors val="0"/>
        <ser>
          <idx val="0"/>
          <order val="0"/>
          <tx>
            <strRef>
              <f>'MIU-1'!$C$44</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'MIU-1'!$D$41:$E$41</f>
              <strCache>
                <ptCount val="2"/>
                <pt idx="0">
                  <v>JUNIO</v>
                </pt>
                <pt idx="1">
                  <v>DICIEMBRE</v>
                </pt>
              </strCache>
            </strRef>
          </cat>
          <val>
            <numRef>
              <f>'MIU-1'!$D$44:$E$44</f>
              <numCache>
                <formatCode>0%</formatCode>
                <ptCount val="2"/>
                <pt idx="0">
                  <v>0.8258064516129032</v>
                </pt>
                <pt idx="1">
                  <v>0</v>
                </pt>
              </numCache>
            </numRef>
          </val>
          <smooth val="0"/>
        </ser>
        <ser>
          <idx val="1"/>
          <order val="1"/>
          <tx>
            <strRef>
              <f>'MIU-1'!$C$45</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'MIU-1'!$D$41:$E$41</f>
              <strCache>
                <ptCount val="2"/>
                <pt idx="0">
                  <v>JUNIO</v>
                </pt>
                <pt idx="1">
                  <v>DICIEMBRE</v>
                </pt>
              </strCache>
            </strRef>
          </cat>
          <val>
            <numRef>
              <f>'MIU-1'!$D$45:$E$45</f>
              <numCache>
                <formatCode>0%</formatCode>
                <ptCount val="2"/>
                <pt idx="0">
                  <v>0.8</v>
                </pt>
                <pt idx="1">
                  <v>0.8</v>
                </pt>
              </numCache>
            </numRef>
          </val>
          <smooth val="0"/>
        </ser>
        <dLbls>
          <showLegendKey val="0"/>
          <showVal val="0"/>
          <showCatName val="0"/>
          <showSerName val="0"/>
          <showPercent val="0"/>
          <showBubbleSize val="0"/>
        </dLbls>
        <smooth val="0"/>
        <axId val="349704432"/>
        <axId val="349704824"/>
      </lineChart>
      <catAx>
        <axId val="349704432"/>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04824"/>
        <crosses val="autoZero"/>
        <auto val="1"/>
        <lblAlgn val="ctr"/>
        <lblOffset val="100"/>
        <noMultiLvlLbl val="0"/>
      </catAx>
      <valAx>
        <axId val="34970482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04432"/>
        <crosses val="autoZero"/>
        <crossBetween val="between"/>
        <majorUnit val="0.2"/>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4.xml><?xml version="1.0" encoding="utf-8"?>
<chartSpace xmlns="http://schemas.openxmlformats.org/drawingml/2006/chart">
  <chart>
    <plotArea>
      <layout/>
      <lineChart>
        <grouping val="standard"/>
        <varyColors val="0"/>
        <ser>
          <idx val="0"/>
          <order val="0"/>
          <tx>
            <strRef>
              <f>'ESG-1'!$C$64</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'ESG-1'!$D$61:$F$61</f>
              <strCache>
                <ptCount val="3"/>
                <pt idx="0">
                  <v>MARZO</v>
                </pt>
                <pt idx="1">
                  <v>JUNIO</v>
                </pt>
                <pt idx="2">
                  <v>SEPTIEMBRE</v>
                </pt>
              </strCache>
            </strRef>
          </cat>
          <val>
            <numRef>
              <f>'ESG-1'!$D$64:$F$64</f>
              <numCache>
                <formatCode>0.0%</formatCode>
                <ptCount val="3"/>
                <pt idx="0">
                  <formatCode>0%</formatCode>
                  <v>0.6294788273615635</v>
                </pt>
                <pt idx="1">
                  <v>0.9539877300613497</v>
                </pt>
                <pt idx="2">
                  <formatCode>0%</formatCode>
                  <v>0.8629441624365483</v>
                </pt>
              </numCache>
            </numRef>
          </val>
          <smooth val="0"/>
        </ser>
        <ser>
          <idx val="1"/>
          <order val="1"/>
          <tx>
            <strRef>
              <f>'ESG-1'!$C$65</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'ESG-1'!$D$61:$F$61</f>
              <strCache>
                <ptCount val="3"/>
                <pt idx="0">
                  <v>MARZO</v>
                </pt>
                <pt idx="1">
                  <v>JUNIO</v>
                </pt>
                <pt idx="2">
                  <v>SEPTIEMBRE</v>
                </pt>
              </strCache>
            </strRef>
          </cat>
          <val>
            <numRef>
              <f>'ESG-1'!$D$65:$F$65</f>
              <numCache>
                <formatCode>0%</formatCode>
                <ptCount val="3"/>
                <pt idx="0">
                  <v>0.475</v>
                </pt>
                <pt idx="1">
                  <v>0.95</v>
                </pt>
                <pt idx="2">
                  <v>0.475</v>
                </pt>
              </numCache>
            </numRef>
          </val>
          <smooth val="0"/>
        </ser>
        <dLbls>
          <showLegendKey val="0"/>
          <showVal val="0"/>
          <showCatName val="0"/>
          <showSerName val="0"/>
          <showPercent val="0"/>
          <showBubbleSize val="0"/>
        </dLbls>
        <smooth val="0"/>
        <axId val="165535440"/>
        <axId val="165533088"/>
      </lineChart>
      <catAx>
        <axId val="16553544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165533088"/>
        <crosses val="autoZero"/>
        <auto val="1"/>
        <lblAlgn val="ctr"/>
        <lblOffset val="100"/>
        <noMultiLvlLbl val="0"/>
      </catAx>
      <valAx>
        <axId val="16553308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16553544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40.xml><?xml version="1.0" encoding="utf-8"?>
<chartSpace xmlns="http://schemas.openxmlformats.org/drawingml/2006/chart">
  <chart>
    <plotArea>
      <layout/>
      <lineChart>
        <grouping val="standard"/>
        <varyColors val="0"/>
        <ser>
          <idx val="0"/>
          <order val="0"/>
          <tx>
            <strRef>
              <f>'MIU-2'!$C$46</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'MIU-2'!$D$43:$E$43</f>
              <strCache>
                <ptCount val="2"/>
                <pt idx="0">
                  <v>JUNIO</v>
                </pt>
                <pt idx="1">
                  <v>DICIEMBRE</v>
                </pt>
              </strCache>
            </strRef>
          </cat>
          <val>
            <numRef>
              <f>'MIU-2'!$D$46:$E$46</f>
              <numCache>
                <formatCode>0%</formatCode>
                <ptCount val="2"/>
                <pt idx="0">
                  <v>0.5044776119402985</v>
                </pt>
                <pt idx="1">
                  <v>0</v>
                </pt>
              </numCache>
            </numRef>
          </val>
          <smooth val="0"/>
        </ser>
        <ser>
          <idx val="1"/>
          <order val="1"/>
          <tx>
            <strRef>
              <f>'MIU-2'!$C$47</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'MIU-2'!$D$43:$E$43</f>
              <strCache>
                <ptCount val="2"/>
                <pt idx="0">
                  <v>JUNIO</v>
                </pt>
                <pt idx="1">
                  <v>DICIEMBRE</v>
                </pt>
              </strCache>
            </strRef>
          </cat>
          <val>
            <numRef>
              <f>'MIU-2'!$D$47:$E$47</f>
              <numCache>
                <formatCode>0%</formatCode>
                <ptCount val="2"/>
                <pt idx="0">
                  <v>0.8</v>
                </pt>
                <pt idx="1">
                  <v>0.8</v>
                </pt>
              </numCache>
            </numRef>
          </val>
          <smooth val="0"/>
        </ser>
        <dLbls>
          <showLegendKey val="0"/>
          <showVal val="0"/>
          <showCatName val="0"/>
          <showSerName val="0"/>
          <showPercent val="0"/>
          <showBubbleSize val="0"/>
        </dLbls>
        <smooth val="0"/>
        <axId val="349706000"/>
        <axId val="349706392"/>
      </lineChart>
      <catAx>
        <axId val="34970600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06392"/>
        <crosses val="autoZero"/>
        <auto val="1"/>
        <lblAlgn val="ctr"/>
        <lblOffset val="100"/>
        <noMultiLvlLbl val="0"/>
      </catAx>
      <valAx>
        <axId val="34970639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0600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41.xml><?xml version="1.0" encoding="utf-8"?>
<chartSpace xmlns="http://schemas.openxmlformats.org/drawingml/2006/chart">
  <chart>
    <plotArea>
      <layout/>
      <lineChart>
        <grouping val="standard"/>
        <varyColors val="0"/>
        <ser>
          <idx val="0"/>
          <order val="0"/>
          <tx>
            <strRef>
              <f>'MIU-3'!$C$48</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'MIU-3'!$D$45:$E$45</f>
              <strCache>
                <ptCount val="2"/>
                <pt idx="0">
                  <v>JUNIO</v>
                </pt>
                <pt idx="1">
                  <v>DICIEMBRE</v>
                </pt>
              </strCache>
            </strRef>
          </cat>
          <val>
            <numRef>
              <f>'MIU-3'!$D$48:$E$48</f>
              <numCache>
                <formatCode>0%</formatCode>
                <ptCount val="2"/>
                <pt idx="0">
                  <v>0.5194029850746269</v>
                </pt>
                <pt idx="1">
                  <v>0</v>
                </pt>
              </numCache>
            </numRef>
          </val>
          <smooth val="0"/>
        </ser>
        <ser>
          <idx val="1"/>
          <order val="1"/>
          <tx>
            <strRef>
              <f>'MIU-3'!$C$49</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'MIU-3'!$D$45:$E$45</f>
              <strCache>
                <ptCount val="2"/>
                <pt idx="0">
                  <v>JUNIO</v>
                </pt>
                <pt idx="1">
                  <v>DICIEMBRE</v>
                </pt>
              </strCache>
            </strRef>
          </cat>
          <val>
            <numRef>
              <f>'MIU-3'!$D$49:$E$49</f>
              <numCache>
                <formatCode>0%</formatCode>
                <ptCount val="2"/>
                <pt idx="0">
                  <v>0.8</v>
                </pt>
                <pt idx="1">
                  <v>0.8</v>
                </pt>
              </numCache>
            </numRef>
          </val>
          <smooth val="0"/>
        </ser>
        <dLbls>
          <showLegendKey val="0"/>
          <showVal val="0"/>
          <showCatName val="0"/>
          <showSerName val="0"/>
          <showPercent val="0"/>
          <showBubbleSize val="0"/>
        </dLbls>
        <smooth val="0"/>
        <axId val="349707568"/>
        <axId val="349707960"/>
      </lineChart>
      <catAx>
        <axId val="349707568"/>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07960"/>
        <crosses val="autoZero"/>
        <auto val="1"/>
        <lblAlgn val="ctr"/>
        <lblOffset val="100"/>
        <noMultiLvlLbl val="0"/>
      </catAx>
      <valAx>
        <axId val="34970796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0756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42.xml><?xml version="1.0" encoding="utf-8"?>
<chartSpace xmlns="http://schemas.openxmlformats.org/drawingml/2006/chart">
  <chart>
    <plotArea>
      <layout/>
      <lineChart>
        <grouping val="standard"/>
        <varyColors val="0"/>
        <ser>
          <idx val="0"/>
          <order val="0"/>
          <tx>
            <strRef>
              <f>'MIU-4'!$C$47</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'MIU-4'!$D$44:$E$44</f>
              <strCache>
                <ptCount val="2"/>
                <pt idx="0">
                  <v>JUNIO</v>
                </pt>
                <pt idx="1">
                  <v>DICIEMBRE</v>
                </pt>
              </strCache>
            </strRef>
          </cat>
          <val>
            <numRef>
              <f>'MIU-4'!$D$47:$E$47</f>
              <numCache>
                <formatCode>0%</formatCode>
                <ptCount val="2"/>
                <pt idx="0">
                  <v>0.9619047619047619</v>
                </pt>
                <pt idx="1">
                  <v>0</v>
                </pt>
              </numCache>
            </numRef>
          </val>
          <smooth val="0"/>
        </ser>
        <ser>
          <idx val="1"/>
          <order val="1"/>
          <tx>
            <strRef>
              <f>'MIU-4'!$C$48</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'MIU-4'!$D$44:$E$44</f>
              <strCache>
                <ptCount val="2"/>
                <pt idx="0">
                  <v>JUNIO</v>
                </pt>
                <pt idx="1">
                  <v>DICIEMBRE</v>
                </pt>
              </strCache>
            </strRef>
          </cat>
          <val>
            <numRef>
              <f>'MIU-4'!$D$48:$E$48</f>
              <numCache>
                <formatCode>0%</formatCode>
                <ptCount val="2"/>
                <pt idx="0">
                  <v>0.8</v>
                </pt>
                <pt idx="1">
                  <v>0.8</v>
                </pt>
              </numCache>
            </numRef>
          </val>
          <smooth val="0"/>
        </ser>
        <dLbls>
          <showLegendKey val="0"/>
          <showVal val="0"/>
          <showCatName val="0"/>
          <showSerName val="0"/>
          <showPercent val="0"/>
          <showBubbleSize val="0"/>
        </dLbls>
        <smooth val="0"/>
        <axId val="349709136"/>
        <axId val="349709528"/>
      </lineChart>
      <catAx>
        <axId val="349709136"/>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09528"/>
        <crosses val="autoZero"/>
        <auto val="1"/>
        <lblAlgn val="ctr"/>
        <lblOffset val="100"/>
        <noMultiLvlLbl val="0"/>
      </catAx>
      <valAx>
        <axId val="34970952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09136"/>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43.xml><?xml version="1.0" encoding="utf-8"?>
<chartSpace xmlns="http://schemas.openxmlformats.org/drawingml/2006/chart">
  <chart>
    <plotArea>
      <layout/>
      <lineChart>
        <grouping val="standard"/>
        <varyColors val="0"/>
        <ser>
          <idx val="0"/>
          <order val="0"/>
          <tx>
            <strRef>
              <f>'ABS-1'!$C$53</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'ABS-1'!$D$50:$E$50</f>
              <strCache>
                <ptCount val="2"/>
                <pt idx="0">
                  <v>MARZO</v>
                </pt>
                <pt idx="1">
                  <v>JUNIO</v>
                </pt>
              </strCache>
            </strRef>
          </cat>
          <val>
            <numRef>
              <f>'ABS-1'!$D$53:$E$53</f>
              <numCache>
                <formatCode>0%</formatCode>
                <ptCount val="2"/>
                <pt idx="0">
                  <v>0.5</v>
                </pt>
                <pt idx="1">
                  <v>0</v>
                </pt>
              </numCache>
            </numRef>
          </val>
          <smooth val="0"/>
        </ser>
        <ser>
          <idx val="1"/>
          <order val="1"/>
          <tx>
            <strRef>
              <f>'ABS-1'!$C$54</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'ABS-1'!$D$50:$E$50</f>
              <strCache>
                <ptCount val="2"/>
                <pt idx="0">
                  <v>MARZO</v>
                </pt>
                <pt idx="1">
                  <v>JUNIO</v>
                </pt>
              </strCache>
            </strRef>
          </cat>
          <val>
            <numRef>
              <f>'ABS-1'!$D$54:$E$54</f>
              <numCache>
                <formatCode>0%</formatCode>
                <ptCount val="2"/>
                <pt idx="0">
                  <v>0.95</v>
                </pt>
                <pt idx="1">
                  <v>0.95</v>
                </pt>
              </numCache>
            </numRef>
          </val>
          <smooth val="0"/>
        </ser>
        <dLbls>
          <showLegendKey val="0"/>
          <showVal val="0"/>
          <showCatName val="0"/>
          <showSerName val="0"/>
          <showPercent val="0"/>
          <showBubbleSize val="0"/>
        </dLbls>
        <smooth val="0"/>
        <axId val="349710704"/>
        <axId val="349711096"/>
      </lineChart>
      <catAx>
        <axId val="349710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11096"/>
        <crosses val="autoZero"/>
        <auto val="1"/>
        <lblAlgn val="ctr"/>
        <lblOffset val="100"/>
        <noMultiLvlLbl val="0"/>
      </catAx>
      <valAx>
        <axId val="34971109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10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44.xml><?xml version="1.0" encoding="utf-8"?>
<chartSpace xmlns="http://schemas.openxmlformats.org/drawingml/2006/chart">
  <chart>
    <plotArea>
      <layout/>
      <lineChart>
        <grouping val="standard"/>
        <varyColors val="0"/>
        <ser>
          <idx val="0"/>
          <order val="0"/>
          <tx>
            <strRef>
              <f>'ABS-2'!$C$54</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'ABS-2'!$D$51:$E$51</f>
              <strCache>
                <ptCount val="2"/>
                <pt idx="0">
                  <v>MARZO</v>
                </pt>
                <pt idx="1">
                  <v>JUNIO</v>
                </pt>
              </strCache>
            </strRef>
          </cat>
          <val>
            <numRef>
              <f>'ABS-2'!$D$54:$E$54</f>
              <numCache>
                <formatCode>0%</formatCode>
                <ptCount val="2"/>
                <pt idx="0">
                  <v>1</v>
                </pt>
                <pt idx="1">
                  <v>1</v>
                </pt>
              </numCache>
            </numRef>
          </val>
          <smooth val="0"/>
        </ser>
        <ser>
          <idx val="1"/>
          <order val="1"/>
          <tx>
            <strRef>
              <f>'ABS-2'!$C$55</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'ABS-2'!$D$51:$E$51</f>
              <strCache>
                <ptCount val="2"/>
                <pt idx="0">
                  <v>MARZO</v>
                </pt>
                <pt idx="1">
                  <v>JUNIO</v>
                </pt>
              </strCache>
            </strRef>
          </cat>
          <val>
            <numRef>
              <f>'ABS-2'!$D$55:$E$55</f>
              <numCache>
                <formatCode>0%</formatCode>
                <ptCount val="2"/>
                <pt idx="0">
                  <v>0.95</v>
                </pt>
                <pt idx="1">
                  <v>0.95</v>
                </pt>
              </numCache>
            </numRef>
          </val>
          <smooth val="0"/>
        </ser>
        <dLbls>
          <showLegendKey val="0"/>
          <showVal val="0"/>
          <showCatName val="0"/>
          <showSerName val="0"/>
          <showPercent val="0"/>
          <showBubbleSize val="0"/>
        </dLbls>
        <smooth val="0"/>
        <axId val="349712272"/>
        <axId val="349712664"/>
      </lineChart>
      <catAx>
        <axId val="349712272"/>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12664"/>
        <crosses val="autoZero"/>
        <auto val="1"/>
        <lblAlgn val="ctr"/>
        <lblOffset val="100"/>
        <noMultiLvlLbl val="0"/>
      </catAx>
      <valAx>
        <axId val="34971266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12272"/>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45.xml><?xml version="1.0" encoding="utf-8"?>
<chartSpace xmlns="http://schemas.openxmlformats.org/drawingml/2006/chart">
  <chart>
    <plotArea>
      <layout/>
      <lineChart>
        <grouping val="standard"/>
        <varyColors val="0"/>
        <ser>
          <idx val="0"/>
          <order val="0"/>
          <tx>
            <strRef>
              <f>'ABS-3'!$C$47</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'ABS-3'!$D$44:$E$44</f>
              <strCache>
                <ptCount val="2"/>
                <pt idx="0">
                  <v>JUNIO</v>
                </pt>
                <pt idx="1">
                  <v>DICIEMBRE</v>
                </pt>
              </strCache>
            </strRef>
          </cat>
          <val>
            <numRef>
              <f>'ABS-3'!$D$47:$E$47</f>
              <numCache>
                <formatCode>0%</formatCode>
                <ptCount val="2"/>
                <pt idx="0">
                  <v>0.9444444444444444</v>
                </pt>
                <pt idx="1">
                  <v>0</v>
                </pt>
              </numCache>
            </numRef>
          </val>
          <smooth val="0"/>
        </ser>
        <ser>
          <idx val="1"/>
          <order val="1"/>
          <tx>
            <strRef>
              <f>'ABS-3'!$C$48</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'ABS-3'!$D$44:$E$44</f>
              <strCache>
                <ptCount val="2"/>
                <pt idx="0">
                  <v>JUNIO</v>
                </pt>
                <pt idx="1">
                  <v>DICIEMBRE</v>
                </pt>
              </strCache>
            </strRef>
          </cat>
          <val>
            <numRef>
              <f>'ABS-3'!$D$48:$E$48</f>
              <numCache>
                <formatCode>0%</formatCode>
                <ptCount val="2"/>
                <pt idx="0">
                  <v>0.9</v>
                </pt>
                <pt idx="1">
                  <v>0.9</v>
                </pt>
              </numCache>
            </numRef>
          </val>
          <smooth val="0"/>
        </ser>
        <dLbls>
          <showLegendKey val="0"/>
          <showVal val="0"/>
          <showCatName val="0"/>
          <showSerName val="0"/>
          <showPercent val="0"/>
          <showBubbleSize val="0"/>
        </dLbls>
        <smooth val="0"/>
        <axId val="349713840"/>
        <axId val="349714232"/>
      </lineChart>
      <catAx>
        <axId val="34971384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14232"/>
        <crosses val="autoZero"/>
        <auto val="1"/>
        <lblAlgn val="ctr"/>
        <lblOffset val="100"/>
        <noMultiLvlLbl val="0"/>
      </catAx>
      <valAx>
        <axId val="34971423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1384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46.xml><?xml version="1.0" encoding="utf-8"?>
<chartSpace xmlns="http://schemas.openxmlformats.org/drawingml/2006/chart">
  <chart>
    <plotArea>
      <layout/>
      <lineChart>
        <grouping val="standard"/>
        <varyColors val="0"/>
        <ser>
          <idx val="0"/>
          <order val="0"/>
          <tx>
            <strRef>
              <f>'ABS-4'!$C$84</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'ABS-4'!$D$81:$F$81</f>
              <strCache>
                <ptCount val="3"/>
                <pt idx="0">
                  <v>MARZO</v>
                </pt>
                <pt idx="1">
                  <v>JUNIO</v>
                </pt>
                <pt idx="2">
                  <v>SEPTIEMBRE</v>
                </pt>
              </strCache>
            </strRef>
          </cat>
          <val>
            <numRef>
              <f>'ABS-4'!$D$84:$F$84</f>
              <numCache>
                <formatCode>0%</formatCode>
                <ptCount val="3"/>
                <pt idx="0">
                  <v>0.8275862068965517</v>
                </pt>
                <pt idx="1">
                  <v>0.2682926829268293</v>
                </pt>
                <pt idx="2">
                  <v>0.4074074074074074</v>
                </pt>
              </numCache>
            </numRef>
          </val>
          <smooth val="0"/>
        </ser>
        <ser>
          <idx val="1"/>
          <order val="1"/>
          <tx>
            <strRef>
              <f>'ABS-4'!$C$85</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'ABS-4'!$D$81:$F$81</f>
              <strCache>
                <ptCount val="3"/>
                <pt idx="0">
                  <v>MARZO</v>
                </pt>
                <pt idx="1">
                  <v>JUNIO</v>
                </pt>
                <pt idx="2">
                  <v>SEPTIEMBRE</v>
                </pt>
              </strCache>
            </strRef>
          </cat>
          <val>
            <numRef>
              <f>'ABS-4'!$D$85:$F$85</f>
              <numCache>
                <formatCode>0%</formatCode>
                <ptCount val="3"/>
                <pt idx="0">
                  <v>0.8</v>
                </pt>
                <pt idx="1">
                  <v>0.8</v>
                </pt>
                <pt idx="2">
                  <v>0.8</v>
                </pt>
              </numCache>
            </numRef>
          </val>
          <smooth val="0"/>
        </ser>
        <dLbls>
          <showLegendKey val="0"/>
          <showVal val="0"/>
          <showCatName val="0"/>
          <showSerName val="0"/>
          <showPercent val="0"/>
          <showBubbleSize val="0"/>
        </dLbls>
        <smooth val="0"/>
        <axId val="349715408"/>
        <axId val="349715800"/>
      </lineChart>
      <catAx>
        <axId val="349715408"/>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15800"/>
        <crosses val="autoZero"/>
        <auto val="1"/>
        <lblAlgn val="ctr"/>
        <lblOffset val="100"/>
        <noMultiLvlLbl val="0"/>
      </catAx>
      <valAx>
        <axId val="34971580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971540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47.xml><?xml version="1.0" encoding="utf-8"?>
<chartSpace xmlns="http://schemas.openxmlformats.org/drawingml/2006/chart">
  <chart>
    <plotArea>
      <layout/>
      <lineChart>
        <grouping val="standard"/>
        <varyColors val="0"/>
        <ser>
          <idx val="0"/>
          <order val="0"/>
          <tx>
            <strRef>
              <f>'ABS-5'!$C$53</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'ABS-5'!$D$50:$E$50</f>
              <strCache>
                <ptCount val="2"/>
                <pt idx="0">
                  <v>JUNIO</v>
                </pt>
                <pt idx="1">
                  <v>DICIEMBRE</v>
                </pt>
              </strCache>
            </strRef>
          </cat>
          <val>
            <numRef>
              <f>'ABS-5'!$D$53:$E$53</f>
              <numCache>
                <formatCode>0%</formatCode>
                <ptCount val="2"/>
                <pt idx="0">
                  <v>0.9716312056737588</v>
                </pt>
                <pt idx="1">
                  <v>0</v>
                </pt>
              </numCache>
            </numRef>
          </val>
          <smooth val="0"/>
        </ser>
        <ser>
          <idx val="1"/>
          <order val="1"/>
          <tx>
            <strRef>
              <f>'ABS-5'!$C$54</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'ABS-5'!$D$50:$E$50</f>
              <strCache>
                <ptCount val="2"/>
                <pt idx="0">
                  <v>JUNIO</v>
                </pt>
                <pt idx="1">
                  <v>DICIEMBRE</v>
                </pt>
              </strCache>
            </strRef>
          </cat>
          <val>
            <numRef>
              <f>'ABS-5'!$D$54:$E$54</f>
              <numCache>
                <formatCode>0%</formatCode>
                <ptCount val="2"/>
                <pt idx="0">
                  <v>0.95</v>
                </pt>
                <pt idx="1">
                  <v>0.95</v>
                </pt>
              </numCache>
            </numRef>
          </val>
          <smooth val="0"/>
        </ser>
        <dLbls>
          <showLegendKey val="0"/>
          <showVal val="0"/>
          <showCatName val="0"/>
          <showSerName val="0"/>
          <showPercent val="0"/>
          <showBubbleSize val="0"/>
        </dLbls>
        <smooth val="0"/>
        <axId val="352151704"/>
        <axId val="352152096"/>
      </lineChart>
      <catAx>
        <axId val="352151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52096"/>
        <crosses val="autoZero"/>
        <auto val="1"/>
        <lblAlgn val="ctr"/>
        <lblOffset val="100"/>
        <noMultiLvlLbl val="0"/>
      </catAx>
      <valAx>
        <axId val="35215209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51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48.xml><?xml version="1.0" encoding="utf-8"?>
<chartSpace xmlns="http://schemas.openxmlformats.org/drawingml/2006/chart">
  <chart>
    <plotArea>
      <layout/>
      <lineChart>
        <grouping val="standard"/>
        <varyColors val="0"/>
        <ser>
          <idx val="0"/>
          <order val="0"/>
          <tx>
            <strRef>
              <f>'ABS-6'!$C$49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'ABS-6'!$D$46:$E$46</f>
              <strCache>
                <ptCount val="2"/>
                <pt idx="0">
                  <v>JUNIO</v>
                </pt>
                <pt idx="1">
                  <v>DICIEMBRE</v>
                </pt>
              </strCache>
            </strRef>
          </cat>
          <val>
            <numRef>
              <f>'ABS-6'!$D$49:$E$49</f>
              <numCache>
                <formatCode>0%</formatCode>
                <ptCount val="2"/>
                <pt idx="0">
                  <v>0.194884287454324</v>
                </pt>
                <pt idx="1">
                  <v>0</v>
                </pt>
              </numCache>
            </numRef>
          </val>
          <smooth val="0"/>
        </ser>
        <ser>
          <idx val="1"/>
          <order val="1"/>
          <tx>
            <strRef>
              <f>'ABS-6'!$C$50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'ABS-6'!$D$46:$E$46</f>
              <strCache>
                <ptCount val="2"/>
                <pt idx="0">
                  <v>JUNIO</v>
                </pt>
                <pt idx="1">
                  <v>DICIEMBRE</v>
                </pt>
              </strCache>
            </strRef>
          </cat>
          <val>
            <numRef>
              <f>'ABS-6'!$D$50:$E$50</f>
              <numCache>
                <formatCode>0%</formatCode>
                <ptCount val="2"/>
                <pt idx="0">
                  <v>0.35</v>
                </pt>
                <pt idx="1">
                  <v>0.7</v>
                </pt>
              </numCache>
            </numRef>
          </val>
          <smooth val="0"/>
        </ser>
        <dLbls>
          <showLegendKey val="0"/>
          <showVal val="0"/>
          <showCatName val="0"/>
          <showSerName val="0"/>
          <showPercent val="0"/>
          <showBubbleSize val="0"/>
        </dLbls>
        <smooth val="0"/>
        <axId val="352153272"/>
        <axId val="352153664"/>
      </lineChart>
      <catAx>
        <axId val="352153272"/>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53664"/>
        <crosses val="autoZero"/>
        <auto val="1"/>
        <lblAlgn val="ctr"/>
        <lblOffset val="100"/>
        <noMultiLvlLbl val="0"/>
      </catAx>
      <valAx>
        <axId val="35215366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53272"/>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49.xml><?xml version="1.0" encoding="utf-8"?>
<chartSpace xmlns="http://schemas.openxmlformats.org/drawingml/2006/chart">
  <chart>
    <plotArea>
      <layout/>
      <lineChart>
        <grouping val="standard"/>
        <varyColors val="0"/>
        <ser>
          <idx val="0"/>
          <order val="0"/>
          <tx>
            <strRef>
              <f>'ABS-7'!$C$62</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'ABS-7'!$D$59:$E$59</f>
              <strCache>
                <ptCount val="2"/>
                <pt idx="0">
                  <v>JUNIO</v>
                </pt>
                <pt idx="1">
                  <v>DICIEMBRE</v>
                </pt>
              </strCache>
            </strRef>
          </cat>
          <val>
            <numRef>
              <f>'ABS-7'!$D$62:$E$62</f>
              <numCache>
                <formatCode>0%</formatCode>
                <ptCount val="2"/>
                <pt idx="0">
                  <v>0.8195283973346328</v>
                </pt>
                <pt idx="1">
                  <v>0</v>
                </pt>
              </numCache>
            </numRef>
          </val>
          <smooth val="0"/>
        </ser>
        <ser>
          <idx val="1"/>
          <order val="1"/>
          <tx>
            <strRef>
              <f>'ABS-7'!$C$63</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'ABS-7'!$D$59:$E$59</f>
              <strCache>
                <ptCount val="2"/>
                <pt idx="0">
                  <v>JUNIO</v>
                </pt>
                <pt idx="1">
                  <v>DICIEMBRE</v>
                </pt>
              </strCache>
            </strRef>
          </cat>
          <val>
            <numRef>
              <f>'ABS-7'!$D$63:$E$63</f>
              <numCache>
                <formatCode>0%</formatCode>
                <ptCount val="2"/>
                <pt idx="0">
                  <v>0.7</v>
                </pt>
                <pt idx="1">
                  <v>0.7</v>
                </pt>
              </numCache>
            </numRef>
          </val>
          <smooth val="0"/>
        </ser>
        <dLbls>
          <showLegendKey val="0"/>
          <showVal val="0"/>
          <showCatName val="0"/>
          <showSerName val="0"/>
          <showPercent val="0"/>
          <showBubbleSize val="0"/>
        </dLbls>
        <smooth val="0"/>
        <axId val="352154840"/>
        <axId val="352155232"/>
      </lineChart>
      <catAx>
        <axId val="35215484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55232"/>
        <crosses val="autoZero"/>
        <auto val="1"/>
        <lblAlgn val="ctr"/>
        <lblOffset val="100"/>
        <noMultiLvlLbl val="0"/>
      </catAx>
      <valAx>
        <axId val="35215523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5484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5.xml><?xml version="1.0" encoding="utf-8"?>
<chartSpace xmlns="http://schemas.openxmlformats.org/drawingml/2006/chart">
  <chart>
    <plotArea>
      <layout/>
      <lineChart>
        <grouping val="standard"/>
        <varyColors val="0"/>
        <ser>
          <idx val="0"/>
          <order val="0"/>
          <tx>
            <strRef>
              <f>'ESG-2'!$C$65</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'ESG-2'!$D$62:$F$62</f>
              <strCache>
                <ptCount val="3"/>
                <pt idx="0">
                  <v>MARZO</v>
                </pt>
                <pt idx="1">
                  <v>JUNIO</v>
                </pt>
                <pt idx="2">
                  <v>SEPTIEMBRE</v>
                </pt>
              </strCache>
            </strRef>
          </cat>
          <val>
            <numRef>
              <f>'ESG-2'!$D$65:$F$65</f>
              <numCache>
                <formatCode>0.0</formatCode>
                <ptCount val="3"/>
                <pt idx="0">
                  <v>4.761904761904762</v>
                </pt>
                <pt idx="1">
                  <v>15</v>
                </pt>
                <pt idx="2">
                  <v>9.565217391304348</v>
                </pt>
              </numCache>
            </numRef>
          </val>
          <smooth val="0"/>
        </ser>
        <ser>
          <idx val="1"/>
          <order val="1"/>
          <tx>
            <strRef>
              <f>'ESG-2'!$C$66</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'ESG-2'!$D$62:$F$62</f>
              <strCache>
                <ptCount val="3"/>
                <pt idx="0">
                  <v>MARZO</v>
                </pt>
                <pt idx="1">
                  <v>JUNIO</v>
                </pt>
                <pt idx="2">
                  <v>SEPTIEMBRE</v>
                </pt>
              </strCache>
            </strRef>
          </cat>
          <val>
            <numRef>
              <f>'ESG-2'!$D$66:$F$66</f>
              <numCache>
                <formatCode>General</formatCode>
                <ptCount val="3"/>
                <pt idx="0">
                  <v>7</v>
                </pt>
                <pt idx="1">
                  <v>7</v>
                </pt>
                <pt idx="2">
                  <v>7</v>
                </pt>
              </numCache>
            </numRef>
          </val>
          <smooth val="0"/>
        </ser>
        <dLbls>
          <showLegendKey val="0"/>
          <showVal val="0"/>
          <showCatName val="0"/>
          <showSerName val="0"/>
          <showPercent val="0"/>
          <showBubbleSize val="0"/>
        </dLbls>
        <smooth val="0"/>
        <axId val="165537576"/>
        <axId val="229967952"/>
      </lineChart>
      <catAx>
        <axId val="165537576"/>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29967952"/>
        <crosses val="autoZero"/>
        <auto val="1"/>
        <lblAlgn val="ctr"/>
        <lblOffset val="100"/>
        <noMultiLvlLbl val="0"/>
      </catAx>
      <valAx>
        <axId val="22996795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165537576"/>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50.xml><?xml version="1.0" encoding="utf-8"?>
<chartSpace xmlns="http://schemas.openxmlformats.org/drawingml/2006/chart">
  <chart>
    <plotArea>
      <layout/>
      <lineChart>
        <grouping val="standard"/>
        <varyColors val="0"/>
        <ser>
          <idx val="0"/>
          <order val="0"/>
          <tx>
            <strRef>
              <f>'ASI-1'!$C$77</f>
              <strCache>
                <ptCount val="1"/>
                <pt idx="0">
                  <v xml:space="preserve">VALOR </v>
                </pt>
              </strCache>
            </strRef>
          </tx>
          <spPr>
            <a:ln xmlns:a="http://schemas.openxmlformats.org/drawingml/2006/main" w="34925" cap="rnd">
              <a:solidFill>
                <a:schemeClr val="accent2"/>
              </a:solidFill>
              <a:prstDash val="solid"/>
              <a:round/>
            </a:ln>
          </spPr>
          <marker>
            <symbol val="none"/>
            <spPr>
              <a:ln xmlns:a="http://schemas.openxmlformats.org/drawingml/2006/main">
                <a:prstDash val="solid"/>
              </a:ln>
            </spPr>
          </marker>
          <cat>
            <strRef>
              <f>'ASI-1'!$D$74:$F$74</f>
              <strCache>
                <ptCount val="3"/>
                <pt idx="0">
                  <v>MARZO</v>
                </pt>
                <pt idx="1">
                  <v>JUNIO</v>
                </pt>
                <pt idx="2">
                  <v>SEPTIEMBRE</v>
                </pt>
              </strCache>
            </strRef>
          </cat>
          <val>
            <numRef>
              <f>'ASI-1'!$D$77:$F$77</f>
              <numCache>
                <formatCode>General</formatCode>
                <ptCount val="3"/>
                <pt idx="0">
                  <v>8</v>
                </pt>
                <pt idx="1">
                  <v>48</v>
                </pt>
                <pt idx="2">
                  <v>57</v>
                </pt>
              </numCache>
            </numRef>
          </val>
          <smooth val="0"/>
        </ser>
        <ser>
          <idx val="1"/>
          <order val="1"/>
          <tx>
            <strRef>
              <f>'ASI-1'!$C$78</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'ASI-1'!$D$74:$F$74</f>
              <strCache>
                <ptCount val="3"/>
                <pt idx="0">
                  <v>MARZO</v>
                </pt>
                <pt idx="1">
                  <v>JUNIO</v>
                </pt>
                <pt idx="2">
                  <v>SEPTIEMBRE</v>
                </pt>
              </strCache>
            </strRef>
          </cat>
          <val>
            <numRef>
              <f>'ASI-1'!$D$78:$F$78</f>
              <numCache>
                <formatCode>0.0</formatCode>
                <ptCount val="3"/>
                <pt idx="0">
                  <v>16.25</v>
                </pt>
                <pt idx="1">
                  <v>32.5</v>
                </pt>
                <pt idx="2">
                  <v>48.75</v>
                </pt>
              </numCache>
            </numRef>
          </val>
          <smooth val="0"/>
        </ser>
        <dLbls>
          <showLegendKey val="0"/>
          <showVal val="0"/>
          <showCatName val="0"/>
          <showSerName val="0"/>
          <showPercent val="0"/>
          <showBubbleSize val="0"/>
        </dLbls>
        <smooth val="0"/>
        <axId val="352156408"/>
        <axId val="352156800"/>
      </lineChart>
      <catAx>
        <axId val="352156408"/>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56800"/>
        <crosses val="autoZero"/>
        <auto val="1"/>
        <lblAlgn val="ctr"/>
        <lblOffset val="100"/>
        <noMultiLvlLbl val="0"/>
      </catAx>
      <valAx>
        <axId val="35215680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General"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5640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51.xml><?xml version="1.0" encoding="utf-8"?>
<chartSpace xmlns="http://schemas.openxmlformats.org/drawingml/2006/chart">
  <chart>
    <plotArea>
      <layout/>
      <lineChart>
        <grouping val="standard"/>
        <varyColors val="0"/>
        <ser>
          <idx val="0"/>
          <order val="0"/>
          <tx>
            <strRef>
              <f>'AAA-1'!$C$49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'AAA-1'!$D$46:$E$46</f>
              <strCache>
                <ptCount val="2"/>
                <pt idx="0">
                  <v>JUNIO</v>
                </pt>
                <pt idx="1">
                  <v>DICIEMBRE</v>
                </pt>
              </strCache>
            </strRef>
          </cat>
          <val>
            <numRef>
              <f>'AAA-1'!$D$49:$E$49</f>
              <numCache>
                <formatCode>0%</formatCode>
                <ptCount val="2"/>
                <pt idx="0">
                  <v>0.9</v>
                </pt>
                <pt idx="1">
                  <v>0</v>
                </pt>
              </numCache>
            </numRef>
          </val>
          <smooth val="0"/>
        </ser>
        <ser>
          <idx val="1"/>
          <order val="1"/>
          <tx>
            <strRef>
              <f>'AAA-1'!$C$50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'AAA-1'!$D$46:$E$46</f>
              <strCache>
                <ptCount val="2"/>
                <pt idx="0">
                  <v>JUNIO</v>
                </pt>
                <pt idx="1">
                  <v>DICIEMBRE</v>
                </pt>
              </strCache>
            </strRef>
          </cat>
          <val>
            <numRef>
              <f>'AAA-1'!$D$50:$E$50</f>
              <numCache>
                <formatCode>0%</formatCode>
                <ptCount val="2"/>
                <pt idx="0">
                  <v>1</v>
                </pt>
                <pt idx="1">
                  <v>1</v>
                </pt>
              </numCache>
            </numRef>
          </val>
          <smooth val="0"/>
        </ser>
        <dLbls>
          <showLegendKey val="0"/>
          <showVal val="0"/>
          <showCatName val="0"/>
          <showSerName val="0"/>
          <showPercent val="0"/>
          <showBubbleSize val="0"/>
        </dLbls>
        <smooth val="0"/>
        <axId val="352157976"/>
        <axId val="352158368"/>
      </lineChart>
      <catAx>
        <axId val="352157976"/>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58368"/>
        <crosses val="autoZero"/>
        <auto val="1"/>
        <lblAlgn val="ctr"/>
        <lblOffset val="100"/>
        <noMultiLvlLbl val="0"/>
      </catAx>
      <valAx>
        <axId val="35215836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57976"/>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52.xml><?xml version="1.0" encoding="utf-8"?>
<chartSpace xmlns="http://schemas.openxmlformats.org/drawingml/2006/chart">
  <chart>
    <plotArea>
      <layout/>
      <lineChart>
        <grouping val="standard"/>
        <varyColors val="0"/>
        <ser>
          <idx val="0"/>
          <order val="0"/>
          <tx>
            <strRef>
              <f>'AAA-2'!$C$49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'AAA-2'!$D$46:$E$46</f>
              <strCache>
                <ptCount val="2"/>
                <pt idx="0">
                  <v>JUNIO</v>
                </pt>
                <pt idx="1">
                  <v>DICIEMBRE</v>
                </pt>
              </strCache>
            </strRef>
          </cat>
          <val>
            <numRef>
              <f>'AAA-2'!$D$49:$E$49</f>
              <numCache>
                <formatCode>0%</formatCode>
                <ptCount val="2"/>
                <pt idx="0">
                  <v>0</v>
                </pt>
                <pt idx="1">
                  <v>0</v>
                </pt>
              </numCache>
            </numRef>
          </val>
          <smooth val="0"/>
        </ser>
        <ser>
          <idx val="1"/>
          <order val="1"/>
          <tx>
            <strRef>
              <f>'AAA-2'!$C$50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'AAA-2'!$D$46:$E$46</f>
              <strCache>
                <ptCount val="2"/>
                <pt idx="0">
                  <v>JUNIO</v>
                </pt>
                <pt idx="1">
                  <v>DICIEMBRE</v>
                </pt>
              </strCache>
            </strRef>
          </cat>
          <val>
            <numRef>
              <f>'AAA-2'!$D$50:$E$50</f>
              <numCache>
                <formatCode>0%</formatCode>
                <ptCount val="2"/>
                <pt idx="0">
                  <v>0.5</v>
                </pt>
                <pt idx="1">
                  <v>1</v>
                </pt>
              </numCache>
            </numRef>
          </val>
          <smooth val="0"/>
        </ser>
        <dLbls>
          <showLegendKey val="0"/>
          <showVal val="0"/>
          <showCatName val="0"/>
          <showSerName val="0"/>
          <showPercent val="0"/>
          <showBubbleSize val="0"/>
        </dLbls>
        <smooth val="0"/>
        <axId val="352159544"/>
        <axId val="352159936"/>
      </lineChart>
      <catAx>
        <axId val="35215954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59936"/>
        <crosses val="autoZero"/>
        <auto val="1"/>
        <lblAlgn val="ctr"/>
        <lblOffset val="100"/>
        <noMultiLvlLbl val="0"/>
      </catAx>
      <valAx>
        <axId val="35215993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5954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53.xml><?xml version="1.0" encoding="utf-8"?>
<chartSpace xmlns="http://schemas.openxmlformats.org/drawingml/2006/chart">
  <chart>
    <plotArea>
      <layout/>
      <lineChart>
        <grouping val="standard"/>
        <varyColors val="0"/>
        <ser>
          <idx val="0"/>
          <order val="0"/>
          <tx>
            <strRef>
              <f>'AAA-5'!$C$49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'AAA-5'!$D$46:$E$46</f>
              <strCache>
                <ptCount val="2"/>
                <pt idx="0">
                  <v>JUNIO</v>
                </pt>
                <pt idx="1">
                  <v>DICIEMBRE</v>
                </pt>
              </strCache>
            </strRef>
          </cat>
          <val>
            <numRef>
              <f>'AAA-5'!$D$49:$E$49</f>
              <numCache>
                <formatCode>0%</formatCode>
                <ptCount val="2"/>
                <pt idx="0">
                  <v>0</v>
                </pt>
                <pt idx="1">
                  <v>0</v>
                </pt>
              </numCache>
            </numRef>
          </val>
          <smooth val="0"/>
        </ser>
        <ser>
          <idx val="1"/>
          <order val="1"/>
          <tx>
            <strRef>
              <f>'AAA-5'!$C$50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'AAA-5'!$D$46:$E$46</f>
              <strCache>
                <ptCount val="2"/>
                <pt idx="0">
                  <v>JUNIO</v>
                </pt>
                <pt idx="1">
                  <v>DICIEMBRE</v>
                </pt>
              </strCache>
            </strRef>
          </cat>
          <val>
            <numRef>
              <f>'AAA-5'!$D$50:$E$50</f>
              <numCache>
                <formatCode>0%</formatCode>
                <ptCount val="2"/>
                <pt idx="0">
                  <v>0.5</v>
                </pt>
                <pt idx="1">
                  <v>1</v>
                </pt>
              </numCache>
            </numRef>
          </val>
          <smooth val="0"/>
        </ser>
        <dLbls>
          <showLegendKey val="0"/>
          <showVal val="0"/>
          <showCatName val="0"/>
          <showSerName val="0"/>
          <showPercent val="0"/>
          <showBubbleSize val="0"/>
        </dLbls>
        <smooth val="0"/>
        <axId val="352161112"/>
        <axId val="352161504"/>
      </lineChart>
      <catAx>
        <axId val="352161112"/>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61504"/>
        <crosses val="autoZero"/>
        <auto val="1"/>
        <lblAlgn val="ctr"/>
        <lblOffset val="100"/>
        <noMultiLvlLbl val="0"/>
      </catAx>
      <valAx>
        <axId val="35216150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61112"/>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54.xml><?xml version="1.0" encoding="utf-8"?>
<chartSpace xmlns="http://schemas.openxmlformats.org/drawingml/2006/chart">
  <chart>
    <plotArea>
      <layout/>
      <lineChart>
        <grouping val="standard"/>
        <varyColors val="0"/>
        <ser>
          <idx val="0"/>
          <order val="0"/>
          <tx>
            <strRef>
              <f>'AAA-6'!$C$49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'AAA-6'!$D$46:$E$46</f>
              <strCache>
                <ptCount val="2"/>
                <pt idx="0">
                  <v>JUNIO</v>
                </pt>
                <pt idx="1">
                  <v>DICIEMBRE</v>
                </pt>
              </strCache>
            </strRef>
          </cat>
          <val>
            <numRef>
              <f>'AAA-6'!$D$49:$E$49</f>
              <numCache>
                <formatCode>0%</formatCode>
                <ptCount val="2"/>
                <pt idx="0">
                  <v>1</v>
                </pt>
                <pt idx="1">
                  <v>0</v>
                </pt>
              </numCache>
            </numRef>
          </val>
          <smooth val="0"/>
        </ser>
        <ser>
          <idx val="1"/>
          <order val="1"/>
          <tx>
            <strRef>
              <f>'AAA-6'!$C$50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'AAA-6'!$D$46:$E$46</f>
              <strCache>
                <ptCount val="2"/>
                <pt idx="0">
                  <v>JUNIO</v>
                </pt>
                <pt idx="1">
                  <v>DICIEMBRE</v>
                </pt>
              </strCache>
            </strRef>
          </cat>
          <val>
            <numRef>
              <f>'AAA-6'!$D$50:$E$50</f>
              <numCache>
                <formatCode>0%</formatCode>
                <ptCount val="2"/>
                <pt idx="0">
                  <v>0.5</v>
                </pt>
                <pt idx="1">
                  <v>1</v>
                </pt>
              </numCache>
            </numRef>
          </val>
          <smooth val="0"/>
        </ser>
        <dLbls>
          <showLegendKey val="0"/>
          <showVal val="0"/>
          <showCatName val="0"/>
          <showSerName val="0"/>
          <showPercent val="0"/>
          <showBubbleSize val="0"/>
        </dLbls>
        <smooth val="0"/>
        <axId val="352162680"/>
        <axId val="352163072"/>
      </lineChart>
      <catAx>
        <axId val="35216268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63072"/>
        <crosses val="autoZero"/>
        <auto val="1"/>
        <lblAlgn val="ctr"/>
        <lblOffset val="100"/>
        <noMultiLvlLbl val="0"/>
      </catAx>
      <valAx>
        <axId val="35216307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6268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55.xml><?xml version="1.0" encoding="utf-8"?>
<chartSpace xmlns="http://schemas.openxmlformats.org/drawingml/2006/chart">
  <chart>
    <plotArea>
      <layout/>
      <lineChart>
        <grouping val="standard"/>
        <varyColors val="0"/>
        <ser>
          <idx val="0"/>
          <order val="0"/>
          <tx>
            <strRef>
              <f>'AAA-7'!$C$49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'AAA-7'!$D$46:$E$46</f>
              <strCache>
                <ptCount val="2"/>
                <pt idx="0">
                  <v>JUNIO</v>
                </pt>
                <pt idx="1">
                  <v>DICIEMBRE</v>
                </pt>
              </strCache>
            </strRef>
          </cat>
          <val>
            <numRef>
              <f>'AAA-7'!$D$49:$E$49</f>
              <numCache>
                <formatCode>0%</formatCode>
                <ptCount val="2"/>
                <pt idx="0">
                  <v>1</v>
                </pt>
                <pt idx="1">
                  <v>0</v>
                </pt>
              </numCache>
            </numRef>
          </val>
          <smooth val="0"/>
        </ser>
        <ser>
          <idx val="1"/>
          <order val="1"/>
          <tx>
            <strRef>
              <f>'AAA-7'!$C$50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'AAA-7'!$D$46:$E$46</f>
              <strCache>
                <ptCount val="2"/>
                <pt idx="0">
                  <v>JUNIO</v>
                </pt>
                <pt idx="1">
                  <v>DICIEMBRE</v>
                </pt>
              </strCache>
            </strRef>
          </cat>
          <val>
            <numRef>
              <f>'AAA-7'!$D$50:$E$50</f>
              <numCache>
                <formatCode>0%</formatCode>
                <ptCount val="2"/>
                <pt idx="0">
                  <v>1</v>
                </pt>
                <pt idx="1">
                  <v>1</v>
                </pt>
              </numCache>
            </numRef>
          </val>
          <smooth val="0"/>
        </ser>
        <dLbls>
          <showLegendKey val="0"/>
          <showVal val="0"/>
          <showCatName val="0"/>
          <showSerName val="0"/>
          <showPercent val="0"/>
          <showBubbleSize val="0"/>
        </dLbls>
        <smooth val="0"/>
        <axId val="352164248"/>
        <axId val="352164640"/>
      </lineChart>
      <catAx>
        <axId val="352164248"/>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64640"/>
        <crosses val="autoZero"/>
        <auto val="1"/>
        <lblAlgn val="ctr"/>
        <lblOffset val="100"/>
        <noMultiLvlLbl val="0"/>
      </catAx>
      <valAx>
        <axId val="35216464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16424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56.xml><?xml version="1.0" encoding="utf-8"?>
<chartSpace xmlns="http://schemas.openxmlformats.org/drawingml/2006/chart">
  <chart>
    <plotArea>
      <layout/>
      <lineChart>
        <grouping val="standard"/>
        <varyColors val="0"/>
        <ser>
          <idx val="0"/>
          <order val="0"/>
          <tx>
            <strRef>
              <f>'AAA-8'!$C$49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'AAA-8'!$D$46:$E$46</f>
              <strCache>
                <ptCount val="1"/>
                <pt idx="0">
                  <v>2023</v>
                </pt>
              </strCache>
            </strRef>
          </cat>
          <val>
            <numRef>
              <f>'AAA-8'!$D$49:$E$49</f>
              <numCache>
                <formatCode>0%</formatCode>
                <ptCount val="2"/>
                <pt idx="0">
                  <v>0</v>
                </pt>
                <pt idx="1">
                  <v>0</v>
                </pt>
              </numCache>
            </numRef>
          </val>
          <smooth val="0"/>
        </ser>
        <ser>
          <idx val="1"/>
          <order val="1"/>
          <tx>
            <strRef>
              <f>'AAA-8'!$C$50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'AAA-8'!$D$46:$E$46</f>
              <strCache>
                <ptCount val="1"/>
                <pt idx="0">
                  <v>2023</v>
                </pt>
              </strCache>
            </strRef>
          </cat>
          <val>
            <numRef>
              <f>'AAA-8'!$D$50:$E$50</f>
              <numCache>
                <formatCode>0%</formatCode>
                <ptCount val="2"/>
                <pt idx="0">
                  <v>0.9</v>
                </pt>
                <pt idx="1">
                  <v>0</v>
                </pt>
              </numCache>
            </numRef>
          </val>
          <smooth val="0"/>
        </ser>
        <dLbls>
          <showLegendKey val="0"/>
          <showVal val="0"/>
          <showCatName val="0"/>
          <showSerName val="0"/>
          <showPercent val="0"/>
          <showBubbleSize val="0"/>
        </dLbls>
        <smooth val="0"/>
        <axId val="212563560"/>
        <axId val="212563952"/>
      </lineChart>
      <catAx>
        <axId val="21256356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12563952"/>
        <crosses val="autoZero"/>
        <auto val="1"/>
        <lblAlgn val="ctr"/>
        <lblOffset val="100"/>
        <noMultiLvlLbl val="0"/>
      </catAx>
      <valAx>
        <axId val="21256395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1256356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57.xml><?xml version="1.0" encoding="utf-8"?>
<chartSpace xmlns="http://schemas.openxmlformats.org/drawingml/2006/chart">
  <chart>
    <plotArea>
      <layout/>
      <lineChart>
        <grouping val="standard"/>
        <varyColors val="0"/>
        <ser>
          <idx val="0"/>
          <order val="0"/>
          <tx>
            <strRef>
              <f>'AAA-9'!$C$49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'AAA-9'!$D$46:$E$46</f>
              <strCache>
                <ptCount val="2"/>
                <pt idx="0">
                  <v>JUNIO</v>
                </pt>
                <pt idx="1">
                  <v>DICIEMBRE</v>
                </pt>
              </strCache>
            </strRef>
          </cat>
          <val>
            <numRef>
              <f>'AAA-9'!$D$49:$E$49</f>
              <numCache>
                <formatCode>0%</formatCode>
                <ptCount val="2"/>
                <pt idx="0">
                  <v>1</v>
                </pt>
                <pt idx="1">
                  <v>0</v>
                </pt>
              </numCache>
            </numRef>
          </val>
          <smooth val="0"/>
        </ser>
        <ser>
          <idx val="1"/>
          <order val="1"/>
          <tx>
            <strRef>
              <f>'AAA-9'!$C$50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'AAA-9'!$D$46:$E$46</f>
              <strCache>
                <ptCount val="2"/>
                <pt idx="0">
                  <v>JUNIO</v>
                </pt>
                <pt idx="1">
                  <v>DICIEMBRE</v>
                </pt>
              </strCache>
            </strRef>
          </cat>
          <val>
            <numRef>
              <f>'AAA-9'!$D$50:$E$50</f>
              <numCache>
                <formatCode>0%</formatCode>
                <ptCount val="2"/>
                <pt idx="0">
                  <v>1</v>
                </pt>
                <pt idx="1">
                  <v>1</v>
                </pt>
              </numCache>
            </numRef>
          </val>
          <smooth val="0"/>
        </ser>
        <dLbls>
          <showLegendKey val="0"/>
          <showVal val="0"/>
          <showCatName val="0"/>
          <showSerName val="0"/>
          <showPercent val="0"/>
          <showBubbleSize val="0"/>
        </dLbls>
        <smooth val="0"/>
        <axId val="352327456"/>
        <axId val="352327848"/>
      </lineChart>
      <catAx>
        <axId val="352327456"/>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327848"/>
        <crosses val="autoZero"/>
        <auto val="1"/>
        <lblAlgn val="ctr"/>
        <lblOffset val="100"/>
        <noMultiLvlLbl val="0"/>
      </catAx>
      <valAx>
        <axId val="35232784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327456"/>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58.xml><?xml version="1.0" encoding="utf-8"?>
<chartSpace xmlns="http://schemas.openxmlformats.org/drawingml/2006/chart">
  <chart>
    <plotArea>
      <layout/>
      <lineChart>
        <grouping val="standard"/>
        <varyColors val="0"/>
        <ser>
          <idx val="0"/>
          <order val="0"/>
          <tx>
            <strRef>
              <f>'AAA-10'!$C$49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'AAA-10'!$D$46:$E$46</f>
              <strCache>
                <ptCount val="2"/>
                <pt idx="0">
                  <v>JUNIO</v>
                </pt>
                <pt idx="1">
                  <v>DICIEMBRE</v>
                </pt>
              </strCache>
            </strRef>
          </cat>
          <val>
            <numRef>
              <f>'AAA-10'!$D$49:$E$49</f>
              <numCache>
                <formatCode>0%</formatCode>
                <ptCount val="2"/>
                <pt idx="0">
                  <v>1</v>
                </pt>
                <pt idx="1">
                  <v>0</v>
                </pt>
              </numCache>
            </numRef>
          </val>
          <smooth val="0"/>
        </ser>
        <ser>
          <idx val="1"/>
          <order val="1"/>
          <tx>
            <strRef>
              <f>'AAA-10'!$C$50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'AAA-10'!$D$46:$E$46</f>
              <strCache>
                <ptCount val="2"/>
                <pt idx="0">
                  <v>JUNIO</v>
                </pt>
                <pt idx="1">
                  <v>DICIEMBRE</v>
                </pt>
              </strCache>
            </strRef>
          </cat>
          <val>
            <numRef>
              <f>'AAA-10'!$D$50:$E$50</f>
              <numCache>
                <formatCode>0%</formatCode>
                <ptCount val="2"/>
                <pt idx="0">
                  <v>1</v>
                </pt>
                <pt idx="1">
                  <v>1</v>
                </pt>
              </numCache>
            </numRef>
          </val>
          <smooth val="0"/>
        </ser>
        <dLbls>
          <showLegendKey val="0"/>
          <showVal val="0"/>
          <showCatName val="0"/>
          <showSerName val="0"/>
          <showPercent val="0"/>
          <showBubbleSize val="0"/>
        </dLbls>
        <smooth val="0"/>
        <axId val="352329024"/>
        <axId val="352329416"/>
      </lineChart>
      <catAx>
        <axId val="35232902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329416"/>
        <crosses val="autoZero"/>
        <auto val="1"/>
        <lblAlgn val="ctr"/>
        <lblOffset val="100"/>
        <noMultiLvlLbl val="0"/>
      </catAx>
      <valAx>
        <axId val="35232941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32902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59.xml><?xml version="1.0" encoding="utf-8"?>
<chartSpace xmlns="http://schemas.openxmlformats.org/drawingml/2006/chart">
  <chart>
    <plotArea>
      <layout/>
      <lineChart>
        <grouping val="standard"/>
        <varyColors val="0"/>
        <ser>
          <idx val="0"/>
          <order val="0"/>
          <tx>
            <strRef>
              <f>'AAA-11'!$C$49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'AAA-11'!$D$46:$E$46</f>
              <strCache>
                <ptCount val="2"/>
                <pt idx="0">
                  <v>JUNIO</v>
                </pt>
                <pt idx="1">
                  <v>DICIEMBRE</v>
                </pt>
              </strCache>
            </strRef>
          </cat>
          <val>
            <numRef>
              <f>'AAA-11'!$D$49:$E$49</f>
              <numCache>
                <formatCode>General</formatCode>
                <ptCount val="2"/>
                <pt idx="0">
                  <formatCode>0.0</formatCode>
                  <v>1.444106463878327</v>
                </pt>
                <pt idx="1">
                  <v>0</v>
                </pt>
              </numCache>
            </numRef>
          </val>
          <smooth val="0"/>
        </ser>
        <ser>
          <idx val="1"/>
          <order val="1"/>
          <tx>
            <strRef>
              <f>'AAA-11'!$C$50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'AAA-11'!$D$46:$E$46</f>
              <strCache>
                <ptCount val="2"/>
                <pt idx="0">
                  <v>JUNIO</v>
                </pt>
                <pt idx="1">
                  <v>DICIEMBRE</v>
                </pt>
              </strCache>
            </strRef>
          </cat>
          <val>
            <numRef>
              <f>'AAA-11'!$D$50:$E$50</f>
              <numCache>
                <formatCode>General</formatCode>
                <ptCount val="2"/>
                <pt idx="0">
                  <v>2</v>
                </pt>
                <pt idx="1">
                  <v>2</v>
                </pt>
              </numCache>
            </numRef>
          </val>
          <smooth val="0"/>
        </ser>
        <dLbls>
          <showLegendKey val="0"/>
          <showVal val="0"/>
          <showCatName val="0"/>
          <showSerName val="0"/>
          <showPercent val="0"/>
          <showBubbleSize val="0"/>
        </dLbls>
        <smooth val="0"/>
        <axId val="562089680"/>
        <axId val="562090072"/>
      </lineChart>
      <catAx>
        <axId val="56208968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562090072"/>
        <crosses val="autoZero"/>
        <auto val="1"/>
        <lblAlgn val="ctr"/>
        <lblOffset val="100"/>
        <noMultiLvlLbl val="0"/>
      </catAx>
      <valAx>
        <axId val="56209007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56208968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6.xml><?xml version="1.0" encoding="utf-8"?>
<chartSpace xmlns="http://schemas.openxmlformats.org/drawingml/2006/chart">
  <chart>
    <plotArea>
      <layout/>
      <lineChart>
        <grouping val="standard"/>
        <varyColors val="0"/>
        <ser>
          <idx val="0"/>
          <order val="0"/>
          <tx>
            <strRef>
              <f>'EPR-1'!$C$53</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'EPR-1'!$D$50:$E$50</f>
              <strCache>
                <ptCount val="2"/>
                <pt idx="0">
                  <v>MARZO</v>
                </pt>
                <pt idx="1">
                  <v>JUNIO</v>
                </pt>
              </strCache>
            </strRef>
          </cat>
          <val>
            <numRef>
              <f>'EPR-1'!$D$53:$E$53</f>
              <numCache>
                <formatCode>0%</formatCode>
                <ptCount val="2"/>
                <pt idx="0">
                  <v>0</v>
                </pt>
                <pt idx="1">
                  <v>0</v>
                </pt>
              </numCache>
            </numRef>
          </val>
          <smooth val="0"/>
        </ser>
        <ser>
          <idx val="1"/>
          <order val="1"/>
          <tx>
            <strRef>
              <f>'EPR-1'!$C$54</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'EPR-1'!$D$50:$E$50</f>
              <strCache>
                <ptCount val="2"/>
                <pt idx="0">
                  <v>MARZO</v>
                </pt>
                <pt idx="1">
                  <v>JUNIO</v>
                </pt>
              </strCache>
            </strRef>
          </cat>
          <val>
            <numRef>
              <f>'EPR-1'!$D$54:$E$54</f>
              <numCache>
                <formatCode>0%</formatCode>
                <ptCount val="2"/>
                <pt idx="0">
                  <v>0.25</v>
                </pt>
                <pt idx="1">
                  <v>0.5</v>
                </pt>
              </numCache>
            </numRef>
          </val>
          <smooth val="0"/>
        </ser>
        <dLbls>
          <showLegendKey val="0"/>
          <showVal val="0"/>
          <showCatName val="0"/>
          <showSerName val="0"/>
          <showPercent val="0"/>
          <showBubbleSize val="0"/>
        </dLbls>
        <smooth val="0"/>
        <axId val="229969128"/>
        <axId val="229969520"/>
      </lineChart>
      <catAx>
        <axId val="229969128"/>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29969520"/>
        <crosses val="autoZero"/>
        <auto val="1"/>
        <lblAlgn val="ctr"/>
        <lblOffset val="100"/>
        <noMultiLvlLbl val="0"/>
      </catAx>
      <valAx>
        <axId val="22996952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2996912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60.xml><?xml version="1.0" encoding="utf-8"?>
<chartSpace xmlns="http://schemas.openxmlformats.org/drawingml/2006/chart">
  <chart>
    <plotArea>
      <layout/>
      <lineChart>
        <grouping val="standard"/>
        <varyColors val="0"/>
        <ser>
          <idx val="0"/>
          <order val="0"/>
          <tx>
            <strRef>
              <f>'AAA-12'!$C$49</f>
              <strCache>
                <ptCount val="1"/>
                <pt idx="0">
                  <v xml:space="preserve">VALOR </v>
                </pt>
              </strCache>
            </strRef>
          </tx>
          <spPr>
            <a:ln xmlns:a="http://schemas.openxmlformats.org/drawingml/2006/main" w="34925" cap="rnd">
              <a:solidFill>
                <a:schemeClr val="accent2"/>
              </a:solidFill>
              <a:prstDash val="solid"/>
              <a:round/>
            </a:ln>
          </spPr>
          <marker>
            <symbol val="none"/>
            <spPr>
              <a:ln xmlns:a="http://schemas.openxmlformats.org/drawingml/2006/main">
                <a:prstDash val="solid"/>
              </a:ln>
            </spPr>
          </marker>
          <cat>
            <strRef>
              <f>'AAA-12'!$D$46:$E$46</f>
              <strCache>
                <ptCount val="2"/>
                <pt idx="0">
                  <v>JUNIO</v>
                </pt>
                <pt idx="1">
                  <v>DICIEMBRE</v>
                </pt>
              </strCache>
            </strRef>
          </cat>
          <val>
            <numRef>
              <f>'AAA-12'!$D$49:$E$49</f>
              <numCache>
                <formatCode>General</formatCode>
                <ptCount val="2"/>
                <pt idx="0">
                  <v>70220</v>
                </pt>
                <pt idx="1">
                  <v>0</v>
                </pt>
              </numCache>
            </numRef>
          </val>
          <smooth val="0"/>
        </ser>
        <ser>
          <idx val="1"/>
          <order val="1"/>
          <tx>
            <strRef>
              <f>'AAA-12'!$C$50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'AAA-12'!$D$46:$E$46</f>
              <strCache>
                <ptCount val="2"/>
                <pt idx="0">
                  <v>JUNIO</v>
                </pt>
                <pt idx="1">
                  <v>DICIEMBRE</v>
                </pt>
              </strCache>
            </strRef>
          </cat>
          <val>
            <numRef>
              <f>'AAA-12'!$D$50:$E$50</f>
              <numCache>
                <formatCode>General</formatCode>
                <ptCount val="2"/>
                <pt idx="0">
                  <v>70000</v>
                </pt>
                <pt idx="1">
                  <v>70000</v>
                </pt>
              </numCache>
            </numRef>
          </val>
          <smooth val="0"/>
        </ser>
        <dLbls>
          <showLegendKey val="0"/>
          <showVal val="0"/>
          <showCatName val="0"/>
          <showSerName val="0"/>
          <showPercent val="0"/>
          <showBubbleSize val="0"/>
        </dLbls>
        <smooth val="0"/>
        <axId val="345228160"/>
        <axId val="345223264"/>
      </lineChart>
      <catAx>
        <axId val="34522816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264"/>
        <crosses val="autoZero"/>
        <auto val="1"/>
        <lblAlgn val="ctr"/>
        <lblOffset val="100"/>
        <noMultiLvlLbl val="0"/>
      </catAx>
      <valAx>
        <axId val="34522326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General"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16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61.xml><?xml version="1.0" encoding="utf-8"?>
<chartSpace xmlns="http://schemas.openxmlformats.org/drawingml/2006/chart">
  <chart>
    <plotArea>
      <layout/>
      <lineChart>
        <grouping val="standard"/>
        <varyColors val="0"/>
        <ser>
          <idx val="0"/>
          <order val="0"/>
          <tx>
            <strRef>
              <f>'AJU-3'!$C$49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'AJU-3'!$D$46:$E$46</f>
              <strCache>
                <ptCount val="2"/>
                <pt idx="0">
                  <v>JUNIO</v>
                </pt>
                <pt idx="1">
                  <v>DICIEMBRE</v>
                </pt>
              </strCache>
            </strRef>
          </cat>
          <val>
            <numRef>
              <f>'AJU-3'!$D$49:$E$49</f>
              <numCache>
                <formatCode>0%</formatCode>
                <ptCount val="2"/>
                <pt idx="0">
                  <v>1</v>
                </pt>
                <pt idx="1">
                  <v>0</v>
                </pt>
              </numCache>
            </numRef>
          </val>
          <smooth val="0"/>
        </ser>
        <ser>
          <idx val="1"/>
          <order val="1"/>
          <tx>
            <strRef>
              <f>'AJU-3'!$C$50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'AJU-3'!$D$46:$E$46</f>
              <strCache>
                <ptCount val="2"/>
                <pt idx="0">
                  <v>JUNIO</v>
                </pt>
                <pt idx="1">
                  <v>DICIEMBRE</v>
                </pt>
              </strCache>
            </strRef>
          </cat>
          <val>
            <numRef>
              <f>'AJU-3'!$D$50:$E$50</f>
              <numCache>
                <formatCode>0%</formatCode>
                <ptCount val="2"/>
                <pt idx="0">
                  <v>1</v>
                </pt>
                <pt idx="1">
                  <v>1</v>
                </pt>
              </numCache>
            </numRef>
          </val>
          <smooth val="0"/>
        </ser>
        <dLbls>
          <showLegendKey val="0"/>
          <showVal val="0"/>
          <showCatName val="0"/>
          <showSerName val="0"/>
          <showPercent val="0"/>
          <showBubbleSize val="0"/>
        </dLbls>
        <smooth val="0"/>
        <axId val="352333728"/>
        <axId val="352334120"/>
      </lineChart>
      <catAx>
        <axId val="352333728"/>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334120"/>
        <crosses val="autoZero"/>
        <auto val="1"/>
        <lblAlgn val="ctr"/>
        <lblOffset val="100"/>
        <noMultiLvlLbl val="0"/>
      </catAx>
      <valAx>
        <axId val="35233412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33372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62.xml><?xml version="1.0" encoding="utf-8"?>
<chartSpace xmlns="http://schemas.openxmlformats.org/drawingml/2006/chart">
  <chart>
    <plotArea>
      <layout/>
      <lineChart>
        <grouping val="standard"/>
        <varyColors val="0"/>
        <ser>
          <idx val="0"/>
          <order val="0"/>
          <tx>
            <strRef>
              <f>'AJU-4'!$C$66</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'AJU-4'!$D$63:$F$63</f>
              <strCache>
                <ptCount val="3"/>
                <pt idx="0">
                  <v>MARZO</v>
                </pt>
                <pt idx="1">
                  <v>JUNIO</v>
                </pt>
                <pt idx="2">
                  <v>SEPTIEMBRE</v>
                </pt>
              </strCache>
            </strRef>
          </cat>
          <val>
            <numRef>
              <f>'AJU-4'!$D$66:$F$66</f>
              <numCache>
                <formatCode>0%</formatCode>
                <ptCount val="3"/>
                <pt idx="0">
                  <v>0.7368421052631579</v>
                </pt>
                <pt idx="1">
                  <v>0.8705882352941177</v>
                </pt>
                <pt idx="2">
                  <v>0.9781021897810219</v>
                </pt>
              </numCache>
            </numRef>
          </val>
          <smooth val="0"/>
        </ser>
        <ser>
          <idx val="1"/>
          <order val="1"/>
          <tx>
            <strRef>
              <f>'AJU-4'!$C$67</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'AJU-4'!$D$63:$F$63</f>
              <strCache>
                <ptCount val="3"/>
                <pt idx="0">
                  <v>MARZO</v>
                </pt>
                <pt idx="1">
                  <v>JUNIO</v>
                </pt>
                <pt idx="2">
                  <v>SEPTIEMBRE</v>
                </pt>
              </strCache>
            </strRef>
          </cat>
          <val>
            <numRef>
              <f>'AJU-4'!$D$67:$F$67</f>
              <numCache>
                <formatCode>0%</formatCode>
                <ptCount val="3"/>
                <pt idx="0">
                  <v>1</v>
                </pt>
                <pt idx="1">
                  <v>1</v>
                </pt>
                <pt idx="2">
                  <v>1</v>
                </pt>
              </numCache>
            </numRef>
          </val>
          <smooth val="0"/>
        </ser>
        <dLbls>
          <showLegendKey val="0"/>
          <showVal val="0"/>
          <showCatName val="0"/>
          <showSerName val="0"/>
          <showPercent val="0"/>
          <showBubbleSize val="0"/>
        </dLbls>
        <smooth val="0"/>
        <axId val="352335296"/>
        <axId val="352335688"/>
      </lineChart>
      <catAx>
        <axId val="352335296"/>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335688"/>
        <crosses val="autoZero"/>
        <auto val="1"/>
        <lblAlgn val="ctr"/>
        <lblOffset val="100"/>
        <noMultiLvlLbl val="0"/>
      </catAx>
      <valAx>
        <axId val="35233568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335296"/>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63.xml><?xml version="1.0" encoding="utf-8"?>
<chartSpace xmlns="http://schemas.openxmlformats.org/drawingml/2006/chart">
  <chart>
    <plotArea>
      <layout/>
      <lineChart>
        <grouping val="standard"/>
        <varyColors val="0"/>
        <ser>
          <idx val="0"/>
          <order val="0"/>
          <tx>
            <strRef>
              <f>'AJU-5'!$C$49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'AJU-5'!$D$46:$F$46</f>
              <strCache>
                <ptCount val="3"/>
                <pt idx="0">
                  <v>MARZO</v>
                </pt>
                <pt idx="1">
                  <v>JUNIO</v>
                </pt>
                <pt idx="2">
                  <v>SEPTIEMBRE</v>
                </pt>
              </strCache>
            </strRef>
          </cat>
          <val>
            <numRef>
              <f>'AJU-5'!$D$49:$F$49</f>
              <numCache>
                <formatCode>0%</formatCode>
                <ptCount val="3"/>
                <pt idx="0">
                  <v>1</v>
                </pt>
                <pt idx="1">
                  <v>0.9166666666666666</v>
                </pt>
                <pt idx="2">
                  <v>1</v>
                </pt>
              </numCache>
            </numRef>
          </val>
          <smooth val="0"/>
        </ser>
        <ser>
          <idx val="1"/>
          <order val="1"/>
          <tx>
            <strRef>
              <f>'AJU-5'!$C$50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'AJU-5'!$D$46:$F$46</f>
              <strCache>
                <ptCount val="3"/>
                <pt idx="0">
                  <v>MARZO</v>
                </pt>
                <pt idx="1">
                  <v>JUNIO</v>
                </pt>
                <pt idx="2">
                  <v>SEPTIEMBRE</v>
                </pt>
              </strCache>
            </strRef>
          </cat>
          <val>
            <numRef>
              <f>'AJU-5'!$D$50:$F$50</f>
              <numCache>
                <formatCode>0%</formatCode>
                <ptCount val="3"/>
                <pt idx="0">
                  <v>1</v>
                </pt>
                <pt idx="1">
                  <v>1</v>
                </pt>
                <pt idx="2">
                  <v>1</v>
                </pt>
              </numCache>
            </numRef>
          </val>
          <smooth val="0"/>
        </ser>
        <dLbls>
          <showLegendKey val="0"/>
          <showVal val="0"/>
          <showCatName val="0"/>
          <showSerName val="0"/>
          <showPercent val="0"/>
          <showBubbleSize val="0"/>
        </dLbls>
        <smooth val="0"/>
        <axId val="352336864"/>
        <axId val="352337256"/>
      </lineChart>
      <catAx>
        <axId val="35233686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337256"/>
        <crosses val="autoZero"/>
        <auto val="1"/>
        <lblAlgn val="ctr"/>
        <lblOffset val="100"/>
        <noMultiLvlLbl val="0"/>
      </catAx>
      <valAx>
        <axId val="35233725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33686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64.xml><?xml version="1.0" encoding="utf-8"?>
<chartSpace xmlns="http://schemas.openxmlformats.org/drawingml/2006/chart">
  <chart>
    <plotArea>
      <layout/>
      <lineChart>
        <grouping val="standard"/>
        <varyColors val="0"/>
        <ser>
          <idx val="0"/>
          <order val="0"/>
          <tx>
            <strRef>
              <f>'ATH-1'!$C$45</f>
              <strCache>
                <ptCount val="1"/>
                <pt idx="0">
                  <v>META PONDERADA</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'ATH-1'!$D$41:$F$41</f>
              <strCache>
                <ptCount val="3"/>
                <pt idx="0">
                  <v>MARZO</v>
                </pt>
                <pt idx="1">
                  <v>JUNIO</v>
                </pt>
                <pt idx="2">
                  <v>SEPTIEMBRE</v>
                </pt>
              </strCache>
            </strRef>
          </cat>
          <val>
            <numRef>
              <f>'ATH-1'!$D$44:$F$44</f>
              <numCache>
                <formatCode>0%</formatCode>
                <ptCount val="3"/>
                <pt idx="0">
                  <v>0</v>
                </pt>
                <pt idx="1">
                  <v>0.7504621072088724</v>
                </pt>
                <pt idx="2">
                  <v>0.9875259875259875</v>
                </pt>
              </numCache>
            </numRef>
          </val>
          <smooth val="0"/>
        </ser>
        <ser>
          <idx val="1"/>
          <order val="1"/>
          <tx>
            <strRef>
              <f>'ATH-1'!$C$45</f>
              <strCache>
                <ptCount val="1"/>
                <pt idx="0">
                  <v>META PONDERADA</v>
                </pt>
              </strCache>
            </strRef>
          </tx>
          <spPr>
            <a:ln xmlns:a="http://schemas.openxmlformats.org/drawingml/2006/main" w="38100">
              <a:solidFill>
                <a:srgbClr val="00B050"/>
              </a:solidFill>
              <a:prstDash val="solid"/>
            </a:ln>
          </spPr>
          <marker>
            <symbol val="none"/>
            <spPr>
              <a:ln xmlns:a="http://schemas.openxmlformats.org/drawingml/2006/main">
                <a:prstDash val="solid"/>
              </a:ln>
            </spPr>
          </marker>
          <cat>
            <strLit>
              <ptCount val="3"/>
              <pt idx="0">
                <v>MARZO</v>
              </pt>
              <pt idx="1">
                <v>JUNIO</v>
              </pt>
              <pt idx="2">
                <v>SEPTIEMBRE</v>
              </pt>
            </strLit>
          </cat>
          <val>
            <numRef>
              <f>'ATH-1'!$D$45:$F$45</f>
              <numCache>
                <formatCode>0%</formatCode>
                <ptCount val="3"/>
                <pt idx="0">
                  <v>0.2</v>
                </pt>
                <pt idx="1">
                  <v>0.4</v>
                </pt>
                <pt idx="2">
                  <v>0.6000000000000001</v>
                </pt>
              </numCache>
            </numRef>
          </val>
          <smooth val="0"/>
        </ser>
        <dLbls>
          <showLegendKey val="0"/>
          <showVal val="0"/>
          <showCatName val="0"/>
          <showSerName val="0"/>
          <showPercent val="0"/>
          <showBubbleSize val="0"/>
        </dLbls>
        <smooth val="0"/>
        <axId val="352338432"/>
        <axId val="352338824"/>
      </lineChart>
      <catAx>
        <axId val="352338432"/>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338824"/>
        <crosses val="autoZero"/>
        <auto val="1"/>
        <lblAlgn val="ctr"/>
        <lblOffset val="100"/>
        <noMultiLvlLbl val="0"/>
      </catAx>
      <valAx>
        <axId val="35233882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338432"/>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65.xml><?xml version="1.0" encoding="utf-8"?>
<chartSpace xmlns="http://schemas.openxmlformats.org/drawingml/2006/chart">
  <chart>
    <plotArea>
      <layout>
        <manualLayout>
          <layoutTarget val="inner"/>
          <xMode val="edge"/>
          <yMode val="edge"/>
          <wMode val="factor"/>
          <hMode val="factor"/>
          <x val="0.05163222042465083"/>
          <y val="0.04140201385085554"/>
          <w val="0.9247367849280342"/>
          <h val="0.7739023279964152"/>
        </manualLayout>
      </layout>
      <lineChart>
        <grouping val="standard"/>
        <varyColors val="0"/>
        <ser>
          <idx val="0"/>
          <order val="0"/>
          <tx>
            <strRef>
              <f>'ATH-2'!$C$49</f>
              <strCache>
                <ptCount val="1"/>
                <pt idx="0">
                  <v xml:space="preserve">VALOR </v>
                </pt>
              </strCache>
            </strRef>
          </tx>
          <spPr>
            <a:ln xmlns:a="http://schemas.openxmlformats.org/drawingml/2006/main" w="28575" cap="rnd">
              <a:solidFill>
                <a:schemeClr val="accent2"/>
              </a:solidFill>
              <a:prstDash val="solid"/>
              <a:round/>
            </a:ln>
          </spPr>
          <marker>
            <symbol val="none"/>
            <spPr>
              <a:ln xmlns:a="http://schemas.openxmlformats.org/drawingml/2006/main">
                <a:prstDash val="solid"/>
              </a:ln>
            </spPr>
          </marker>
          <cat>
            <strRef>
              <f>'ATH-2'!$D$46:$E$46</f>
              <strCache>
                <ptCount val="2"/>
                <pt idx="0">
                  <v>JUNIO</v>
                </pt>
                <pt idx="1">
                  <v>DICIEMBRE</v>
                </pt>
              </strCache>
            </strRef>
          </cat>
          <val>
            <numRef>
              <f>'ATH-2'!$D$49:$E$49</f>
              <numCache>
                <formatCode>0%</formatCode>
                <ptCount val="2"/>
                <pt idx="0">
                  <v>0.7916666666666666</v>
                </pt>
                <pt idx="1">
                  <v>0</v>
                </pt>
              </numCache>
            </numRef>
          </val>
          <smooth val="0"/>
        </ser>
        <ser>
          <idx val="1"/>
          <order val="1"/>
          <tx>
            <strRef>
              <f>'ATH-2'!$C$50</f>
              <strCache>
                <ptCount val="1"/>
                <pt idx="0">
                  <v>META PONDERADA</v>
                </pt>
              </strCache>
            </strRef>
          </tx>
          <spPr>
            <a:ln xmlns:a="http://schemas.openxmlformats.org/drawingml/2006/main" w="28575" cap="rnd">
              <a:solidFill>
                <a:srgbClr val="00B050"/>
              </a:solidFill>
              <a:prstDash val="solid"/>
              <a:round/>
            </a:ln>
          </spPr>
          <marker>
            <symbol val="none"/>
            <spPr>
              <a:ln xmlns:a="http://schemas.openxmlformats.org/drawingml/2006/main">
                <a:prstDash val="solid"/>
              </a:ln>
            </spPr>
          </marker>
          <cat>
            <strRef>
              <f>'ATH-2'!$D$46:$E$46</f>
              <strCache>
                <ptCount val="2"/>
                <pt idx="0">
                  <v>JUNIO</v>
                </pt>
                <pt idx="1">
                  <v>DICIEMBRE</v>
                </pt>
              </strCache>
            </strRef>
          </cat>
          <val>
            <numRef>
              <f>'ATH-2'!$D$50:$E$50</f>
              <numCache>
                <formatCode>0%</formatCode>
                <ptCount val="2"/>
                <pt idx="0">
                  <v>0.9</v>
                </pt>
                <pt idx="1">
                  <v>0.9</v>
                </pt>
              </numCache>
            </numRef>
          </val>
          <smooth val="0"/>
        </ser>
        <dLbls>
          <showLegendKey val="0"/>
          <showVal val="0"/>
          <showCatName val="0"/>
          <showSerName val="0"/>
          <showPercent val="0"/>
          <showBubbleSize val="0"/>
        </dLbls>
        <smooth val="0"/>
        <axId val="352340000"/>
        <axId val="352340392"/>
      </lineChart>
      <catAx>
        <axId val="35234000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ysClr val="windowText" lastClr="000000"/>
                </a:solidFill>
                <a:latin typeface="Arial" panose="020B0604020202020204" pitchFamily="34" charset="0"/>
                <a:ea typeface="+mn-ea"/>
                <a:cs typeface="Arial" panose="020B0604020202020204" pitchFamily="34" charset="0"/>
              </a:defRPr>
            </a:pPr>
            <a:r>
              <a:t/>
            </a:r>
            <a:endParaRPr lang="es-CO"/>
          </a:p>
        </txPr>
        <crossAx val="352340392"/>
        <crosses val="autoZero"/>
        <auto val="1"/>
        <lblAlgn val="ctr"/>
        <lblOffset val="100"/>
        <noMultiLvlLbl val="0"/>
      </catAx>
      <valAx>
        <axId val="35234039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35234000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66.xml><?xml version="1.0" encoding="utf-8"?>
<chartSpace xmlns="http://schemas.openxmlformats.org/drawingml/2006/chart">
  <chart>
    <plotArea>
      <layout/>
      <lineChart>
        <grouping val="standard"/>
        <varyColors val="0"/>
        <ser>
          <idx val="0"/>
          <order val="0"/>
          <tx>
            <strRef>
              <f>'ATH SG-SST-4 '!$C$49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'ATH SG-SST-4 '!$D$46:$F$46</f>
              <strCache>
                <ptCount val="3"/>
                <pt idx="0">
                  <v>MARZO</v>
                </pt>
                <pt idx="1">
                  <v>JUNIO</v>
                </pt>
                <pt idx="2">
                  <v>SEPTIEMBRE</v>
                </pt>
              </strCache>
            </strRef>
          </cat>
          <val>
            <numRef>
              <f>'ATH SG-SST-4 '!$D$49:$F$49</f>
              <numCache>
                <formatCode>0%</formatCode>
                <ptCount val="3"/>
                <pt idx="0">
                  <v>0.3311688311688312</v>
                </pt>
                <pt idx="1">
                  <v>0.4842767295597484</v>
                </pt>
                <pt idx="2">
                  <v>0.6855345911949685</v>
                </pt>
              </numCache>
            </numRef>
          </val>
          <smooth val="0"/>
        </ser>
        <ser>
          <idx val="1"/>
          <order val="1"/>
          <tx>
            <strRef>
              <f>'ATH SG-SST-4 '!$C$50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'ATH SG-SST-4 '!$D$46:$F$46</f>
              <strCache>
                <ptCount val="3"/>
                <pt idx="0">
                  <v>MARZO</v>
                </pt>
                <pt idx="1">
                  <v>JUNIO</v>
                </pt>
                <pt idx="2">
                  <v>SEPTIEMBRE</v>
                </pt>
              </strCache>
            </strRef>
          </cat>
          <val>
            <numRef>
              <f>'ATH SG-SST-4 '!$D$50:$F$50</f>
              <numCache>
                <formatCode>0%</formatCode>
                <ptCount val="3"/>
                <pt idx="0">
                  <v>0.225</v>
                </pt>
                <pt idx="1">
                  <v>0.45</v>
                </pt>
                <pt idx="2">
                  <v>0.675</v>
                </pt>
              </numCache>
            </numRef>
          </val>
          <smooth val="0"/>
        </ser>
        <dLbls>
          <showLegendKey val="0"/>
          <showVal val="0"/>
          <showCatName val="0"/>
          <showSerName val="0"/>
          <showPercent val="0"/>
          <showBubbleSize val="0"/>
        </dLbls>
        <smooth val="0"/>
        <axId val="352341960"/>
        <axId val="352342352"/>
      </lineChart>
      <catAx>
        <axId val="35234196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342352"/>
        <crosses val="autoZero"/>
        <auto val="1"/>
        <lblAlgn val="ctr"/>
        <lblOffset val="100"/>
        <noMultiLvlLbl val="0"/>
      </catAx>
      <valAx>
        <axId val="35234235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234196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67.xml><?xml version="1.0" encoding="utf-8"?>
<chartSpace xmlns="http://schemas.openxmlformats.org/drawingml/2006/chart">
  <chart>
    <plotArea>
      <layout/>
      <lineChart>
        <grouping val="standard"/>
        <varyColors val="0"/>
        <ser>
          <idx val="0"/>
          <order val="0"/>
          <tx>
            <strRef>
              <f>'ATH SG-SST-5'!$C$49</f>
              <strCache>
                <ptCount val="1"/>
                <pt idx="0">
                  <v xml:space="preserve">VALOR </v>
                </pt>
              </strCache>
            </strRef>
          </tx>
          <spPr>
            <a:ln xmlns:a="http://schemas.openxmlformats.org/drawingml/2006/main" w="34925" cap="rnd">
              <a:solidFill>
                <a:schemeClr val="accent2"/>
              </a:solidFill>
              <a:prstDash val="solid"/>
              <a:round/>
            </a:ln>
          </spPr>
          <marker>
            <symbol val="none"/>
            <spPr>
              <a:ln xmlns:a="http://schemas.openxmlformats.org/drawingml/2006/main">
                <a:prstDash val="solid"/>
              </a:ln>
            </spPr>
          </marker>
          <cat>
            <strRef>
              <f>'ATH SG-SST-5'!$D$46:$G$46</f>
              <strCache>
                <ptCount val="2"/>
                <pt idx="0">
                  <v>JUNIO</v>
                </pt>
                <pt idx="1">
                  <v>DICIEMBRE</v>
                </pt>
              </strCache>
            </strRef>
          </cat>
          <val>
            <numRef>
              <f>'ATH SG-SST-5'!$D$49:$G$49</f>
              <numCache>
                <formatCode>General</formatCode>
                <ptCount val="4"/>
                <pt idx="0">
                  <v>10</v>
                </pt>
                <pt idx="1">
                  <v>0</v>
                </pt>
                <pt idx="2">
                  <v>0</v>
                </pt>
                <pt idx="3">
                  <v>0</v>
                </pt>
              </numCache>
            </numRef>
          </val>
          <smooth val="0"/>
        </ser>
        <ser>
          <idx val="1"/>
          <order val="1"/>
          <tx>
            <strRef>
              <f>'ATH SG-SST-5'!$C$50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'ATH SG-SST-5'!$D$46:$G$46</f>
              <strCache>
                <ptCount val="2"/>
                <pt idx="0">
                  <v>JUNIO</v>
                </pt>
                <pt idx="1">
                  <v>DICIEMBRE</v>
                </pt>
              </strCache>
            </strRef>
          </cat>
          <val>
            <numRef>
              <f>'ATH SG-SST-5'!$D$50:$G$50</f>
              <numCache>
                <formatCode>General</formatCode>
                <ptCount val="4"/>
                <pt idx="0">
                  <v>5</v>
                </pt>
                <pt idx="1">
                  <v>10</v>
                </pt>
                <pt idx="2">
                  <v>0</v>
                </pt>
                <pt idx="3">
                  <v>0</v>
                </pt>
              </numCache>
            </numRef>
          </val>
          <smooth val="0"/>
        </ser>
        <dLbls>
          <showLegendKey val="0"/>
          <showVal val="0"/>
          <showCatName val="0"/>
          <showSerName val="0"/>
          <showPercent val="0"/>
          <showBubbleSize val="0"/>
        </dLbls>
        <smooth val="0"/>
        <axId val="345228160"/>
        <axId val="345223264"/>
      </lineChart>
      <catAx>
        <axId val="34522816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264"/>
        <crosses val="autoZero"/>
        <auto val="1"/>
        <lblAlgn val="ctr"/>
        <lblOffset val="100"/>
        <noMultiLvlLbl val="0"/>
      </catAx>
      <valAx>
        <axId val="34522326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General"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16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68.xml><?xml version="1.0" encoding="utf-8"?>
<chartSpace xmlns="http://schemas.openxmlformats.org/drawingml/2006/chart">
  <chart>
    <plotArea>
      <layout/>
      <lineChart>
        <grouping val="standard"/>
        <varyColors val="0"/>
        <ser>
          <idx val="0"/>
          <order val="0"/>
          <tx>
            <strRef>
              <f>'AFI-1'!$C$49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'AFI-1'!$D$46:$F$46</f>
              <strCache>
                <ptCount val="3"/>
                <pt idx="0">
                  <v>MARZO</v>
                </pt>
                <pt idx="1">
                  <v>JUNIO</v>
                </pt>
                <pt idx="2">
                  <v>SEPTIEMBRE</v>
                </pt>
              </strCache>
            </strRef>
          </cat>
          <val>
            <numRef>
              <f>'AFI-1'!$D$49:$F$49</f>
              <numCache>
                <formatCode>0%</formatCode>
                <ptCount val="3"/>
                <pt idx="0">
                  <v>0.6467391304347826</v>
                </pt>
                <pt idx="1">
                  <v>0.7751196172248804</v>
                </pt>
                <pt idx="2">
                  <v>0.7420042643923241</v>
                </pt>
              </numCache>
            </numRef>
          </val>
          <smooth val="0"/>
        </ser>
        <ser>
          <idx val="1"/>
          <order val="1"/>
          <tx>
            <strRef>
              <f>'AFI-1'!$C$50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'AFI-1'!$D$46:$F$46</f>
              <strCache>
                <ptCount val="3"/>
                <pt idx="0">
                  <v>MARZO</v>
                </pt>
                <pt idx="1">
                  <v>JUNIO</v>
                </pt>
                <pt idx="2">
                  <v>SEPTIEMBRE</v>
                </pt>
              </strCache>
            </strRef>
          </cat>
          <val>
            <numRef>
              <f>'AFI-1'!$D$50:$F$50</f>
              <numCache>
                <formatCode>0%</formatCode>
                <ptCount val="3"/>
                <pt idx="0">
                  <v>0.95</v>
                </pt>
                <pt idx="1">
                  <v>0.95</v>
                </pt>
                <pt idx="2">
                  <v>0.95</v>
                </pt>
              </numCache>
            </numRef>
          </val>
          <smooth val="0"/>
        </ser>
        <dLbls>
          <showLegendKey val="0"/>
          <showVal val="0"/>
          <showCatName val="0"/>
          <showSerName val="0"/>
          <showPercent val="0"/>
          <showBubbleSize val="0"/>
        </dLbls>
        <smooth val="0"/>
        <axId val="356156704"/>
        <axId val="356157096"/>
      </lineChart>
      <catAx>
        <axId val="356156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6157096"/>
        <crosses val="autoZero"/>
        <auto val="1"/>
        <lblAlgn val="ctr"/>
        <lblOffset val="100"/>
        <noMultiLvlLbl val="0"/>
      </catAx>
      <valAx>
        <axId val="35615709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6156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69.xml><?xml version="1.0" encoding="utf-8"?>
<chartSpace xmlns="http://schemas.openxmlformats.org/drawingml/2006/chart">
  <chart>
    <plotArea>
      <layout/>
      <lineChart>
        <grouping val="standard"/>
        <varyColors val="0"/>
        <ser>
          <idx val="0"/>
          <order val="0"/>
          <tx>
            <strRef>
              <f>'AFI-2'!$C$49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'AFI-2'!$D$46:$E$46</f>
              <strCache>
                <ptCount val="2"/>
                <pt idx="0">
                  <v>JUNIO</v>
                </pt>
                <pt idx="1">
                  <v>DICIEMBRE</v>
                </pt>
              </strCache>
            </strRef>
          </cat>
          <val>
            <numRef>
              <f>'AFI-2'!$D$49:$E$49</f>
              <numCache>
                <formatCode>0%</formatCode>
                <ptCount val="2"/>
                <pt idx="0">
                  <v>0.7166446074372809</v>
                </pt>
                <pt idx="1">
                  <v>0</v>
                </pt>
              </numCache>
            </numRef>
          </val>
          <smooth val="0"/>
        </ser>
        <ser>
          <idx val="1"/>
          <order val="1"/>
          <tx>
            <strRef>
              <f>'AFI-2'!$C$50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'AFI-2'!$D$46:$E$46</f>
              <strCache>
                <ptCount val="2"/>
                <pt idx="0">
                  <v>JUNIO</v>
                </pt>
                <pt idx="1">
                  <v>DICIEMBRE</v>
                </pt>
              </strCache>
            </strRef>
          </cat>
          <val>
            <numRef>
              <f>'AFI-2'!$D$50:$E$50</f>
              <numCache>
                <formatCode>0%</formatCode>
                <ptCount val="2"/>
                <pt idx="0">
                  <v>0.45</v>
                </pt>
                <pt idx="1">
                  <v>0.9</v>
                </pt>
              </numCache>
            </numRef>
          </val>
          <smooth val="0"/>
        </ser>
        <dLbls>
          <showLegendKey val="0"/>
          <showVal val="0"/>
          <showCatName val="0"/>
          <showSerName val="0"/>
          <showPercent val="0"/>
          <showBubbleSize val="0"/>
        </dLbls>
        <smooth val="0"/>
        <axId val="356158272"/>
        <axId val="356158664"/>
      </lineChart>
      <catAx>
        <axId val="356158272"/>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6158664"/>
        <crosses val="autoZero"/>
        <auto val="1"/>
        <lblAlgn val="ctr"/>
        <lblOffset val="100"/>
        <noMultiLvlLbl val="0"/>
      </catAx>
      <valAx>
        <axId val="35615866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6158272"/>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7.xml><?xml version="1.0" encoding="utf-8"?>
<chartSpace xmlns="http://schemas.openxmlformats.org/drawingml/2006/chart">
  <chart>
    <plotArea>
      <layout/>
      <lineChart>
        <grouping val="standard"/>
        <varyColors val="0"/>
        <ser>
          <idx val="0"/>
          <order val="0"/>
          <tx>
            <strRef>
              <f>'EPR-2'!$C$51</f>
              <strCache>
                <ptCount val="1"/>
                <pt idx="0">
                  <v xml:space="preserve">VALOR </v>
                </pt>
              </strCache>
            </strRef>
          </tx>
          <spPr>
            <a:ln xmlns:a="http://schemas.openxmlformats.org/drawingml/2006/main" w="34925" cap="rnd">
              <a:solidFill>
                <a:schemeClr val="accent2"/>
              </a:solidFill>
              <a:prstDash val="solid"/>
              <a:round/>
            </a:ln>
          </spPr>
          <marker>
            <symbol val="none"/>
            <spPr>
              <a:ln xmlns:a="http://schemas.openxmlformats.org/drawingml/2006/main">
                <a:prstDash val="solid"/>
              </a:ln>
            </spPr>
          </marker>
          <cat>
            <strRef>
              <f>'EPR-2'!$D$48:$E$48</f>
              <strCache>
                <ptCount val="2"/>
                <pt idx="0">
                  <v>MARZO</v>
                </pt>
                <pt idx="1">
                  <v>JUNIO</v>
                </pt>
              </strCache>
            </strRef>
          </cat>
          <val>
            <numRef>
              <f>'EPR-2'!$D$51:$E$51</f>
              <numCache>
                <formatCode>0%</formatCode>
                <ptCount val="2"/>
                <pt idx="0">
                  <v>0</v>
                </pt>
                <pt idx="1">
                  <v>0</v>
                </pt>
              </numCache>
            </numRef>
          </val>
          <smooth val="0"/>
        </ser>
        <ser>
          <idx val="1"/>
          <order val="1"/>
          <tx>
            <strRef>
              <f>'EPR-2'!$C$52</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'EPR-2'!$D$48:$E$48</f>
              <strCache>
                <ptCount val="2"/>
                <pt idx="0">
                  <v>MARZO</v>
                </pt>
                <pt idx="1">
                  <v>JUNIO</v>
                </pt>
              </strCache>
            </strRef>
          </cat>
          <val>
            <numRef>
              <f>'EPR-2'!$D$52:$E$52</f>
              <numCache>
                <formatCode>0%</formatCode>
                <ptCount val="2"/>
                <pt idx="0">
                  <v>0.25</v>
                </pt>
                <pt idx="1">
                  <v>0.5</v>
                </pt>
              </numCache>
            </numRef>
          </val>
          <smooth val="0"/>
        </ser>
        <dLbls>
          <showLegendKey val="0"/>
          <showVal val="0"/>
          <showCatName val="0"/>
          <showSerName val="0"/>
          <showPercent val="0"/>
          <showBubbleSize val="0"/>
        </dLbls>
        <smooth val="0"/>
        <axId val="229970696"/>
        <axId val="229971088"/>
      </lineChart>
      <catAx>
        <axId val="229970696"/>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29971088"/>
        <crosses val="autoZero"/>
        <auto val="1"/>
        <lblAlgn val="ctr"/>
        <lblOffset val="100"/>
        <noMultiLvlLbl val="0"/>
      </catAx>
      <valAx>
        <axId val="22997108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29970696"/>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70.xml><?xml version="1.0" encoding="utf-8"?>
<chartSpace xmlns="http://schemas.openxmlformats.org/drawingml/2006/chart">
  <chart>
    <plotArea>
      <layout/>
      <lineChart>
        <grouping val="standard"/>
        <varyColors val="0"/>
        <ser>
          <idx val="0"/>
          <order val="0"/>
          <tx>
            <strRef>
              <f>'AFI-3'!$C$49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dLbls>
            <spPr>
              <a:noFill xmlns:a="http://schemas.openxmlformats.org/drawingml/2006/main"/>
              <a:ln xmlns:a="http://schemas.openxmlformats.org/drawingml/2006/main">
                <a:noFill/>
                <a:prstDash val="solid"/>
              </a:ln>
            </spPr>
            <dLblPos val="t"/>
            <showLegendKey val="0"/>
            <showVal val="1"/>
            <showCatName val="0"/>
            <showSerName val="0"/>
            <showPercent val="0"/>
            <showBubbleSize val="0"/>
            <showLeaderLines val="0"/>
          </dLbls>
          <cat>
            <strLit>
              <ptCount val="3"/>
              <pt idx="0">
                <v>1</v>
              </pt>
              <pt idx="1">
                <v>2</v>
              </pt>
              <pt idx="2">
                <v>3</v>
              </pt>
            </strLit>
          </cat>
          <val>
            <numRef>
              <f>'AFI-3'!$D$49:$F$49</f>
              <numCache>
                <formatCode>0%</formatCode>
                <ptCount val="3"/>
                <pt idx="0">
                  <v>0.9801826146327043</v>
                </pt>
                <pt idx="1">
                  <v>1</v>
                </pt>
                <pt idx="2">
                  <v>1</v>
                </pt>
              </numCache>
            </numRef>
          </val>
          <smooth val="0"/>
        </ser>
        <ser>
          <idx val="1"/>
          <order val="1"/>
          <tx>
            <strRef>
              <f>'AFI-3'!$C$50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dLbls>
            <spPr>
              <a:noFill xmlns:a="http://schemas.openxmlformats.org/drawingml/2006/main"/>
              <a:ln xmlns:a="http://schemas.openxmlformats.org/drawingml/2006/main">
                <a:noFill/>
                <a:prstDash val="solid"/>
              </a:ln>
            </spPr>
            <dLblPos val="t"/>
            <showLegendKey val="0"/>
            <showVal val="1"/>
            <showCatName val="0"/>
            <showSerName val="0"/>
            <showPercent val="0"/>
            <showBubbleSize val="0"/>
            <showLeaderLines val="0"/>
          </dLbls>
          <cat>
            <strLit>
              <ptCount val="3"/>
              <pt idx="0">
                <v>1</v>
              </pt>
              <pt idx="1">
                <v>2</v>
              </pt>
              <pt idx="2">
                <v>3</v>
              </pt>
            </strLit>
          </cat>
          <val>
            <numRef>
              <f>'AFI-3'!$D$50:$F$50</f>
              <numCache>
                <formatCode>0%</formatCode>
                <ptCount val="3"/>
                <pt idx="0">
                  <v>0.97</v>
                </pt>
                <pt idx="1">
                  <v>0.97</v>
                </pt>
                <pt idx="2">
                  <v>0.97</v>
                </pt>
              </numCache>
            </numRef>
          </val>
          <smooth val="0"/>
        </ser>
        <dLbls>
          <dLblPos val="t"/>
          <showLegendKey val="0"/>
          <showVal val="1"/>
          <showCatName val="0"/>
          <showSerName val="0"/>
          <showPercent val="0"/>
          <showBubbleSize val="0"/>
        </dLbls>
        <smooth val="0"/>
        <axId val="356159840"/>
        <axId val="356160232"/>
      </lineChart>
      <catAx>
        <axId val="35615984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6160232"/>
        <crosses val="autoZero"/>
        <auto val="1"/>
        <lblAlgn val="ctr"/>
        <lblOffset val="100"/>
        <noMultiLvlLbl val="0"/>
      </catAx>
      <valAx>
        <axId val="35616023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615984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71.xml><?xml version="1.0" encoding="utf-8"?>
<chartSpace xmlns="http://schemas.openxmlformats.org/drawingml/2006/chart">
  <chart>
    <plotArea>
      <layout/>
      <lineChart>
        <grouping val="standard"/>
        <varyColors val="0"/>
        <ser>
          <idx val="0"/>
          <order val="0"/>
          <tx>
            <strRef>
              <f>'AFI-4 '!$C$49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dLbls>
            <spPr>
              <a:noFill xmlns:a="http://schemas.openxmlformats.org/drawingml/2006/main"/>
              <a:ln xmlns:a="http://schemas.openxmlformats.org/drawingml/2006/main">
                <a:noFill/>
                <a:prstDash val="solid"/>
              </a:ln>
            </spPr>
            <dLblPos val="t"/>
            <showLegendKey val="0"/>
            <showVal val="1"/>
            <showCatName val="0"/>
            <showSerName val="0"/>
            <showPercent val="0"/>
            <showBubbleSize val="0"/>
            <showLeaderLines val="0"/>
          </dLbls>
          <cat>
            <strLit>
              <ptCount val="9"/>
              <pt idx="0">
                <v>1</v>
              </pt>
              <pt idx="1">
                <v>2</v>
              </pt>
              <pt idx="2">
                <v>3</v>
              </pt>
              <pt idx="3">
                <v>4</v>
              </pt>
              <pt idx="4">
                <v>5</v>
              </pt>
              <pt idx="5">
                <v>6</v>
              </pt>
              <pt idx="6">
                <v>7</v>
              </pt>
              <pt idx="7">
                <v>8</v>
              </pt>
              <pt idx="8">
                <v>9</v>
              </pt>
            </strLit>
          </cat>
          <val>
            <numRef>
              <f>'AFI-4 '!$D$49:$L$49</f>
              <numCache>
                <formatCode>0%</formatCode>
                <ptCount val="9"/>
                <pt idx="0">
                  <v>0</v>
                </pt>
                <pt idx="1">
                  <v>0.4782608695652174</v>
                </pt>
                <pt idx="2">
                  <v>0.3725490196078431</v>
                </pt>
                <pt idx="3">
                  <v>0.2526315789473684</v>
                </pt>
                <pt idx="4">
                  <v>0.23</v>
                </pt>
                <pt idx="5">
                  <v>0.1519607843137255</v>
                </pt>
                <pt idx="6">
                  <v>0.1531531531531531</v>
                </pt>
                <pt idx="7">
                  <v>0.3669724770642202</v>
                </pt>
                <pt idx="8">
                  <v>0.2431192660550459</v>
                </pt>
              </numCache>
            </numRef>
          </val>
          <smooth val="0"/>
        </ser>
        <ser>
          <idx val="1"/>
          <order val="1"/>
          <tx>
            <strRef>
              <f>'AFI-4 '!$C$50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dLbls>
            <spPr>
              <a:noFill xmlns:a="http://schemas.openxmlformats.org/drawingml/2006/main"/>
              <a:ln xmlns:a="http://schemas.openxmlformats.org/drawingml/2006/main">
                <a:noFill/>
                <a:prstDash val="solid"/>
              </a:ln>
            </spPr>
            <dLblPos val="t"/>
            <showLegendKey val="0"/>
            <showVal val="1"/>
            <showCatName val="0"/>
            <showSerName val="0"/>
            <showPercent val="0"/>
            <showBubbleSize val="0"/>
            <showLeaderLines val="0"/>
          </dLbls>
          <cat>
            <strLit>
              <ptCount val="9"/>
              <pt idx="0">
                <v>1</v>
              </pt>
              <pt idx="1">
                <v>2</v>
              </pt>
              <pt idx="2">
                <v>3</v>
              </pt>
              <pt idx="3">
                <v>4</v>
              </pt>
              <pt idx="4">
                <v>5</v>
              </pt>
              <pt idx="5">
                <v>6</v>
              </pt>
              <pt idx="6">
                <v>7</v>
              </pt>
              <pt idx="7">
                <v>8</v>
              </pt>
              <pt idx="8">
                <v>9</v>
              </pt>
            </strLit>
          </cat>
          <val>
            <numRef>
              <f>'AFI-4 '!$D$50:$L$50</f>
              <numCache>
                <formatCode>0%</formatCode>
                <ptCount val="9"/>
                <pt idx="0">
                  <v>0.2</v>
                </pt>
                <pt idx="1">
                  <v>0.2</v>
                </pt>
                <pt idx="2">
                  <v>0.2</v>
                </pt>
                <pt idx="3">
                  <v>0.2</v>
                </pt>
                <pt idx="4">
                  <v>0.2</v>
                </pt>
                <pt idx="5">
                  <v>0.2</v>
                </pt>
                <pt idx="6">
                  <v>0.2</v>
                </pt>
                <pt idx="7">
                  <v>0.2</v>
                </pt>
                <pt idx="8">
                  <v>0.2</v>
                </pt>
              </numCache>
            </numRef>
          </val>
          <smooth val="0"/>
        </ser>
        <dLbls>
          <dLblPos val="t"/>
          <showLegendKey val="0"/>
          <showVal val="1"/>
          <showCatName val="0"/>
          <showSerName val="0"/>
          <showPercent val="0"/>
          <showBubbleSize val="0"/>
        </dLbls>
        <smooth val="0"/>
        <axId val="356161408"/>
        <axId val="356161800"/>
      </lineChart>
      <catAx>
        <axId val="356161408"/>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6161800"/>
        <crosses val="autoZero"/>
        <auto val="1"/>
        <lblAlgn val="ctr"/>
        <lblOffset val="100"/>
        <noMultiLvlLbl val="0"/>
      </catAx>
      <valAx>
        <axId val="35616180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616140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72.xml><?xml version="1.0" encoding="utf-8"?>
<chartSpace xmlns="http://schemas.openxmlformats.org/drawingml/2006/chart">
  <chart>
    <plotArea>
      <layout/>
      <lineChart>
        <grouping val="standard"/>
        <varyColors val="0"/>
        <ser>
          <idx val="0"/>
          <order val="0"/>
          <tx>
            <strRef>
              <f>'ADO-1'!$C$49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'ADO-1'!$D$46:$F$46</f>
              <strCache>
                <ptCount val="3"/>
                <pt idx="0">
                  <v>MARZO</v>
                </pt>
                <pt idx="1">
                  <v>JUNIO</v>
                </pt>
                <pt idx="2">
                  <v>SEPTIEMBRE</v>
                </pt>
              </strCache>
            </strRef>
          </cat>
          <val>
            <numRef>
              <f>'ADO-1'!$D$49:$F$49</f>
              <numCache>
                <formatCode>0%</formatCode>
                <ptCount val="3"/>
                <pt idx="0">
                  <v>0.7272727272727273</v>
                </pt>
                <pt idx="1">
                  <v>0.693069306930693</v>
                </pt>
                <pt idx="2">
                  <v>0.82</v>
                </pt>
              </numCache>
            </numRef>
          </val>
          <smooth val="0"/>
        </ser>
        <ser>
          <idx val="1"/>
          <order val="1"/>
          <tx>
            <strRef>
              <f>'ADO-1'!$C$50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'ADO-1'!$D$46:$F$46</f>
              <strCache>
                <ptCount val="3"/>
                <pt idx="0">
                  <v>MARZO</v>
                </pt>
                <pt idx="1">
                  <v>JUNIO</v>
                </pt>
                <pt idx="2">
                  <v>SEPTIEMBRE</v>
                </pt>
              </strCache>
            </strRef>
          </cat>
          <val>
            <numRef>
              <f>'ADO-1'!$D$50:$F$50</f>
              <numCache>
                <formatCode>0%</formatCode>
                <ptCount val="3"/>
                <pt idx="0">
                  <v>0.8</v>
                </pt>
                <pt idx="1">
                  <v>0.8</v>
                </pt>
                <pt idx="2">
                  <v>0.8</v>
                </pt>
              </numCache>
            </numRef>
          </val>
          <smooth val="0"/>
        </ser>
        <dLbls>
          <showLegendKey val="0"/>
          <showVal val="0"/>
          <showCatName val="0"/>
          <showSerName val="0"/>
          <showPercent val="0"/>
          <showBubbleSize val="0"/>
        </dLbls>
        <smooth val="0"/>
        <axId val="356162976"/>
        <axId val="356163368"/>
      </lineChart>
      <catAx>
        <axId val="356162976"/>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6163368"/>
        <crosses val="autoZero"/>
        <auto val="1"/>
        <lblAlgn val="ctr"/>
        <lblOffset val="100"/>
        <noMultiLvlLbl val="0"/>
      </catAx>
      <valAx>
        <axId val="35616336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6162976"/>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73.xml><?xml version="1.0" encoding="utf-8"?>
<chartSpace xmlns="http://schemas.openxmlformats.org/drawingml/2006/chart">
  <chart>
    <plotArea>
      <layout/>
      <lineChart>
        <grouping val="standard"/>
        <varyColors val="0"/>
        <ser>
          <idx val="0"/>
          <order val="0"/>
          <tx>
            <strRef>
              <f>'SAC-1'!$C$49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'SAC-1'!$D$46:$F$46</f>
              <strCache>
                <ptCount val="3"/>
                <pt idx="0">
                  <v>MARZO</v>
                </pt>
                <pt idx="1">
                  <v>JUNIO</v>
                </pt>
                <pt idx="2">
                  <v>SEPTIEMBRE</v>
                </pt>
              </strCache>
            </strRef>
          </cat>
          <val>
            <numRef>
              <f>'SAC-1'!$D$49:$F$49</f>
              <numCache>
                <formatCode>0%</formatCode>
                <ptCount val="3"/>
                <pt idx="0">
                  <v>0.1042654028436019</v>
                </pt>
                <pt idx="1">
                  <v>0.07169811320754717</v>
                </pt>
                <pt idx="2">
                  <v>0</v>
                </pt>
              </numCache>
            </numRef>
          </val>
          <smooth val="0"/>
        </ser>
        <ser>
          <idx val="1"/>
          <order val="1"/>
          <tx>
            <strRef>
              <f>'SAC-1'!$C$50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'SAC-1'!$D$46:$F$46</f>
              <strCache>
                <ptCount val="3"/>
                <pt idx="0">
                  <v>MARZO</v>
                </pt>
                <pt idx="1">
                  <v>JUNIO</v>
                </pt>
                <pt idx="2">
                  <v>SEPTIEMBRE</v>
                </pt>
              </strCache>
            </strRef>
          </cat>
          <val>
            <numRef>
              <f>'SAC-1'!$D$50:$F$50</f>
              <numCache>
                <formatCode>0%</formatCode>
                <ptCount val="3"/>
                <pt idx="0">
                  <v>0.1</v>
                </pt>
                <pt idx="1">
                  <v>0.1</v>
                </pt>
                <pt idx="2">
                  <v>0.1</v>
                </pt>
              </numCache>
            </numRef>
          </val>
          <smooth val="0"/>
        </ser>
        <dLbls>
          <showLegendKey val="0"/>
          <showVal val="0"/>
          <showCatName val="0"/>
          <showSerName val="0"/>
          <showPercent val="0"/>
          <showBubbleSize val="0"/>
        </dLbls>
        <smooth val="0"/>
        <axId val="356165720"/>
        <axId val="356166112"/>
      </lineChart>
      <catAx>
        <axId val="35616572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6166112"/>
        <crosses val="autoZero"/>
        <auto val="1"/>
        <lblAlgn val="ctr"/>
        <lblOffset val="100"/>
        <noMultiLvlLbl val="0"/>
      </catAx>
      <valAx>
        <axId val="35616611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616572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74.xml><?xml version="1.0" encoding="utf-8"?>
<chartSpace xmlns="http://schemas.openxmlformats.org/drawingml/2006/chart">
  <chart>
    <plotArea>
      <layout/>
      <lineChart>
        <grouping val="standard"/>
        <varyColors val="0"/>
        <ser>
          <idx val="0"/>
          <order val="0"/>
          <tx>
            <strRef>
              <f>'SAC-2'!$C$47</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'SAC-2'!$D$44:$F$44</f>
              <strCache>
                <ptCount val="3"/>
                <pt idx="0">
                  <v>MARZO</v>
                </pt>
                <pt idx="1">
                  <v>JUNIO</v>
                </pt>
                <pt idx="2">
                  <v>SEPTIEMBRE</v>
                </pt>
              </strCache>
            </strRef>
          </cat>
          <val>
            <numRef>
              <f>'SAC-2'!$D$47:$F$47</f>
              <numCache>
                <formatCode>0%</formatCode>
                <ptCount val="3"/>
                <pt idx="0">
                  <v>0.3781818181818182</v>
                </pt>
                <pt idx="1">
                  <v>0.4742268041237113</v>
                </pt>
                <pt idx="2">
                  <v>0.3548387096774194</v>
                </pt>
              </numCache>
            </numRef>
          </val>
          <smooth val="0"/>
        </ser>
        <ser>
          <idx val="1"/>
          <order val="1"/>
          <tx>
            <strRef>
              <f>'SAC-2'!$C$48</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'SAC-2'!$D$44:$F$44</f>
              <strCache>
                <ptCount val="3"/>
                <pt idx="0">
                  <v>MARZO</v>
                </pt>
                <pt idx="1">
                  <v>JUNIO</v>
                </pt>
                <pt idx="2">
                  <v>SEPTIEMBRE</v>
                </pt>
              </strCache>
            </strRef>
          </cat>
          <val>
            <numRef>
              <f>'SAC-2'!$D$48:$F$48</f>
              <numCache>
                <formatCode>0%</formatCode>
                <ptCount val="3"/>
                <pt idx="0">
                  <v>0.3</v>
                </pt>
                <pt idx="1">
                  <v>0.3</v>
                </pt>
                <pt idx="2">
                  <v>0.3</v>
                </pt>
              </numCache>
            </numRef>
          </val>
          <smooth val="0"/>
        </ser>
        <dLbls>
          <showLegendKey val="0"/>
          <showVal val="0"/>
          <showCatName val="0"/>
          <showSerName val="0"/>
          <showPercent val="0"/>
          <showBubbleSize val="0"/>
        </dLbls>
        <smooth val="0"/>
        <axId val="-639694976"/>
        <axId val="-639687904"/>
      </lineChart>
      <catAx>
        <axId val="-639694976"/>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639687904"/>
        <crosses val="autoZero"/>
        <auto val="1"/>
        <lblAlgn val="ctr"/>
        <lblOffset val="100"/>
        <noMultiLvlLbl val="0"/>
      </catAx>
      <valAx>
        <axId val="-63968790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639694976"/>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75.xml><?xml version="1.0" encoding="utf-8"?>
<chartSpace xmlns="http://schemas.openxmlformats.org/drawingml/2006/chart">
  <chart>
    <plotArea>
      <layout/>
      <lineChart>
        <grouping val="standard"/>
        <varyColors val="0"/>
        <ser>
          <idx val="0"/>
          <order val="0"/>
          <tx>
            <strRef>
              <f>'SAC-3'!$C$48</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'SAC-3'!$D$45:$F$45</f>
              <strCache>
                <ptCount val="3"/>
                <pt idx="0">
                  <v>MARZO</v>
                </pt>
                <pt idx="1">
                  <v>JUNIO</v>
                </pt>
                <pt idx="2">
                  <v>SEPTIEMBRE</v>
                </pt>
              </strCache>
            </strRef>
          </cat>
          <val>
            <numRef>
              <f>'SAC-3'!$D$48:$F$48</f>
              <numCache>
                <formatCode>0%</formatCode>
                <ptCount val="3"/>
                <pt idx="0">
                  <v>0.25</v>
                </pt>
                <pt idx="1">
                  <v>0.4666666666666667</v>
                </pt>
                <pt idx="2">
                  <v>0.8</v>
                </pt>
              </numCache>
            </numRef>
          </val>
          <smooth val="0"/>
        </ser>
        <ser>
          <idx val="1"/>
          <order val="1"/>
          <tx>
            <strRef>
              <f>'SAC-3'!$C$49</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'SAC-3'!$D$45:$F$45</f>
              <strCache>
                <ptCount val="3"/>
                <pt idx="0">
                  <v>MARZO</v>
                </pt>
                <pt idx="1">
                  <v>JUNIO</v>
                </pt>
                <pt idx="2">
                  <v>SEPTIEMBRE</v>
                </pt>
              </strCache>
            </strRef>
          </cat>
          <val>
            <numRef>
              <f>'SAC-3'!$D$49:$F$49</f>
              <numCache>
                <formatCode>0%</formatCode>
                <ptCount val="3"/>
                <pt idx="0">
                  <v>0.3</v>
                </pt>
                <pt idx="1">
                  <v>0.3</v>
                </pt>
                <pt idx="2">
                  <v>0.3</v>
                </pt>
              </numCache>
            </numRef>
          </val>
          <smooth val="0"/>
        </ser>
        <dLbls>
          <showLegendKey val="0"/>
          <showVal val="0"/>
          <showCatName val="0"/>
          <showSerName val="0"/>
          <showPercent val="0"/>
          <showBubbleSize val="0"/>
        </dLbls>
        <smooth val="0"/>
        <axId val="-639686816"/>
        <axId val="-639700416"/>
      </lineChart>
      <catAx>
        <axId val="-639686816"/>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639700416"/>
        <crosses val="autoZero"/>
        <auto val="1"/>
        <lblAlgn val="ctr"/>
        <lblOffset val="100"/>
        <noMultiLvlLbl val="0"/>
      </catAx>
      <valAx>
        <axId val="-63970041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639686816"/>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76.xml><?xml version="1.0" encoding="utf-8"?>
<chartSpace xmlns="http://schemas.openxmlformats.org/drawingml/2006/chart">
  <chart>
    <plotArea>
      <layout>
        <manualLayout>
          <layoutTarget val="inner"/>
          <xMode val="edge"/>
          <yMode val="edge"/>
          <wMode val="factor"/>
          <hMode val="factor"/>
          <x val="0.07861864455420078"/>
          <y val="0.007854691288158048"/>
          <w val="0.9213813554457992"/>
          <h val="0.9165808597008723"/>
        </manualLayout>
      </layout>
      <lineChart>
        <grouping val="standard"/>
        <varyColors val="0"/>
        <ser>
          <idx val="0"/>
          <order val="0"/>
          <tx>
            <strRef>
              <f>'SAC-4'!$C$49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'SAC-4'!$D$46:$G$46</f>
              <strCache>
                <ptCount val="4"/>
                <pt idx="0">
                  <v>MARZO</v>
                </pt>
                <pt idx="1">
                  <v>JUNIO</v>
                </pt>
                <pt idx="2">
                  <v>SEPTIEMBRE</v>
                </pt>
                <pt idx="3">
                  <v>DICIEMBRE</v>
                </pt>
              </strCache>
            </strRef>
          </cat>
          <val>
            <numRef>
              <f>'SAC-4'!$D$49:$G$49</f>
              <numCache>
                <formatCode>0%</formatCode>
                <ptCount val="4"/>
                <pt idx="2">
                  <v>0.7961538461538461</v>
                </pt>
                <pt idx="3">
                  <v>0</v>
                </pt>
              </numCache>
            </numRef>
          </val>
          <smooth val="0"/>
        </ser>
        <ser>
          <idx val="1"/>
          <order val="1"/>
          <tx>
            <strRef>
              <f>'SAC-4'!$C$50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'SAC-4'!$D$46:$G$46</f>
              <strCache>
                <ptCount val="4"/>
                <pt idx="0">
                  <v>MARZO</v>
                </pt>
                <pt idx="1">
                  <v>JUNIO</v>
                </pt>
                <pt idx="2">
                  <v>SEPTIEMBRE</v>
                </pt>
                <pt idx="3">
                  <v>DICIEMBRE</v>
                </pt>
              </strCache>
            </strRef>
          </cat>
          <val>
            <numRef>
              <f>'SAC-4'!$D$50:$G$50</f>
              <numCache>
                <formatCode>0%</formatCode>
                <ptCount val="4"/>
                <pt idx="0">
                  <v>0.8</v>
                </pt>
                <pt idx="1">
                  <v>0.8</v>
                </pt>
                <pt idx="2">
                  <v>0.8</v>
                </pt>
                <pt idx="3">
                  <v>0.8</v>
                </pt>
              </numCache>
            </numRef>
          </val>
          <smooth val="0"/>
        </ser>
        <dLbls>
          <showLegendKey val="0"/>
          <showVal val="0"/>
          <showCatName val="0"/>
          <showSerName val="0"/>
          <showPercent val="0"/>
          <showBubbleSize val="0"/>
        </dLbls>
        <smooth val="0"/>
        <axId val="1362071424"/>
        <axId val="1362065984"/>
      </lineChart>
      <catAx>
        <axId val="136207142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1362065984"/>
        <crosses val="autoZero"/>
        <auto val="1"/>
        <lblAlgn val="ctr"/>
        <lblOffset val="100"/>
        <noMultiLvlLbl val="0"/>
      </catAx>
      <valAx>
        <axId val="136206598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136207142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77.xml><?xml version="1.0" encoding="utf-8"?>
<chartSpace xmlns="http://schemas.openxmlformats.org/drawingml/2006/chart">
  <chart>
    <plotArea>
      <layout/>
      <lineChart>
        <grouping val="standard"/>
        <varyColors val="0"/>
        <ser>
          <idx val="0"/>
          <order val="0"/>
          <tx>
            <strRef>
              <f>'SCD-1'!$C$65</f>
              <strCache>
                <ptCount val="1"/>
                <pt idx="0">
                  <v xml:space="preserve">VALOR </v>
                </pt>
              </strCache>
            </strRef>
          </tx>
          <spPr>
            <a:ln xmlns:a="http://schemas.openxmlformats.org/drawingml/2006/main" w="34925" cap="rnd">
              <a:solidFill>
                <a:schemeClr val="accent2"/>
              </a:solidFill>
              <a:prstDash val="solid"/>
              <a:round/>
            </a:ln>
          </spPr>
          <marker>
            <symbol val="none"/>
            <spPr>
              <a:ln xmlns:a="http://schemas.openxmlformats.org/drawingml/2006/main">
                <a:prstDash val="solid"/>
              </a:ln>
            </spPr>
          </marker>
          <cat>
            <strRef>
              <f>'SCD-1'!$D$62:$E$62</f>
              <strCache>
                <ptCount val="2"/>
                <pt idx="0">
                  <v>MARZO</v>
                </pt>
                <pt idx="1">
                  <v>JUNIO</v>
                </pt>
              </strCache>
            </strRef>
          </cat>
          <val>
            <numRef>
              <f>'SCD-1'!$D$65:$E$65</f>
              <numCache>
                <formatCode>0%</formatCode>
                <ptCount val="2"/>
                <pt idx="0">
                  <v>0.2</v>
                </pt>
                <pt idx="1">
                  <v>0</v>
                </pt>
              </numCache>
            </numRef>
          </val>
          <smooth val="0"/>
        </ser>
        <ser>
          <idx val="1"/>
          <order val="1"/>
          <tx>
            <strRef>
              <f>'SCD-1'!$C$66</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'SCD-1'!$D$62:$E$62</f>
              <strCache>
                <ptCount val="2"/>
                <pt idx="0">
                  <v>MARZO</v>
                </pt>
                <pt idx="1">
                  <v>JUNIO</v>
                </pt>
              </strCache>
            </strRef>
          </cat>
          <val>
            <numRef>
              <f>'SCD-1'!$D$66:$E$66</f>
              <numCache>
                <formatCode>0%</formatCode>
                <ptCount val="2"/>
                <pt idx="0">
                  <v>0.8</v>
                </pt>
                <pt idx="1">
                  <v>0.8</v>
                </pt>
              </numCache>
            </numRef>
          </val>
          <smooth val="0"/>
        </ser>
        <dLbls>
          <showLegendKey val="0"/>
          <showVal val="0"/>
          <showCatName val="0"/>
          <showSerName val="0"/>
          <showPercent val="0"/>
          <showBubbleSize val="0"/>
        </dLbls>
        <smooth val="0"/>
        <axId val="356169248"/>
        <axId val="356169640"/>
      </lineChart>
      <catAx>
        <axId val="356169248"/>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6169640"/>
        <crosses val="autoZero"/>
        <auto val="1"/>
        <lblAlgn val="ctr"/>
        <lblOffset val="100"/>
        <noMultiLvlLbl val="0"/>
      </catAx>
      <valAx>
        <axId val="35616964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616924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78.xml><?xml version="1.0" encoding="utf-8"?>
<chartSpace xmlns="http://schemas.openxmlformats.org/drawingml/2006/chart">
  <chart>
    <plotArea>
      <layout>
        <manualLayout>
          <layoutTarget val="inner"/>
          <xMode val="edge"/>
          <yMode val="edge"/>
          <wMode val="factor"/>
          <hMode val="factor"/>
          <x val="0.06952980045907965"/>
          <y val="0.04140201385085554"/>
          <w val="0.9213813554457992"/>
          <h val="0.7525330208474106"/>
        </manualLayout>
      </layout>
      <lineChart>
        <grouping val="standard"/>
        <varyColors val="0"/>
        <ser>
          <idx val="0"/>
          <order val="0"/>
          <tx>
            <strRef>
              <f>'SCI-3 '!$C$52</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'SCI-3 '!$D$49:$E$49</f>
              <strCache>
                <ptCount val="2"/>
                <pt idx="0">
                  <v>JUNIO</v>
                </pt>
                <pt idx="1">
                  <v>DICIEMBRE</v>
                </pt>
              </strCache>
            </strRef>
          </cat>
          <val>
            <numRef>
              <f>'SCI-3 '!$D$52:$E$52</f>
              <numCache>
                <formatCode>0%</formatCode>
                <ptCount val="2"/>
                <pt idx="0">
                  <v>0</v>
                </pt>
                <pt idx="1">
                  <v>0</v>
                </pt>
              </numCache>
            </numRef>
          </val>
          <smooth val="0"/>
        </ser>
        <ser>
          <idx val="1"/>
          <order val="1"/>
          <tx>
            <strRef>
              <f>'SCI-3 '!$C$53</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'SCI-3 '!$D$49:$E$49</f>
              <strCache>
                <ptCount val="2"/>
                <pt idx="0">
                  <v>JUNIO</v>
                </pt>
                <pt idx="1">
                  <v>DICIEMBRE</v>
                </pt>
              </strCache>
            </strRef>
          </cat>
          <val>
            <numRef>
              <f>'SCI-3 '!$D$53:$E$53</f>
              <numCache>
                <formatCode>0%</formatCode>
                <ptCount val="2"/>
                <pt idx="0">
                  <v>0.2</v>
                </pt>
                <pt idx="1">
                  <v>0.2</v>
                </pt>
              </numCache>
            </numRef>
          </val>
          <smooth val="0"/>
        </ser>
        <dLbls>
          <showLegendKey val="0"/>
          <showVal val="0"/>
          <showCatName val="0"/>
          <showSerName val="0"/>
          <showPercent val="0"/>
          <showBubbleSize val="0"/>
        </dLbls>
        <smooth val="0"/>
        <axId val="357372008"/>
        <axId val="357372400"/>
      </lineChart>
      <catAx>
        <axId val="357372008"/>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7372400"/>
        <crosses val="autoZero"/>
        <auto val="1"/>
        <lblAlgn val="ctr"/>
        <lblOffset val="100"/>
        <noMultiLvlLbl val="0"/>
      </catAx>
      <valAx>
        <axId val="35737240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737200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79.xml><?xml version="1.0" encoding="utf-8"?>
<chartSpace xmlns="http://schemas.openxmlformats.org/drawingml/2006/chart">
  <chart>
    <plotArea>
      <layout/>
      <lineChart>
        <grouping val="standard"/>
        <varyColors val="0"/>
        <ser>
          <idx val="0"/>
          <order val="0"/>
          <tx>
            <strRef>
              <f>'SCI-6'!$C$49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'SCI-6'!$D$46:$E$46</f>
              <strCache>
                <ptCount val="2"/>
                <pt idx="0">
                  <v>JUNIO</v>
                </pt>
                <pt idx="1">
                  <v>DICIEMBRE</v>
                </pt>
              </strCache>
            </strRef>
          </cat>
          <val>
            <numRef>
              <f>'SCI-6'!$D$49:$E$49</f>
              <numCache>
                <formatCode>0%</formatCode>
                <ptCount val="2"/>
                <pt idx="0">
                  <v>1</v>
                </pt>
                <pt idx="1">
                  <v>0</v>
                </pt>
              </numCache>
            </numRef>
          </val>
          <smooth val="0"/>
        </ser>
        <ser>
          <idx val="1"/>
          <order val="1"/>
          <tx>
            <strRef>
              <f>'SCI-6'!$C$50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'SCI-6'!$D$46:$E$46</f>
              <strCache>
                <ptCount val="2"/>
                <pt idx="0">
                  <v>JUNIO</v>
                </pt>
                <pt idx="1">
                  <v>DICIEMBRE</v>
                </pt>
              </strCache>
            </strRef>
          </cat>
          <val>
            <numRef>
              <f>'SCI-6'!$D$50:$E$50</f>
              <numCache>
                <formatCode>0%</formatCode>
                <ptCount val="2"/>
                <pt idx="0">
                  <v>0.9</v>
                </pt>
                <pt idx="1">
                  <v>0.9</v>
                </pt>
              </numCache>
            </numRef>
          </val>
          <smooth val="0"/>
        </ser>
        <dLbls>
          <showLegendKey val="0"/>
          <showVal val="0"/>
          <showCatName val="0"/>
          <showSerName val="0"/>
          <showPercent val="0"/>
          <showBubbleSize val="0"/>
        </dLbls>
        <smooth val="0"/>
        <axId val="357373576"/>
        <axId val="357373968"/>
      </lineChart>
      <catAx>
        <axId val="357373576"/>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7373968"/>
        <crosses val="autoZero"/>
        <auto val="1"/>
        <lblAlgn val="ctr"/>
        <lblOffset val="100"/>
        <noMultiLvlLbl val="0"/>
      </catAx>
      <valAx>
        <axId val="35737396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7373576"/>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8.xml><?xml version="1.0" encoding="utf-8"?>
<chartSpace xmlns="http://schemas.openxmlformats.org/drawingml/2006/chart">
  <chart>
    <plotArea>
      <layout>
        <manualLayout>
          <layoutTarget val="inner"/>
          <xMode val="edge"/>
          <yMode val="edge"/>
          <wMode val="factor"/>
          <hMode val="factor"/>
          <x val="0.05863234795473097"/>
          <y val="0.03387437496888181"/>
          <w val="0.9122833509408814"/>
          <h val="0.7525330208474106"/>
        </manualLayout>
      </layout>
      <lineChart>
        <grouping val="standard"/>
        <varyColors val="0"/>
        <ser>
          <idx val="0"/>
          <order val="0"/>
          <tx>
            <strRef>
              <f>'EAA-1'!$C$49</f>
              <strCache>
                <ptCount val="1"/>
                <pt idx="0">
                  <v xml:space="preserve">VALOR </v>
                </pt>
              </strCache>
            </strRef>
          </tx>
          <spPr>
            <a:ln xmlns:a="http://schemas.openxmlformats.org/drawingml/2006/main" w="28575" cap="rnd">
              <a:solidFill>
                <a:srgbClr val="00B050"/>
              </a:solidFill>
              <a:prstDash val="solid"/>
              <a:round/>
            </a:ln>
          </spPr>
          <marker>
            <symbol val="circle"/>
            <size val="5"/>
            <spPr>
              <a:solidFill xmlns:a="http://schemas.openxmlformats.org/drawingml/2006/main">
                <a:srgbClr val="00B050"/>
              </a:solidFill>
              <a:ln xmlns:a="http://schemas.openxmlformats.org/drawingml/2006/main" w="9525">
                <a:solidFill>
                  <a:srgbClr val="00B050"/>
                </a:solidFill>
                <a:prstDash val="solid"/>
              </a:ln>
            </spPr>
          </marker>
          <cat>
            <strRef>
              <f>'EAA-1'!$D$46</f>
              <strCache>
                <ptCount val="1"/>
                <pt idx="0">
                  <v>JUNIO</v>
                </pt>
              </strCache>
            </strRef>
          </cat>
          <val>
            <numRef>
              <f>'EAA-1'!$D$49</f>
              <numCache>
                <formatCode>0%</formatCode>
                <ptCount val="1"/>
                <pt idx="0">
                  <v>1</v>
                </pt>
              </numCache>
            </numRef>
          </val>
          <smooth val="0"/>
        </ser>
        <ser>
          <idx val="1"/>
          <order val="1"/>
          <tx>
            <strRef>
              <f>'EAA-1'!$C$50</f>
              <strCache>
                <ptCount val="1"/>
                <pt idx="0">
                  <v>META PONDERADA</v>
                </pt>
              </strCache>
            </strRef>
          </tx>
          <spPr>
            <a:ln xmlns:a="http://schemas.openxmlformats.org/drawingml/2006/main" w="28575" cap="rnd">
              <a:solidFill>
                <a:schemeClr val="accent2">
                  <a:lumMod val="75000"/>
                </a:schemeClr>
              </a:solidFill>
              <a:prstDash val="solid"/>
              <a:round/>
            </a:ln>
          </spPr>
          <marker>
            <symbol val="circle"/>
            <size val="5"/>
            <spPr>
              <a:solidFill xmlns:a="http://schemas.openxmlformats.org/drawingml/2006/main">
                <a:schemeClr val="accent2">
                  <a:lumMod val="75000"/>
                </a:schemeClr>
              </a:solidFill>
              <a:ln xmlns:a="http://schemas.openxmlformats.org/drawingml/2006/main" w="9525">
                <a:solidFill>
                  <a:schemeClr val="accent2">
                    <a:lumMod val="75000"/>
                  </a:schemeClr>
                </a:solidFill>
                <a:prstDash val="solid"/>
              </a:ln>
            </spPr>
          </marker>
          <cat>
            <strRef>
              <f>'EAA-1'!$D$46</f>
              <strCache>
                <ptCount val="1"/>
                <pt idx="0">
                  <v>JUNIO</v>
                </pt>
              </strCache>
            </strRef>
          </cat>
          <val>
            <numRef>
              <f>'EAA-1'!$D$50</f>
              <numCache>
                <formatCode>0%</formatCode>
                <ptCount val="1"/>
                <pt idx="0">
                  <v>0.5</v>
                </pt>
              </numCache>
            </numRef>
          </val>
          <smooth val="0"/>
        </ser>
        <dLbls>
          <showLegendKey val="0"/>
          <showVal val="0"/>
          <showCatName val="0"/>
          <showSerName val="0"/>
          <showPercent val="0"/>
          <showBubbleSize val="0"/>
        </dLbls>
        <marker val="1"/>
        <smooth val="0"/>
        <axId val="165296592"/>
        <axId val="165297376"/>
      </lineChart>
      <catAx>
        <axId val="165296592"/>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65297376"/>
        <crosses val="autoZero"/>
        <auto val="1"/>
        <lblAlgn val="ctr"/>
        <lblOffset val="100"/>
        <noMultiLvlLbl val="0"/>
      </catAx>
      <valAx>
        <axId val="16529737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65296592"/>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80.xml><?xml version="1.0" encoding="utf-8"?>
<chartSpace xmlns="http://schemas.openxmlformats.org/drawingml/2006/chart">
  <chart>
    <plotArea>
      <layout/>
      <lineChart>
        <grouping val="standard"/>
        <varyColors val="0"/>
        <ser>
          <idx val="0"/>
          <order val="0"/>
          <tx>
            <strRef>
              <f>'INS-1'!$C$45</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'INS-1'!$D$42:$E$42</f>
              <strCache>
                <ptCount val="2"/>
                <pt idx="0">
                  <v>JUNIO</v>
                </pt>
                <pt idx="1">
                  <v>DICIEMBRE</v>
                </pt>
              </strCache>
            </strRef>
          </cat>
          <val>
            <numRef>
              <f>'INS-1'!$D$45:$E$45</f>
              <numCache>
                <formatCode>0.0%</formatCode>
                <ptCount val="2"/>
                <pt idx="0">
                  <v>0.398662511756218</v>
                </pt>
                <pt idx="1">
                  <v>0</v>
                </pt>
              </numCache>
            </numRef>
          </val>
          <smooth val="0"/>
        </ser>
        <ser>
          <idx val="1"/>
          <order val="1"/>
          <tx>
            <strRef>
              <f>'INS-1'!$C$46</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'INS-1'!$D$42:$E$42</f>
              <strCache>
                <ptCount val="2"/>
                <pt idx="0">
                  <v>JUNIO</v>
                </pt>
                <pt idx="1">
                  <v>DICIEMBRE</v>
                </pt>
              </strCache>
            </strRef>
          </cat>
          <val>
            <numRef>
              <f>'INS-1'!$D$46:$E$46</f>
              <numCache>
                <formatCode>0%</formatCode>
                <ptCount val="2"/>
                <pt idx="0">
                  <v>0.3</v>
                </pt>
                <pt idx="1">
                  <v>0.6</v>
                </pt>
              </numCache>
            </numRef>
          </val>
          <smooth val="0"/>
        </ser>
        <dLbls>
          <showLegendKey val="0"/>
          <showVal val="0"/>
          <showCatName val="0"/>
          <showSerName val="0"/>
          <showPercent val="0"/>
          <showBubbleSize val="0"/>
        </dLbls>
        <smooth val="0"/>
        <axId val="357375144"/>
        <axId val="357375536"/>
      </lineChart>
      <catAx>
        <axId val="35737514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7375536"/>
        <crosses val="autoZero"/>
        <auto val="1"/>
        <lblAlgn val="ctr"/>
        <lblOffset val="100"/>
        <noMultiLvlLbl val="0"/>
      </catAx>
      <valAx>
        <axId val="35737553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737514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81.xml><?xml version="1.0" encoding="utf-8"?>
<chartSpace xmlns="http://schemas.openxmlformats.org/drawingml/2006/chart">
  <chart>
    <plotArea>
      <layout/>
      <lineChart>
        <grouping val="standard"/>
        <varyColors val="0"/>
        <ser>
          <idx val="0"/>
          <order val="0"/>
          <tx>
            <strRef>
              <f>'INS-2 '!$C$54</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'INS-2 '!$D$51:$F$51</f>
              <strCache>
                <ptCount val="3"/>
                <pt idx="0">
                  <v>MARZO</v>
                </pt>
                <pt idx="1">
                  <v>JUNIO</v>
                </pt>
                <pt idx="2">
                  <v>SEPTIEMBRE</v>
                </pt>
              </strCache>
            </strRef>
          </cat>
          <val>
            <numRef>
              <f>'INS-2 '!$D$54:$F$54</f>
              <numCache>
                <formatCode>0%</formatCode>
                <ptCount val="3"/>
                <pt idx="0">
                  <v>0.549407114624506</v>
                </pt>
                <pt idx="1">
                  <v>0.5855513307984791</v>
                </pt>
                <pt idx="2">
                  <v>0.5763888888888888</v>
                </pt>
              </numCache>
            </numRef>
          </val>
          <smooth val="0"/>
        </ser>
        <ser>
          <idx val="1"/>
          <order val="1"/>
          <tx>
            <strRef>
              <f>'INS-2 '!$C$55</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'INS-2 '!$D$51:$F$51</f>
              <strCache>
                <ptCount val="3"/>
                <pt idx="0">
                  <v>MARZO</v>
                </pt>
                <pt idx="1">
                  <v>JUNIO</v>
                </pt>
                <pt idx="2">
                  <v>SEPTIEMBRE</v>
                </pt>
              </strCache>
            </strRef>
          </cat>
          <val>
            <numRef>
              <f>'INS-2 '!$D$55:$F$55</f>
              <numCache>
                <formatCode>0%</formatCode>
                <ptCount val="3"/>
                <pt idx="0">
                  <v>0.8</v>
                </pt>
                <pt idx="1">
                  <v>0.8</v>
                </pt>
                <pt idx="2">
                  <v>0.8</v>
                </pt>
              </numCache>
            </numRef>
          </val>
          <smooth val="0"/>
        </ser>
        <dLbls>
          <showLegendKey val="0"/>
          <showVal val="0"/>
          <showCatName val="0"/>
          <showSerName val="0"/>
          <showPercent val="0"/>
          <showBubbleSize val="0"/>
        </dLbls>
        <smooth val="0"/>
        <axId val="357377104"/>
        <axId val="357377496"/>
      </lineChart>
      <catAx>
        <axId val="3573771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7377496"/>
        <crosses val="autoZero"/>
        <auto val="1"/>
        <lblAlgn val="ctr"/>
        <lblOffset val="100"/>
        <noMultiLvlLbl val="0"/>
      </catAx>
      <valAx>
        <axId val="357377496"/>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73771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82.xml><?xml version="1.0" encoding="utf-8"?>
<chartSpace xmlns="http://schemas.openxmlformats.org/drawingml/2006/chart">
  <chart>
    <plotArea>
      <layout/>
      <lineChart>
        <grouping val="standard"/>
        <varyColors val="0"/>
        <ser>
          <idx val="0"/>
          <order val="0"/>
          <tx>
            <strRef>
              <f>'INS-4'!$C$48</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'INS-4'!$D$45:$E$45</f>
              <strCache>
                <ptCount val="2"/>
                <pt idx="0">
                  <v>JUNIO</v>
                </pt>
                <pt idx="1">
                  <v>DICIEMBRE</v>
                </pt>
              </strCache>
            </strRef>
          </cat>
          <val>
            <numRef>
              <f>'INS-4'!$D$48:$E$48</f>
              <numCache>
                <formatCode>0%</formatCode>
                <ptCount val="2"/>
                <pt idx="0">
                  <v>0.68</v>
                </pt>
                <pt idx="1">
                  <v>0</v>
                </pt>
              </numCache>
            </numRef>
          </val>
          <smooth val="0"/>
        </ser>
        <ser>
          <idx val="1"/>
          <order val="1"/>
          <tx>
            <strRef>
              <f>'INS-4'!$C$49</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'INS-4'!$D$45:$E$45</f>
              <strCache>
                <ptCount val="2"/>
                <pt idx="0">
                  <v>JUNIO</v>
                </pt>
                <pt idx="1">
                  <v>DICIEMBRE</v>
                </pt>
              </strCache>
            </strRef>
          </cat>
          <val>
            <numRef>
              <f>'INS-4'!$D$49:$E$49</f>
              <numCache>
                <formatCode>0%</formatCode>
                <ptCount val="2"/>
                <pt idx="0">
                  <v>0.9</v>
                </pt>
                <pt idx="1">
                  <v>0.9</v>
                </pt>
              </numCache>
            </numRef>
          </val>
          <smooth val="0"/>
        </ser>
        <dLbls>
          <showLegendKey val="0"/>
          <showVal val="0"/>
          <showCatName val="0"/>
          <showSerName val="0"/>
          <showPercent val="0"/>
          <showBubbleSize val="0"/>
        </dLbls>
        <smooth val="0"/>
        <axId val="357378672"/>
        <axId val="357379064"/>
      </lineChart>
      <catAx>
        <axId val="357378672"/>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7379064"/>
        <crosses val="autoZero"/>
        <auto val="1"/>
        <lblAlgn val="ctr"/>
        <lblOffset val="100"/>
        <noMultiLvlLbl val="0"/>
      </catAx>
      <valAx>
        <axId val="35737906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7378672"/>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83.xml><?xml version="1.0" encoding="utf-8"?>
<chartSpace xmlns="http://schemas.openxmlformats.org/drawingml/2006/chart">
  <chart>
    <plotArea>
      <layout/>
      <lineChart>
        <grouping val="standard"/>
        <varyColors val="0"/>
        <ser>
          <idx val="0"/>
          <order val="0"/>
          <tx>
            <strRef>
              <f>'INS-5  '!$C$49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'INS-5  '!$D$46:$E$46</f>
              <strCache>
                <ptCount val="2"/>
                <pt idx="0">
                  <v>JUNIO</v>
                </pt>
                <pt idx="1">
                  <v>DICIEMBRE</v>
                </pt>
              </strCache>
            </strRef>
          </cat>
          <val>
            <numRef>
              <f>'INS-5  '!$D$49:$E$49</f>
              <numCache>
                <formatCode>0%</formatCode>
                <ptCount val="2"/>
                <pt idx="0">
                  <v>0.6923076923076923</v>
                </pt>
                <pt idx="1">
                  <v>0</v>
                </pt>
              </numCache>
            </numRef>
          </val>
          <smooth val="0"/>
        </ser>
        <ser>
          <idx val="1"/>
          <order val="1"/>
          <tx>
            <strRef>
              <f>'INS-5  '!$C$50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'INS-5  '!$D$46:$E$46</f>
              <strCache>
                <ptCount val="2"/>
                <pt idx="0">
                  <v>JUNIO</v>
                </pt>
                <pt idx="1">
                  <v>DICIEMBRE</v>
                </pt>
              </strCache>
            </strRef>
          </cat>
          <val>
            <numRef>
              <f>'INS-5  '!$D$50:$E$50</f>
              <numCache>
                <formatCode>0%</formatCode>
                <ptCount val="2"/>
                <pt idx="0">
                  <v>0.4</v>
                </pt>
                <pt idx="1">
                  <v>0.4</v>
                </pt>
              </numCache>
            </numRef>
          </val>
          <smooth val="0"/>
        </ser>
        <dLbls>
          <showLegendKey val="0"/>
          <showVal val="0"/>
          <showCatName val="0"/>
          <showSerName val="0"/>
          <showPercent val="0"/>
          <showBubbleSize val="0"/>
        </dLbls>
        <smooth val="0"/>
        <axId val="357380240"/>
        <axId val="357380632"/>
      </lineChart>
      <catAx>
        <axId val="35738024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7380632"/>
        <crosses val="autoZero"/>
        <auto val="1"/>
        <lblAlgn val="ctr"/>
        <lblOffset val="100"/>
        <noMultiLvlLbl val="0"/>
      </catAx>
      <valAx>
        <axId val="357380632"/>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5738024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84.xml><?xml version="1.0" encoding="utf-8"?>
<chartSpace xmlns="http://schemas.openxmlformats.org/drawingml/2006/chart">
  <chart>
    <plotArea>
      <layout>
        <manualLayout>
          <layoutTarget val="inner"/>
          <xMode val="edge"/>
          <yMode val="edge"/>
          <wMode val="factor"/>
          <hMode val="factor"/>
          <x val="0.05664161886216808"/>
          <y val="0.02078876707757935"/>
          <w val="0.9272089196837765"/>
          <h val="0.8918921834254765"/>
        </manualLayout>
      </layout>
      <lineChart>
        <grouping val="standard"/>
        <varyColors val="0"/>
        <ser>
          <idx val="1"/>
          <order val="0"/>
          <tx>
            <strRef>
              <f>'Valor conciliación efr'!$C$49</f>
              <strCache>
                <ptCount val="1"/>
                <pt idx="0">
                  <v xml:space="preserve">VALOR </v>
                </pt>
              </strCache>
            </strRef>
          </tx>
          <spPr>
            <a:ln xmlns:a="http://schemas.openxmlformats.org/drawingml/2006/main" w="34925" cap="rnd">
              <a:solidFill>
                <a:schemeClr val="accent2"/>
              </a:solidFill>
              <a:prstDash val="solid"/>
              <a:round/>
            </a:ln>
          </spPr>
          <marker>
            <symbol val="none"/>
            <spPr>
              <a:ln xmlns:a="http://schemas.openxmlformats.org/drawingml/2006/main">
                <a:prstDash val="solid"/>
              </a:ln>
            </spPr>
          </marker>
          <cat>
            <numRef>
              <f>'Valor conciliación efr'!$D$46:$O$46</f>
              <numCache>
                <formatCode>General</formatCode>
                <ptCount val="12"/>
                <pt idx="0">
                  <v>2022</v>
                </pt>
              </numCache>
            </numRef>
          </cat>
          <val>
            <numRef>
              <f>'Valor conciliación efr'!$D$49:$O$49</f>
              <numCache>
                <formatCode>General</formatCode>
                <ptCount val="12"/>
                <pt idx="0">
                  <v>130</v>
                </pt>
                <pt idx="1">
                  <v>0</v>
                </pt>
                <pt idx="2">
                  <v>0</v>
                </pt>
                <pt idx="3">
                  <v>0</v>
                </pt>
                <pt idx="4">
                  <v>0</v>
                </pt>
                <pt idx="5">
                  <v>0</v>
                </pt>
              </numCache>
            </numRef>
          </val>
          <smooth val="0"/>
        </ser>
        <ser>
          <idx val="2"/>
          <order val="1"/>
          <tx>
            <strRef>
              <f>'Valor conciliación efr'!$C$50</f>
              <strCache>
                <ptCount val="1"/>
                <pt idx="0">
                  <v>META PONDERADA</v>
                </pt>
              </strCache>
            </strRef>
          </tx>
          <spPr>
            <a:ln xmlns:a="http://schemas.openxmlformats.org/drawingml/2006/main" w="34925" cap="rnd">
              <a:solidFill>
                <a:schemeClr val="accent3"/>
              </a:solidFill>
              <a:prstDash val="solid"/>
              <a:round/>
            </a:ln>
          </spPr>
          <marker>
            <symbol val="none"/>
            <spPr>
              <a:ln xmlns:a="http://schemas.openxmlformats.org/drawingml/2006/main">
                <a:prstDash val="solid"/>
              </a:ln>
            </spPr>
          </marker>
          <dPt>
            <idx val="1"/>
            <marker>
              <symbol val="none"/>
              <spPr>
                <a:ln xmlns:a="http://schemas.openxmlformats.org/drawingml/2006/main">
                  <a:prstDash val="solid"/>
                </a:ln>
              </spPr>
            </marker>
            <bubble3D val="0"/>
            <spPr>
              <a:ln xmlns:a="http://schemas.openxmlformats.org/drawingml/2006/main" w="34925" cap="rnd">
                <a:solidFill>
                  <a:srgbClr val="00B050"/>
                </a:solidFill>
                <a:prstDash val="solid"/>
                <a:round/>
              </a:ln>
            </spPr>
          </dPt>
          <cat>
            <numRef>
              <f>'Valor conciliación efr'!$D$46:$O$46</f>
              <numCache>
                <formatCode>General</formatCode>
                <ptCount val="12"/>
                <pt idx="0">
                  <v>2022</v>
                </pt>
              </numCache>
            </numRef>
          </cat>
          <val>
            <numRef>
              <f>'Valor conciliación efr'!$D$50:$O$50</f>
              <numCache>
                <formatCode>General</formatCode>
                <ptCount val="12"/>
                <pt idx="0">
                  <v>70</v>
                </pt>
                <pt idx="1">
                  <v>0</v>
                </pt>
                <pt idx="11">
                  <v>0</v>
                </pt>
              </numCache>
            </numRef>
          </val>
          <smooth val="0"/>
        </ser>
        <dLbls>
          <showLegendKey val="0"/>
          <showVal val="0"/>
          <showCatName val="0"/>
          <showSerName val="0"/>
          <showPercent val="0"/>
          <showBubbleSize val="0"/>
        </dLbls>
        <smooth val="0"/>
        <axId val="345228160"/>
        <axId val="345223264"/>
      </lineChart>
      <catAx>
        <axId val="34522816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ysClr val="windowText" lastClr="000000"/>
                </a:solidFill>
                <a:latin typeface="Arial" panose="020B0604020202020204" pitchFamily="34" charset="0"/>
                <a:ea typeface="+mn-ea"/>
                <a:cs typeface="Arial" panose="020B0604020202020204" pitchFamily="34" charset="0"/>
              </a:defRPr>
            </a:pPr>
            <a:r>
              <a:t/>
            </a:r>
            <a:endParaRPr lang="es-CO"/>
          </a:p>
        </txPr>
        <crossAx val="345223264"/>
        <crosses val="autoZero"/>
        <auto val="0"/>
        <lblAlgn val="ctr"/>
        <lblOffset val="100"/>
        <noMultiLvlLbl val="0"/>
      </catAx>
      <valAx>
        <axId val="34522326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General"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ysClr val="windowText" lastClr="000000"/>
                </a:solidFill>
                <a:latin typeface="Arial" panose="020B0604020202020204" pitchFamily="34" charset="0"/>
                <a:ea typeface="+mn-ea"/>
                <a:cs typeface="Arial" panose="020B0604020202020204" pitchFamily="34" charset="0"/>
              </a:defRPr>
            </a:pPr>
            <a:r>
              <a:t/>
            </a:r>
            <a:endParaRPr lang="es-CO"/>
          </a:p>
        </txPr>
        <crossAx val="34522816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9.xml><?xml version="1.0" encoding="utf-8"?>
<chartSpace xmlns="http://schemas.openxmlformats.org/drawingml/2006/chart">
  <chart>
    <plotArea>
      <layout/>
      <lineChart>
        <grouping val="standard"/>
        <varyColors val="0"/>
        <ser>
          <idx val="0"/>
          <order val="0"/>
          <tx>
            <strRef>
              <f>'EAA-2'!$C$47</f>
              <strCache>
                <ptCount val="1"/>
                <pt idx="0">
                  <v xml:space="preserve">VALOR </v>
                </pt>
              </strCache>
            </strRef>
          </tx>
          <spPr>
            <a:ln xmlns:a="http://schemas.openxmlformats.org/drawingml/2006/main" w="28575" cap="rnd">
              <a:solidFill>
                <a:schemeClr val="accent2">
                  <a:lumMod val="75000"/>
                </a:schemeClr>
              </a:solidFill>
              <a:prstDash val="solid"/>
              <a:round/>
            </a:ln>
          </spPr>
          <marker>
            <symbol val="circle"/>
            <size val="5"/>
            <spPr>
              <a:solidFill xmlns:a="http://schemas.openxmlformats.org/drawingml/2006/main">
                <a:schemeClr val="accent2">
                  <a:lumMod val="75000"/>
                </a:schemeClr>
              </a:solidFill>
              <a:ln xmlns:a="http://schemas.openxmlformats.org/drawingml/2006/main" w="9525">
                <a:solidFill>
                  <a:schemeClr val="accent2">
                    <a:lumMod val="75000"/>
                  </a:schemeClr>
                </a:solidFill>
                <a:prstDash val="solid"/>
              </a:ln>
            </spPr>
          </marker>
          <cat>
            <strRef>
              <f>'EAA-2'!$D$44</f>
              <strCache>
                <ptCount val="1"/>
                <pt idx="0">
                  <v>JUNIO</v>
                </pt>
              </strCache>
            </strRef>
          </cat>
          <val>
            <numRef>
              <f>'EAA-2'!$D$47</f>
              <numCache>
                <formatCode>0%</formatCode>
                <ptCount val="1"/>
                <pt idx="0">
                  <v>0</v>
                </pt>
              </numCache>
            </numRef>
          </val>
          <smooth val="0"/>
        </ser>
        <ser>
          <idx val="1"/>
          <order val="1"/>
          <tx>
            <strRef>
              <f>'EAA-2'!$C$48</f>
              <strCache>
                <ptCount val="1"/>
                <pt idx="0">
                  <v>META PONDERADA</v>
                </pt>
              </strCache>
            </strRef>
          </tx>
          <spPr>
            <a:ln xmlns:a="http://schemas.openxmlformats.org/drawingml/2006/main" w="28575" cap="rnd">
              <a:solidFill>
                <a:srgbClr val="00B050"/>
              </a:solidFill>
              <a:prstDash val="solid"/>
              <a:round/>
            </a:ln>
          </spPr>
          <marker>
            <symbol val="circle"/>
            <size val="5"/>
            <spPr>
              <a:solidFill xmlns:a="http://schemas.openxmlformats.org/drawingml/2006/main">
                <a:srgbClr val="00B050"/>
              </a:solidFill>
              <a:ln xmlns:a="http://schemas.openxmlformats.org/drawingml/2006/main" w="9525">
                <a:solidFill>
                  <a:srgbClr val="00B050"/>
                </a:solidFill>
                <a:prstDash val="solid"/>
              </a:ln>
            </spPr>
          </marker>
          <cat>
            <strRef>
              <f>'EAA-2'!$D$44</f>
              <strCache>
                <ptCount val="1"/>
                <pt idx="0">
                  <v>JUNIO</v>
                </pt>
              </strCache>
            </strRef>
          </cat>
          <val>
            <numRef>
              <f>'EAA-2'!$D$48</f>
              <numCache>
                <formatCode>0%</formatCode>
                <ptCount val="1"/>
                <pt idx="0">
                  <v>0.4</v>
                </pt>
              </numCache>
            </numRef>
          </val>
          <smooth val="0"/>
        </ser>
        <dLbls>
          <showLegendKey val="0"/>
          <showVal val="0"/>
          <showCatName val="0"/>
          <showSerName val="0"/>
          <showPercent val="0"/>
          <showBubbleSize val="0"/>
        </dLbls>
        <marker val="1"/>
        <smooth val="0"/>
        <axId val="165535048"/>
        <axId val="229972264"/>
      </lineChart>
      <catAx>
        <axId val="165535048"/>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229972264"/>
        <crosses val="autoZero"/>
        <auto val="1"/>
        <lblAlgn val="ctr"/>
        <lblOffset val="100"/>
        <noMultiLvlLbl val="0"/>
      </catAx>
      <valAx>
        <axId val="229972264"/>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0" i="0" strike="noStrike" kern="1200" baseline="0">
                <a:solidFill>
                  <a:schemeClr val="tx1">
                    <a:lumMod val="65000"/>
                    <a:lumOff val="35000"/>
                  </a:schemeClr>
                </a:solidFill>
                <a:latin typeface="+mn-lt"/>
                <a:ea typeface="+mn-ea"/>
                <a:cs typeface="+mn-cs"/>
              </a:defRPr>
            </a:pPr>
            <a:r>
              <a:t/>
            </a:r>
            <a:endParaRPr lang="es-CO"/>
          </a:p>
        </txPr>
        <crossAx val="16553504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omments/comment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10.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1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1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1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14.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15.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16.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17.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18.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19.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0.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4.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5.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6.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7.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8.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9.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0.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4.xml><?xml version="1.0" encoding="utf-8"?>
<comments xmlns="http://schemas.openxmlformats.org/spreadsheetml/2006/main">
  <authors>
    <author>OFICINA DE CALIDAD</author>
    <author>Familia Linares</author>
  </authors>
  <commentList>
    <comment ref="J20" authorId="0" shapeId="0">
      <text>
        <t>OFICINA DE CALIDAD:
SI APLICA, FAVOR DILIGENCIAR EN LA PARTE INFERIOR</t>
      </text>
    </comment>
    <comment ref="C54" authorId="1" shapeId="0">
      <text>
        <t>META: 14</t>
      </text>
    </comment>
    <comment ref="C55" authorId="1" shapeId="0">
      <text>
        <t>META: 13</t>
      </text>
    </comment>
    <comment ref="C56" authorId="1" shapeId="0">
      <text>
        <t>META: 10</t>
      </text>
    </comment>
    <comment ref="C57" authorId="1" shapeId="0">
      <text>
        <t>META: 16</t>
      </text>
    </comment>
    <comment ref="C58" authorId="1" shapeId="0">
      <text>
        <t>META: 13</t>
      </text>
    </comment>
    <comment ref="C59" authorId="1" shapeId="0">
      <text>
        <t>META: 17</t>
      </text>
    </comment>
    <comment ref="C60" authorId="1" shapeId="0">
      <text>
        <t>META: 11</t>
      </text>
    </comment>
    <comment ref="C61" authorId="1" shapeId="0">
      <text>
        <t>META: 10</t>
      </text>
    </comment>
    <comment ref="C62" authorId="1" shapeId="0">
      <text>
        <t>META: 5</t>
      </text>
    </comment>
    <comment ref="C63" authorId="1" shapeId="0">
      <text>
        <t>META: 3</t>
      </text>
    </comment>
    <comment ref="C64" authorId="1" shapeId="0">
      <text>
        <t>META: 15</t>
      </text>
    </comment>
    <comment ref="C65" authorId="1" shapeId="0">
      <text>
        <t>META: 13</t>
      </text>
    </comment>
    <comment ref="C66" authorId="1" shapeId="0">
      <text>
        <t>META: 24</t>
      </text>
    </comment>
    <comment ref="C67" authorId="1" shapeId="0">
      <text>
        <t>META: 18</t>
      </text>
    </comment>
    <comment ref="C68" authorId="1" shapeId="0">
      <text>
        <t>META: 23</t>
      </text>
    </comment>
    <comment ref="C69" authorId="1" shapeId="0">
      <text>
        <t>META: 9</t>
      </text>
    </comment>
    <comment ref="C70" authorId="1" shapeId="0">
      <text>
        <t>META: 9</t>
      </text>
    </comment>
    <comment ref="C71" authorId="1" shapeId="0">
      <text>
        <t>META: 28</t>
      </text>
    </comment>
    <comment ref="C72" authorId="1" shapeId="0">
      <text>
        <t>META: 16</t>
      </text>
    </comment>
    <comment ref="C73" authorId="1" shapeId="0">
      <text>
        <t>META: 17</t>
      </text>
    </comment>
    <comment ref="C74" authorId="1" shapeId="0">
      <text>
        <t>META: 8</t>
      </text>
    </comment>
    <comment ref="C75" authorId="1" shapeId="0">
      <text>
        <t>META: 11</t>
      </text>
    </comment>
    <comment ref="C76" authorId="1" shapeId="0">
      <text>
        <t>META: 15</t>
      </text>
    </comment>
    <comment ref="C77" authorId="1" shapeId="0">
      <text>
        <t>META: 22</t>
      </text>
    </comment>
    <comment ref="C78" authorId="1" shapeId="0">
      <text>
        <t>META: 12</t>
      </text>
    </comment>
    <comment ref="C79" authorId="1" shapeId="0">
      <text>
        <t>META: 6</t>
      </text>
    </comment>
    <comment ref="C80" authorId="1" shapeId="0">
      <text>
        <t>META: 17</t>
      </text>
    </comment>
    <comment ref="C81" authorId="1" shapeId="0">
      <text>
        <t>META: 10</t>
      </text>
    </comment>
    <comment ref="C82" authorId="1" shapeId="0">
      <text>
        <t>META: 7</t>
      </text>
    </comment>
    <comment ref="C83" authorId="1" shapeId="0">
      <text>
        <t>META: 41</t>
      </text>
    </comment>
    <comment ref="C84" authorId="1" shapeId="0">
      <text>
        <t>META: 40</t>
      </text>
    </comment>
    <comment ref="C85" authorId="1" shapeId="0">
      <text>
        <t>META: 17</t>
      </text>
    </comment>
  </commentList>
</comments>
</file>

<file path=xl/comments/comment35.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6.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7.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8.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9.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4.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40.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4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4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4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44.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45.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46.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47.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48.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49.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5.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50.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5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5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5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54.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55.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56.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57.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58.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59.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6.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60.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6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6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6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64.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65.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66.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67.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68.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69.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7.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70.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7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7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7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74.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75.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76.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77.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78.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79.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8.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80.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8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8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8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84.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9.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s>
</file>

<file path=xl/drawings/_rels/drawing10.xml.rels><Relationships xmlns="http://schemas.openxmlformats.org/package/2006/relationships"><Relationship Type="http://schemas.openxmlformats.org/officeDocument/2006/relationships/chart" Target="/xl/charts/chart9.xml" Id="rId1"/><Relationship Type="http://schemas.openxmlformats.org/officeDocument/2006/relationships/image" Target="/xl/media/image19.png" Id="rId2"/><Relationship Type="http://schemas.openxmlformats.org/officeDocument/2006/relationships/image" Target="/xl/media/image20.png" Id="rId3"/></Relationships>
</file>

<file path=xl/drawings/_rels/drawing11.xml.rels><Relationships xmlns="http://schemas.openxmlformats.org/package/2006/relationships"><Relationship Type="http://schemas.openxmlformats.org/officeDocument/2006/relationships/chart" Target="/xl/charts/chart10.xml" Id="rId1"/><Relationship Type="http://schemas.openxmlformats.org/officeDocument/2006/relationships/image" Target="/xl/media/image21.png" Id="rId2"/><Relationship Type="http://schemas.openxmlformats.org/officeDocument/2006/relationships/image" Target="/xl/media/image22.png" Id="rId3"/></Relationships>
</file>

<file path=xl/drawings/_rels/drawing12.xml.rels><Relationships xmlns="http://schemas.openxmlformats.org/package/2006/relationships"><Relationship Type="http://schemas.openxmlformats.org/officeDocument/2006/relationships/chart" Target="/xl/charts/chart11.xml" Id="rId1"/><Relationship Type="http://schemas.openxmlformats.org/officeDocument/2006/relationships/image" Target="/xl/media/image23.png" Id="rId2"/><Relationship Type="http://schemas.openxmlformats.org/officeDocument/2006/relationships/image" Target="/xl/media/image24.png" Id="rId3"/></Relationships>
</file>

<file path=xl/drawings/_rels/drawing13.xml.rels><Relationships xmlns="http://schemas.openxmlformats.org/package/2006/relationships"><Relationship Type="http://schemas.openxmlformats.org/officeDocument/2006/relationships/chart" Target="/xl/charts/chart12.xml" Id="rId1"/><Relationship Type="http://schemas.openxmlformats.org/officeDocument/2006/relationships/image" Target="/xl/media/image25.png" Id="rId2"/><Relationship Type="http://schemas.openxmlformats.org/officeDocument/2006/relationships/image" Target="/xl/media/image26.png" Id="rId3"/></Relationships>
</file>

<file path=xl/drawings/_rels/drawing14.xml.rels><Relationships xmlns="http://schemas.openxmlformats.org/package/2006/relationships"><Relationship Type="http://schemas.openxmlformats.org/officeDocument/2006/relationships/chart" Target="/xl/charts/chart13.xml" Id="rId1"/><Relationship Type="http://schemas.openxmlformats.org/officeDocument/2006/relationships/image" Target="/xl/media/image27.png" Id="rId2"/><Relationship Type="http://schemas.openxmlformats.org/officeDocument/2006/relationships/image" Target="/xl/media/image28.png" Id="rId3"/></Relationships>
</file>

<file path=xl/drawings/_rels/drawing15.xml.rels><Relationships xmlns="http://schemas.openxmlformats.org/package/2006/relationships"><Relationship Type="http://schemas.openxmlformats.org/officeDocument/2006/relationships/chart" Target="/xl/charts/chart14.xml" Id="rId1"/><Relationship Type="http://schemas.openxmlformats.org/officeDocument/2006/relationships/image" Target="/xl/media/image29.png" Id="rId2"/><Relationship Type="http://schemas.openxmlformats.org/officeDocument/2006/relationships/image" Target="/xl/media/image30.png" Id="rId3"/></Relationships>
</file>

<file path=xl/drawings/_rels/drawing16.xml.rels><Relationships xmlns="http://schemas.openxmlformats.org/package/2006/relationships"><Relationship Type="http://schemas.openxmlformats.org/officeDocument/2006/relationships/chart" Target="/xl/charts/chart15.xml" Id="rId1"/><Relationship Type="http://schemas.openxmlformats.org/officeDocument/2006/relationships/image" Target="/xl/media/image31.png" Id="rId2"/><Relationship Type="http://schemas.openxmlformats.org/officeDocument/2006/relationships/image" Target="/xl/media/image32.png" Id="rId3"/></Relationships>
</file>

<file path=xl/drawings/_rels/drawing17.xml.rels><Relationships xmlns="http://schemas.openxmlformats.org/package/2006/relationships"><Relationship Type="http://schemas.openxmlformats.org/officeDocument/2006/relationships/chart" Target="/xl/charts/chart16.xml" Id="rId1"/><Relationship Type="http://schemas.openxmlformats.org/officeDocument/2006/relationships/image" Target="/xl/media/image33.png" Id="rId2"/><Relationship Type="http://schemas.openxmlformats.org/officeDocument/2006/relationships/image" Target="/xl/media/image34.png" Id="rId3"/></Relationships>
</file>

<file path=xl/drawings/_rels/drawing18.xml.rels><Relationships xmlns="http://schemas.openxmlformats.org/package/2006/relationships"><Relationship Type="http://schemas.openxmlformats.org/officeDocument/2006/relationships/chart" Target="/xl/charts/chart17.xml" Id="rId1"/><Relationship Type="http://schemas.openxmlformats.org/officeDocument/2006/relationships/image" Target="/xl/media/image35.png" Id="rId2"/><Relationship Type="http://schemas.openxmlformats.org/officeDocument/2006/relationships/image" Target="/xl/media/image36.png" Id="rId3"/></Relationships>
</file>

<file path=xl/drawings/_rels/drawing19.xml.rels><Relationships xmlns="http://schemas.openxmlformats.org/package/2006/relationships"><Relationship Type="http://schemas.openxmlformats.org/officeDocument/2006/relationships/chart" Target="/xl/charts/chart18.xml" Id="rId1"/><Relationship Type="http://schemas.openxmlformats.org/officeDocument/2006/relationships/image" Target="/xl/media/image37.png" Id="rId2"/><Relationship Type="http://schemas.openxmlformats.org/officeDocument/2006/relationships/image" Target="/xl/media/image38.png" Id="rId3"/></Relationships>
</file>

<file path=xl/drawings/_rels/drawing2.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3.png" Id="rId2"/><Relationship Type="http://schemas.openxmlformats.org/officeDocument/2006/relationships/image" Target="/xl/media/image4.png" Id="rId3"/></Relationships>
</file>

<file path=xl/drawings/_rels/drawing20.xml.rels><Relationships xmlns="http://schemas.openxmlformats.org/package/2006/relationships"><Relationship Type="http://schemas.openxmlformats.org/officeDocument/2006/relationships/chart" Target="/xl/charts/chart19.xml" Id="rId1"/><Relationship Type="http://schemas.openxmlformats.org/officeDocument/2006/relationships/image" Target="/xl/media/image39.png" Id="rId2"/><Relationship Type="http://schemas.openxmlformats.org/officeDocument/2006/relationships/image" Target="/xl/media/image40.png" Id="rId3"/></Relationships>
</file>

<file path=xl/drawings/_rels/drawing21.xml.rels><Relationships xmlns="http://schemas.openxmlformats.org/package/2006/relationships"><Relationship Type="http://schemas.openxmlformats.org/officeDocument/2006/relationships/chart" Target="/xl/charts/chart20.xml" Id="rId1"/><Relationship Type="http://schemas.openxmlformats.org/officeDocument/2006/relationships/image" Target="/xl/media/image41.png" Id="rId2"/><Relationship Type="http://schemas.openxmlformats.org/officeDocument/2006/relationships/image" Target="/xl/media/image42.png" Id="rId3"/></Relationships>
</file>

<file path=xl/drawings/_rels/drawing22.xml.rels><Relationships xmlns="http://schemas.openxmlformats.org/package/2006/relationships"><Relationship Type="http://schemas.openxmlformats.org/officeDocument/2006/relationships/chart" Target="/xl/charts/chart21.xml" Id="rId1"/><Relationship Type="http://schemas.openxmlformats.org/officeDocument/2006/relationships/image" Target="/xl/media/image43.png" Id="rId2"/><Relationship Type="http://schemas.openxmlformats.org/officeDocument/2006/relationships/image" Target="/xl/media/image44.png" Id="rId3"/></Relationships>
</file>

<file path=xl/drawings/_rels/drawing23.xml.rels><Relationships xmlns="http://schemas.openxmlformats.org/package/2006/relationships"><Relationship Type="http://schemas.openxmlformats.org/officeDocument/2006/relationships/chart" Target="/xl/charts/chart22.xml" Id="rId1"/><Relationship Type="http://schemas.openxmlformats.org/officeDocument/2006/relationships/image" Target="/xl/media/image45.png" Id="rId2"/><Relationship Type="http://schemas.openxmlformats.org/officeDocument/2006/relationships/image" Target="/xl/media/image46.png" Id="rId3"/></Relationships>
</file>

<file path=xl/drawings/_rels/drawing24.xml.rels><Relationships xmlns="http://schemas.openxmlformats.org/package/2006/relationships"><Relationship Type="http://schemas.openxmlformats.org/officeDocument/2006/relationships/chart" Target="/xl/charts/chart23.xml" Id="rId1"/><Relationship Type="http://schemas.openxmlformats.org/officeDocument/2006/relationships/image" Target="/xl/media/image47.png" Id="rId2"/><Relationship Type="http://schemas.openxmlformats.org/officeDocument/2006/relationships/image" Target="/xl/media/image48.png" Id="rId3"/></Relationships>
</file>

<file path=xl/drawings/_rels/drawing25.xml.rels><Relationships xmlns="http://schemas.openxmlformats.org/package/2006/relationships"><Relationship Type="http://schemas.openxmlformats.org/officeDocument/2006/relationships/chart" Target="/xl/charts/chart24.xml" Id="rId1"/><Relationship Type="http://schemas.openxmlformats.org/officeDocument/2006/relationships/image" Target="/xl/media/image49.png" Id="rId2"/><Relationship Type="http://schemas.openxmlformats.org/officeDocument/2006/relationships/image" Target="/xl/media/image50.png" Id="rId3"/></Relationships>
</file>

<file path=xl/drawings/_rels/drawing26.xml.rels><Relationships xmlns="http://schemas.openxmlformats.org/package/2006/relationships"><Relationship Type="http://schemas.openxmlformats.org/officeDocument/2006/relationships/chart" Target="/xl/charts/chart25.xml" Id="rId1"/><Relationship Type="http://schemas.openxmlformats.org/officeDocument/2006/relationships/image" Target="/xl/media/image51.png" Id="rId2"/><Relationship Type="http://schemas.openxmlformats.org/officeDocument/2006/relationships/image" Target="/xl/media/image52.png" Id="rId3"/></Relationships>
</file>

<file path=xl/drawings/_rels/drawing27.xml.rels><Relationships xmlns="http://schemas.openxmlformats.org/package/2006/relationships"><Relationship Type="http://schemas.openxmlformats.org/officeDocument/2006/relationships/chart" Target="/xl/charts/chart26.xml" Id="rId1"/><Relationship Type="http://schemas.openxmlformats.org/officeDocument/2006/relationships/image" Target="/xl/media/image53.png" Id="rId2"/><Relationship Type="http://schemas.openxmlformats.org/officeDocument/2006/relationships/image" Target="/xl/media/image54.png" Id="rId3"/></Relationships>
</file>

<file path=xl/drawings/_rels/drawing28.xml.rels><Relationships xmlns="http://schemas.openxmlformats.org/package/2006/relationships"><Relationship Type="http://schemas.openxmlformats.org/officeDocument/2006/relationships/chart" Target="/xl/charts/chart27.xml" Id="rId1"/><Relationship Type="http://schemas.openxmlformats.org/officeDocument/2006/relationships/image" Target="/xl/media/image55.png" Id="rId2"/><Relationship Type="http://schemas.openxmlformats.org/officeDocument/2006/relationships/image" Target="/xl/media/image56.png" Id="rId3"/></Relationships>
</file>

<file path=xl/drawings/_rels/drawing29.xml.rels><Relationships xmlns="http://schemas.openxmlformats.org/package/2006/relationships"><Relationship Type="http://schemas.openxmlformats.org/officeDocument/2006/relationships/chart" Target="/xl/charts/chart28.xml" Id="rId1"/><Relationship Type="http://schemas.openxmlformats.org/officeDocument/2006/relationships/image" Target="/xl/media/image57.png" Id="rId2"/><Relationship Type="http://schemas.openxmlformats.org/officeDocument/2006/relationships/image" Target="/xl/media/image58.png" Id="rId3"/></Relationships>
</file>

<file path=xl/drawings/_rels/drawing3.xml.rels><Relationships xmlns="http://schemas.openxmlformats.org/package/2006/relationships"><Relationship Type="http://schemas.openxmlformats.org/officeDocument/2006/relationships/chart" Target="/xl/charts/chart2.xml" Id="rId1"/><Relationship Type="http://schemas.openxmlformats.org/officeDocument/2006/relationships/image" Target="/xl/media/image5.png" Id="rId2"/><Relationship Type="http://schemas.openxmlformats.org/officeDocument/2006/relationships/image" Target="/xl/media/image6.png" Id="rId3"/></Relationships>
</file>

<file path=xl/drawings/_rels/drawing30.xml.rels><Relationships xmlns="http://schemas.openxmlformats.org/package/2006/relationships"><Relationship Type="http://schemas.openxmlformats.org/officeDocument/2006/relationships/chart" Target="/xl/charts/chart29.xml" Id="rId1"/><Relationship Type="http://schemas.openxmlformats.org/officeDocument/2006/relationships/image" Target="/xl/media/image59.png" Id="rId2"/><Relationship Type="http://schemas.openxmlformats.org/officeDocument/2006/relationships/image" Target="/xl/media/image60.png" Id="rId3"/></Relationships>
</file>

<file path=xl/drawings/_rels/drawing31.xml.rels><Relationships xmlns="http://schemas.openxmlformats.org/package/2006/relationships"><Relationship Type="http://schemas.openxmlformats.org/officeDocument/2006/relationships/chart" Target="/xl/charts/chart30.xml" Id="rId1"/><Relationship Type="http://schemas.openxmlformats.org/officeDocument/2006/relationships/image" Target="/xl/media/image61.png" Id="rId2"/><Relationship Type="http://schemas.openxmlformats.org/officeDocument/2006/relationships/image" Target="/xl/media/image62.png" Id="rId3"/></Relationships>
</file>

<file path=xl/drawings/_rels/drawing32.xml.rels><Relationships xmlns="http://schemas.openxmlformats.org/package/2006/relationships"><Relationship Type="http://schemas.openxmlformats.org/officeDocument/2006/relationships/chart" Target="/xl/charts/chart31.xml" Id="rId1"/><Relationship Type="http://schemas.openxmlformats.org/officeDocument/2006/relationships/image" Target="/xl/media/image63.png" Id="rId2"/><Relationship Type="http://schemas.openxmlformats.org/officeDocument/2006/relationships/image" Target="/xl/media/image64.png" Id="rId3"/></Relationships>
</file>

<file path=xl/drawings/_rels/drawing33.xml.rels><Relationships xmlns="http://schemas.openxmlformats.org/package/2006/relationships"><Relationship Type="http://schemas.openxmlformats.org/officeDocument/2006/relationships/chart" Target="/xl/charts/chart32.xml" Id="rId1"/><Relationship Type="http://schemas.openxmlformats.org/officeDocument/2006/relationships/image" Target="/xl/media/image65.png" Id="rId2"/><Relationship Type="http://schemas.openxmlformats.org/officeDocument/2006/relationships/image" Target="/xl/media/image66.png" Id="rId3"/></Relationships>
</file>

<file path=xl/drawings/_rels/drawing34.xml.rels><Relationships xmlns="http://schemas.openxmlformats.org/package/2006/relationships"><Relationship Type="http://schemas.openxmlformats.org/officeDocument/2006/relationships/chart" Target="/xl/charts/chart33.xml" Id="rId1"/><Relationship Type="http://schemas.openxmlformats.org/officeDocument/2006/relationships/image" Target="/xl/media/image67.png" Id="rId2"/><Relationship Type="http://schemas.openxmlformats.org/officeDocument/2006/relationships/image" Target="/xl/media/image68.png" Id="rId3"/></Relationships>
</file>

<file path=xl/drawings/_rels/drawing35.xml.rels><Relationships xmlns="http://schemas.openxmlformats.org/package/2006/relationships"><Relationship Type="http://schemas.openxmlformats.org/officeDocument/2006/relationships/chart" Target="/xl/charts/chart34.xml" Id="rId1"/><Relationship Type="http://schemas.openxmlformats.org/officeDocument/2006/relationships/image" Target="/xl/media/image69.png" Id="rId2"/><Relationship Type="http://schemas.openxmlformats.org/officeDocument/2006/relationships/image" Target="/xl/media/image70.png" Id="rId3"/></Relationships>
</file>

<file path=xl/drawings/_rels/drawing36.xml.rels><Relationships xmlns="http://schemas.openxmlformats.org/package/2006/relationships"><Relationship Type="http://schemas.openxmlformats.org/officeDocument/2006/relationships/chart" Target="/xl/charts/chart35.xml" Id="rId1"/><Relationship Type="http://schemas.openxmlformats.org/officeDocument/2006/relationships/image" Target="/xl/media/image71.png" Id="rId2"/><Relationship Type="http://schemas.openxmlformats.org/officeDocument/2006/relationships/image" Target="/xl/media/image72.png" Id="rId3"/></Relationships>
</file>

<file path=xl/drawings/_rels/drawing37.xml.rels><Relationships xmlns="http://schemas.openxmlformats.org/package/2006/relationships"><Relationship Type="http://schemas.openxmlformats.org/officeDocument/2006/relationships/chart" Target="/xl/charts/chart36.xml" Id="rId1"/><Relationship Type="http://schemas.openxmlformats.org/officeDocument/2006/relationships/image" Target="/xl/media/image73.png" Id="rId2"/><Relationship Type="http://schemas.openxmlformats.org/officeDocument/2006/relationships/image" Target="/xl/media/image74.png" Id="rId3"/></Relationships>
</file>

<file path=xl/drawings/_rels/drawing38.xml.rels><Relationships xmlns="http://schemas.openxmlformats.org/package/2006/relationships"><Relationship Type="http://schemas.openxmlformats.org/officeDocument/2006/relationships/chart" Target="/xl/charts/chart37.xml" Id="rId1"/><Relationship Type="http://schemas.openxmlformats.org/officeDocument/2006/relationships/image" Target="/xl/media/image75.png" Id="rId2"/><Relationship Type="http://schemas.openxmlformats.org/officeDocument/2006/relationships/image" Target="/xl/media/image76.png" Id="rId3"/></Relationships>
</file>

<file path=xl/drawings/_rels/drawing39.xml.rels><Relationships xmlns="http://schemas.openxmlformats.org/package/2006/relationships"><Relationship Type="http://schemas.openxmlformats.org/officeDocument/2006/relationships/chart" Target="/xl/charts/chart38.xml" Id="rId1"/><Relationship Type="http://schemas.openxmlformats.org/officeDocument/2006/relationships/image" Target="/xl/media/image77.png" Id="rId2"/><Relationship Type="http://schemas.openxmlformats.org/officeDocument/2006/relationships/image" Target="/xl/media/image78.png" Id="rId3"/></Relationships>
</file>

<file path=xl/drawings/_rels/drawing4.xml.rels><Relationships xmlns="http://schemas.openxmlformats.org/package/2006/relationships"><Relationship Type="http://schemas.openxmlformats.org/officeDocument/2006/relationships/chart" Target="/xl/charts/chart3.xml" Id="rId1"/><Relationship Type="http://schemas.openxmlformats.org/officeDocument/2006/relationships/image" Target="/xl/media/image7.png" Id="rId2"/><Relationship Type="http://schemas.openxmlformats.org/officeDocument/2006/relationships/image" Target="/xl/media/image8.png" Id="rId3"/></Relationships>
</file>

<file path=xl/drawings/_rels/drawing40.xml.rels><Relationships xmlns="http://schemas.openxmlformats.org/package/2006/relationships"><Relationship Type="http://schemas.openxmlformats.org/officeDocument/2006/relationships/chart" Target="/xl/charts/chart39.xml" Id="rId1"/><Relationship Type="http://schemas.openxmlformats.org/officeDocument/2006/relationships/image" Target="/xl/media/image79.png" Id="rId2"/><Relationship Type="http://schemas.openxmlformats.org/officeDocument/2006/relationships/image" Target="/xl/media/image80.png" Id="rId3"/></Relationships>
</file>

<file path=xl/drawings/_rels/drawing41.xml.rels><Relationships xmlns="http://schemas.openxmlformats.org/package/2006/relationships"><Relationship Type="http://schemas.openxmlformats.org/officeDocument/2006/relationships/chart" Target="/xl/charts/chart40.xml" Id="rId1"/><Relationship Type="http://schemas.openxmlformats.org/officeDocument/2006/relationships/image" Target="/xl/media/image81.png" Id="rId2"/><Relationship Type="http://schemas.openxmlformats.org/officeDocument/2006/relationships/image" Target="/xl/media/image82.png" Id="rId3"/></Relationships>
</file>

<file path=xl/drawings/_rels/drawing42.xml.rels><Relationships xmlns="http://schemas.openxmlformats.org/package/2006/relationships"><Relationship Type="http://schemas.openxmlformats.org/officeDocument/2006/relationships/chart" Target="/xl/charts/chart41.xml" Id="rId1"/><Relationship Type="http://schemas.openxmlformats.org/officeDocument/2006/relationships/image" Target="/xl/media/image83.png" Id="rId2"/><Relationship Type="http://schemas.openxmlformats.org/officeDocument/2006/relationships/image" Target="/xl/media/image84.png" Id="rId3"/></Relationships>
</file>

<file path=xl/drawings/_rels/drawing43.xml.rels><Relationships xmlns="http://schemas.openxmlformats.org/package/2006/relationships"><Relationship Type="http://schemas.openxmlformats.org/officeDocument/2006/relationships/chart" Target="/xl/charts/chart42.xml" Id="rId1"/><Relationship Type="http://schemas.openxmlformats.org/officeDocument/2006/relationships/image" Target="/xl/media/image85.png" Id="rId2"/><Relationship Type="http://schemas.openxmlformats.org/officeDocument/2006/relationships/image" Target="/xl/media/image86.png" Id="rId3"/></Relationships>
</file>

<file path=xl/drawings/_rels/drawing44.xml.rels><Relationships xmlns="http://schemas.openxmlformats.org/package/2006/relationships"><Relationship Type="http://schemas.openxmlformats.org/officeDocument/2006/relationships/chart" Target="/xl/charts/chart43.xml" Id="rId1"/><Relationship Type="http://schemas.openxmlformats.org/officeDocument/2006/relationships/image" Target="/xl/media/image87.png" Id="rId2"/><Relationship Type="http://schemas.openxmlformats.org/officeDocument/2006/relationships/image" Target="/xl/media/image88.png" Id="rId3"/></Relationships>
</file>

<file path=xl/drawings/_rels/drawing45.xml.rels><Relationships xmlns="http://schemas.openxmlformats.org/package/2006/relationships"><Relationship Type="http://schemas.openxmlformats.org/officeDocument/2006/relationships/chart" Target="/xl/charts/chart44.xml" Id="rId1"/><Relationship Type="http://schemas.openxmlformats.org/officeDocument/2006/relationships/image" Target="/xl/media/image89.png" Id="rId2"/><Relationship Type="http://schemas.openxmlformats.org/officeDocument/2006/relationships/image" Target="/xl/media/image90.png" Id="rId3"/></Relationships>
</file>

<file path=xl/drawings/_rels/drawing46.xml.rels><Relationships xmlns="http://schemas.openxmlformats.org/package/2006/relationships"><Relationship Type="http://schemas.openxmlformats.org/officeDocument/2006/relationships/chart" Target="/xl/charts/chart45.xml" Id="rId1"/><Relationship Type="http://schemas.openxmlformats.org/officeDocument/2006/relationships/image" Target="/xl/media/image91.png" Id="rId2"/><Relationship Type="http://schemas.openxmlformats.org/officeDocument/2006/relationships/image" Target="/xl/media/image92.png" Id="rId3"/></Relationships>
</file>

<file path=xl/drawings/_rels/drawing47.xml.rels><Relationships xmlns="http://schemas.openxmlformats.org/package/2006/relationships"><Relationship Type="http://schemas.openxmlformats.org/officeDocument/2006/relationships/chart" Target="/xl/charts/chart46.xml" Id="rId1"/><Relationship Type="http://schemas.openxmlformats.org/officeDocument/2006/relationships/image" Target="/xl/media/image93.png" Id="rId2"/><Relationship Type="http://schemas.openxmlformats.org/officeDocument/2006/relationships/image" Target="/xl/media/image94.png" Id="rId3"/></Relationships>
</file>

<file path=xl/drawings/_rels/drawing48.xml.rels><Relationships xmlns="http://schemas.openxmlformats.org/package/2006/relationships"><Relationship Type="http://schemas.openxmlformats.org/officeDocument/2006/relationships/chart" Target="/xl/charts/chart47.xml" Id="rId1"/><Relationship Type="http://schemas.openxmlformats.org/officeDocument/2006/relationships/image" Target="/xl/media/image95.png" Id="rId2"/><Relationship Type="http://schemas.openxmlformats.org/officeDocument/2006/relationships/image" Target="/xl/media/image96.png" Id="rId3"/></Relationships>
</file>

<file path=xl/drawings/_rels/drawing49.xml.rels><Relationships xmlns="http://schemas.openxmlformats.org/package/2006/relationships"><Relationship Type="http://schemas.openxmlformats.org/officeDocument/2006/relationships/chart" Target="/xl/charts/chart48.xml" Id="rId1"/><Relationship Type="http://schemas.openxmlformats.org/officeDocument/2006/relationships/image" Target="/xl/media/image97.png" Id="rId2"/><Relationship Type="http://schemas.openxmlformats.org/officeDocument/2006/relationships/image" Target="/xl/media/image98.png" Id="rId3"/></Relationships>
</file>

<file path=xl/drawings/_rels/drawing5.xml.rels><Relationships xmlns="http://schemas.openxmlformats.org/package/2006/relationships"><Relationship Type="http://schemas.openxmlformats.org/officeDocument/2006/relationships/chart" Target="/xl/charts/chart4.xml" Id="rId1"/><Relationship Type="http://schemas.openxmlformats.org/officeDocument/2006/relationships/image" Target="/xl/media/image9.png" Id="rId2"/><Relationship Type="http://schemas.openxmlformats.org/officeDocument/2006/relationships/image" Target="/xl/media/image10.png" Id="rId3"/></Relationships>
</file>

<file path=xl/drawings/_rels/drawing50.xml.rels><Relationships xmlns="http://schemas.openxmlformats.org/package/2006/relationships"><Relationship Type="http://schemas.openxmlformats.org/officeDocument/2006/relationships/chart" Target="/xl/charts/chart49.xml" Id="rId1"/><Relationship Type="http://schemas.openxmlformats.org/officeDocument/2006/relationships/image" Target="/xl/media/image99.png" Id="rId2"/><Relationship Type="http://schemas.openxmlformats.org/officeDocument/2006/relationships/image" Target="/xl/media/image100.png" Id="rId3"/></Relationships>
</file>

<file path=xl/drawings/_rels/drawing51.xml.rels><Relationships xmlns="http://schemas.openxmlformats.org/package/2006/relationships"><Relationship Type="http://schemas.openxmlformats.org/officeDocument/2006/relationships/chart" Target="/xl/charts/chart50.xml" Id="rId1"/><Relationship Type="http://schemas.openxmlformats.org/officeDocument/2006/relationships/image" Target="/xl/media/image101.png" Id="rId2"/><Relationship Type="http://schemas.openxmlformats.org/officeDocument/2006/relationships/image" Target="/xl/media/image102.png" Id="rId3"/></Relationships>
</file>

<file path=xl/drawings/_rels/drawing52.xml.rels><Relationships xmlns="http://schemas.openxmlformats.org/package/2006/relationships"><Relationship Type="http://schemas.openxmlformats.org/officeDocument/2006/relationships/chart" Target="/xl/charts/chart51.xml" Id="rId1"/><Relationship Type="http://schemas.openxmlformats.org/officeDocument/2006/relationships/image" Target="/xl/media/image103.png" Id="rId2"/><Relationship Type="http://schemas.openxmlformats.org/officeDocument/2006/relationships/image" Target="/xl/media/image104.png" Id="rId3"/></Relationships>
</file>

<file path=xl/drawings/_rels/drawing53.xml.rels><Relationships xmlns="http://schemas.openxmlformats.org/package/2006/relationships"><Relationship Type="http://schemas.openxmlformats.org/officeDocument/2006/relationships/chart" Target="/xl/charts/chart52.xml" Id="rId1"/><Relationship Type="http://schemas.openxmlformats.org/officeDocument/2006/relationships/image" Target="/xl/media/image105.png" Id="rId2"/><Relationship Type="http://schemas.openxmlformats.org/officeDocument/2006/relationships/image" Target="/xl/media/image106.png" Id="rId3"/></Relationships>
</file>

<file path=xl/drawings/_rels/drawing54.xml.rels><Relationships xmlns="http://schemas.openxmlformats.org/package/2006/relationships"><Relationship Type="http://schemas.openxmlformats.org/officeDocument/2006/relationships/chart" Target="/xl/charts/chart53.xml" Id="rId1"/><Relationship Type="http://schemas.openxmlformats.org/officeDocument/2006/relationships/image" Target="/xl/media/image107.png" Id="rId2"/><Relationship Type="http://schemas.openxmlformats.org/officeDocument/2006/relationships/image" Target="/xl/media/image108.png" Id="rId3"/></Relationships>
</file>

<file path=xl/drawings/_rels/drawing55.xml.rels><Relationships xmlns="http://schemas.openxmlformats.org/package/2006/relationships"><Relationship Type="http://schemas.openxmlformats.org/officeDocument/2006/relationships/chart" Target="/xl/charts/chart54.xml" Id="rId1"/><Relationship Type="http://schemas.openxmlformats.org/officeDocument/2006/relationships/image" Target="/xl/media/image109.png" Id="rId2"/><Relationship Type="http://schemas.openxmlformats.org/officeDocument/2006/relationships/image" Target="/xl/media/image110.png" Id="rId3"/></Relationships>
</file>

<file path=xl/drawings/_rels/drawing56.xml.rels><Relationships xmlns="http://schemas.openxmlformats.org/package/2006/relationships"><Relationship Type="http://schemas.openxmlformats.org/officeDocument/2006/relationships/chart" Target="/xl/charts/chart55.xml" Id="rId1"/><Relationship Type="http://schemas.openxmlformats.org/officeDocument/2006/relationships/image" Target="/xl/media/image111.png" Id="rId2"/><Relationship Type="http://schemas.openxmlformats.org/officeDocument/2006/relationships/image" Target="/xl/media/image112.png" Id="rId3"/></Relationships>
</file>

<file path=xl/drawings/_rels/drawing57.xml.rels><Relationships xmlns="http://schemas.openxmlformats.org/package/2006/relationships"><Relationship Type="http://schemas.openxmlformats.org/officeDocument/2006/relationships/chart" Target="/xl/charts/chart56.xml" Id="rId1"/><Relationship Type="http://schemas.openxmlformats.org/officeDocument/2006/relationships/image" Target="/xl/media/image113.png" Id="rId2"/><Relationship Type="http://schemas.openxmlformats.org/officeDocument/2006/relationships/image" Target="/xl/media/image114.png" Id="rId3"/></Relationships>
</file>

<file path=xl/drawings/_rels/drawing58.xml.rels><Relationships xmlns="http://schemas.openxmlformats.org/package/2006/relationships"><Relationship Type="http://schemas.openxmlformats.org/officeDocument/2006/relationships/chart" Target="/xl/charts/chart57.xml" Id="rId1"/><Relationship Type="http://schemas.openxmlformats.org/officeDocument/2006/relationships/image" Target="/xl/media/image115.png" Id="rId2"/><Relationship Type="http://schemas.openxmlformats.org/officeDocument/2006/relationships/image" Target="/xl/media/image116.png" Id="rId3"/></Relationships>
</file>

<file path=xl/drawings/_rels/drawing59.xml.rels><Relationships xmlns="http://schemas.openxmlformats.org/package/2006/relationships"><Relationship Type="http://schemas.openxmlformats.org/officeDocument/2006/relationships/chart" Target="/xl/charts/chart58.xml" Id="rId1"/><Relationship Type="http://schemas.openxmlformats.org/officeDocument/2006/relationships/image" Target="/xl/media/image117.png" Id="rId2"/><Relationship Type="http://schemas.openxmlformats.org/officeDocument/2006/relationships/image" Target="/xl/media/image118.png" Id="rId3"/></Relationships>
</file>

<file path=xl/drawings/_rels/drawing6.xml.rels><Relationships xmlns="http://schemas.openxmlformats.org/package/2006/relationships"><Relationship Type="http://schemas.openxmlformats.org/officeDocument/2006/relationships/chart" Target="/xl/charts/chart5.xml" Id="rId1"/><Relationship Type="http://schemas.openxmlformats.org/officeDocument/2006/relationships/image" Target="/xl/media/image11.png" Id="rId2"/><Relationship Type="http://schemas.openxmlformats.org/officeDocument/2006/relationships/image" Target="/xl/media/image12.png" Id="rId3"/></Relationships>
</file>

<file path=xl/drawings/_rels/drawing60.xml.rels><Relationships xmlns="http://schemas.openxmlformats.org/package/2006/relationships"><Relationship Type="http://schemas.openxmlformats.org/officeDocument/2006/relationships/chart" Target="/xl/charts/chart59.xml" Id="rId1"/><Relationship Type="http://schemas.openxmlformats.org/officeDocument/2006/relationships/image" Target="/xl/media/image119.png" Id="rId2"/><Relationship Type="http://schemas.openxmlformats.org/officeDocument/2006/relationships/image" Target="/xl/media/image120.png" Id="rId3"/></Relationships>
</file>

<file path=xl/drawings/_rels/drawing61.xml.rels><Relationships xmlns="http://schemas.openxmlformats.org/package/2006/relationships"><Relationship Type="http://schemas.openxmlformats.org/officeDocument/2006/relationships/chart" Target="/xl/charts/chart60.xml" Id="rId1"/><Relationship Type="http://schemas.openxmlformats.org/officeDocument/2006/relationships/image" Target="/xl/media/image121.png" Id="rId2"/><Relationship Type="http://schemas.openxmlformats.org/officeDocument/2006/relationships/image" Target="/xl/media/image122.png" Id="rId3"/></Relationships>
</file>

<file path=xl/drawings/_rels/drawing62.xml.rels><Relationships xmlns="http://schemas.openxmlformats.org/package/2006/relationships"><Relationship Type="http://schemas.openxmlformats.org/officeDocument/2006/relationships/chart" Target="/xl/charts/chart61.xml" Id="rId1"/><Relationship Type="http://schemas.openxmlformats.org/officeDocument/2006/relationships/image" Target="/xl/media/image123.png" Id="rId2"/><Relationship Type="http://schemas.openxmlformats.org/officeDocument/2006/relationships/image" Target="/xl/media/image124.png" Id="rId3"/></Relationships>
</file>

<file path=xl/drawings/_rels/drawing63.xml.rels><Relationships xmlns="http://schemas.openxmlformats.org/package/2006/relationships"><Relationship Type="http://schemas.openxmlformats.org/officeDocument/2006/relationships/chart" Target="/xl/charts/chart62.xml" Id="rId1"/><Relationship Type="http://schemas.openxmlformats.org/officeDocument/2006/relationships/image" Target="/xl/media/image125.png" Id="rId2"/><Relationship Type="http://schemas.openxmlformats.org/officeDocument/2006/relationships/image" Target="/xl/media/image126.png" Id="rId3"/></Relationships>
</file>

<file path=xl/drawings/_rels/drawing64.xml.rels><Relationships xmlns="http://schemas.openxmlformats.org/package/2006/relationships"><Relationship Type="http://schemas.openxmlformats.org/officeDocument/2006/relationships/chart" Target="/xl/charts/chart63.xml" Id="rId1"/><Relationship Type="http://schemas.openxmlformats.org/officeDocument/2006/relationships/image" Target="/xl/media/image127.png" Id="rId2"/><Relationship Type="http://schemas.openxmlformats.org/officeDocument/2006/relationships/image" Target="/xl/media/image128.png" Id="rId3"/></Relationships>
</file>

<file path=xl/drawings/_rels/drawing65.xml.rels><Relationships xmlns="http://schemas.openxmlformats.org/package/2006/relationships"><Relationship Type="http://schemas.openxmlformats.org/officeDocument/2006/relationships/chart" Target="/xl/charts/chart64.xml" Id="rId1"/><Relationship Type="http://schemas.openxmlformats.org/officeDocument/2006/relationships/image" Target="/xl/media/image129.png" Id="rId2"/><Relationship Type="http://schemas.openxmlformats.org/officeDocument/2006/relationships/image" Target="/xl/media/image130.png" Id="rId3"/></Relationships>
</file>

<file path=xl/drawings/_rels/drawing66.xml.rels><Relationships xmlns="http://schemas.openxmlformats.org/package/2006/relationships"><Relationship Type="http://schemas.openxmlformats.org/officeDocument/2006/relationships/chart" Target="/xl/charts/chart65.xml" Id="rId1"/><Relationship Type="http://schemas.openxmlformats.org/officeDocument/2006/relationships/image" Target="/xl/media/image131.png" Id="rId2"/><Relationship Type="http://schemas.openxmlformats.org/officeDocument/2006/relationships/image" Target="/xl/media/image132.png" Id="rId3"/></Relationships>
</file>

<file path=xl/drawings/_rels/drawing67.xml.rels><Relationships xmlns="http://schemas.openxmlformats.org/package/2006/relationships"><Relationship Type="http://schemas.openxmlformats.org/officeDocument/2006/relationships/chart" Target="/xl/charts/chart66.xml" Id="rId1"/><Relationship Type="http://schemas.openxmlformats.org/officeDocument/2006/relationships/image" Target="/xl/media/image133.png" Id="rId2"/><Relationship Type="http://schemas.openxmlformats.org/officeDocument/2006/relationships/image" Target="/xl/media/image134.png" Id="rId3"/></Relationships>
</file>

<file path=xl/drawings/_rels/drawing68.xml.rels><Relationships xmlns="http://schemas.openxmlformats.org/package/2006/relationships"><Relationship Type="http://schemas.openxmlformats.org/officeDocument/2006/relationships/chart" Target="/xl/charts/chart67.xml" Id="rId1"/><Relationship Type="http://schemas.openxmlformats.org/officeDocument/2006/relationships/image" Target="/xl/media/image135.png" Id="rId2"/><Relationship Type="http://schemas.openxmlformats.org/officeDocument/2006/relationships/image" Target="/xl/media/image136.png" Id="rId3"/></Relationships>
</file>

<file path=xl/drawings/_rels/drawing69.xml.rels><Relationships xmlns="http://schemas.openxmlformats.org/package/2006/relationships"><Relationship Type="http://schemas.openxmlformats.org/officeDocument/2006/relationships/chart" Target="/xl/charts/chart68.xml" Id="rId1"/><Relationship Type="http://schemas.openxmlformats.org/officeDocument/2006/relationships/image" Target="/xl/media/image137.png" Id="rId2"/><Relationship Type="http://schemas.openxmlformats.org/officeDocument/2006/relationships/image" Target="/xl/media/image138.png" Id="rId3"/></Relationships>
</file>

<file path=xl/drawings/_rels/drawing7.xml.rels><Relationships xmlns="http://schemas.openxmlformats.org/package/2006/relationships"><Relationship Type="http://schemas.openxmlformats.org/officeDocument/2006/relationships/chart" Target="/xl/charts/chart6.xml" Id="rId1"/><Relationship Type="http://schemas.openxmlformats.org/officeDocument/2006/relationships/image" Target="/xl/media/image13.png" Id="rId2"/><Relationship Type="http://schemas.openxmlformats.org/officeDocument/2006/relationships/image" Target="/xl/media/image14.png" Id="rId3"/></Relationships>
</file>

<file path=xl/drawings/_rels/drawing70.xml.rels><Relationships xmlns="http://schemas.openxmlformats.org/package/2006/relationships"><Relationship Type="http://schemas.openxmlformats.org/officeDocument/2006/relationships/chart" Target="/xl/charts/chart69.xml" Id="rId1"/><Relationship Type="http://schemas.openxmlformats.org/officeDocument/2006/relationships/image" Target="/xl/media/image139.png" Id="rId2"/><Relationship Type="http://schemas.openxmlformats.org/officeDocument/2006/relationships/image" Target="/xl/media/image140.png" Id="rId3"/></Relationships>
</file>

<file path=xl/drawings/_rels/drawing71.xml.rels><Relationships xmlns="http://schemas.openxmlformats.org/package/2006/relationships"><Relationship Type="http://schemas.openxmlformats.org/officeDocument/2006/relationships/chart" Target="/xl/charts/chart70.xml" Id="rId1"/><Relationship Type="http://schemas.openxmlformats.org/officeDocument/2006/relationships/image" Target="/xl/media/image141.png" Id="rId2"/><Relationship Type="http://schemas.openxmlformats.org/officeDocument/2006/relationships/image" Target="/xl/media/image142.png" Id="rId3"/></Relationships>
</file>

<file path=xl/drawings/_rels/drawing72.xml.rels><Relationships xmlns="http://schemas.openxmlformats.org/package/2006/relationships"><Relationship Type="http://schemas.openxmlformats.org/officeDocument/2006/relationships/chart" Target="/xl/charts/chart71.xml" Id="rId1"/><Relationship Type="http://schemas.openxmlformats.org/officeDocument/2006/relationships/image" Target="/xl/media/image143.png" Id="rId2"/><Relationship Type="http://schemas.openxmlformats.org/officeDocument/2006/relationships/image" Target="/xl/media/image144.png" Id="rId3"/></Relationships>
</file>

<file path=xl/drawings/_rels/drawing73.xml.rels><Relationships xmlns="http://schemas.openxmlformats.org/package/2006/relationships"><Relationship Type="http://schemas.openxmlformats.org/officeDocument/2006/relationships/chart" Target="/xl/charts/chart72.xml" Id="rId1"/><Relationship Type="http://schemas.openxmlformats.org/officeDocument/2006/relationships/image" Target="/xl/media/image145.png" Id="rId2"/><Relationship Type="http://schemas.openxmlformats.org/officeDocument/2006/relationships/image" Target="/xl/media/image146.png" Id="rId3"/></Relationships>
</file>

<file path=xl/drawings/_rels/drawing74.xml.rels><Relationships xmlns="http://schemas.openxmlformats.org/package/2006/relationships"><Relationship Type="http://schemas.openxmlformats.org/officeDocument/2006/relationships/chart" Target="/xl/charts/chart73.xml" Id="rId1"/><Relationship Type="http://schemas.openxmlformats.org/officeDocument/2006/relationships/image" Target="/xl/media/image147.png" Id="rId2"/><Relationship Type="http://schemas.openxmlformats.org/officeDocument/2006/relationships/image" Target="/xl/media/image148.png" Id="rId3"/></Relationships>
</file>

<file path=xl/drawings/_rels/drawing75.xml.rels><Relationships xmlns="http://schemas.openxmlformats.org/package/2006/relationships"><Relationship Type="http://schemas.openxmlformats.org/officeDocument/2006/relationships/chart" Target="/xl/charts/chart74.xml" Id="rId1"/><Relationship Type="http://schemas.openxmlformats.org/officeDocument/2006/relationships/image" Target="/xl/media/image149.png" Id="rId2"/><Relationship Type="http://schemas.openxmlformats.org/officeDocument/2006/relationships/image" Target="/xl/media/image150.png" Id="rId3"/></Relationships>
</file>

<file path=xl/drawings/_rels/drawing76.xml.rels><Relationships xmlns="http://schemas.openxmlformats.org/package/2006/relationships"><Relationship Type="http://schemas.openxmlformats.org/officeDocument/2006/relationships/chart" Target="/xl/charts/chart75.xml" Id="rId1"/><Relationship Type="http://schemas.openxmlformats.org/officeDocument/2006/relationships/image" Target="/xl/media/image151.png" Id="rId2"/><Relationship Type="http://schemas.openxmlformats.org/officeDocument/2006/relationships/image" Target="/xl/media/image152.png" Id="rId3"/></Relationships>
</file>

<file path=xl/drawings/_rels/drawing77.xml.rels><Relationships xmlns="http://schemas.openxmlformats.org/package/2006/relationships"><Relationship Type="http://schemas.openxmlformats.org/officeDocument/2006/relationships/chart" Target="/xl/charts/chart76.xml" Id="rId1"/><Relationship Type="http://schemas.openxmlformats.org/officeDocument/2006/relationships/image" Target="/xl/media/image153.png" Id="rId2"/><Relationship Type="http://schemas.openxmlformats.org/officeDocument/2006/relationships/image" Target="/xl/media/image154.png" Id="rId3"/></Relationships>
</file>

<file path=xl/drawings/_rels/drawing78.xml.rels><Relationships xmlns="http://schemas.openxmlformats.org/package/2006/relationships"><Relationship Type="http://schemas.openxmlformats.org/officeDocument/2006/relationships/chart" Target="/xl/charts/chart77.xml" Id="rId1"/><Relationship Type="http://schemas.openxmlformats.org/officeDocument/2006/relationships/image" Target="/xl/media/image155.png" Id="rId2"/><Relationship Type="http://schemas.openxmlformats.org/officeDocument/2006/relationships/image" Target="/xl/media/image156.png" Id="rId3"/></Relationships>
</file>

<file path=xl/drawings/_rels/drawing79.xml.rels><Relationships xmlns="http://schemas.openxmlformats.org/package/2006/relationships"><Relationship Type="http://schemas.openxmlformats.org/officeDocument/2006/relationships/chart" Target="/xl/charts/chart78.xml" Id="rId1"/><Relationship Type="http://schemas.openxmlformats.org/officeDocument/2006/relationships/image" Target="/xl/media/image157.png" Id="rId2"/><Relationship Type="http://schemas.openxmlformats.org/officeDocument/2006/relationships/image" Target="/xl/media/image158.png" Id="rId3"/></Relationships>
</file>

<file path=xl/drawings/_rels/drawing8.xml.rels><Relationships xmlns="http://schemas.openxmlformats.org/package/2006/relationships"><Relationship Type="http://schemas.openxmlformats.org/officeDocument/2006/relationships/chart" Target="/xl/charts/chart7.xml" Id="rId1"/><Relationship Type="http://schemas.openxmlformats.org/officeDocument/2006/relationships/image" Target="/xl/media/image15.png" Id="rId2"/><Relationship Type="http://schemas.openxmlformats.org/officeDocument/2006/relationships/image" Target="/xl/media/image16.png" Id="rId3"/></Relationships>
</file>

<file path=xl/drawings/_rels/drawing80.xml.rels><Relationships xmlns="http://schemas.openxmlformats.org/package/2006/relationships"><Relationship Type="http://schemas.openxmlformats.org/officeDocument/2006/relationships/chart" Target="/xl/charts/chart79.xml" Id="rId1"/><Relationship Type="http://schemas.openxmlformats.org/officeDocument/2006/relationships/image" Target="/xl/media/image159.png" Id="rId2"/><Relationship Type="http://schemas.openxmlformats.org/officeDocument/2006/relationships/image" Target="/xl/media/image160.png" Id="rId3"/></Relationships>
</file>

<file path=xl/drawings/_rels/drawing81.xml.rels><Relationships xmlns="http://schemas.openxmlformats.org/package/2006/relationships"><Relationship Type="http://schemas.openxmlformats.org/officeDocument/2006/relationships/chart" Target="/xl/charts/chart80.xml" Id="rId1"/><Relationship Type="http://schemas.openxmlformats.org/officeDocument/2006/relationships/image" Target="/xl/media/image161.png" Id="rId2"/><Relationship Type="http://schemas.openxmlformats.org/officeDocument/2006/relationships/image" Target="/xl/media/image162.png" Id="rId3"/></Relationships>
</file>

<file path=xl/drawings/_rels/drawing82.xml.rels><Relationships xmlns="http://schemas.openxmlformats.org/package/2006/relationships"><Relationship Type="http://schemas.openxmlformats.org/officeDocument/2006/relationships/chart" Target="/xl/charts/chart81.xml" Id="rId1"/><Relationship Type="http://schemas.openxmlformats.org/officeDocument/2006/relationships/image" Target="/xl/media/image163.png" Id="rId2"/><Relationship Type="http://schemas.openxmlformats.org/officeDocument/2006/relationships/image" Target="/xl/media/image164.png" Id="rId3"/></Relationships>
</file>

<file path=xl/drawings/_rels/drawing83.xml.rels><Relationships xmlns="http://schemas.openxmlformats.org/package/2006/relationships"><Relationship Type="http://schemas.openxmlformats.org/officeDocument/2006/relationships/chart" Target="/xl/charts/chart82.xml" Id="rId1"/><Relationship Type="http://schemas.openxmlformats.org/officeDocument/2006/relationships/image" Target="/xl/media/image165.png" Id="rId2"/><Relationship Type="http://schemas.openxmlformats.org/officeDocument/2006/relationships/image" Target="/xl/media/image166.png" Id="rId3"/></Relationships>
</file>

<file path=xl/drawings/_rels/drawing84.xml.rels><Relationships xmlns="http://schemas.openxmlformats.org/package/2006/relationships"><Relationship Type="http://schemas.openxmlformats.org/officeDocument/2006/relationships/chart" Target="/xl/charts/chart83.xml" Id="rId1"/><Relationship Type="http://schemas.openxmlformats.org/officeDocument/2006/relationships/image" Target="/xl/media/image167.png" Id="rId2"/><Relationship Type="http://schemas.openxmlformats.org/officeDocument/2006/relationships/image" Target="/xl/media/image168.png" Id="rId3"/></Relationships>
</file>

<file path=xl/drawings/_rels/drawing85.xml.rels><Relationships xmlns="http://schemas.openxmlformats.org/package/2006/relationships"><Relationship Type="http://schemas.openxmlformats.org/officeDocument/2006/relationships/chart" Target="/xl/charts/chart84.xml" Id="rId1"/><Relationship Type="http://schemas.openxmlformats.org/officeDocument/2006/relationships/image" Target="/xl/media/image169.png" Id="rId2"/><Relationship Type="http://schemas.openxmlformats.org/officeDocument/2006/relationships/image" Target="/xl/media/image170.png" Id="rId3"/></Relationships>
</file>

<file path=xl/drawings/_rels/drawing86.xml.rels><Relationships xmlns="http://schemas.openxmlformats.org/package/2006/relationships"><Relationship Type="http://schemas.openxmlformats.org/officeDocument/2006/relationships/image" Target="/xl/media/image171.png" Id="rId1"/></Relationships>
</file>

<file path=xl/drawings/_rels/drawing9.xml.rels><Relationships xmlns="http://schemas.openxmlformats.org/package/2006/relationships"><Relationship Type="http://schemas.openxmlformats.org/officeDocument/2006/relationships/chart" Target="/xl/charts/chart8.xml" Id="rId1"/><Relationship Type="http://schemas.openxmlformats.org/officeDocument/2006/relationships/image" Target="/xl/media/image17.png" Id="rId2"/><Relationship Type="http://schemas.openxmlformats.org/officeDocument/2006/relationships/image" Target="/xl/media/image18.png" Id="rId3"/></Relationships>
</file>

<file path=xl/drawings/drawing1.xml><?xml version="1.0" encoding="utf-8"?>
<wsDr xmlns="http://schemas.openxmlformats.org/drawingml/2006/spreadsheetDrawing">
  <twoCellAnchor editAs="oneCell">
    <from>
      <col>1</col>
      <colOff>1202532</colOff>
      <row>1</row>
      <rowOff>35718</rowOff>
    </from>
    <to>
      <col>2</col>
      <colOff>161767</colOff>
      <row>4</row>
      <rowOff>184218</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cstate="print" r:embed="rId2"/>
        <a:stretch xmlns:a="http://schemas.openxmlformats.org/drawingml/2006/main">
          <a:fillRect/>
        </a:stretch>
      </blipFill>
      <spPr bwMode="auto">
        <a:xfrm xmlns:a="http://schemas.openxmlformats.org/drawingml/2006/main">
          <a:off x="1297782" y="197643"/>
          <a:ext cx="387985" cy="720000"/>
        </a:xfrm>
        <a:prstGeom xmlns:a="http://schemas.openxmlformats.org/drawingml/2006/main" prst="rect">
          <avLst/>
        </a:prstGeom>
        <a:noFill xmlns:a="http://schemas.openxmlformats.org/drawingml/2006/main"/>
        <a:ln xmlns:a="http://schemas.openxmlformats.org/drawingml/2006/main">
          <a:noFill/>
          <a:prstDash val="solid"/>
        </a:ln>
      </spPr>
    </pic>
    <clientData/>
  </twoCellAnchor>
  <oneCellAnchor>
    <from>
      <col>15</col>
      <colOff>64634</colOff>
      <row>12</row>
      <rowOff>27214</rowOff>
    </from>
    <ext cx="440373" cy="440373"/>
    <pic>
      <nvPicPr>
        <cNvPr id="102" name="Imagen 101">
          <a:hlinkClick xmlns:a="http://schemas.openxmlformats.org/drawingml/2006/main" xmlns:r="http://schemas.openxmlformats.org/officeDocument/2006/relationships" r:id="rId2"/>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20638634" y="2490107"/>
          <a:ext cx="440373" cy="440373"/>
        </a:xfrm>
        <a:prstGeom xmlns:a="http://schemas.openxmlformats.org/drawingml/2006/main" prst="rect">
          <avLst/>
        </a:prstGeom>
        <a:ln xmlns:a="http://schemas.openxmlformats.org/drawingml/2006/main">
          <a:prstDash val="solid"/>
        </a:ln>
      </spPr>
    </pic>
    <clientData/>
  </oneCellAnchor>
</wsDr>
</file>

<file path=xl/drawings/drawing10.xml><?xml version="1.0" encoding="utf-8"?>
<wsDr xmlns="http://schemas.openxmlformats.org/drawingml/2006/spreadsheetDrawing">
  <twoCellAnchor>
    <from>
      <col>2</col>
      <colOff>9525</colOff>
      <row>26</row>
      <rowOff>42861</rowOff>
    </from>
    <to>
      <col>8</col>
      <colOff>781049</colOff>
      <row>40</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11.xml><?xml version="1.0" encoding="utf-8"?>
<wsDr xmlns="http://schemas.openxmlformats.org/drawingml/2006/spreadsheetDrawing">
  <twoCellAnchor>
    <from>
      <col>2</col>
      <colOff>9525</colOff>
      <row>26</row>
      <rowOff>42861</rowOff>
    </from>
    <to>
      <col>8</col>
      <colOff>781049</colOff>
      <row>40</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12.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13.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14.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15.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16.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17.xml><?xml version="1.0" encoding="utf-8"?>
<wsDr xmlns="http://schemas.openxmlformats.org/drawingml/2006/spreadsheetDrawing">
  <twoCellAnchor>
    <from>
      <col>2</col>
      <colOff>9525</colOff>
      <row>26</row>
      <rowOff>42861</rowOff>
    </from>
    <to>
      <col>8</col>
      <colOff>781049</colOff>
      <row>45</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18.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19.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oneCellAnchor>
    <from>
      <col>1</col>
      <colOff>82316</colOff>
      <row>1</row>
      <rowOff>58797</rowOff>
    </from>
    <ext cx="664822" cy="451848"/>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844316" y="249297"/>
          <a:ext cx="664822" cy="451848"/>
        </a:xfrm>
        <a:prstGeom xmlns:a="http://schemas.openxmlformats.org/drawingml/2006/main" prst="rect">
          <avLst/>
        </a:prstGeom>
        <a:ln xmlns:a="http://schemas.openxmlformats.org/drawingml/2006/main">
          <a:prstDash val="solid"/>
        </a:ln>
      </spPr>
    </pic>
    <clientData/>
  </oneCellAnchor>
  <oneCellAnchor>
    <from>
      <col>2</col>
      <colOff>1119188</colOff>
      <row>4</row>
      <rowOff>35719</rowOff>
    </from>
    <ext cx="407384" cy="756000"/>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2281238" y="797719"/>
          <a:ext cx="407384" cy="756000"/>
        </a:xfrm>
        <a:prstGeom xmlns:a="http://schemas.openxmlformats.org/drawingml/2006/main" prst="rect">
          <avLst/>
        </a:prstGeom>
        <a:noFill xmlns:a="http://schemas.openxmlformats.org/drawingml/2006/main"/>
        <a:ln xmlns:a="http://schemas.openxmlformats.org/drawingml/2006/main">
          <a:noFill/>
          <a:prstDash val="solid"/>
        </a:ln>
      </spPr>
    </pic>
    <clientData/>
  </oneCellAnchor>
</wsDr>
</file>

<file path=xl/drawings/drawing2.xml><?xml version="1.0" encoding="utf-8"?>
<wsDr xmlns="http://schemas.openxmlformats.org/drawingml/2006/spreadsheetDrawing">
  <twoCellAnchor>
    <from>
      <col>2</col>
      <colOff>9525</colOff>
      <row>26</row>
      <rowOff>42861</rowOff>
    </from>
    <to>
      <col>8</col>
      <colOff>781049</colOff>
      <row>38</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20.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oneCellAnchor>
    <from>
      <col>1</col>
      <colOff>82316</colOff>
      <row>1</row>
      <rowOff>58797</rowOff>
    </from>
    <ext cx="664822" cy="451848"/>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844316" y="249297"/>
          <a:ext cx="664822" cy="451848"/>
        </a:xfrm>
        <a:prstGeom xmlns:a="http://schemas.openxmlformats.org/drawingml/2006/main" prst="rect">
          <avLst/>
        </a:prstGeom>
        <a:ln xmlns:a="http://schemas.openxmlformats.org/drawingml/2006/main">
          <a:prstDash val="solid"/>
        </a:ln>
      </spPr>
    </pic>
    <clientData/>
  </oneCellAnchor>
  <oneCellAnchor>
    <from>
      <col>2</col>
      <colOff>1119188</colOff>
      <row>4</row>
      <rowOff>35719</rowOff>
    </from>
    <ext cx="407384" cy="756000"/>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2281238" y="797719"/>
          <a:ext cx="407384" cy="756000"/>
        </a:xfrm>
        <a:prstGeom xmlns:a="http://schemas.openxmlformats.org/drawingml/2006/main" prst="rect">
          <avLst/>
        </a:prstGeom>
        <a:noFill xmlns:a="http://schemas.openxmlformats.org/drawingml/2006/main"/>
        <a:ln xmlns:a="http://schemas.openxmlformats.org/drawingml/2006/main">
          <a:noFill/>
          <a:prstDash val="solid"/>
        </a:ln>
      </spPr>
    </pic>
    <clientData/>
  </oneCellAnchor>
</wsDr>
</file>

<file path=xl/drawings/drawing21.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oneCellAnchor>
    <from>
      <col>1</col>
      <colOff>82316</colOff>
      <row>1</row>
      <rowOff>58797</rowOff>
    </from>
    <ext cx="664822" cy="451848"/>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844316" y="249297"/>
          <a:ext cx="664822" cy="451848"/>
        </a:xfrm>
        <a:prstGeom xmlns:a="http://schemas.openxmlformats.org/drawingml/2006/main" prst="rect">
          <avLst/>
        </a:prstGeom>
        <a:ln xmlns:a="http://schemas.openxmlformats.org/drawingml/2006/main">
          <a:prstDash val="solid"/>
        </a:ln>
      </spPr>
    </pic>
    <clientData/>
  </oneCellAnchor>
  <oneCellAnchor>
    <from>
      <col>2</col>
      <colOff>1119188</colOff>
      <row>4</row>
      <rowOff>35719</rowOff>
    </from>
    <ext cx="407384" cy="756000"/>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2281238" y="797719"/>
          <a:ext cx="407384" cy="756000"/>
        </a:xfrm>
        <a:prstGeom xmlns:a="http://schemas.openxmlformats.org/drawingml/2006/main" prst="rect">
          <avLst/>
        </a:prstGeom>
        <a:noFill xmlns:a="http://schemas.openxmlformats.org/drawingml/2006/main"/>
        <a:ln xmlns:a="http://schemas.openxmlformats.org/drawingml/2006/main">
          <a:noFill/>
          <a:prstDash val="solid"/>
        </a:ln>
      </spPr>
    </pic>
    <clientData/>
  </oneCellAnchor>
</wsDr>
</file>

<file path=xl/drawings/drawing22.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23.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24.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25.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313751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92147"/>
          <a:ext cx="660060" cy="428035"/>
        </a:xfrm>
        <a:prstGeom xmlns:a="http://schemas.openxmlformats.org/drawingml/2006/main" prst="rect">
          <avLst/>
        </a:prstGeom>
        <a:ln xmlns:a="http://schemas.openxmlformats.org/drawingml/2006/main">
          <a:prstDash val="solid"/>
        </a:ln>
      </spPr>
    </pic>
    <clientData/>
  </twoCellAnchor>
  <twoCellAnchor editAs="oneCell">
    <from>
      <col>2</col>
      <colOff>1131094</colOff>
      <row>4</row>
      <rowOff>23812</rowOff>
    </from>
    <to>
      <col>2</col>
      <colOff>1538478</colOff>
      <row>7</row>
      <rowOff>184499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26419" y="738187"/>
          <a:ext cx="407384" cy="751237"/>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26.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313751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92147"/>
          <a:ext cx="660060" cy="428035"/>
        </a:xfrm>
        <a:prstGeom xmlns:a="http://schemas.openxmlformats.org/drawingml/2006/main" prst="rect">
          <avLst/>
        </a:prstGeom>
        <a:ln xmlns:a="http://schemas.openxmlformats.org/drawingml/2006/main">
          <a:prstDash val="solid"/>
        </a:ln>
      </spPr>
    </pic>
    <clientData/>
  </twoCellAnchor>
  <twoCellAnchor editAs="oneCell">
    <from>
      <col>2</col>
      <colOff>1131094</colOff>
      <row>4</row>
      <rowOff>23812</rowOff>
    </from>
    <to>
      <col>2</col>
      <colOff>1538478</colOff>
      <row>7</row>
      <rowOff>184499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26419" y="738187"/>
          <a:ext cx="407384" cy="751237"/>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27.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313751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92147"/>
          <a:ext cx="660060" cy="428035"/>
        </a:xfrm>
        <a:prstGeom xmlns:a="http://schemas.openxmlformats.org/drawingml/2006/main" prst="rect">
          <avLst/>
        </a:prstGeom>
        <a:ln xmlns:a="http://schemas.openxmlformats.org/drawingml/2006/main">
          <a:prstDash val="solid"/>
        </a:ln>
      </spPr>
    </pic>
    <clientData/>
  </twoCellAnchor>
  <twoCellAnchor editAs="oneCell">
    <from>
      <col>2</col>
      <colOff>1131094</colOff>
      <row>4</row>
      <rowOff>23812</rowOff>
    </from>
    <to>
      <col>2</col>
      <colOff>1538478</colOff>
      <row>7</row>
      <rowOff>184499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26419" y="738187"/>
          <a:ext cx="407384" cy="751237"/>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28.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5">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6"/>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29.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5">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6"/>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3.xml><?xml version="1.0" encoding="utf-8"?>
<wsDr xmlns="http://schemas.openxmlformats.org/drawingml/2006/spreadsheetDrawing">
  <twoCellAnchor>
    <from>
      <col>2</col>
      <colOff>9525</colOff>
      <row>26</row>
      <rowOff>42861</rowOff>
    </from>
    <to>
      <col>8</col>
      <colOff>781049</colOff>
      <row>36</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30.xml><?xml version="1.0" encoding="utf-8"?>
<wsDr xmlns="http://schemas.openxmlformats.org/drawingml/2006/spreadsheetDrawing">
  <twoCellAnchor>
    <from>
      <col>2</col>
      <colOff>9525</colOff>
      <row>26</row>
      <rowOff>42861</rowOff>
    </from>
    <to>
      <col>8</col>
      <colOff>781049</colOff>
      <row>46</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31.xml><?xml version="1.0" encoding="utf-8"?>
<wsDr xmlns="http://schemas.openxmlformats.org/drawingml/2006/spreadsheetDrawing">
  <twoCellAnchor>
    <from>
      <col>2</col>
      <colOff>9525</colOff>
      <row>26</row>
      <rowOff>42861</rowOff>
    </from>
    <to>
      <col>8</col>
      <colOff>781049</colOff>
      <row>44</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32.xml><?xml version="1.0" encoding="utf-8"?>
<wsDr xmlns="http://schemas.openxmlformats.org/drawingml/2006/spreadsheetDrawing">
  <twoCellAnchor>
    <from>
      <col>2</col>
      <colOff>9525</colOff>
      <row>26</row>
      <rowOff>42861</rowOff>
    </from>
    <to>
      <col>8</col>
      <colOff>781049</colOff>
      <row>43</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33.xml><?xml version="1.0" encoding="utf-8"?>
<wsDr xmlns="http://schemas.openxmlformats.org/drawingml/2006/spreadsheetDrawing">
  <twoCellAnchor>
    <from>
      <col>2</col>
      <colOff>9525</colOff>
      <row>26</row>
      <rowOff>42861</rowOff>
    </from>
    <to>
      <col>8</col>
      <colOff>781049</colOff>
      <row>50</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313751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92147"/>
          <a:ext cx="660060" cy="428035"/>
        </a:xfrm>
        <a:prstGeom xmlns:a="http://schemas.openxmlformats.org/drawingml/2006/main" prst="rect">
          <avLst/>
        </a:prstGeom>
        <a:ln xmlns:a="http://schemas.openxmlformats.org/drawingml/2006/main">
          <a:prstDash val="solid"/>
        </a:ln>
      </spPr>
    </pic>
    <clientData/>
  </twoCellAnchor>
  <twoCellAnchor editAs="oneCell">
    <from>
      <col>2</col>
      <colOff>1131094</colOff>
      <row>4</row>
      <rowOff>23812</rowOff>
    </from>
    <to>
      <col>2</col>
      <colOff>1538478</colOff>
      <row>7</row>
      <rowOff>184499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26419" y="738187"/>
          <a:ext cx="407384" cy="751237"/>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34.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313751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92147"/>
          <a:ext cx="660060" cy="428035"/>
        </a:xfrm>
        <a:prstGeom xmlns:a="http://schemas.openxmlformats.org/drawingml/2006/main" prst="rect">
          <avLst/>
        </a:prstGeom>
        <a:ln xmlns:a="http://schemas.openxmlformats.org/drawingml/2006/main">
          <a:prstDash val="solid"/>
        </a:ln>
      </spPr>
    </pic>
    <clientData/>
  </twoCellAnchor>
  <twoCellAnchor editAs="oneCell">
    <from>
      <col>2</col>
      <colOff>1131094</colOff>
      <row>4</row>
      <rowOff>23812</rowOff>
    </from>
    <to>
      <col>2</col>
      <colOff>1538478</colOff>
      <row>7</row>
      <rowOff>184499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26419" y="738187"/>
          <a:ext cx="407384" cy="751237"/>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35.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313751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92147"/>
          <a:ext cx="660060" cy="428035"/>
        </a:xfrm>
        <a:prstGeom xmlns:a="http://schemas.openxmlformats.org/drawingml/2006/main" prst="rect">
          <avLst/>
        </a:prstGeom>
        <a:ln xmlns:a="http://schemas.openxmlformats.org/drawingml/2006/main">
          <a:prstDash val="solid"/>
        </a:ln>
      </spPr>
    </pic>
    <clientData/>
  </twoCellAnchor>
  <twoCellAnchor editAs="oneCell">
    <from>
      <col>2</col>
      <colOff>1131094</colOff>
      <row>4</row>
      <rowOff>23812</rowOff>
    </from>
    <to>
      <col>2</col>
      <colOff>1538478</colOff>
      <row>7</row>
      <rowOff>184499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26419" y="738187"/>
          <a:ext cx="407384" cy="751237"/>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36.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37.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38.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39.xml><?xml version="1.0" encoding="utf-8"?>
<wsDr xmlns="http://schemas.openxmlformats.org/drawingml/2006/spreadsheetDrawing">
  <twoCellAnchor>
    <from>
      <col>2</col>
      <colOff>9525</colOff>
      <row>26</row>
      <rowOff>42861</rowOff>
    </from>
    <to>
      <col>8</col>
      <colOff>781049</colOff>
      <row>46</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4.xml><?xml version="1.0" encoding="utf-8"?>
<wsDr xmlns="http://schemas.openxmlformats.org/drawingml/2006/spreadsheetDrawing">
  <twoCellAnchor>
    <from>
      <col>2</col>
      <colOff>9525</colOff>
      <row>26</row>
      <rowOff>42861</rowOff>
    </from>
    <to>
      <col>8</col>
      <colOff>781049</colOff>
      <row>51</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40.xml><?xml version="1.0" encoding="utf-8"?>
<wsDr xmlns="http://schemas.openxmlformats.org/drawingml/2006/spreadsheetDrawing">
  <twoCellAnchor>
    <from>
      <col>2</col>
      <colOff>9525</colOff>
      <row>26</row>
      <rowOff>42861</rowOff>
    </from>
    <to>
      <col>8</col>
      <colOff>781049</colOff>
      <row>37</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41.xml><?xml version="1.0" encoding="utf-8"?>
<wsDr xmlns="http://schemas.openxmlformats.org/drawingml/2006/spreadsheetDrawing">
  <twoCellAnchor>
    <from>
      <col>2</col>
      <colOff>9525</colOff>
      <row>26</row>
      <rowOff>42861</rowOff>
    </from>
    <to>
      <col>8</col>
      <colOff>781049</colOff>
      <row>39</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42.xml><?xml version="1.0" encoding="utf-8"?>
<wsDr xmlns="http://schemas.openxmlformats.org/drawingml/2006/spreadsheetDrawing">
  <twoCellAnchor>
    <from>
      <col>2</col>
      <colOff>9525</colOff>
      <row>26</row>
      <rowOff>42861</rowOff>
    </from>
    <to>
      <col>8</col>
      <colOff>781049</colOff>
      <row>41</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43.xml><?xml version="1.0" encoding="utf-8"?>
<wsDr xmlns="http://schemas.openxmlformats.org/drawingml/2006/spreadsheetDrawing">
  <twoCellAnchor>
    <from>
      <col>2</col>
      <colOff>9525</colOff>
      <row>26</row>
      <rowOff>42861</rowOff>
    </from>
    <to>
      <col>8</col>
      <colOff>781049</colOff>
      <row>40</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44.xml><?xml version="1.0" encoding="utf-8"?>
<wsDr xmlns="http://schemas.openxmlformats.org/drawingml/2006/spreadsheetDrawing">
  <twoCellAnchor>
    <from>
      <col>2</col>
      <colOff>9525</colOff>
      <row>26</row>
      <rowOff>42861</rowOff>
    </from>
    <to>
      <col>8</col>
      <colOff>781049</colOff>
      <row>46</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45.xml><?xml version="1.0" encoding="utf-8"?>
<wsDr xmlns="http://schemas.openxmlformats.org/drawingml/2006/spreadsheetDrawing">
  <twoCellAnchor>
    <from>
      <col>2</col>
      <colOff>9525</colOff>
      <row>26</row>
      <rowOff>42861</rowOff>
    </from>
    <to>
      <col>8</col>
      <colOff>781049</colOff>
      <row>47</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46.xml><?xml version="1.0" encoding="utf-8"?>
<wsDr xmlns="http://schemas.openxmlformats.org/drawingml/2006/spreadsheetDrawing">
  <twoCellAnchor>
    <from>
      <col>2</col>
      <colOff>9525</colOff>
      <row>26</row>
      <rowOff>42861</rowOff>
    </from>
    <to>
      <col>8</col>
      <colOff>781049</colOff>
      <row>40</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47.xml><?xml version="1.0" encoding="utf-8"?>
<wsDr xmlns="http://schemas.openxmlformats.org/drawingml/2006/spreadsheetDrawing">
  <twoCellAnchor>
    <from>
      <col>2</col>
      <colOff>9525</colOff>
      <row>26</row>
      <rowOff>42861</rowOff>
    </from>
    <to>
      <col>8</col>
      <colOff>781049</colOff>
      <row>77</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48.xml><?xml version="1.0" encoding="utf-8"?>
<wsDr xmlns="http://schemas.openxmlformats.org/drawingml/2006/spreadsheetDrawing">
  <twoCellAnchor>
    <from>
      <col>2</col>
      <colOff>9525</colOff>
      <row>26</row>
      <rowOff>42861</rowOff>
    </from>
    <to>
      <col>8</col>
      <colOff>781049</colOff>
      <row>46</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49.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5.xml><?xml version="1.0" encoding="utf-8"?>
<wsDr xmlns="http://schemas.openxmlformats.org/drawingml/2006/spreadsheetDrawing">
  <twoCellAnchor>
    <from>
      <col>2</col>
      <colOff>9525</colOff>
      <row>26</row>
      <rowOff>42861</rowOff>
    </from>
    <to>
      <col>8</col>
      <colOff>781049</colOff>
      <row>57</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50.xml><?xml version="1.0" encoding="utf-8"?>
<wsDr xmlns="http://schemas.openxmlformats.org/drawingml/2006/spreadsheetDrawing">
  <twoCellAnchor>
    <from>
      <col>2</col>
      <colOff>9525</colOff>
      <row>26</row>
      <rowOff>42861</rowOff>
    </from>
    <to>
      <col>8</col>
      <colOff>781049</colOff>
      <row>55</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51.xml><?xml version="1.0" encoding="utf-8"?>
<wsDr xmlns="http://schemas.openxmlformats.org/drawingml/2006/spreadsheetDrawing">
  <twoCellAnchor>
    <from>
      <col>2</col>
      <colOff>9525</colOff>
      <row>26</row>
      <rowOff>42861</rowOff>
    </from>
    <to>
      <col>8</col>
      <colOff>781049</colOff>
      <row>70</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313751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92147"/>
          <a:ext cx="660060" cy="428035"/>
        </a:xfrm>
        <a:prstGeom xmlns:a="http://schemas.openxmlformats.org/drawingml/2006/main" prst="rect">
          <avLst/>
        </a:prstGeom>
        <a:ln xmlns:a="http://schemas.openxmlformats.org/drawingml/2006/main">
          <a:prstDash val="solid"/>
        </a:ln>
      </spPr>
    </pic>
    <clientData/>
  </twoCellAnchor>
  <twoCellAnchor editAs="oneCell">
    <from>
      <col>2</col>
      <colOff>1131094</colOff>
      <row>4</row>
      <rowOff>23812</rowOff>
    </from>
    <to>
      <col>2</col>
      <colOff>1538478</colOff>
      <row>7</row>
      <rowOff>184499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26419" y="738187"/>
          <a:ext cx="407384" cy="751237"/>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52.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53.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6" name="Imagen 5">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7" name="Imagen 6"/>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8188"/>
          <a:ext cx="407384" cy="756000"/>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54.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55.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56.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57.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oneCellAnchor>
    <from>
      <col>1</col>
      <colOff>82316</colOff>
      <row>1</row>
      <rowOff>58797</rowOff>
    </from>
    <ext cx="664822" cy="451848"/>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844316" y="249297"/>
          <a:ext cx="664822" cy="451848"/>
        </a:xfrm>
        <a:prstGeom xmlns:a="http://schemas.openxmlformats.org/drawingml/2006/main" prst="rect">
          <avLst/>
        </a:prstGeom>
        <a:ln xmlns:a="http://schemas.openxmlformats.org/drawingml/2006/main">
          <a:prstDash val="solid"/>
        </a:ln>
      </spPr>
    </pic>
    <clientData/>
  </oneCellAnchor>
  <oneCellAnchor>
    <from>
      <col>2</col>
      <colOff>1119188</colOff>
      <row>4</row>
      <rowOff>35719</rowOff>
    </from>
    <ext cx="407384" cy="756000"/>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2281238" y="797719"/>
          <a:ext cx="407384" cy="756000"/>
        </a:xfrm>
        <a:prstGeom xmlns:a="http://schemas.openxmlformats.org/drawingml/2006/main" prst="rect">
          <avLst/>
        </a:prstGeom>
        <a:noFill xmlns:a="http://schemas.openxmlformats.org/drawingml/2006/main"/>
        <a:ln xmlns:a="http://schemas.openxmlformats.org/drawingml/2006/main">
          <a:noFill/>
          <a:prstDash val="solid"/>
        </a:ln>
      </spPr>
    </pic>
    <clientData/>
  </oneCellAnchor>
</wsDr>
</file>

<file path=xl/drawings/drawing58.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59.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6.xml><?xml version="1.0" encoding="utf-8"?>
<wsDr xmlns="http://schemas.openxmlformats.org/drawingml/2006/spreadsheetDrawing">
  <twoCellAnchor>
    <from>
      <col>2</col>
      <colOff>9525</colOff>
      <row>26</row>
      <rowOff>42861</rowOff>
    </from>
    <to>
      <col>8</col>
      <colOff>781049</colOff>
      <row>58</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60.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oneCellAnchor>
    <from>
      <col>1</col>
      <colOff>82316</colOff>
      <row>1</row>
      <rowOff>58797</rowOff>
    </from>
    <ext cx="664822" cy="451848"/>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844316" y="249297"/>
          <a:ext cx="664822" cy="451848"/>
        </a:xfrm>
        <a:prstGeom xmlns:a="http://schemas.openxmlformats.org/drawingml/2006/main" prst="rect">
          <avLst/>
        </a:prstGeom>
        <a:ln xmlns:a="http://schemas.openxmlformats.org/drawingml/2006/main">
          <a:prstDash val="solid"/>
        </a:ln>
      </spPr>
    </pic>
    <clientData/>
  </oneCellAnchor>
  <oneCellAnchor>
    <from>
      <col>2</col>
      <colOff>1119188</colOff>
      <row>4</row>
      <rowOff>35719</rowOff>
    </from>
    <ext cx="407384" cy="756000"/>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2281238" y="797719"/>
          <a:ext cx="407384" cy="756000"/>
        </a:xfrm>
        <a:prstGeom xmlns:a="http://schemas.openxmlformats.org/drawingml/2006/main" prst="rect">
          <avLst/>
        </a:prstGeom>
        <a:noFill xmlns:a="http://schemas.openxmlformats.org/drawingml/2006/main"/>
        <a:ln xmlns:a="http://schemas.openxmlformats.org/drawingml/2006/main">
          <a:noFill/>
          <a:prstDash val="solid"/>
        </a:ln>
      </spPr>
    </pic>
    <clientData/>
  </oneCellAnchor>
</wsDr>
</file>

<file path=xl/drawings/drawing61.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oneCellAnchor>
    <from>
      <col>1</col>
      <colOff>82316</colOff>
      <row>1</row>
      <rowOff>58797</rowOff>
    </from>
    <ext cx="660060" cy="428035"/>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844316" y="249297"/>
          <a:ext cx="660060" cy="428035"/>
        </a:xfrm>
        <a:prstGeom xmlns:a="http://schemas.openxmlformats.org/drawingml/2006/main" prst="rect">
          <avLst/>
        </a:prstGeom>
        <a:ln xmlns:a="http://schemas.openxmlformats.org/drawingml/2006/main">
          <a:prstDash val="solid"/>
        </a:ln>
      </spPr>
    </pic>
    <clientData/>
  </oneCellAnchor>
  <oneCellAnchor>
    <from>
      <col>2</col>
      <colOff>1131094</colOff>
      <row>4</row>
      <rowOff>23812</rowOff>
    </from>
    <ext cx="407384" cy="756000"/>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2283619" y="785812"/>
          <a:ext cx="407384" cy="756000"/>
        </a:xfrm>
        <a:prstGeom xmlns:a="http://schemas.openxmlformats.org/drawingml/2006/main" prst="rect">
          <avLst/>
        </a:prstGeom>
        <a:noFill xmlns:a="http://schemas.openxmlformats.org/drawingml/2006/main"/>
        <a:ln xmlns:a="http://schemas.openxmlformats.org/drawingml/2006/main">
          <a:noFill/>
          <a:prstDash val="solid"/>
        </a:ln>
      </spPr>
    </pic>
    <clientData/>
  </oneCellAnchor>
</wsDr>
</file>

<file path=xl/drawings/drawing62.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63.xml><?xml version="1.0" encoding="utf-8"?>
<wsDr xmlns="http://schemas.openxmlformats.org/drawingml/2006/spreadsheetDrawing">
  <twoCellAnchor>
    <from>
      <col>2</col>
      <colOff>9525</colOff>
      <row>26</row>
      <rowOff>42861</rowOff>
    </from>
    <to>
      <col>8</col>
      <colOff>781049</colOff>
      <row>59</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64.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65.xml><?xml version="1.0" encoding="utf-8"?>
<wsDr xmlns="http://schemas.openxmlformats.org/drawingml/2006/spreadsheetDrawing">
  <twoCellAnchor>
    <from>
      <col>2</col>
      <colOff>9525</colOff>
      <row>26</row>
      <rowOff>42861</rowOff>
    </from>
    <to>
      <col>8</col>
      <colOff>781049</colOff>
      <row>37</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5">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6"/>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66.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5">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6"/>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67.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68.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313751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92147"/>
          <a:ext cx="660060" cy="428035"/>
        </a:xfrm>
        <a:prstGeom xmlns:a="http://schemas.openxmlformats.org/drawingml/2006/main" prst="rect">
          <avLst/>
        </a:prstGeom>
        <a:ln xmlns:a="http://schemas.openxmlformats.org/drawingml/2006/main">
          <a:prstDash val="solid"/>
        </a:ln>
      </spPr>
    </pic>
    <clientData/>
  </twoCellAnchor>
  <twoCellAnchor editAs="oneCell">
    <from>
      <col>2</col>
      <colOff>1131094</colOff>
      <row>4</row>
      <rowOff>23812</rowOff>
    </from>
    <to>
      <col>2</col>
      <colOff>1538478</colOff>
      <row>7</row>
      <rowOff>184499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26419" y="738187"/>
          <a:ext cx="407384" cy="751237"/>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69.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5">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6"/>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7.xml><?xml version="1.0" encoding="utf-8"?>
<wsDr xmlns="http://schemas.openxmlformats.org/drawingml/2006/spreadsheetDrawing">
  <twoCellAnchor>
    <from>
      <col>2</col>
      <colOff>9525</colOff>
      <row>26</row>
      <rowOff>42861</rowOff>
    </from>
    <to>
      <col>8</col>
      <colOff>781049</colOff>
      <row>46</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70.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5">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6"/>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71.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5">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6"/>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72.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5">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6"/>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73.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74.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75.xml><?xml version="1.0" encoding="utf-8"?>
<wsDr xmlns="http://schemas.openxmlformats.org/drawingml/2006/spreadsheetDrawing">
  <twoCellAnchor>
    <from>
      <col>2</col>
      <colOff>9525</colOff>
      <row>26</row>
      <rowOff>42861</rowOff>
    </from>
    <to>
      <col>8</col>
      <colOff>781049</colOff>
      <row>40</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oneCellAnchor>
    <from>
      <col>1</col>
      <colOff>82316</colOff>
      <row>1</row>
      <rowOff>58797</rowOff>
    </from>
    <ext cx="664822" cy="451848"/>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844316" y="249297"/>
          <a:ext cx="664822" cy="451848"/>
        </a:xfrm>
        <a:prstGeom xmlns:a="http://schemas.openxmlformats.org/drawingml/2006/main" prst="rect">
          <avLst/>
        </a:prstGeom>
        <a:ln xmlns:a="http://schemas.openxmlformats.org/drawingml/2006/main">
          <a:prstDash val="solid"/>
        </a:ln>
      </spPr>
    </pic>
    <clientData/>
  </oneCellAnchor>
  <oneCellAnchor>
    <from>
      <col>2</col>
      <colOff>1119188</colOff>
      <row>4</row>
      <rowOff>35719</rowOff>
    </from>
    <ext cx="407384" cy="756000"/>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2281238" y="797719"/>
          <a:ext cx="407384" cy="756000"/>
        </a:xfrm>
        <a:prstGeom xmlns:a="http://schemas.openxmlformats.org/drawingml/2006/main" prst="rect">
          <avLst/>
        </a:prstGeom>
        <a:noFill xmlns:a="http://schemas.openxmlformats.org/drawingml/2006/main"/>
        <a:ln xmlns:a="http://schemas.openxmlformats.org/drawingml/2006/main">
          <a:noFill/>
          <a:prstDash val="solid"/>
        </a:ln>
      </spPr>
    </pic>
    <clientData/>
  </oneCellAnchor>
</wsDr>
</file>

<file path=xl/drawings/drawing76.xml><?xml version="1.0" encoding="utf-8"?>
<wsDr xmlns="http://schemas.openxmlformats.org/drawingml/2006/spreadsheetDrawing">
  <twoCellAnchor>
    <from>
      <col>2</col>
      <colOff>9525</colOff>
      <row>26</row>
      <rowOff>42861</rowOff>
    </from>
    <to>
      <col>8</col>
      <colOff>781049</colOff>
      <row>41</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oneCellAnchor>
    <from>
      <col>1</col>
      <colOff>82316</colOff>
      <row>1</row>
      <rowOff>58797</rowOff>
    </from>
    <ext cx="664822" cy="451848"/>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844316" y="249297"/>
          <a:ext cx="664822" cy="451848"/>
        </a:xfrm>
        <a:prstGeom xmlns:a="http://schemas.openxmlformats.org/drawingml/2006/main" prst="rect">
          <avLst/>
        </a:prstGeom>
        <a:ln xmlns:a="http://schemas.openxmlformats.org/drawingml/2006/main">
          <a:prstDash val="solid"/>
        </a:ln>
      </spPr>
    </pic>
    <clientData/>
  </oneCellAnchor>
  <oneCellAnchor>
    <from>
      <col>2</col>
      <colOff>1119188</colOff>
      <row>4</row>
      <rowOff>35719</rowOff>
    </from>
    <ext cx="407384" cy="756000"/>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2281238" y="797719"/>
          <a:ext cx="407384" cy="756000"/>
        </a:xfrm>
        <a:prstGeom xmlns:a="http://schemas.openxmlformats.org/drawingml/2006/main" prst="rect">
          <avLst/>
        </a:prstGeom>
        <a:noFill xmlns:a="http://schemas.openxmlformats.org/drawingml/2006/main"/>
        <a:ln xmlns:a="http://schemas.openxmlformats.org/drawingml/2006/main">
          <a:noFill/>
          <a:prstDash val="solid"/>
        </a:ln>
      </spPr>
    </pic>
    <clientData/>
  </oneCellAnchor>
</wsDr>
</file>

<file path=xl/drawings/drawing77.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78.xml><?xml version="1.0" encoding="utf-8"?>
<wsDr xmlns="http://schemas.openxmlformats.org/drawingml/2006/spreadsheetDrawing">
  <twoCellAnchor>
    <from>
      <col>2</col>
      <colOff>9525</colOff>
      <row>26</row>
      <rowOff>42861</rowOff>
    </from>
    <to>
      <col>8</col>
      <colOff>781049</colOff>
      <row>58</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313751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92147"/>
          <a:ext cx="660060" cy="428035"/>
        </a:xfrm>
        <a:prstGeom xmlns:a="http://schemas.openxmlformats.org/drawingml/2006/main" prst="rect">
          <avLst/>
        </a:prstGeom>
        <a:ln xmlns:a="http://schemas.openxmlformats.org/drawingml/2006/main">
          <a:prstDash val="solid"/>
        </a:ln>
      </spPr>
    </pic>
    <clientData/>
  </twoCellAnchor>
  <twoCellAnchor editAs="oneCell">
    <from>
      <col>2</col>
      <colOff>1131094</colOff>
      <row>4</row>
      <rowOff>23812</rowOff>
    </from>
    <to>
      <col>2</col>
      <colOff>1538478</colOff>
      <row>7</row>
      <rowOff>184499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26419" y="738187"/>
          <a:ext cx="407384" cy="751237"/>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79.xml><?xml version="1.0" encoding="utf-8"?>
<wsDr xmlns="http://schemas.openxmlformats.org/drawingml/2006/spreadsheetDrawing">
  <twoCellAnchor>
    <from>
      <col>2</col>
      <colOff>9525</colOff>
      <row>26</row>
      <rowOff>42861</rowOff>
    </from>
    <to>
      <col>8</col>
      <colOff>781049</colOff>
      <row>45</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5">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6"/>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8.xml><?xml version="1.0" encoding="utf-8"?>
<wsDr xmlns="http://schemas.openxmlformats.org/drawingml/2006/spreadsheetDrawing">
  <twoCellAnchor>
    <from>
      <col>2</col>
      <colOff>9525</colOff>
      <row>26</row>
      <rowOff>42861</rowOff>
    </from>
    <to>
      <col>8</col>
      <colOff>781049</colOff>
      <row>44</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313751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92147"/>
          <a:ext cx="660060" cy="428035"/>
        </a:xfrm>
        <a:prstGeom xmlns:a="http://schemas.openxmlformats.org/drawingml/2006/main" prst="rect">
          <avLst/>
        </a:prstGeom>
        <a:ln xmlns:a="http://schemas.openxmlformats.org/drawingml/2006/main">
          <a:prstDash val="solid"/>
        </a:ln>
      </spPr>
    </pic>
    <clientData/>
  </twoCellAnchor>
  <twoCellAnchor editAs="oneCell">
    <from>
      <col>2</col>
      <colOff>1131094</colOff>
      <row>4</row>
      <rowOff>23812</rowOff>
    </from>
    <to>
      <col>2</col>
      <colOff>1538478</colOff>
      <row>7</row>
      <rowOff>184499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26419" y="738187"/>
          <a:ext cx="407384" cy="751237"/>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80.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5">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6"/>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81.xml><?xml version="1.0" encoding="utf-8"?>
<wsDr xmlns="http://schemas.openxmlformats.org/drawingml/2006/spreadsheetDrawing">
  <twoCellAnchor>
    <from>
      <col>2</col>
      <colOff>9525</colOff>
      <row>26</row>
      <rowOff>42861</rowOff>
    </from>
    <to>
      <col>8</col>
      <colOff>781049</colOff>
      <row>38</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82.xml><?xml version="1.0" encoding="utf-8"?>
<wsDr xmlns="http://schemas.openxmlformats.org/drawingml/2006/spreadsheetDrawing">
  <twoCellAnchor>
    <from>
      <col>2</col>
      <colOff>9525</colOff>
      <row>26</row>
      <rowOff>42861</rowOff>
    </from>
    <to>
      <col>8</col>
      <colOff>781049</colOff>
      <row>47</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5">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6"/>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83.xml><?xml version="1.0" encoding="utf-8"?>
<wsDr xmlns="http://schemas.openxmlformats.org/drawingml/2006/spreadsheetDrawing">
  <twoCellAnchor>
    <from>
      <col>2</col>
      <colOff>9525</colOff>
      <row>26</row>
      <rowOff>42861</rowOff>
    </from>
    <to>
      <col>8</col>
      <colOff>781049</colOff>
      <row>41</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84.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5">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6"/>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85.xml><?xml version="1.0" encoding="utf-8"?>
<wsDr xmlns="http://schemas.openxmlformats.org/drawingml/2006/spreadsheetDrawing">
  <twoCellAnchor>
    <from>
      <col>1</col>
      <colOff>431346</colOff>
      <row>25</row>
      <rowOff>151716</rowOff>
    </from>
    <to>
      <col>8</col>
      <colOff>775607</colOff>
      <row>42</row>
      <rowOff>176893</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313751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92147"/>
          <a:ext cx="660060" cy="428035"/>
        </a:xfrm>
        <a:prstGeom xmlns:a="http://schemas.openxmlformats.org/drawingml/2006/main" prst="rect">
          <avLst/>
        </a:prstGeom>
        <a:ln xmlns:a="http://schemas.openxmlformats.org/drawingml/2006/main">
          <a:prstDash val="solid"/>
        </a:ln>
      </spPr>
    </pic>
    <clientData/>
  </twoCellAnchor>
  <twoCellAnchor editAs="oneCell">
    <from>
      <col>2</col>
      <colOff>1131094</colOff>
      <row>4</row>
      <rowOff>23812</rowOff>
    </from>
    <to>
      <col>2</col>
      <colOff>1538478</colOff>
      <row>7</row>
      <rowOff>184499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26419" y="738187"/>
          <a:ext cx="407384" cy="751237"/>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86.xml><?xml version="1.0" encoding="utf-8"?>
<wsDr xmlns="http://schemas.openxmlformats.org/drawingml/2006/spreadsheetDrawing">
  <twoCellAnchor editAs="oneCell">
    <from>
      <col>1</col>
      <colOff>176893</colOff>
      <row>1</row>
      <rowOff>27215</rowOff>
    </from>
    <to>
      <col>1</col>
      <colOff>624568</colOff>
      <row>4</row>
      <rowOff>107541</rowOff>
    </to>
    <pic>
      <nvPicPr>
        <cNvPr id="2" name="Imagen 1"/>
        <cNvPicPr>
          <a:picLocks xmlns:a="http://schemas.openxmlformats.org/drawingml/2006/main" noChangeAspect="1" noChangeArrowheads="1"/>
        </cNvPicPr>
      </nvPicPr>
      <blipFill>
        <a:blip xmlns:a="http://schemas.openxmlformats.org/drawingml/2006/main" xmlns:r="http://schemas.openxmlformats.org/officeDocument/2006/relationships" cstate="print" r:embed="rId1"/>
        <a:srcRect xmlns:a="http://schemas.openxmlformats.org/drawingml/2006/main"/>
        <a:stretch xmlns:a="http://schemas.openxmlformats.org/drawingml/2006/main">
          <a:fillRect/>
        </a:stretch>
      </blipFill>
      <spPr bwMode="auto">
        <a:xfrm xmlns:a="http://schemas.openxmlformats.org/drawingml/2006/main">
          <a:off x="538843" y="217715"/>
          <a:ext cx="447675" cy="88042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9.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1119188</colOff>
      <row>4</row>
      <rowOff>35719</rowOff>
    </from>
    <to>
      <col>2</col>
      <colOff>1526572</colOff>
      <row>7</row>
      <rowOff>184500</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33563" y="731044"/>
          <a:ext cx="407384" cy="748856"/>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https://mailunicundiedu-my.sharepoint.com/personal/gestionespacios_uaa_ucundinamarca_edu_co/Documents/LINA/Downloads/ESGr027_V7.xlsm" TargetMode="External" Id="rId1"/></Relationships>
</file>

<file path=xl/externalLinks/_rels/externalLink10.xml.rels><Relationships xmlns="http://schemas.openxmlformats.org/package/2006/relationships"><Relationship Type="http://schemas.openxmlformats.org/officeDocument/2006/relationships/externalLinkPath" Target="https://mailunicundiedu-my.sharepoint.com/Users/HP/Downloads/OneDrive_2020-03-20/SAD%20CALIDAD/INDICADORES%20TERMINADOS/ESGr027_V7%20CALIDAD.xlsm" TargetMode="External" Id="rId1"/></Relationships>
</file>

<file path=xl/externalLinks/_rels/externalLink11.xml.rels><Relationships xmlns="http://schemas.openxmlformats.org/package/2006/relationships"><Relationship Type="http://schemas.openxmlformats.org/officeDocument/2006/relationships/externalLinkPath" Target="https://mailunicundiedu-my.sharepoint.com/Users/HP/Downloads/OneDrive_2020-03-20/SAD%20CALIDAD/INDICADORES%20TERMINADOS/ESGr027_V7%20INSTITUCIONALES.xlsm" TargetMode="External" Id="rId1"/></Relationships>
</file>

<file path=xl/externalLinks/_rels/externalLink12.xml.rels><Relationships xmlns="http://schemas.openxmlformats.org/package/2006/relationships"><Relationship Type="http://schemas.openxmlformats.org/officeDocument/2006/relationships/externalLinkPath" Target="file:///E:\Ajuste%20indicadores%20EPR%20-%20SCD%202020\SCI%20%20ESGr027_V7%20.xlsm" TargetMode="External" Id="rId1"/></Relationships>
</file>

<file path=xl/externalLinks/_rels/externalLink13.xml.rels><Relationships xmlns="http://schemas.openxmlformats.org/package/2006/relationships"><Relationship Type="http://schemas.openxmlformats.org/officeDocument/2006/relationships/externalLinkPath" Target="https://mailunicundiedu-my.sharepoint.com/Users/HP/Downloads/SCI%20%20ESGr027_V7%20.xlsm" TargetMode="External" Id="rId1"/></Relationships>
</file>

<file path=xl/externalLinks/_rels/externalLink14.xml.rels><Relationships xmlns="http://schemas.openxmlformats.org/package/2006/relationships"><Relationship Type="http://schemas.openxmlformats.org/officeDocument/2006/relationships/externalLinkPath" Target="https://mailunicundiedu-my.sharepoint.com/Users/HP/Downloads/OneDrive_2020-03-20/SAD%20CALIDAD/INDICADORES%20TERMINADOS/ESGr027_V7%20BIENESTAR.xlsm" TargetMode="External" Id="rId1"/></Relationships>
</file>

<file path=xl/externalLinks/_rels/externalLink15.xml.rels><Relationships xmlns="http://schemas.openxmlformats.org/package/2006/relationships"><Relationship Type="http://schemas.openxmlformats.org/officeDocument/2006/relationships/externalLinkPath" Target="https://mailunicundiedu-my.sharepoint.com/Users/HPcorei3/Downloads/ESGr027_V7%20(2).xlsm" TargetMode="External" Id="rId1"/></Relationships>
</file>

<file path=xl/externalLinks/_rels/externalLink16.xml.rels><Relationships xmlns="http://schemas.openxmlformats.org/package/2006/relationships"><Relationship Type="http://schemas.openxmlformats.org/officeDocument/2006/relationships/externalLinkPath" Target="https://mailunicundiedu-my.sharepoint.com/Users/HP/Downloads/MCT%20%20ESGr027_V7%20%20CTI.xlsm" TargetMode="External" Id="rId1"/></Relationships>
</file>

<file path=xl/externalLinks/_rels/externalLink17.xml.rels><Relationships xmlns="http://schemas.openxmlformats.org/package/2006/relationships"><Relationship Type="http://schemas.openxmlformats.org/officeDocument/2006/relationships/externalLinkPath" Target="https://mailunicundiedu-my.sharepoint.com/Users/DANNA%20RODRIGUEZ%20LEE/AppData/Local/Packages/Microsoft.MicrosoftEdge_8wekyb3d8bbwe/TempState/Downloads/(2)%20ESGr027_V7%20SCD%2024-04-2020%20(1).xlsm" TargetMode="External" Id="rId1"/></Relationships>
</file>

<file path=xl/externalLinks/_rels/externalLink18.xml.rels><Relationships xmlns="http://schemas.openxmlformats.org/package/2006/relationships"><Relationship Type="http://schemas.openxmlformats.org/officeDocument/2006/relationships/externalLinkPath" Target="file:///D:\OneDrive%20-%20UNIVERSIDAD%20DE%20CUNDINAMARCA\MZAPATA-PC68159\Downloads\ESGr027_V8(1).xlsm" TargetMode="External" Id="rId1"/></Relationships>
</file>

<file path=xl/externalLinks/_rels/externalLink19.xml.rels><Relationships xmlns="http://schemas.openxmlformats.org/package/2006/relationships"><Relationship Type="http://schemas.openxmlformats.org/officeDocument/2006/relationships/externalLinkPath" Target="https://mailunicundiedu-my.sharepoint.com/Users/DANNA%20RODRIGUEZ%20LEE/AppData/Local/Packages/Microsoft.MicrosoftEdge_8wekyb3d8bbwe/TempState/Downloads/INDICADORES%20MFA%20EAA%20ADO%20ECO%202020%20(1).xlsm" TargetMode="External" Id="rId1"/></Relationships>
</file>

<file path=xl/externalLinks/_rels/externalLink2.xml.rels><Relationships xmlns="http://schemas.openxmlformats.org/package/2006/relationships"><Relationship Type="http://schemas.openxmlformats.org/officeDocument/2006/relationships/externalLinkPath" Target="https://mailunicundiedu-my.sharepoint.com/Users/HP/Downloads/OneDrive_2020-03-20/SAD%20CALIDAD/INDICADORES%20TERMINADOS/ESGr027_V7%20BIENES.xlsm" TargetMode="External" Id="rId1"/></Relationships>
</file>

<file path=xl/externalLinks/_rels/externalLink20.xml.rels><Relationships xmlns="http://schemas.openxmlformats.org/package/2006/relationships"><Relationship Type="http://schemas.openxmlformats.org/officeDocument/2006/relationships/externalLinkPath" Target="file:///C:\Users\HP\Downloads\ESGr027_2020_JUN%20%20MCT%20(7).xlsm" TargetMode="External" Id="rId1"/></Relationships>
</file>

<file path=xl/externalLinks/_rels/externalLink21.xml.rels><Relationships xmlns="http://schemas.openxmlformats.org/package/2006/relationships"><Relationship Type="http://schemas.openxmlformats.org/officeDocument/2006/relationships/externalLinkPath" Target="file:///D:\Descargas\ESGr027_2020_JUN.xlsm" TargetMode="External" Id="rId1"/></Relationships>
</file>

<file path=xl/externalLinks/_rels/externalLink22.xml.rels><Relationships xmlns="http://schemas.openxmlformats.org/package/2006/relationships"><Relationship Type="http://schemas.openxmlformats.org/officeDocument/2006/relationships/externalLinkPath" Target="file:///D:\Descargas\ESGr027_2020_MAR.xlsm" TargetMode="External" Id="rId1"/></Relationships>
</file>

<file path=xl/externalLinks/_rels/externalLink23.xml.rels><Relationships xmlns="http://schemas.openxmlformats.org/package/2006/relationships"><Relationship Type="http://schemas.openxmlformats.org/officeDocument/2006/relationships/externalLinkPath" Target="https://mailunicundiedu-my.sharepoint.com/Users/DANNA%20RODRIGUEZ%20LEE/AppData/Local/Packages/Microsoft.MicrosoftEdge_8wekyb3d8bbwe/TempState/Downloads/ESGr027_V7%20CONSOLIDADO%20HERNAN%20(1).xlsm" TargetMode="External" Id="rId1"/></Relationships>
</file>

<file path=xl/externalLinks/_rels/externalLink24.xml.rels><Relationships xmlns="http://schemas.openxmlformats.org/package/2006/relationships"><Relationship Type="http://schemas.openxmlformats.org/officeDocument/2006/relationships/externalLinkPath" Target="https://mailunicundiedu-my.sharepoint.com/Users/HP/Downloads/OneDrive_2020-03-20/SAD%20CALIDAD/INDICADORES%20TERMINADOS/ESGr027_V7%20SISTEMAS.xlsm" TargetMode="External" Id="rId1"/></Relationships>
</file>

<file path=xl/externalLinks/_rels/externalLink25.xml.rels><Relationships xmlns="http://schemas.openxmlformats.org/package/2006/relationships"><Relationship Type="http://schemas.openxmlformats.org/officeDocument/2006/relationships/externalLinkPath" Target="https://mailunicundiedu-my.sharepoint.com/Users/HP/Downloads/ESGr027_V7%20-%20AJU%20(2).xlsm" TargetMode="External" Id="rId1"/></Relationships>
</file>

<file path=xl/externalLinks/_rels/externalLink26.xml.rels><Relationships xmlns="http://schemas.openxmlformats.org/package/2006/relationships"><Relationship Type="http://schemas.microsoft.com/office/2006/relationships/xlExternalLinkPath/xlPathMissing" Target="1" TargetMode="External" Id="rId1"/></Relationships>
</file>

<file path=xl/externalLinks/_rels/externalLink27.xml.rels><Relationships xmlns="http://schemas.openxmlformats.org/package/2006/relationships"><Relationship Type="http://schemas.openxmlformats.org/officeDocument/2006/relationships/externalLinkPath" Target="file:///D:\SAREVALO\Descargas\ESGr027_2020_JUN.xlsm" TargetMode="External" Id="rId1"/></Relationships>
</file>

<file path=xl/externalLinks/_rels/externalLink28.xml.rels><Relationships xmlns="http://schemas.openxmlformats.org/package/2006/relationships"><Relationship Type="http://schemas.openxmlformats.org/officeDocument/2006/relationships/externalLinkPath" Target="file:///D:\Descargas\JUNIO\SCI\ESGr027_2020_JUN%20SCI.xlsm" TargetMode="External" Id="rId1"/></Relationships>
</file>

<file path=xl/externalLinks/_rels/externalLink3.xml.rels><Relationships xmlns="http://schemas.openxmlformats.org/package/2006/relationships"><Relationship Type="http://schemas.openxmlformats.org/officeDocument/2006/relationships/externalLinkPath" Target="file:///D:\OneDrive%20-%20UNIVERSIDAD%20DE%20CUNDINAMARCA\PAMARTINEZ\Downloads\ESGr027_V8.xlsm" TargetMode="External" Id="rId1"/></Relationships>
</file>

<file path=xl/externalLinks/_rels/externalLink4.xml.rels><Relationships xmlns="http://schemas.openxmlformats.org/package/2006/relationships"><Relationship Type="http://schemas.openxmlformats.org/officeDocument/2006/relationships/externalLinkPath" Target="https://mailunicundiedu-my.sharepoint.com/Users/HP/Downloads/matriz%20de%20indicadores%20AFI%20ESGr027_V7%20CONSOLIDADO.xlsm" TargetMode="External" Id="rId1"/></Relationships>
</file>

<file path=xl/externalLinks/_rels/externalLink5.xml.rels><Relationships xmlns="http://schemas.openxmlformats.org/package/2006/relationships"><Relationship Type="http://schemas.openxmlformats.org/officeDocument/2006/relationships/externalLinkPath" Target="file:///D:\Descargas\AFI\matriz%20de%20indicadores%20AFI%20ESGr027_V7-JUNIO%20consolidado.xlsm" TargetMode="External" Id="rId1"/></Relationships>
</file>

<file path=xl/externalLinks/_rels/externalLink6.xml.rels><Relationships xmlns="http://schemas.openxmlformats.org/package/2006/relationships"><Relationship Type="http://schemas.openxmlformats.org/officeDocument/2006/relationships/externalLinkPath" Target="https://mailunicundiedu-my.sharepoint.com/Users/HPcorei3/Downloads/ESGr027_V7%20(1).xlsm" TargetMode="External" Id="rId1"/></Relationships>
</file>

<file path=xl/externalLinks/_rels/externalLink7.xml.rels><Relationships xmlns="http://schemas.openxmlformats.org/package/2006/relationships"><Relationship Type="http://schemas.openxmlformats.org/officeDocument/2006/relationships/externalLinkPath" Target="https://mailunicundiedu-my.sharepoint.com/Users/DANNA%20RODRIGUEZ%20LEE/AppData/Local/Packages/Microsoft.MicrosoftEdge_8wekyb3d8bbwe/TempState/Downloads/ATH%20%20ESGr027_V7%20%20%20%20MARZO%20.xlsm" TargetMode="External" Id="rId1"/></Relationships>
</file>

<file path=xl/externalLinks/_rels/externalLink8.xml.rels><Relationships xmlns="http://schemas.openxmlformats.org/package/2006/relationships"><Relationship Type="http://schemas.openxmlformats.org/officeDocument/2006/relationships/externalLinkPath" Target="file:///D:\Descargas\ESGr027_V7%20EAA.xlsm" TargetMode="External" Id="rId1"/></Relationships>
</file>

<file path=xl/externalLinks/_rels/externalLink9.xml.rels><Relationships xmlns="http://schemas.openxmlformats.org/package/2006/relationships"><Relationship Type="http://schemas.openxmlformats.org/officeDocument/2006/relationships/externalLinkPath" Target="https://mailunicundiedu-my.sharepoint.com/Users/HP/Downloads/OneDrive_2020-03-20/SAD%20CALIDAD/INDICADORES%20TERMINADOS/ESGr027_V7%20PLANEACI&#211;N.xlsm"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MATRIZ DE INDICADORES"/>
      <sheetName val="----1"/>
      <sheetName val="----2"/>
      <sheetName val="ACTUALIZACIONES"/>
      <sheetName val="ITEM"/>
    </sheetNames>
    <sheetDataSet>
      <sheetData sheetId="0"/>
      <sheetData sheetId="1"/>
      <sheetData sheetId="2"/>
      <sheetData sheetId="3"/>
      <sheetData sheetId="4"/>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MATRIZ DE INDICADORES"/>
      <sheetName val="----1"/>
      <sheetName val="----2"/>
      <sheetName val="ESG-1"/>
      <sheetName val="ESG-2"/>
      <sheetName val="ACTUALIZACIONES"/>
      <sheetName val="ITEM"/>
      <sheetName val="ESGr027_V7 CALIDAD"/>
    </sheetNames>
    <definedNames>
      <definedName name="PORCENTAJE"/>
      <definedName name="RELATIVO"/>
    </definedNames>
    <sheetDataSet>
      <sheetData sheetId="0"/>
      <sheetData sheetId="1" refreshError="1"/>
      <sheetData sheetId="2" refreshError="1"/>
      <sheetData sheetId="3">
        <row r="45">
          <cell r="D45" t="str">
            <v>MARZO</v>
          </cell>
        </row>
      </sheetData>
      <sheetData sheetId="4">
        <row r="46">
          <cell r="D46" t="str">
            <v>MARZO</v>
          </cell>
        </row>
      </sheetData>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MATRIZ DE INDICADORES"/>
      <sheetName val="INS-1"/>
      <sheetName val="INS-4"/>
      <sheetName val="ACTUALIZACIONES"/>
      <sheetName val="ITEM"/>
      <sheetName val="ESGr027_V7 INSTITUCIONALES"/>
    </sheetNames>
    <definedNames>
      <definedName name="PORCENTAJE"/>
      <definedName name="RELATIVO"/>
    </definedNames>
    <sheetDataSet>
      <sheetData sheetId="0"/>
      <sheetData sheetId="1">
        <row r="46">
          <cell r="D46" t="str">
            <v>JUNIO</v>
          </cell>
        </row>
      </sheetData>
      <sheetData sheetId="2">
        <row r="46">
          <cell r="D46" t="str">
            <v>JUNIO</v>
          </cell>
        </row>
      </sheetData>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MATRIZ DE INDICADORES"/>
      <sheetName val="INS-2"/>
      <sheetName val="INS-5 "/>
      <sheetName val="SCI-3"/>
      <sheetName val="SCI-6"/>
      <sheetName val="ACTUALIZACIONES"/>
      <sheetName val="ITEM"/>
      <sheetName val="SCI  ESGr027_V7 "/>
    </sheetNames>
    <definedNames>
      <definedName name="PORCENTAJE"/>
      <definedName name="RELATIVO"/>
    </definedNames>
    <sheetDataSet>
      <sheetData sheetId="0"/>
      <sheetData sheetId="1">
        <row r="46">
          <cell r="D46" t="str">
            <v>MARZO</v>
          </cell>
        </row>
      </sheetData>
      <sheetData sheetId="2" refreshError="1"/>
      <sheetData sheetId="3" refreshError="1"/>
      <sheetData sheetId="4" refreshError="1"/>
      <sheetData sheetId="5" refreshError="1"/>
      <sheetData sheetId="6"/>
      <sheetData sheetId="7"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MATRIZ DE INDICADORES"/>
      <sheetName val="SCI-3"/>
      <sheetName val="SCI-6"/>
      <sheetName val="INS-5 "/>
      <sheetName val="ACTUALIZACIONES"/>
      <sheetName val="ITEM"/>
      <sheetName val="SCI  ESGr027_V7 "/>
    </sheetNames>
    <definedNames>
      <definedName name="PORCENTAJE"/>
      <definedName name="RELATIVO"/>
    </definedNames>
    <sheetDataSet>
      <sheetData sheetId="0"/>
      <sheetData sheetId="1">
        <row r="46">
          <cell r="D46" t="str">
            <v>JUNIO</v>
          </cell>
        </row>
      </sheetData>
      <sheetData sheetId="2">
        <row r="46">
          <cell r="D46" t="str">
            <v>JUNIO</v>
          </cell>
        </row>
      </sheetData>
      <sheetData sheetId="3">
        <row r="46">
          <cell r="D46" t="str">
            <v>JUNIO</v>
          </cell>
        </row>
      </sheetData>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MATRIZ DE INDICADORES"/>
      <sheetName val="----1"/>
      <sheetName val="----2"/>
      <sheetName val="MBU-7"/>
      <sheetName val="MBU-8"/>
      <sheetName val="MBU-9"/>
      <sheetName val="ACTUALIZACIONES"/>
      <sheetName val="ITEM"/>
      <sheetName val="ESGr027_V7 BIENESTAR"/>
    </sheetNames>
    <definedNames>
      <definedName name="PORCENTAJE"/>
      <definedName name="RELATIVO"/>
    </definedNames>
    <sheetDataSet>
      <sheetData sheetId="0"/>
      <sheetData sheetId="1" refreshError="1"/>
      <sheetData sheetId="2" refreshError="1"/>
      <sheetData sheetId="3" refreshError="1"/>
      <sheetData sheetId="4" refreshError="1"/>
      <sheetData sheetId="5">
        <row r="46">
          <cell r="D46" t="str">
            <v>JUNIO</v>
          </cell>
        </row>
      </sheetData>
      <sheetData sheetId="6" refreshError="1"/>
      <sheetData sheetId="7"/>
      <sheetData sheetId="8"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MATRIZ DE INDICADORES"/>
      <sheetName val="----1"/>
      <sheetName val="----2"/>
      <sheetName val="ACTUALIZACIONES"/>
      <sheetName val="ITEM"/>
      <sheetName val="ESGr027_V7 (2)"/>
    </sheetNames>
    <definedNames>
      <definedName name="PORCENTAJE"/>
      <definedName name="RELATIVO"/>
    </definedNames>
    <sheetDataSet>
      <sheetData sheetId="0"/>
      <sheetData sheetId="1">
        <row r="46">
          <cell r="D46" t="str">
            <v>MARZO</v>
          </cell>
        </row>
      </sheetData>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MATRIZ DE INDICADORES"/>
      <sheetName val="MCT-2"/>
      <sheetName val="MCT-3"/>
      <sheetName val="MCT-4"/>
      <sheetName val="MCT-5"/>
      <sheetName val="MCT-6"/>
      <sheetName val="ACTUALIZACIONES"/>
      <sheetName val="ITEM"/>
      <sheetName val="MCT  ESGr027_V7  CTI"/>
    </sheetNames>
    <definedNames>
      <definedName name="PORCENTAJE"/>
      <definedName name="RELATIVO"/>
    </definedNames>
    <sheetDataSet>
      <sheetData sheetId="0"/>
      <sheetData sheetId="1">
        <row r="46">
          <cell r="D46" t="str">
            <v>JUNIO</v>
          </cell>
        </row>
      </sheetData>
      <sheetData sheetId="2">
        <row r="46">
          <cell r="D46" t="str">
            <v>JUNIO</v>
          </cell>
        </row>
      </sheetData>
      <sheetData sheetId="3">
        <row r="46">
          <cell r="D46" t="str">
            <v>JUNIO</v>
          </cell>
        </row>
      </sheetData>
      <sheetData sheetId="4">
        <row r="46">
          <cell r="D46" t="str">
            <v>JUNIO</v>
          </cell>
        </row>
      </sheetData>
      <sheetData sheetId="5">
        <row r="46">
          <cell r="D46" t="str">
            <v>JUNIO</v>
          </cell>
        </row>
      </sheetData>
      <sheetData sheetId="6" refreshError="1"/>
      <sheetData sheetId="7"/>
      <sheetData sheetId="8"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MATRIZ DE INDICADORES"/>
      <sheetName val="SCD-1"/>
      <sheetName val="ACTUALIZACIONES"/>
      <sheetName val="ITEM"/>
      <sheetName val="(2) ESGr027_V7 SCD 24-04-2020 ("/>
    </sheetNames>
    <definedNames>
      <definedName name="PORCENTAJE"/>
      <definedName name="RELATIVO"/>
    </definedNames>
    <sheetDataSet>
      <sheetData sheetId="0"/>
      <sheetData sheetId="1">
        <row r="46">
          <cell r="D46" t="str">
            <v>MARZO</v>
          </cell>
        </row>
      </sheetData>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MATRIZ DE INDICADORES"/>
      <sheetName val="----1"/>
      <sheetName val="----2"/>
      <sheetName val="ACTUALIZACIONES"/>
      <sheetName val="ITEM"/>
    </sheetNames>
    <sheetDataSet>
      <sheetData sheetId="0"/>
      <sheetData sheetId="1">
        <row r="46">
          <cell r="D46" t="str">
            <v>MARZO</v>
          </cell>
        </row>
      </sheetData>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Hoja1"/>
      <sheetName val="INDICADORES MFA EAA ADO ECO 202"/>
    </sheetNames>
    <definedNames>
      <definedName name="PORCENTAJE"/>
      <definedName name="RELATIVO"/>
    </defined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ATRIZ DE INDICADORES"/>
      <sheetName val="----1"/>
      <sheetName val="----2"/>
      <sheetName val="ABS-1"/>
      <sheetName val="ABS-2"/>
      <sheetName val="ABS-3"/>
      <sheetName val="ABS-4"/>
      <sheetName val="ABS-5"/>
      <sheetName val="ABS-6"/>
      <sheetName val="ABS-7"/>
      <sheetName val="ACTUALIZACIONES"/>
      <sheetName val="ITEM"/>
      <sheetName val="ESGr027_V7 BIENES"/>
    </sheetNames>
    <definedNames>
      <definedName name="PORCENTAJE"/>
      <definedName name="RELATIVO"/>
    </definedNames>
    <sheetDataSet>
      <sheetData sheetId="0"/>
      <sheetData sheetId="1" refreshError="1"/>
      <sheetData sheetId="2" refreshError="1"/>
      <sheetData sheetId="3">
        <row r="46">
          <cell r="D46" t="str">
            <v>MARZO</v>
          </cell>
        </row>
      </sheetData>
      <sheetData sheetId="4">
        <row r="46">
          <cell r="D46" t="str">
            <v>MARZO</v>
          </cell>
        </row>
      </sheetData>
      <sheetData sheetId="5">
        <row r="46">
          <cell r="D46" t="str">
            <v>JUNIO</v>
          </cell>
        </row>
      </sheetData>
      <sheetData sheetId="6">
        <row r="46">
          <cell r="D46" t="str">
            <v>MARZO</v>
          </cell>
        </row>
      </sheetData>
      <sheetData sheetId="7">
        <row r="46">
          <cell r="D46" t="str">
            <v>JUNIO</v>
          </cell>
        </row>
      </sheetData>
      <sheetData sheetId="8">
        <row r="46">
          <cell r="D46" t="str">
            <v>JUNIO</v>
          </cell>
        </row>
      </sheetData>
      <sheetData sheetId="9">
        <row r="46">
          <cell r="D46" t="str">
            <v>JUNIO</v>
          </cell>
        </row>
      </sheetData>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ITEM"/>
    </sheetNames>
    <sheetDataSet>
      <sheetData sheetId="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ITEM"/>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ITEM"/>
    </sheetNames>
    <sheetDataSet>
      <sheetData sheetId="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Hoja1"/>
      <sheetName val="MATRIZ DE INDICADORES"/>
      <sheetName val="----1"/>
      <sheetName val="----2"/>
      <sheetName val="INS-1"/>
      <sheetName val="INS-4"/>
      <sheetName val="EPI-1"/>
      <sheetName val="EPI-2"/>
      <sheetName val="EPI-3"/>
      <sheetName val="ESG-1"/>
      <sheetName val="ESG-2"/>
      <sheetName val="MBU-7"/>
      <sheetName val="MBU-8"/>
      <sheetName val="MBU-9"/>
      <sheetName val="MIU-1"/>
      <sheetName val="MIU-2"/>
      <sheetName val="MIU-3"/>
      <sheetName val="MIU-4"/>
      <sheetName val="MIU-5"/>
      <sheetName val="ABS-1"/>
      <sheetName val="ABS-2"/>
      <sheetName val="ABS-3"/>
      <sheetName val="ABS-4"/>
      <sheetName val="ABS-5"/>
      <sheetName val="ABS-6"/>
      <sheetName val="ABS-7"/>
      <sheetName val="ASI-1"/>
      <sheetName val="ACTUALIZACIONES"/>
      <sheetName val="ITEM"/>
      <sheetName val="ESGr027_V7 CONSOLIDADO HERNAN ("/>
    </sheetNames>
    <definedNames>
      <definedName name="PORCENTAJE"/>
      <definedName name="RELATIVO"/>
    </definedNames>
    <sheetDataSet>
      <sheetData sheetId="0" refreshError="1"/>
      <sheetData sheetId="1" refreshError="1"/>
      <sheetData sheetId="2" refreshError="1"/>
      <sheetData sheetId="3" refreshError="1"/>
      <sheetData sheetId="4">
        <row r="46">
          <cell r="D46" t="str">
            <v>JUNIO</v>
          </cell>
        </row>
      </sheetData>
      <sheetData sheetId="5">
        <row r="46">
          <cell r="D46" t="str">
            <v>JUNIO</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TRIZ DE INDICADORES"/>
      <sheetName val="----1"/>
      <sheetName val="----2"/>
      <sheetName val="ASI-1"/>
      <sheetName val="ACTUALIZACIONES"/>
      <sheetName val="ITEM"/>
      <sheetName val="ESGr027_V7 SISTEMAS"/>
    </sheetNames>
    <definedNames>
      <definedName name="PORCENTAJE"/>
      <definedName name="RELATIVO"/>
    </definedNames>
    <sheetDataSet>
      <sheetData sheetId="0"/>
      <sheetData sheetId="1" refreshError="1"/>
      <sheetData sheetId="2" refreshError="1"/>
      <sheetData sheetId="3">
        <row r="50">
          <cell r="D50" t="str">
            <v>MARZO</v>
          </cell>
        </row>
      </sheetData>
      <sheetData sheetId="4" refreshError="1"/>
      <sheetData sheetId="5" refreshError="1"/>
      <sheetData sheetId="6"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MATRIZ DE INDICADORES"/>
      <sheetName val="AAA-1"/>
      <sheetName val="AAA-2"/>
      <sheetName val="AAA-3"/>
      <sheetName val="AAA-4"/>
      <sheetName val="AAA-5"/>
      <sheetName val="AAA-6"/>
      <sheetName val="AAA-7"/>
      <sheetName val="AAA-8"/>
      <sheetName val="AAA-9"/>
      <sheetName val="AAA-10"/>
      <sheetName val="AAA-11"/>
      <sheetName val="AAA-12"/>
      <sheetName val="AAA-13"/>
      <sheetName val="MAR-1"/>
      <sheetName val="MAR-2"/>
      <sheetName val="MAR-3"/>
      <sheetName val="MAR-4"/>
      <sheetName val="MAR-5"/>
      <sheetName val="MAR-6"/>
      <sheetName val="AJU-2"/>
      <sheetName val="SAC-1"/>
      <sheetName val="SAC-2"/>
      <sheetName val="SAC-3"/>
      <sheetName val="SAC-4"/>
      <sheetName val="AJU-3"/>
      <sheetName val="AJU-4"/>
      <sheetName val="ACTUALIZACIONES"/>
      <sheetName val="ITEM"/>
      <sheetName val="AJU-5"/>
      <sheetName val="ESGr027_V7 - AJU (2)"/>
    </sheetNames>
    <definedNames>
      <definedName name="PORCENTAJE"/>
      <definedName name="RELATIVO"/>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ow r="46">
          <cell r="D46" t="str">
            <v>JUNIO</v>
          </cell>
        </row>
      </sheetData>
      <sheetData sheetId="26">
        <row r="46">
          <cell r="D46" t="str">
            <v>MARZO</v>
          </cell>
        </row>
      </sheetData>
      <sheetData sheetId="27" refreshError="1"/>
      <sheetData sheetId="28"/>
      <sheetData sheetId="29">
        <row r="46">
          <cell r="D46" t="str">
            <v>MARZO</v>
          </cell>
        </row>
      </sheetData>
      <sheetData sheetId="30"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AFI-3"/>
      <sheetName val="MCT-5"/>
      <sheetName val="MCT-6"/>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MATRIZ DE INDICADORES"/>
      <sheetName val="EPI-1"/>
      <sheetName val="EPI-2"/>
      <sheetName val="EPI-3"/>
      <sheetName val="ESG-1"/>
      <sheetName val="ESG-2"/>
      <sheetName val="EPR-1"/>
      <sheetName val="EPR-2"/>
      <sheetName val="EAA-1"/>
      <sheetName val="EAA-2"/>
      <sheetName val="EAA-3"/>
      <sheetName val="EAA-4"/>
      <sheetName val="EAA-5"/>
      <sheetName val="EAA-6"/>
      <sheetName val="EAA-7"/>
      <sheetName val="EAA-8"/>
      <sheetName val="ECO-1"/>
      <sheetName val="ECO-2"/>
      <sheetName val="MAR-2"/>
      <sheetName val="MAR-4"/>
      <sheetName val="MAR-5"/>
      <sheetName val="MAR-6"/>
      <sheetName val="MAR-7"/>
      <sheetName val="MAR-8"/>
      <sheetName val="MCT-2"/>
      <sheetName val="MCT-3 "/>
      <sheetName val="MCT-4 "/>
      <sheetName val="MCT-5 "/>
      <sheetName val="MCT-6 "/>
      <sheetName val="MBU-7"/>
      <sheetName val="MBU-8"/>
      <sheetName val="MBU-9"/>
      <sheetName val="MDM1"/>
      <sheetName val="MDM2"/>
      <sheetName val="MDM3"/>
      <sheetName val="MFA-10"/>
      <sheetName val="MFA-12"/>
      <sheetName val="MFA-13"/>
      <sheetName val="MFA-14"/>
      <sheetName val="MFA-15"/>
      <sheetName val="MFA-16"/>
      <sheetName val="MIU-1"/>
      <sheetName val="MIU-2"/>
      <sheetName val="MIU-3"/>
      <sheetName val="MIU-4"/>
      <sheetName val="MIU-5"/>
      <sheetName val="ABS-1"/>
      <sheetName val="ABS-2"/>
      <sheetName val="ABS-3"/>
      <sheetName val="ABS-4"/>
      <sheetName val="ABS-5"/>
      <sheetName val="ABS-6"/>
      <sheetName val="ABS-7"/>
      <sheetName val="ASI-1"/>
      <sheetName val="AAA-1"/>
      <sheetName val="AAA-2"/>
      <sheetName val="AAA-5"/>
      <sheetName val="AAA-6"/>
      <sheetName val="AAA-7"/>
      <sheetName val="AAA-8"/>
      <sheetName val="AAA-9"/>
      <sheetName val="AAA-10"/>
      <sheetName val="AAA-11"/>
      <sheetName val="AAA-12"/>
      <sheetName val="AJU-3"/>
      <sheetName val="AJU-4"/>
      <sheetName val="AJU-5"/>
      <sheetName val="ATH-1"/>
      <sheetName val="ATH-2"/>
      <sheetName val="ATH SG-SST-4"/>
      <sheetName val="ATH SG-SST-5"/>
      <sheetName val="AFI-1"/>
      <sheetName val="AFI-2"/>
      <sheetName val="AFI-3"/>
      <sheetName val="AFI-4 "/>
      <sheetName val="ADO-1"/>
      <sheetName val="SAC-1"/>
      <sheetName val="SAC-2"/>
      <sheetName val="SAC-3"/>
      <sheetName val="SCD-1"/>
      <sheetName val="SCI-3"/>
      <sheetName val="SCI-6"/>
      <sheetName val="INS-1"/>
      <sheetName val="INS-2 "/>
      <sheetName val="INS-4"/>
      <sheetName val="INS-5  "/>
      <sheetName val="ACTUALIZACIONES"/>
      <sheetName val="ITEM"/>
      <sheetName val="ESGr027_2020_JUN"/>
    </sheetNames>
    <definedNames>
      <definedName name="PORCENTAJE"/>
      <definedName name="RELATIVO"/>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ow r="46">
          <cell r="D46" t="str">
            <v>MARZO</v>
          </cell>
        </row>
      </sheetData>
      <sheetData sheetId="78">
        <row r="46">
          <cell r="D46" t="str">
            <v>MARZO</v>
          </cell>
        </row>
      </sheetData>
      <sheetData sheetId="79"/>
      <sheetData sheetId="80"/>
      <sheetData sheetId="81"/>
      <sheetData sheetId="82"/>
      <sheetData sheetId="83"/>
      <sheetData sheetId="84"/>
      <sheetData sheetId="85"/>
      <sheetData sheetId="86"/>
      <sheetData sheetId="87"/>
      <sheetData sheetId="88"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MATRIZ DE INDICADORES"/>
      <sheetName val="AAA-11"/>
      <sheetName val="AAA-12"/>
      <sheetName val="AAA-13"/>
      <sheetName val="SCI-3"/>
      <sheetName val="SCI-6"/>
      <sheetName val="INS-2"/>
      <sheetName val="INS-5 "/>
      <sheetName val="ACTUALIZACIONES"/>
      <sheetName val="ITEM"/>
      <sheetName val="Hoja1"/>
    </sheetNames>
    <sheetDataSet>
      <sheetData sheetId="0" refreshError="1"/>
      <sheetData sheetId="1" refreshError="1"/>
      <sheetData sheetId="2" refreshError="1"/>
      <sheetData sheetId="3" refreshError="1"/>
      <sheetData sheetId="4">
        <row r="46">
          <cell r="D46" t="str">
            <v>JUNIO</v>
          </cell>
        </row>
      </sheetData>
      <sheetData sheetId="5">
        <row r="46">
          <cell r="D46" t="str">
            <v>JUNIO</v>
          </cell>
        </row>
      </sheetData>
      <sheetData sheetId="6">
        <row r="46">
          <cell r="D46" t="str">
            <v>MARZO</v>
          </cell>
        </row>
      </sheetData>
      <sheetData sheetId="7">
        <row r="46">
          <cell r="D46" t="str">
            <v>JUNIO</v>
          </cell>
        </row>
      </sheetData>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ATRIZ DE INDICADORES"/>
      <sheetName val="----1"/>
      <sheetName val="----2"/>
      <sheetName val="ACTUALIZACIONES"/>
      <sheetName val="ITEM"/>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MATRIZ DE INDICADORES"/>
      <sheetName val="AFI-1"/>
      <sheetName val="AFI-2"/>
      <sheetName val="AFI-3"/>
      <sheetName val="AFI-4"/>
      <sheetName val="AFI-5"/>
      <sheetName val="ACTUALIZACIONES"/>
      <sheetName val="ITEM"/>
      <sheetName val="matriz de indicadores AFI ESGr0"/>
    </sheetNames>
    <definedNames>
      <definedName name="PORCENTAJE"/>
      <definedName name="RELATIVO"/>
    </definedNames>
    <sheetDataSet>
      <sheetData sheetId="0"/>
      <sheetData sheetId="1">
        <row r="46">
          <cell r="D46" t="str">
            <v>MARZO</v>
          </cell>
        </row>
      </sheetData>
      <sheetData sheetId="2">
        <row r="46">
          <cell r="D46" t="str">
            <v>JUNIO</v>
          </cell>
        </row>
      </sheetData>
      <sheetData sheetId="3">
        <row r="40">
          <cell r="D40" t="str">
            <v>FEBRERO</v>
          </cell>
        </row>
      </sheetData>
      <sheetData sheetId="4">
        <row r="42">
          <cell r="D42" t="str">
            <v>ENERO</v>
          </cell>
        </row>
      </sheetData>
      <sheetData sheetId="5">
        <row r="49">
          <cell r="C49" t="str">
            <v xml:space="preserve">VALOR </v>
          </cell>
        </row>
      </sheetData>
      <sheetData sheetId="6" refreshError="1"/>
      <sheetData sheetId="7" refreshError="1"/>
      <sheetData sheetId="8"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MATRIZ DE INDICADORES"/>
      <sheetName val="AFI-1"/>
      <sheetName val="AFI-2"/>
      <sheetName val="AFI-3"/>
      <sheetName val="AFI-4"/>
      <sheetName val="AFI-5"/>
      <sheetName val="AFI-6"/>
      <sheetName val="ACTUALIZACIONES"/>
      <sheetName val="ITEM"/>
      <sheetName val="matriz de indicadores AFI ESGr0"/>
    </sheetNames>
    <definedNames>
      <definedName name="PORCENTAJE"/>
      <definedName name="RELATIVO"/>
    </definedNames>
    <sheetDataSet>
      <sheetData sheetId="0"/>
      <sheetData sheetId="1" refreshError="1"/>
      <sheetData sheetId="2" refreshError="1"/>
      <sheetData sheetId="3">
        <row r="49">
          <cell r="C49" t="str">
            <v xml:space="preserve">VALOR </v>
          </cell>
        </row>
      </sheetData>
      <sheetData sheetId="4">
        <row r="49">
          <cell r="C49" t="str">
            <v xml:space="preserve">VALOR </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MATRIZ DE INDICADORES"/>
      <sheetName val="----1"/>
      <sheetName val="----2"/>
      <sheetName val="ACTUALIZACIONES"/>
      <sheetName val="ITEM"/>
      <sheetName val="ESGr027_V7 (1)"/>
    </sheetNames>
    <definedNames>
      <definedName name="PORCENTAJE"/>
      <definedName name="RELATIVO"/>
    </definedNames>
    <sheetDataSet>
      <sheetData sheetId="0"/>
      <sheetData sheetId="1">
        <row r="46">
          <cell r="D46" t="str">
            <v>JUNIO</v>
          </cell>
        </row>
      </sheetData>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MATRIZ DE INDICADORES"/>
      <sheetName val="ATH-1"/>
      <sheetName val="ATH-2"/>
      <sheetName val="ATH-3"/>
      <sheetName val="ATH SG- SST-4 "/>
      <sheetName val="ATH SG-SST-5"/>
      <sheetName val="ACTUALIZACIONES"/>
      <sheetName val="ITEM"/>
      <sheetName val="ATH  ESGr027_V7    MARZO "/>
    </sheetNames>
    <definedNames>
      <definedName name="PORCENTAJE"/>
      <definedName name="RELATIVO"/>
    </defined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TRIZ DE INDICADORES"/>
      <sheetName val="ECO-1"/>
      <sheetName val="ECO-2"/>
      <sheetName val="ADO-1"/>
      <sheetName val="MFA-1"/>
      <sheetName val="MFA-2"/>
      <sheetName val="MFA-3"/>
      <sheetName val="MFA-4"/>
      <sheetName val="MFA-5"/>
      <sheetName val="MFA-6"/>
      <sheetName val="MFA-7"/>
      <sheetName val="MFA-8"/>
      <sheetName val="MFA-9"/>
      <sheetName val="EAA-1"/>
      <sheetName val="EAA-2"/>
      <sheetName val="EAA-3"/>
      <sheetName val="EAA-4"/>
      <sheetName val="EAA-5"/>
      <sheetName val="EAA-6"/>
      <sheetName val="EAA-7"/>
      <sheetName val="EAA-8"/>
      <sheetName val="ACTUALIZACIONES"/>
      <sheetName val="ITEM"/>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46">
          <cell r="D46" t="str">
            <v>MARZO</v>
          </cell>
        </row>
      </sheetData>
      <sheetData sheetId="21" refreshError="1"/>
      <sheetData sheetId="22"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MATRIZ DE INDICADORES"/>
      <sheetName val="----1"/>
      <sheetName val="----2"/>
      <sheetName val="EPI-1"/>
      <sheetName val="EPI-2"/>
      <sheetName val="EPI-3"/>
      <sheetName val="ACTUALIZACIONES"/>
      <sheetName val="ITEM"/>
      <sheetName val="ESGr027_V7 PLANEACIÓN"/>
    </sheetNames>
    <definedNames>
      <definedName name="PORCENTAJE"/>
      <definedName name="RELATIVO"/>
    </definedNames>
    <sheetDataSet>
      <sheetData sheetId="0"/>
      <sheetData sheetId="1" refreshError="1"/>
      <sheetData sheetId="2" refreshError="1"/>
      <sheetData sheetId="3">
        <row r="46">
          <cell r="D46">
            <v>2020</v>
          </cell>
        </row>
      </sheetData>
      <sheetData sheetId="4">
        <row r="46">
          <cell r="D46" t="str">
            <v>JUNIO</v>
          </cell>
        </row>
      </sheetData>
      <sheetData sheetId="5">
        <row r="46">
          <cell r="D46" t="str">
            <v>JUNIO</v>
          </cell>
        </row>
      </sheetData>
      <sheetData sheetId="6" refreshError="1"/>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10.xml.rels><Relationships xmlns="http://schemas.openxmlformats.org/package/2006/relationships"><Relationship Type="http://schemas.openxmlformats.org/officeDocument/2006/relationships/drawing" Target="/xl/drawings/drawing10.xml" Id="rId1"/><Relationship Type="http://schemas.openxmlformats.org/officeDocument/2006/relationships/comments" Target="/xl/comments/comment9.xml" Id="comments"/><Relationship Type="http://schemas.openxmlformats.org/officeDocument/2006/relationships/vmlDrawing" Target="/xl/drawings/commentsDrawing9.vml" Id="anysvml"/></Relationships>
</file>

<file path=xl/worksheets/_rels/sheet11.xml.rels><Relationships xmlns="http://schemas.openxmlformats.org/package/2006/relationships"><Relationship Type="http://schemas.openxmlformats.org/officeDocument/2006/relationships/drawing" Target="/xl/drawings/drawing11.xml" Id="rId1"/><Relationship Type="http://schemas.openxmlformats.org/officeDocument/2006/relationships/comments" Target="/xl/comments/comment10.xml" Id="comments"/><Relationship Type="http://schemas.openxmlformats.org/officeDocument/2006/relationships/vmlDrawing" Target="/xl/drawings/commentsDrawing10.vml" Id="anysvml"/></Relationships>
</file>

<file path=xl/worksheets/_rels/sheet12.xml.rels><Relationships xmlns="http://schemas.openxmlformats.org/package/2006/relationships"><Relationship Type="http://schemas.openxmlformats.org/officeDocument/2006/relationships/drawing" Target="/xl/drawings/drawing12.xml" Id="rId1"/><Relationship Type="http://schemas.openxmlformats.org/officeDocument/2006/relationships/comments" Target="/xl/comments/comment11.xml" Id="comments"/><Relationship Type="http://schemas.openxmlformats.org/officeDocument/2006/relationships/vmlDrawing" Target="/xl/drawings/commentsDrawing11.vml" Id="anysvml"/></Relationships>
</file>

<file path=xl/worksheets/_rels/sheet13.xml.rels><Relationships xmlns="http://schemas.openxmlformats.org/package/2006/relationships"><Relationship Type="http://schemas.openxmlformats.org/officeDocument/2006/relationships/drawing" Target="/xl/drawings/drawing13.xml" Id="rId1"/><Relationship Type="http://schemas.openxmlformats.org/officeDocument/2006/relationships/comments" Target="/xl/comments/comment12.xml" Id="comments"/><Relationship Type="http://schemas.openxmlformats.org/officeDocument/2006/relationships/vmlDrawing" Target="/xl/drawings/commentsDrawing12.vml" Id="anysvml"/></Relationships>
</file>

<file path=xl/worksheets/_rels/sheet14.xml.rels><Relationships xmlns="http://schemas.openxmlformats.org/package/2006/relationships"><Relationship Type="http://schemas.openxmlformats.org/officeDocument/2006/relationships/drawing" Target="/xl/drawings/drawing14.xml" Id="rId1"/><Relationship Type="http://schemas.openxmlformats.org/officeDocument/2006/relationships/comments" Target="/xl/comments/comment13.xml" Id="comments"/><Relationship Type="http://schemas.openxmlformats.org/officeDocument/2006/relationships/vmlDrawing" Target="/xl/drawings/commentsDrawing13.vml" Id="anysvml"/></Relationships>
</file>

<file path=xl/worksheets/_rels/sheet15.xml.rels><Relationships xmlns="http://schemas.openxmlformats.org/package/2006/relationships"><Relationship Type="http://schemas.openxmlformats.org/officeDocument/2006/relationships/drawing" Target="/xl/drawings/drawing15.xml" Id="rId1"/><Relationship Type="http://schemas.openxmlformats.org/officeDocument/2006/relationships/comments" Target="/xl/comments/comment14.xml" Id="comments"/><Relationship Type="http://schemas.openxmlformats.org/officeDocument/2006/relationships/vmlDrawing" Target="/xl/drawings/commentsDrawing14.vml" Id="anysvml"/></Relationships>
</file>

<file path=xl/worksheets/_rels/sheet16.xml.rels><Relationships xmlns="http://schemas.openxmlformats.org/package/2006/relationships"><Relationship Type="http://schemas.openxmlformats.org/officeDocument/2006/relationships/drawing" Target="/xl/drawings/drawing16.xml" Id="rId1"/><Relationship Type="http://schemas.openxmlformats.org/officeDocument/2006/relationships/comments" Target="/xl/comments/comment15.xml" Id="comments"/><Relationship Type="http://schemas.openxmlformats.org/officeDocument/2006/relationships/vmlDrawing" Target="/xl/drawings/commentsDrawing15.vml" Id="anysvml"/></Relationships>
</file>

<file path=xl/worksheets/_rels/sheet17.xml.rels><Relationships xmlns="http://schemas.openxmlformats.org/package/2006/relationships"><Relationship Type="http://schemas.openxmlformats.org/officeDocument/2006/relationships/drawing" Target="/xl/drawings/drawing17.xml" Id="rId1"/><Relationship Type="http://schemas.openxmlformats.org/officeDocument/2006/relationships/comments" Target="/xl/comments/comment16.xml" Id="comments"/><Relationship Type="http://schemas.openxmlformats.org/officeDocument/2006/relationships/vmlDrawing" Target="/xl/drawings/commentsDrawing16.vml" Id="anysvml"/></Relationships>
</file>

<file path=xl/worksheets/_rels/sheet18.xml.rels><Relationships xmlns="http://schemas.openxmlformats.org/package/2006/relationships"><Relationship Type="http://schemas.openxmlformats.org/officeDocument/2006/relationships/drawing" Target="/xl/drawings/drawing18.xml" Id="rId1"/><Relationship Type="http://schemas.openxmlformats.org/officeDocument/2006/relationships/comments" Target="/xl/comments/comment17.xml" Id="comments"/><Relationship Type="http://schemas.openxmlformats.org/officeDocument/2006/relationships/vmlDrawing" Target="/xl/drawings/commentsDrawing17.vml" Id="anysvml"/></Relationships>
</file>

<file path=xl/worksheets/_rels/sheet19.xml.rels><Relationships xmlns="http://schemas.openxmlformats.org/package/2006/relationships"><Relationship Type="http://schemas.openxmlformats.org/officeDocument/2006/relationships/drawing" Target="/xl/drawings/drawing19.xml" Id="rId1"/><Relationship Type="http://schemas.openxmlformats.org/officeDocument/2006/relationships/comments" Target="/xl/comments/comment18.xml" Id="comments"/><Relationship Type="http://schemas.openxmlformats.org/officeDocument/2006/relationships/vmlDrawing" Target="/xl/drawings/commentsDrawing18.vml" Id="anysvml"/></Relationships>
</file>

<file path=xl/worksheets/_rels/sheet2.xml.rels><Relationships xmlns="http://schemas.openxmlformats.org/package/2006/relationships"><Relationship Type="http://schemas.openxmlformats.org/officeDocument/2006/relationships/drawing" Target="/xl/drawings/drawing2.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20.xml.rels><Relationships xmlns="http://schemas.openxmlformats.org/package/2006/relationships"><Relationship Type="http://schemas.openxmlformats.org/officeDocument/2006/relationships/drawing" Target="/xl/drawings/drawing20.xml" Id="rId1"/><Relationship Type="http://schemas.openxmlformats.org/officeDocument/2006/relationships/comments" Target="/xl/comments/comment19.xml" Id="comments"/><Relationship Type="http://schemas.openxmlformats.org/officeDocument/2006/relationships/vmlDrawing" Target="/xl/drawings/commentsDrawing19.vml" Id="anysvml"/></Relationships>
</file>

<file path=xl/worksheets/_rels/sheet21.xml.rels><Relationships xmlns="http://schemas.openxmlformats.org/package/2006/relationships"><Relationship Type="http://schemas.openxmlformats.org/officeDocument/2006/relationships/drawing" Target="/xl/drawings/drawing21.xml" Id="rId1"/><Relationship Type="http://schemas.openxmlformats.org/officeDocument/2006/relationships/comments" Target="/xl/comments/comment20.xml" Id="comments"/><Relationship Type="http://schemas.openxmlformats.org/officeDocument/2006/relationships/vmlDrawing" Target="/xl/drawings/commentsDrawing20.vml" Id="anysvml"/></Relationships>
</file>

<file path=xl/worksheets/_rels/sheet22.xml.rels><Relationships xmlns="http://schemas.openxmlformats.org/package/2006/relationships"><Relationship Type="http://schemas.openxmlformats.org/officeDocument/2006/relationships/drawing" Target="/xl/drawings/drawing22.xml" Id="rId1"/><Relationship Type="http://schemas.openxmlformats.org/officeDocument/2006/relationships/comments" Target="/xl/comments/comment21.xml" Id="comments"/><Relationship Type="http://schemas.openxmlformats.org/officeDocument/2006/relationships/vmlDrawing" Target="/xl/drawings/commentsDrawing21.vml" Id="anysvml"/></Relationships>
</file>

<file path=xl/worksheets/_rels/sheet23.xml.rels><Relationships xmlns="http://schemas.openxmlformats.org/package/2006/relationships"><Relationship Type="http://schemas.openxmlformats.org/officeDocument/2006/relationships/drawing" Target="/xl/drawings/drawing23.xml" Id="rId1"/><Relationship Type="http://schemas.openxmlformats.org/officeDocument/2006/relationships/comments" Target="/xl/comments/comment22.xml" Id="comments"/><Relationship Type="http://schemas.openxmlformats.org/officeDocument/2006/relationships/vmlDrawing" Target="/xl/drawings/commentsDrawing22.vml" Id="anysvml"/></Relationships>
</file>

<file path=xl/worksheets/_rels/sheet24.xml.rels><Relationships xmlns="http://schemas.openxmlformats.org/package/2006/relationships"><Relationship Type="http://schemas.openxmlformats.org/officeDocument/2006/relationships/drawing" Target="/xl/drawings/drawing24.xml" Id="rId1"/><Relationship Type="http://schemas.openxmlformats.org/officeDocument/2006/relationships/comments" Target="/xl/comments/comment23.xml" Id="comments"/><Relationship Type="http://schemas.openxmlformats.org/officeDocument/2006/relationships/vmlDrawing" Target="/xl/drawings/commentsDrawing23.vml" Id="anysvml"/></Relationships>
</file>

<file path=xl/worksheets/_rels/sheet25.xml.rels><Relationships xmlns="http://schemas.openxmlformats.org/package/2006/relationships"><Relationship Type="http://schemas.openxmlformats.org/officeDocument/2006/relationships/drawing" Target="/xl/drawings/drawing25.xml" Id="rId1"/><Relationship Type="http://schemas.openxmlformats.org/officeDocument/2006/relationships/comments" Target="/xl/comments/comment24.xml" Id="comments"/><Relationship Type="http://schemas.openxmlformats.org/officeDocument/2006/relationships/vmlDrawing" Target="/xl/drawings/commentsDrawing24.vml" Id="anysvml"/></Relationships>
</file>

<file path=xl/worksheets/_rels/sheet26.xml.rels><Relationships xmlns="http://schemas.openxmlformats.org/package/2006/relationships"><Relationship Type="http://schemas.openxmlformats.org/officeDocument/2006/relationships/drawing" Target="/xl/drawings/drawing26.xml" Id="rId1"/><Relationship Type="http://schemas.openxmlformats.org/officeDocument/2006/relationships/comments" Target="/xl/comments/comment25.xml" Id="comments"/><Relationship Type="http://schemas.openxmlformats.org/officeDocument/2006/relationships/vmlDrawing" Target="/xl/drawings/commentsDrawing25.vml" Id="anysvml"/></Relationships>
</file>

<file path=xl/worksheets/_rels/sheet27.xml.rels><Relationships xmlns="http://schemas.openxmlformats.org/package/2006/relationships"><Relationship Type="http://schemas.openxmlformats.org/officeDocument/2006/relationships/drawing" Target="/xl/drawings/drawing27.xml" Id="rId1"/><Relationship Type="http://schemas.openxmlformats.org/officeDocument/2006/relationships/comments" Target="/xl/comments/comment26.xml" Id="comments"/><Relationship Type="http://schemas.openxmlformats.org/officeDocument/2006/relationships/vmlDrawing" Target="/xl/drawings/commentsDrawing26.vml" Id="anysvml"/></Relationships>
</file>

<file path=xl/worksheets/_rels/sheet28.xml.rels><Relationships xmlns="http://schemas.openxmlformats.org/package/2006/relationships"><Relationship Type="http://schemas.openxmlformats.org/officeDocument/2006/relationships/drawing" Target="/xl/drawings/drawing28.xml" Id="rId1"/><Relationship Type="http://schemas.openxmlformats.org/officeDocument/2006/relationships/comments" Target="/xl/comments/comment27.xml" Id="comments"/><Relationship Type="http://schemas.openxmlformats.org/officeDocument/2006/relationships/vmlDrawing" Target="/xl/drawings/commentsDrawing27.vml" Id="anysvml"/></Relationships>
</file>

<file path=xl/worksheets/_rels/sheet29.xml.rels><Relationships xmlns="http://schemas.openxmlformats.org/package/2006/relationships"><Relationship Type="http://schemas.openxmlformats.org/officeDocument/2006/relationships/drawing" Target="/xl/drawings/drawing29.xml" Id="rId1"/><Relationship Type="http://schemas.openxmlformats.org/officeDocument/2006/relationships/comments" Target="/xl/comments/comment28.xml" Id="comments"/><Relationship Type="http://schemas.openxmlformats.org/officeDocument/2006/relationships/vmlDrawing" Target="/xl/drawings/commentsDrawing28.vml" Id="anysvml"/></Relationships>
</file>

<file path=xl/worksheets/_rels/sheet3.xml.rels><Relationships xmlns="http://schemas.openxmlformats.org/package/2006/relationships"><Relationship Type="http://schemas.openxmlformats.org/officeDocument/2006/relationships/drawing" Target="/xl/drawings/drawing3.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30.xml.rels><Relationships xmlns="http://schemas.openxmlformats.org/package/2006/relationships"><Relationship Type="http://schemas.openxmlformats.org/officeDocument/2006/relationships/drawing" Target="/xl/drawings/drawing30.xml" Id="rId1"/><Relationship Type="http://schemas.openxmlformats.org/officeDocument/2006/relationships/comments" Target="/xl/comments/comment29.xml" Id="comments"/><Relationship Type="http://schemas.openxmlformats.org/officeDocument/2006/relationships/vmlDrawing" Target="/xl/drawings/commentsDrawing29.vml" Id="anysvml"/></Relationships>
</file>

<file path=xl/worksheets/_rels/sheet31.xml.rels><Relationships xmlns="http://schemas.openxmlformats.org/package/2006/relationships"><Relationship Type="http://schemas.openxmlformats.org/officeDocument/2006/relationships/drawing" Target="/xl/drawings/drawing31.xml" Id="rId1"/><Relationship Type="http://schemas.openxmlformats.org/officeDocument/2006/relationships/comments" Target="/xl/comments/comment30.xml" Id="comments"/><Relationship Type="http://schemas.openxmlformats.org/officeDocument/2006/relationships/vmlDrawing" Target="/xl/drawings/commentsDrawing30.vml" Id="anysvml"/></Relationships>
</file>

<file path=xl/worksheets/_rels/sheet32.xml.rels><Relationships xmlns="http://schemas.openxmlformats.org/package/2006/relationships"><Relationship Type="http://schemas.openxmlformats.org/officeDocument/2006/relationships/drawing" Target="/xl/drawings/drawing32.xml" Id="rId1"/><Relationship Type="http://schemas.openxmlformats.org/officeDocument/2006/relationships/comments" Target="/xl/comments/comment31.xml" Id="comments"/><Relationship Type="http://schemas.openxmlformats.org/officeDocument/2006/relationships/vmlDrawing" Target="/xl/drawings/commentsDrawing31.vml" Id="anysvml"/></Relationships>
</file>

<file path=xl/worksheets/_rels/sheet33.xml.rels><Relationships xmlns="http://schemas.openxmlformats.org/package/2006/relationships"><Relationship Type="http://schemas.openxmlformats.org/officeDocument/2006/relationships/drawing" Target="/xl/drawings/drawing33.xml" Id="rId1"/><Relationship Type="http://schemas.openxmlformats.org/officeDocument/2006/relationships/comments" Target="/xl/comments/comment32.xml" Id="comments"/><Relationship Type="http://schemas.openxmlformats.org/officeDocument/2006/relationships/vmlDrawing" Target="/xl/drawings/commentsDrawing32.vml" Id="anysvml"/></Relationships>
</file>

<file path=xl/worksheets/_rels/sheet34.xml.rels><Relationships xmlns="http://schemas.openxmlformats.org/package/2006/relationships"><Relationship Type="http://schemas.openxmlformats.org/officeDocument/2006/relationships/drawing" Target="/xl/drawings/drawing34.xml" Id="rId1"/><Relationship Type="http://schemas.openxmlformats.org/officeDocument/2006/relationships/comments" Target="/xl/comments/comment33.xml" Id="comments"/><Relationship Type="http://schemas.openxmlformats.org/officeDocument/2006/relationships/vmlDrawing" Target="/xl/drawings/commentsDrawing33.vml" Id="anysvml"/></Relationships>
</file>

<file path=xl/worksheets/_rels/sheet35.xml.rels><Relationships xmlns="http://schemas.openxmlformats.org/package/2006/relationships"><Relationship Type="http://schemas.openxmlformats.org/officeDocument/2006/relationships/drawing" Target="/xl/drawings/drawing35.xml" Id="rId1"/><Relationship Type="http://schemas.openxmlformats.org/officeDocument/2006/relationships/comments" Target="/xl/comments/comment34.xml" Id="comments"/><Relationship Type="http://schemas.openxmlformats.org/officeDocument/2006/relationships/vmlDrawing" Target="/xl/drawings/commentsDrawing34.vml" Id="anysvml"/></Relationships>
</file>

<file path=xl/worksheets/_rels/sheet36.xml.rels><Relationships xmlns="http://schemas.openxmlformats.org/package/2006/relationships"><Relationship Type="http://schemas.openxmlformats.org/officeDocument/2006/relationships/drawing" Target="/xl/drawings/drawing36.xml" Id="rId1"/><Relationship Type="http://schemas.openxmlformats.org/officeDocument/2006/relationships/comments" Target="/xl/comments/comment35.xml" Id="comments"/><Relationship Type="http://schemas.openxmlformats.org/officeDocument/2006/relationships/vmlDrawing" Target="/xl/drawings/commentsDrawing35.vml" Id="anysvml"/></Relationships>
</file>

<file path=xl/worksheets/_rels/sheet37.xml.rels><Relationships xmlns="http://schemas.openxmlformats.org/package/2006/relationships"><Relationship Type="http://schemas.openxmlformats.org/officeDocument/2006/relationships/drawing" Target="/xl/drawings/drawing37.xml" Id="rId1"/><Relationship Type="http://schemas.openxmlformats.org/officeDocument/2006/relationships/comments" Target="/xl/comments/comment36.xml" Id="comments"/><Relationship Type="http://schemas.openxmlformats.org/officeDocument/2006/relationships/vmlDrawing" Target="/xl/drawings/commentsDrawing36.vml" Id="anysvml"/></Relationships>
</file>

<file path=xl/worksheets/_rels/sheet38.xml.rels><Relationships xmlns="http://schemas.openxmlformats.org/package/2006/relationships"><Relationship Type="http://schemas.openxmlformats.org/officeDocument/2006/relationships/drawing" Target="/xl/drawings/drawing38.xml" Id="rId1"/><Relationship Type="http://schemas.openxmlformats.org/officeDocument/2006/relationships/comments" Target="/xl/comments/comment37.xml" Id="comments"/><Relationship Type="http://schemas.openxmlformats.org/officeDocument/2006/relationships/vmlDrawing" Target="/xl/drawings/commentsDrawing37.vml" Id="anysvml"/></Relationships>
</file>

<file path=xl/worksheets/_rels/sheet39.xml.rels><Relationships xmlns="http://schemas.openxmlformats.org/package/2006/relationships"><Relationship Type="http://schemas.openxmlformats.org/officeDocument/2006/relationships/drawing" Target="/xl/drawings/drawing39.xml" Id="rId1"/><Relationship Type="http://schemas.openxmlformats.org/officeDocument/2006/relationships/comments" Target="/xl/comments/comment38.xml" Id="comments"/><Relationship Type="http://schemas.openxmlformats.org/officeDocument/2006/relationships/vmlDrawing" Target="/xl/drawings/commentsDrawing38.vml" Id="anysvml"/></Relationships>
</file>

<file path=xl/worksheets/_rels/sheet4.xml.rels><Relationships xmlns="http://schemas.openxmlformats.org/package/2006/relationships"><Relationship Type="http://schemas.openxmlformats.org/officeDocument/2006/relationships/drawing" Target="/xl/drawings/drawing4.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40.xml.rels><Relationships xmlns="http://schemas.openxmlformats.org/package/2006/relationships"><Relationship Type="http://schemas.openxmlformats.org/officeDocument/2006/relationships/drawing" Target="/xl/drawings/drawing40.xml" Id="rId1"/><Relationship Type="http://schemas.openxmlformats.org/officeDocument/2006/relationships/comments" Target="/xl/comments/comment39.xml" Id="comments"/><Relationship Type="http://schemas.openxmlformats.org/officeDocument/2006/relationships/vmlDrawing" Target="/xl/drawings/commentsDrawing39.vml" Id="anysvml"/></Relationships>
</file>

<file path=xl/worksheets/_rels/sheet41.xml.rels><Relationships xmlns="http://schemas.openxmlformats.org/package/2006/relationships"><Relationship Type="http://schemas.openxmlformats.org/officeDocument/2006/relationships/drawing" Target="/xl/drawings/drawing41.xml" Id="rId1"/><Relationship Type="http://schemas.openxmlformats.org/officeDocument/2006/relationships/comments" Target="/xl/comments/comment40.xml" Id="comments"/><Relationship Type="http://schemas.openxmlformats.org/officeDocument/2006/relationships/vmlDrawing" Target="/xl/drawings/commentsDrawing40.vml" Id="anysvml"/></Relationships>
</file>

<file path=xl/worksheets/_rels/sheet42.xml.rels><Relationships xmlns="http://schemas.openxmlformats.org/package/2006/relationships"><Relationship Type="http://schemas.openxmlformats.org/officeDocument/2006/relationships/drawing" Target="/xl/drawings/drawing42.xml" Id="rId1"/><Relationship Type="http://schemas.openxmlformats.org/officeDocument/2006/relationships/comments" Target="/xl/comments/comment41.xml" Id="comments"/><Relationship Type="http://schemas.openxmlformats.org/officeDocument/2006/relationships/vmlDrawing" Target="/xl/drawings/commentsDrawing41.vml" Id="anysvml"/></Relationships>
</file>

<file path=xl/worksheets/_rels/sheet43.xml.rels><Relationships xmlns="http://schemas.openxmlformats.org/package/2006/relationships"><Relationship Type="http://schemas.openxmlformats.org/officeDocument/2006/relationships/drawing" Target="/xl/drawings/drawing43.xml" Id="rId1"/><Relationship Type="http://schemas.openxmlformats.org/officeDocument/2006/relationships/comments" Target="/xl/comments/comment42.xml" Id="comments"/><Relationship Type="http://schemas.openxmlformats.org/officeDocument/2006/relationships/vmlDrawing" Target="/xl/drawings/commentsDrawing42.vml" Id="anysvml"/></Relationships>
</file>

<file path=xl/worksheets/_rels/sheet44.xml.rels><Relationships xmlns="http://schemas.openxmlformats.org/package/2006/relationships"><Relationship Type="http://schemas.openxmlformats.org/officeDocument/2006/relationships/drawing" Target="/xl/drawings/drawing44.xml" Id="rId1"/><Relationship Type="http://schemas.openxmlformats.org/officeDocument/2006/relationships/comments" Target="/xl/comments/comment43.xml" Id="comments"/><Relationship Type="http://schemas.openxmlformats.org/officeDocument/2006/relationships/vmlDrawing" Target="/xl/drawings/commentsDrawing43.vml" Id="anysvml"/></Relationships>
</file>

<file path=xl/worksheets/_rels/sheet45.xml.rels><Relationships xmlns="http://schemas.openxmlformats.org/package/2006/relationships"><Relationship Type="http://schemas.openxmlformats.org/officeDocument/2006/relationships/drawing" Target="/xl/drawings/drawing45.xml" Id="rId1"/><Relationship Type="http://schemas.openxmlformats.org/officeDocument/2006/relationships/comments" Target="/xl/comments/comment44.xml" Id="comments"/><Relationship Type="http://schemas.openxmlformats.org/officeDocument/2006/relationships/vmlDrawing" Target="/xl/drawings/commentsDrawing44.vml" Id="anysvml"/></Relationships>
</file>

<file path=xl/worksheets/_rels/sheet46.xml.rels><Relationships xmlns="http://schemas.openxmlformats.org/package/2006/relationships"><Relationship Type="http://schemas.openxmlformats.org/officeDocument/2006/relationships/drawing" Target="/xl/drawings/drawing46.xml" Id="rId1"/><Relationship Type="http://schemas.openxmlformats.org/officeDocument/2006/relationships/comments" Target="/xl/comments/comment45.xml" Id="comments"/><Relationship Type="http://schemas.openxmlformats.org/officeDocument/2006/relationships/vmlDrawing" Target="/xl/drawings/commentsDrawing45.vml" Id="anysvml"/></Relationships>
</file>

<file path=xl/worksheets/_rels/sheet47.xml.rels><Relationships xmlns="http://schemas.openxmlformats.org/package/2006/relationships"><Relationship Type="http://schemas.openxmlformats.org/officeDocument/2006/relationships/drawing" Target="/xl/drawings/drawing47.xml" Id="rId1"/><Relationship Type="http://schemas.openxmlformats.org/officeDocument/2006/relationships/comments" Target="/xl/comments/comment46.xml" Id="comments"/><Relationship Type="http://schemas.openxmlformats.org/officeDocument/2006/relationships/vmlDrawing" Target="/xl/drawings/commentsDrawing46.vml" Id="anysvml"/></Relationships>
</file>

<file path=xl/worksheets/_rels/sheet48.xml.rels><Relationships xmlns="http://schemas.openxmlformats.org/package/2006/relationships"><Relationship Type="http://schemas.openxmlformats.org/officeDocument/2006/relationships/drawing" Target="/xl/drawings/drawing48.xml" Id="rId1"/><Relationship Type="http://schemas.openxmlformats.org/officeDocument/2006/relationships/comments" Target="/xl/comments/comment47.xml" Id="comments"/><Relationship Type="http://schemas.openxmlformats.org/officeDocument/2006/relationships/vmlDrawing" Target="/xl/drawings/commentsDrawing47.vml" Id="anysvml"/></Relationships>
</file>

<file path=xl/worksheets/_rels/sheet49.xml.rels><Relationships xmlns="http://schemas.openxmlformats.org/package/2006/relationships"><Relationship Type="http://schemas.openxmlformats.org/officeDocument/2006/relationships/drawing" Target="/xl/drawings/drawing49.xml" Id="rId1"/><Relationship Type="http://schemas.openxmlformats.org/officeDocument/2006/relationships/comments" Target="/xl/comments/comment48.xml" Id="comments"/><Relationship Type="http://schemas.openxmlformats.org/officeDocument/2006/relationships/vmlDrawing" Target="/xl/drawings/commentsDrawing48.vml" Id="anysvml"/></Relationships>
</file>

<file path=xl/worksheets/_rels/sheet5.xml.rels><Relationships xmlns="http://schemas.openxmlformats.org/package/2006/relationships"><Relationship Type="http://schemas.openxmlformats.org/officeDocument/2006/relationships/drawing" Target="/xl/drawings/drawing5.xml" Id="rId1"/><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50.xml.rels><Relationships xmlns="http://schemas.openxmlformats.org/package/2006/relationships"><Relationship Type="http://schemas.openxmlformats.org/officeDocument/2006/relationships/drawing" Target="/xl/drawings/drawing50.xml" Id="rId1"/><Relationship Type="http://schemas.openxmlformats.org/officeDocument/2006/relationships/comments" Target="/xl/comments/comment49.xml" Id="comments"/><Relationship Type="http://schemas.openxmlformats.org/officeDocument/2006/relationships/vmlDrawing" Target="/xl/drawings/commentsDrawing49.vml" Id="anysvml"/></Relationships>
</file>

<file path=xl/worksheets/_rels/sheet51.xml.rels><Relationships xmlns="http://schemas.openxmlformats.org/package/2006/relationships"><Relationship Type="http://schemas.openxmlformats.org/officeDocument/2006/relationships/drawing" Target="/xl/drawings/drawing51.xml" Id="rId1"/><Relationship Type="http://schemas.openxmlformats.org/officeDocument/2006/relationships/comments" Target="/xl/comments/comment50.xml" Id="comments"/><Relationship Type="http://schemas.openxmlformats.org/officeDocument/2006/relationships/vmlDrawing" Target="/xl/drawings/commentsDrawing50.vml" Id="anysvml"/></Relationships>
</file>

<file path=xl/worksheets/_rels/sheet52.xml.rels><Relationships xmlns="http://schemas.openxmlformats.org/package/2006/relationships"><Relationship Type="http://schemas.openxmlformats.org/officeDocument/2006/relationships/drawing" Target="/xl/drawings/drawing52.xml" Id="rId1"/><Relationship Type="http://schemas.openxmlformats.org/officeDocument/2006/relationships/comments" Target="/xl/comments/comment51.xml" Id="comments"/><Relationship Type="http://schemas.openxmlformats.org/officeDocument/2006/relationships/vmlDrawing" Target="/xl/drawings/commentsDrawing51.vml" Id="anysvml"/></Relationships>
</file>

<file path=xl/worksheets/_rels/sheet53.xml.rels><Relationships xmlns="http://schemas.openxmlformats.org/package/2006/relationships"><Relationship Type="http://schemas.openxmlformats.org/officeDocument/2006/relationships/drawing" Target="/xl/drawings/drawing53.xml" Id="rId1"/><Relationship Type="http://schemas.openxmlformats.org/officeDocument/2006/relationships/comments" Target="/xl/comments/comment52.xml" Id="comments"/><Relationship Type="http://schemas.openxmlformats.org/officeDocument/2006/relationships/vmlDrawing" Target="/xl/drawings/commentsDrawing52.vml" Id="anysvml"/></Relationships>
</file>

<file path=xl/worksheets/_rels/sheet54.xml.rels><Relationships xmlns="http://schemas.openxmlformats.org/package/2006/relationships"><Relationship Type="http://schemas.openxmlformats.org/officeDocument/2006/relationships/drawing" Target="/xl/drawings/drawing54.xml" Id="rId1"/><Relationship Type="http://schemas.openxmlformats.org/officeDocument/2006/relationships/comments" Target="/xl/comments/comment53.xml" Id="comments"/><Relationship Type="http://schemas.openxmlformats.org/officeDocument/2006/relationships/vmlDrawing" Target="/xl/drawings/commentsDrawing53.vml" Id="anysvml"/></Relationships>
</file>

<file path=xl/worksheets/_rels/sheet55.xml.rels><Relationships xmlns="http://schemas.openxmlformats.org/package/2006/relationships"><Relationship Type="http://schemas.openxmlformats.org/officeDocument/2006/relationships/drawing" Target="/xl/drawings/drawing55.xml" Id="rId1"/><Relationship Type="http://schemas.openxmlformats.org/officeDocument/2006/relationships/comments" Target="/xl/comments/comment54.xml" Id="comments"/><Relationship Type="http://schemas.openxmlformats.org/officeDocument/2006/relationships/vmlDrawing" Target="/xl/drawings/commentsDrawing54.vml" Id="anysvml"/></Relationships>
</file>

<file path=xl/worksheets/_rels/sheet56.xml.rels><Relationships xmlns="http://schemas.openxmlformats.org/package/2006/relationships"><Relationship Type="http://schemas.openxmlformats.org/officeDocument/2006/relationships/drawing" Target="/xl/drawings/drawing56.xml" Id="rId1"/><Relationship Type="http://schemas.openxmlformats.org/officeDocument/2006/relationships/comments" Target="/xl/comments/comment55.xml" Id="comments"/><Relationship Type="http://schemas.openxmlformats.org/officeDocument/2006/relationships/vmlDrawing" Target="/xl/drawings/commentsDrawing55.vml" Id="anysvml"/></Relationships>
</file>

<file path=xl/worksheets/_rels/sheet57.xml.rels><Relationships xmlns="http://schemas.openxmlformats.org/package/2006/relationships"><Relationship Type="http://schemas.openxmlformats.org/officeDocument/2006/relationships/drawing" Target="/xl/drawings/drawing57.xml" Id="rId1"/><Relationship Type="http://schemas.openxmlformats.org/officeDocument/2006/relationships/comments" Target="/xl/comments/comment56.xml" Id="comments"/><Relationship Type="http://schemas.openxmlformats.org/officeDocument/2006/relationships/vmlDrawing" Target="/xl/drawings/commentsDrawing56.vml" Id="anysvml"/></Relationships>
</file>

<file path=xl/worksheets/_rels/sheet58.xml.rels><Relationships xmlns="http://schemas.openxmlformats.org/package/2006/relationships"><Relationship Type="http://schemas.openxmlformats.org/officeDocument/2006/relationships/drawing" Target="/xl/drawings/drawing58.xml" Id="rId1"/><Relationship Type="http://schemas.openxmlformats.org/officeDocument/2006/relationships/comments" Target="/xl/comments/comment57.xml" Id="comments"/><Relationship Type="http://schemas.openxmlformats.org/officeDocument/2006/relationships/vmlDrawing" Target="/xl/drawings/commentsDrawing57.vml" Id="anysvml"/></Relationships>
</file>

<file path=xl/worksheets/_rels/sheet59.xml.rels><Relationships xmlns="http://schemas.openxmlformats.org/package/2006/relationships"><Relationship Type="http://schemas.openxmlformats.org/officeDocument/2006/relationships/drawing" Target="/xl/drawings/drawing59.xml" Id="rId1"/><Relationship Type="http://schemas.openxmlformats.org/officeDocument/2006/relationships/comments" Target="/xl/comments/comment58.xml" Id="comments"/><Relationship Type="http://schemas.openxmlformats.org/officeDocument/2006/relationships/vmlDrawing" Target="/xl/drawings/commentsDrawing58.vml" Id="anysvml"/></Relationships>
</file>

<file path=xl/worksheets/_rels/sheet6.xml.rels><Relationships xmlns="http://schemas.openxmlformats.org/package/2006/relationships"><Relationship Type="http://schemas.openxmlformats.org/officeDocument/2006/relationships/drawing" Target="/xl/drawings/drawing6.xml" Id="rId1"/><Relationship Type="http://schemas.openxmlformats.org/officeDocument/2006/relationships/comments" Target="/xl/comments/comment5.xml" Id="comments"/><Relationship Type="http://schemas.openxmlformats.org/officeDocument/2006/relationships/vmlDrawing" Target="/xl/drawings/commentsDrawing5.vml" Id="anysvml"/></Relationships>
</file>

<file path=xl/worksheets/_rels/sheet60.xml.rels><Relationships xmlns="http://schemas.openxmlformats.org/package/2006/relationships"><Relationship Type="http://schemas.openxmlformats.org/officeDocument/2006/relationships/drawing" Target="/xl/drawings/drawing60.xml" Id="rId1"/><Relationship Type="http://schemas.openxmlformats.org/officeDocument/2006/relationships/comments" Target="/xl/comments/comment59.xml" Id="comments"/><Relationship Type="http://schemas.openxmlformats.org/officeDocument/2006/relationships/vmlDrawing" Target="/xl/drawings/commentsDrawing59.vml" Id="anysvml"/></Relationships>
</file>

<file path=xl/worksheets/_rels/sheet61.xml.rels><Relationships xmlns="http://schemas.openxmlformats.org/package/2006/relationships"><Relationship Type="http://schemas.openxmlformats.org/officeDocument/2006/relationships/drawing" Target="/xl/drawings/drawing61.xml" Id="rId1"/><Relationship Type="http://schemas.openxmlformats.org/officeDocument/2006/relationships/comments" Target="/xl/comments/comment60.xml" Id="comments"/><Relationship Type="http://schemas.openxmlformats.org/officeDocument/2006/relationships/vmlDrawing" Target="/xl/drawings/commentsDrawing60.vml" Id="anysvml"/></Relationships>
</file>

<file path=xl/worksheets/_rels/sheet62.xml.rels><Relationships xmlns="http://schemas.openxmlformats.org/package/2006/relationships"><Relationship Type="http://schemas.openxmlformats.org/officeDocument/2006/relationships/drawing" Target="/xl/drawings/drawing62.xml" Id="rId1"/><Relationship Type="http://schemas.openxmlformats.org/officeDocument/2006/relationships/comments" Target="/xl/comments/comment61.xml" Id="comments"/><Relationship Type="http://schemas.openxmlformats.org/officeDocument/2006/relationships/vmlDrawing" Target="/xl/drawings/commentsDrawing61.vml" Id="anysvml"/></Relationships>
</file>

<file path=xl/worksheets/_rels/sheet63.xml.rels><Relationships xmlns="http://schemas.openxmlformats.org/package/2006/relationships"><Relationship Type="http://schemas.openxmlformats.org/officeDocument/2006/relationships/drawing" Target="/xl/drawings/drawing63.xml" Id="rId1"/><Relationship Type="http://schemas.openxmlformats.org/officeDocument/2006/relationships/comments" Target="/xl/comments/comment62.xml" Id="comments"/><Relationship Type="http://schemas.openxmlformats.org/officeDocument/2006/relationships/vmlDrawing" Target="/xl/drawings/commentsDrawing62.vml" Id="anysvml"/></Relationships>
</file>

<file path=xl/worksheets/_rels/sheet64.xml.rels><Relationships xmlns="http://schemas.openxmlformats.org/package/2006/relationships"><Relationship Type="http://schemas.openxmlformats.org/officeDocument/2006/relationships/drawing" Target="/xl/drawings/drawing64.xml" Id="rId1"/><Relationship Type="http://schemas.openxmlformats.org/officeDocument/2006/relationships/comments" Target="/xl/comments/comment63.xml" Id="comments"/><Relationship Type="http://schemas.openxmlformats.org/officeDocument/2006/relationships/vmlDrawing" Target="/xl/drawings/commentsDrawing63.vml" Id="anysvml"/></Relationships>
</file>

<file path=xl/worksheets/_rels/sheet65.xml.rels><Relationships xmlns="http://schemas.openxmlformats.org/package/2006/relationships"><Relationship Type="http://schemas.openxmlformats.org/officeDocument/2006/relationships/drawing" Target="/xl/drawings/drawing65.xml" Id="rId1"/><Relationship Type="http://schemas.openxmlformats.org/officeDocument/2006/relationships/comments" Target="/xl/comments/comment64.xml" Id="comments"/><Relationship Type="http://schemas.openxmlformats.org/officeDocument/2006/relationships/vmlDrawing" Target="/xl/drawings/commentsDrawing64.vml" Id="anysvml"/></Relationships>
</file>

<file path=xl/worksheets/_rels/sheet66.xml.rels><Relationships xmlns="http://schemas.openxmlformats.org/package/2006/relationships"><Relationship Type="http://schemas.openxmlformats.org/officeDocument/2006/relationships/drawing" Target="/xl/drawings/drawing66.xml" Id="rId1"/><Relationship Type="http://schemas.openxmlformats.org/officeDocument/2006/relationships/comments" Target="/xl/comments/comment65.xml" Id="comments"/><Relationship Type="http://schemas.openxmlformats.org/officeDocument/2006/relationships/vmlDrawing" Target="/xl/drawings/commentsDrawing65.vml" Id="anysvml"/></Relationships>
</file>

<file path=xl/worksheets/_rels/sheet67.xml.rels><Relationships xmlns="http://schemas.openxmlformats.org/package/2006/relationships"><Relationship Type="http://schemas.openxmlformats.org/officeDocument/2006/relationships/drawing" Target="/xl/drawings/drawing67.xml" Id="rId1"/><Relationship Type="http://schemas.openxmlformats.org/officeDocument/2006/relationships/comments" Target="/xl/comments/comment66.xml" Id="comments"/><Relationship Type="http://schemas.openxmlformats.org/officeDocument/2006/relationships/vmlDrawing" Target="/xl/drawings/commentsDrawing66.vml" Id="anysvml"/></Relationships>
</file>

<file path=xl/worksheets/_rels/sheet68.xml.rels><Relationships xmlns="http://schemas.openxmlformats.org/package/2006/relationships"><Relationship Type="http://schemas.openxmlformats.org/officeDocument/2006/relationships/drawing" Target="/xl/drawings/drawing68.xml" Id="rId1"/><Relationship Type="http://schemas.openxmlformats.org/officeDocument/2006/relationships/comments" Target="/xl/comments/comment67.xml" Id="comments"/><Relationship Type="http://schemas.openxmlformats.org/officeDocument/2006/relationships/vmlDrawing" Target="/xl/drawings/commentsDrawing67.vml" Id="anysvml"/></Relationships>
</file>

<file path=xl/worksheets/_rels/sheet69.xml.rels><Relationships xmlns="http://schemas.openxmlformats.org/package/2006/relationships"><Relationship Type="http://schemas.openxmlformats.org/officeDocument/2006/relationships/drawing" Target="/xl/drawings/drawing69.xml" Id="rId1"/><Relationship Type="http://schemas.openxmlformats.org/officeDocument/2006/relationships/comments" Target="/xl/comments/comment68.xml" Id="comments"/><Relationship Type="http://schemas.openxmlformats.org/officeDocument/2006/relationships/vmlDrawing" Target="/xl/drawings/commentsDrawing68.vml" Id="anysvml"/></Relationships>
</file>

<file path=xl/worksheets/_rels/sheet7.xml.rels><Relationships xmlns="http://schemas.openxmlformats.org/package/2006/relationships"><Relationship Type="http://schemas.openxmlformats.org/officeDocument/2006/relationships/drawing" Target="/xl/drawings/drawing7.xml" Id="rId1"/><Relationship Type="http://schemas.openxmlformats.org/officeDocument/2006/relationships/comments" Target="/xl/comments/comment6.xml" Id="comments"/><Relationship Type="http://schemas.openxmlformats.org/officeDocument/2006/relationships/vmlDrawing" Target="/xl/drawings/commentsDrawing6.vml" Id="anysvml"/></Relationships>
</file>

<file path=xl/worksheets/_rels/sheet70.xml.rels><Relationships xmlns="http://schemas.openxmlformats.org/package/2006/relationships"><Relationship Type="http://schemas.openxmlformats.org/officeDocument/2006/relationships/drawing" Target="/xl/drawings/drawing70.xml" Id="rId1"/><Relationship Type="http://schemas.openxmlformats.org/officeDocument/2006/relationships/comments" Target="/xl/comments/comment69.xml" Id="comments"/><Relationship Type="http://schemas.openxmlformats.org/officeDocument/2006/relationships/vmlDrawing" Target="/xl/drawings/commentsDrawing69.vml" Id="anysvml"/></Relationships>
</file>

<file path=xl/worksheets/_rels/sheet71.xml.rels><Relationships xmlns="http://schemas.openxmlformats.org/package/2006/relationships"><Relationship Type="http://schemas.openxmlformats.org/officeDocument/2006/relationships/drawing" Target="/xl/drawings/drawing71.xml" Id="rId1"/><Relationship Type="http://schemas.openxmlformats.org/officeDocument/2006/relationships/comments" Target="/xl/comments/comment70.xml" Id="comments"/><Relationship Type="http://schemas.openxmlformats.org/officeDocument/2006/relationships/vmlDrawing" Target="/xl/drawings/commentsDrawing70.vml" Id="anysvml"/></Relationships>
</file>

<file path=xl/worksheets/_rels/sheet72.xml.rels><Relationships xmlns="http://schemas.openxmlformats.org/package/2006/relationships"><Relationship Type="http://schemas.openxmlformats.org/officeDocument/2006/relationships/drawing" Target="/xl/drawings/drawing72.xml" Id="rId1"/><Relationship Type="http://schemas.openxmlformats.org/officeDocument/2006/relationships/comments" Target="/xl/comments/comment71.xml" Id="comments"/><Relationship Type="http://schemas.openxmlformats.org/officeDocument/2006/relationships/vmlDrawing" Target="/xl/drawings/commentsDrawing71.vml" Id="anysvml"/></Relationships>
</file>

<file path=xl/worksheets/_rels/sheet73.xml.rels><Relationships xmlns="http://schemas.openxmlformats.org/package/2006/relationships"><Relationship Type="http://schemas.openxmlformats.org/officeDocument/2006/relationships/drawing" Target="/xl/drawings/drawing73.xml" Id="rId1"/><Relationship Type="http://schemas.openxmlformats.org/officeDocument/2006/relationships/comments" Target="/xl/comments/comment72.xml" Id="comments"/><Relationship Type="http://schemas.openxmlformats.org/officeDocument/2006/relationships/vmlDrawing" Target="/xl/drawings/commentsDrawing72.vml" Id="anysvml"/></Relationships>
</file>

<file path=xl/worksheets/_rels/sheet74.xml.rels><Relationships xmlns="http://schemas.openxmlformats.org/package/2006/relationships"><Relationship Type="http://schemas.openxmlformats.org/officeDocument/2006/relationships/drawing" Target="/xl/drawings/drawing74.xml" Id="rId1"/><Relationship Type="http://schemas.openxmlformats.org/officeDocument/2006/relationships/comments" Target="/xl/comments/comment73.xml" Id="comments"/><Relationship Type="http://schemas.openxmlformats.org/officeDocument/2006/relationships/vmlDrawing" Target="/xl/drawings/commentsDrawing73.vml" Id="anysvml"/></Relationships>
</file>

<file path=xl/worksheets/_rels/sheet75.xml.rels><Relationships xmlns="http://schemas.openxmlformats.org/package/2006/relationships"><Relationship Type="http://schemas.openxmlformats.org/officeDocument/2006/relationships/drawing" Target="/xl/drawings/drawing75.xml" Id="rId1"/><Relationship Type="http://schemas.openxmlformats.org/officeDocument/2006/relationships/comments" Target="/xl/comments/comment74.xml" Id="comments"/><Relationship Type="http://schemas.openxmlformats.org/officeDocument/2006/relationships/vmlDrawing" Target="/xl/drawings/commentsDrawing74.vml" Id="anysvml"/></Relationships>
</file>

<file path=xl/worksheets/_rels/sheet76.xml.rels><Relationships xmlns="http://schemas.openxmlformats.org/package/2006/relationships"><Relationship Type="http://schemas.openxmlformats.org/officeDocument/2006/relationships/drawing" Target="/xl/drawings/drawing76.xml" Id="rId1"/><Relationship Type="http://schemas.openxmlformats.org/officeDocument/2006/relationships/comments" Target="/xl/comments/comment75.xml" Id="comments"/><Relationship Type="http://schemas.openxmlformats.org/officeDocument/2006/relationships/vmlDrawing" Target="/xl/drawings/commentsDrawing75.vml" Id="anysvml"/></Relationships>
</file>

<file path=xl/worksheets/_rels/sheet77.xml.rels><Relationships xmlns="http://schemas.openxmlformats.org/package/2006/relationships"><Relationship Type="http://schemas.openxmlformats.org/officeDocument/2006/relationships/drawing" Target="/xl/drawings/drawing77.xml" Id="rId1"/><Relationship Type="http://schemas.openxmlformats.org/officeDocument/2006/relationships/comments" Target="/xl/comments/comment76.xml" Id="comments"/><Relationship Type="http://schemas.openxmlformats.org/officeDocument/2006/relationships/vmlDrawing" Target="/xl/drawings/commentsDrawing76.vml" Id="anysvml"/></Relationships>
</file>

<file path=xl/worksheets/_rels/sheet78.xml.rels><Relationships xmlns="http://schemas.openxmlformats.org/package/2006/relationships"><Relationship Type="http://schemas.openxmlformats.org/officeDocument/2006/relationships/drawing" Target="/xl/drawings/drawing78.xml" Id="rId1"/><Relationship Type="http://schemas.openxmlformats.org/officeDocument/2006/relationships/comments" Target="/xl/comments/comment77.xml" Id="comments"/><Relationship Type="http://schemas.openxmlformats.org/officeDocument/2006/relationships/vmlDrawing" Target="/xl/drawings/commentsDrawing77.vml" Id="anysvml"/></Relationships>
</file>

<file path=xl/worksheets/_rels/sheet79.xml.rels><Relationships xmlns="http://schemas.openxmlformats.org/package/2006/relationships"><Relationship Type="http://schemas.openxmlformats.org/officeDocument/2006/relationships/drawing" Target="/xl/drawings/drawing79.xml" Id="rId1"/><Relationship Type="http://schemas.openxmlformats.org/officeDocument/2006/relationships/comments" Target="/xl/comments/comment78.xml" Id="comments"/><Relationship Type="http://schemas.openxmlformats.org/officeDocument/2006/relationships/vmlDrawing" Target="/xl/drawings/commentsDrawing78.vml" Id="anysvml"/></Relationships>
</file>

<file path=xl/worksheets/_rels/sheet8.xml.rels><Relationships xmlns="http://schemas.openxmlformats.org/package/2006/relationships"><Relationship Type="http://schemas.openxmlformats.org/officeDocument/2006/relationships/drawing" Target="/xl/drawings/drawing8.xml" Id="rId1"/><Relationship Type="http://schemas.openxmlformats.org/officeDocument/2006/relationships/comments" Target="/xl/comments/comment7.xml" Id="comments"/><Relationship Type="http://schemas.openxmlformats.org/officeDocument/2006/relationships/vmlDrawing" Target="/xl/drawings/commentsDrawing7.vml" Id="anysvml"/></Relationships>
</file>

<file path=xl/worksheets/_rels/sheet80.xml.rels><Relationships xmlns="http://schemas.openxmlformats.org/package/2006/relationships"><Relationship Type="http://schemas.openxmlformats.org/officeDocument/2006/relationships/drawing" Target="/xl/drawings/drawing80.xml" Id="rId1"/><Relationship Type="http://schemas.openxmlformats.org/officeDocument/2006/relationships/comments" Target="/xl/comments/comment79.xml" Id="comments"/><Relationship Type="http://schemas.openxmlformats.org/officeDocument/2006/relationships/vmlDrawing" Target="/xl/drawings/commentsDrawing79.vml" Id="anysvml"/></Relationships>
</file>

<file path=xl/worksheets/_rels/sheet81.xml.rels><Relationships xmlns="http://schemas.openxmlformats.org/package/2006/relationships"><Relationship Type="http://schemas.openxmlformats.org/officeDocument/2006/relationships/drawing" Target="/xl/drawings/drawing81.xml" Id="rId1"/><Relationship Type="http://schemas.openxmlformats.org/officeDocument/2006/relationships/comments" Target="/xl/comments/comment80.xml" Id="comments"/><Relationship Type="http://schemas.openxmlformats.org/officeDocument/2006/relationships/vmlDrawing" Target="/xl/drawings/commentsDrawing80.vml" Id="anysvml"/></Relationships>
</file>

<file path=xl/worksheets/_rels/sheet82.xml.rels><Relationships xmlns="http://schemas.openxmlformats.org/package/2006/relationships"><Relationship Type="http://schemas.openxmlformats.org/officeDocument/2006/relationships/drawing" Target="/xl/drawings/drawing82.xml" Id="rId1"/><Relationship Type="http://schemas.openxmlformats.org/officeDocument/2006/relationships/comments" Target="/xl/comments/comment81.xml" Id="comments"/><Relationship Type="http://schemas.openxmlformats.org/officeDocument/2006/relationships/vmlDrawing" Target="/xl/drawings/commentsDrawing81.vml" Id="anysvml"/></Relationships>
</file>

<file path=xl/worksheets/_rels/sheet83.xml.rels><Relationships xmlns="http://schemas.openxmlformats.org/package/2006/relationships"><Relationship Type="http://schemas.openxmlformats.org/officeDocument/2006/relationships/drawing" Target="/xl/drawings/drawing83.xml" Id="rId1"/><Relationship Type="http://schemas.openxmlformats.org/officeDocument/2006/relationships/comments" Target="/xl/comments/comment82.xml" Id="comments"/><Relationship Type="http://schemas.openxmlformats.org/officeDocument/2006/relationships/vmlDrawing" Target="/xl/drawings/commentsDrawing82.vml" Id="anysvml"/></Relationships>
</file>

<file path=xl/worksheets/_rels/sheet84.xml.rels><Relationships xmlns="http://schemas.openxmlformats.org/package/2006/relationships"><Relationship Type="http://schemas.openxmlformats.org/officeDocument/2006/relationships/drawing" Target="/xl/drawings/drawing84.xml" Id="rId1"/><Relationship Type="http://schemas.openxmlformats.org/officeDocument/2006/relationships/comments" Target="/xl/comments/comment83.xml" Id="comments"/><Relationship Type="http://schemas.openxmlformats.org/officeDocument/2006/relationships/vmlDrawing" Target="/xl/drawings/commentsDrawing83.vml" Id="anysvml"/></Relationships>
</file>

<file path=xl/worksheets/_rels/sheet85.xml.rels><Relationships xmlns="http://schemas.openxmlformats.org/package/2006/relationships"><Relationship Type="http://schemas.openxmlformats.org/officeDocument/2006/relationships/drawing" Target="/xl/drawings/drawing85.xml" Id="rId1"/><Relationship Type="http://schemas.openxmlformats.org/officeDocument/2006/relationships/comments" Target="/xl/comments/comment84.xml" Id="comments"/><Relationship Type="http://schemas.openxmlformats.org/officeDocument/2006/relationships/vmlDrawing" Target="/xl/drawings/commentsDrawing84.vml" Id="anysvml"/></Relationships>
</file>

<file path=xl/worksheets/_rels/sheet86.xml.rels><Relationships xmlns="http://schemas.openxmlformats.org/package/2006/relationships"><Relationship Type="http://schemas.openxmlformats.org/officeDocument/2006/relationships/drawing" Target="/xl/drawings/drawing86.xml" Id="rId1"/></Relationships>
</file>

<file path=xl/worksheets/_rels/sheet9.xml.rels><Relationships xmlns="http://schemas.openxmlformats.org/package/2006/relationships"><Relationship Type="http://schemas.openxmlformats.org/officeDocument/2006/relationships/drawing" Target="/xl/drawings/drawing9.xml" Id="rId1"/><Relationship Type="http://schemas.openxmlformats.org/officeDocument/2006/relationships/comments" Target="/xl/comments/comment8.xml" Id="comments"/><Relationship Type="http://schemas.openxmlformats.org/officeDocument/2006/relationships/vmlDrawing" Target="/xl/drawings/commentsDrawing8.vml" Id="anysvml"/></Relationships>
</file>

<file path=xl/worksheets/sheet1.xml><?xml version="1.0" encoding="utf-8"?>
<worksheet xmlns="http://schemas.openxmlformats.org/spreadsheetml/2006/main">
  <sheetPr codeName="Hoja1">
    <tabColor rgb="FF00482B"/>
    <outlinePr summaryBelow="1" summaryRight="1"/>
    <pageSetUpPr fitToPage="1"/>
  </sheetPr>
  <dimension ref="A1:Q20"/>
  <sheetViews>
    <sheetView tabSelected="1" zoomScale="70" zoomScaleNormal="70" workbookViewId="0">
      <selection activeCell="H13" sqref="H13"/>
    </sheetView>
  </sheetViews>
  <sheetFormatPr baseColWidth="10" defaultColWidth="11.42578125" defaultRowHeight="12.75"/>
  <cols>
    <col width="1.42578125" customWidth="1" style="136" min="1" max="1"/>
    <col width="21.42578125" customWidth="1" style="136" min="2" max="2"/>
    <col width="19.5703125" customWidth="1" style="23" min="3" max="3"/>
    <col width="18.7109375" customWidth="1" style="136" min="4" max="4"/>
    <col width="25" bestFit="1" customWidth="1" style="55" min="5" max="5"/>
    <col width="60.5703125" customWidth="1" style="55" min="6" max="6"/>
    <col width="28.7109375" customWidth="1" style="55" min="7" max="7"/>
    <col width="19.5703125" bestFit="1" customWidth="1" style="55" min="8" max="8"/>
    <col width="22.140625" customWidth="1" style="125" min="9" max="9"/>
    <col width="29.42578125" bestFit="1" customWidth="1" style="126" min="10" max="10"/>
    <col hidden="1" width="13.28515625" customWidth="1" style="23" min="11" max="11"/>
    <col width="19.85546875" bestFit="1" customWidth="1" style="55" min="12" max="12"/>
    <col width="15.7109375" customWidth="1" style="55" min="13" max="13"/>
    <col width="13" customWidth="1" style="136" min="14" max="14"/>
    <col width="15.42578125" customWidth="1" style="55" min="15" max="15"/>
    <col width="20" customWidth="1" style="136" min="16" max="16"/>
    <col width="1.42578125" customWidth="1" style="121" min="17" max="17"/>
    <col width="11.42578125" customWidth="1" style="136" min="18" max="16384"/>
  </cols>
  <sheetData>
    <row r="1">
      <c r="A1" s="7" t="n"/>
      <c r="B1" s="7" t="n"/>
      <c r="C1" s="8" t="n"/>
      <c r="D1" s="7" t="n"/>
      <c r="E1" s="53" t="n"/>
      <c r="F1" s="53" t="n"/>
      <c r="G1" s="53" t="n"/>
      <c r="H1" s="53" t="n"/>
      <c r="I1" s="122" t="n"/>
      <c r="J1" s="123" t="n"/>
      <c r="K1" s="8" t="n"/>
      <c r="L1" s="53" t="n"/>
      <c r="M1" s="53" t="n"/>
      <c r="N1" s="7" t="n"/>
      <c r="O1" s="53" t="n"/>
      <c r="P1" s="7" t="n"/>
      <c r="Q1" s="54" t="n"/>
    </row>
    <row r="2" ht="15" customHeight="1">
      <c r="A2" s="7" t="n"/>
      <c r="B2" s="799" t="n"/>
      <c r="C2" s="800" t="n"/>
      <c r="D2" s="474" t="inlineStr">
        <is>
          <t>MACROPROCESO ESTRATÉGICO</t>
        </is>
      </c>
      <c r="E2" s="801" t="n"/>
      <c r="F2" s="801" t="n"/>
      <c r="G2" s="801" t="n"/>
      <c r="H2" s="801" t="n"/>
      <c r="I2" s="801" t="n"/>
      <c r="J2" s="801" t="n"/>
      <c r="K2" s="801" t="n"/>
      <c r="L2" s="801" t="n"/>
      <c r="M2" s="802" t="n"/>
      <c r="N2" s="474" t="inlineStr">
        <is>
          <t>CÓDIGO: ESGr027</t>
        </is>
      </c>
      <c r="O2" s="801" t="n"/>
      <c r="P2" s="802" t="n"/>
      <c r="Q2" s="54" t="n"/>
    </row>
    <row r="3" ht="15" customHeight="1">
      <c r="A3" s="7" t="n"/>
      <c r="B3" s="803" t="n"/>
      <c r="C3" s="804" t="n"/>
      <c r="D3" s="474" t="inlineStr">
        <is>
          <t>PROCESO GESTIÓN SISTEMAS INTEGRADOS</t>
        </is>
      </c>
      <c r="E3" s="801" t="n"/>
      <c r="F3" s="801" t="n"/>
      <c r="G3" s="801" t="n"/>
      <c r="H3" s="801" t="n"/>
      <c r="I3" s="801" t="n"/>
      <c r="J3" s="801" t="n"/>
      <c r="K3" s="801" t="n"/>
      <c r="L3" s="801" t="n"/>
      <c r="M3" s="802" t="n"/>
      <c r="N3" s="474" t="inlineStr">
        <is>
          <t>VERSIÓN: 7</t>
        </is>
      </c>
      <c r="O3" s="801" t="n"/>
      <c r="P3" s="802" t="n"/>
      <c r="Q3" s="54" t="n"/>
    </row>
    <row r="4" ht="15" customHeight="1">
      <c r="A4" s="7" t="n"/>
      <c r="B4" s="803" t="n"/>
      <c r="C4" s="804" t="n"/>
      <c r="D4" s="474" t="inlineStr">
        <is>
          <t>MATRIZ DE MEDICIÓN Y SEGUIMIENTO A LOS PROCESOS DE GESTIÓN</t>
        </is>
      </c>
      <c r="E4" s="805" t="n"/>
      <c r="F4" s="805" t="n"/>
      <c r="G4" s="805" t="n"/>
      <c r="H4" s="805" t="n"/>
      <c r="I4" s="805" t="n"/>
      <c r="J4" s="805" t="n"/>
      <c r="K4" s="805" t="n"/>
      <c r="L4" s="805" t="n"/>
      <c r="M4" s="800" t="n"/>
      <c r="N4" s="474" t="inlineStr">
        <is>
          <t>VIGENCIA: 2020-03-31</t>
        </is>
      </c>
      <c r="O4" s="801" t="n"/>
      <c r="P4" s="802" t="n"/>
      <c r="Q4" s="54" t="n"/>
    </row>
    <row r="5" ht="15" customHeight="1">
      <c r="A5" s="7" t="n"/>
      <c r="B5" s="806" t="n"/>
      <c r="C5" s="807" t="n"/>
      <c r="D5" s="806" t="n"/>
      <c r="E5" s="808" t="n"/>
      <c r="F5" s="808" t="n"/>
      <c r="G5" s="808" t="n"/>
      <c r="H5" s="808" t="n"/>
      <c r="I5" s="808" t="n"/>
      <c r="J5" s="808" t="n"/>
      <c r="K5" s="808" t="n"/>
      <c r="L5" s="808" t="n"/>
      <c r="M5" s="807" t="n"/>
      <c r="N5" s="474" t="inlineStr">
        <is>
          <t>PÁGINA: 1 de 3</t>
        </is>
      </c>
      <c r="O5" s="801" t="n"/>
      <c r="P5" s="802" t="n"/>
      <c r="Q5" s="54" t="n"/>
    </row>
    <row r="6" ht="11.25" customHeight="1">
      <c r="A6" s="7" t="n"/>
      <c r="B6" s="9" t="n"/>
      <c r="C6" s="8" t="n"/>
      <c r="D6" s="7" t="n"/>
      <c r="E6" s="53" t="n"/>
      <c r="F6" s="53" t="n"/>
      <c r="G6" s="53" t="n"/>
      <c r="H6" s="53" t="n"/>
      <c r="I6" s="122" t="n"/>
      <c r="J6" s="123" t="n"/>
      <c r="K6" s="8" t="n"/>
      <c r="L6" s="124" t="n"/>
      <c r="M6" s="53" t="n"/>
      <c r="N6" s="7" t="n"/>
      <c r="O6" s="53" t="n"/>
      <c r="P6" s="7" t="n"/>
      <c r="Q6" s="54" t="n"/>
    </row>
    <row r="7">
      <c r="A7" s="7" t="n"/>
      <c r="B7" s="9" t="n"/>
      <c r="C7" s="8" t="n"/>
      <c r="D7" s="7" t="n"/>
      <c r="E7" s="53" t="n"/>
      <c r="F7" s="53" t="n"/>
      <c r="G7" s="53" t="n"/>
      <c r="H7" s="53" t="n"/>
      <c r="I7" s="53" t="n"/>
      <c r="J7" s="53" t="n"/>
      <c r="K7" s="122" t="n"/>
      <c r="L7" s="382" t="inlineStr">
        <is>
          <t>FECHA DE ACTUALIZACIÓN:</t>
        </is>
      </c>
      <c r="M7" s="809" t="n"/>
      <c r="N7" s="118" t="inlineStr">
        <is>
          <t>AÑO</t>
        </is>
      </c>
      <c r="O7" s="118" t="inlineStr">
        <is>
          <t>MES</t>
        </is>
      </c>
      <c r="P7" s="118" t="inlineStr">
        <is>
          <t>DÍA</t>
        </is>
      </c>
      <c r="Q7" s="54" t="n"/>
    </row>
    <row r="8" ht="15" customHeight="1">
      <c r="A8" s="7" t="n"/>
      <c r="B8" s="9" t="n"/>
      <c r="C8" s="8" t="n"/>
      <c r="D8" s="7" t="n"/>
      <c r="E8" s="53" t="n"/>
      <c r="F8" s="53" t="n"/>
      <c r="G8" s="53" t="n"/>
      <c r="H8" s="53" t="n"/>
      <c r="I8" s="53" t="n"/>
      <c r="J8" s="53" t="n"/>
      <c r="K8" s="122" t="n"/>
      <c r="L8" s="810" t="n"/>
      <c r="M8" s="811" t="n"/>
      <c r="N8" s="119" t="n">
        <v>2022</v>
      </c>
      <c r="O8" s="119" t="n">
        <v>12</v>
      </c>
      <c r="P8" s="119" t="n">
        <v>20</v>
      </c>
      <c r="Q8" s="54" t="n"/>
    </row>
    <row r="9" ht="11.25" customHeight="1">
      <c r="A9" s="7" t="n"/>
      <c r="B9" s="9" t="n"/>
      <c r="C9" s="8" t="n"/>
      <c r="D9" s="7" t="n"/>
      <c r="E9" s="53" t="n"/>
      <c r="F9" s="53" t="n"/>
      <c r="G9" s="53" t="n"/>
      <c r="H9" s="53" t="n"/>
      <c r="I9" s="122" t="n"/>
      <c r="J9" s="123" t="n"/>
      <c r="K9" s="123" t="n"/>
      <c r="L9" s="53" t="n"/>
      <c r="M9" s="53" t="n"/>
      <c r="N9" s="53" t="n"/>
      <c r="O9" s="53" t="n"/>
      <c r="P9" s="53" t="n"/>
      <c r="Q9" s="54" t="n"/>
    </row>
    <row r="10">
      <c r="A10" s="7" t="n"/>
      <c r="B10" s="383" t="inlineStr">
        <is>
          <t>ALINEACIÓN DE LOS INDICADORES CON LOS DOCUMENTOS ESTRATÉGICOS Y LOS OBJETIVOS DE CALIDAD</t>
        </is>
      </c>
      <c r="C10" s="805" t="n"/>
      <c r="D10" s="805" t="n"/>
      <c r="E10" s="805" t="n"/>
      <c r="F10" s="805" t="n"/>
      <c r="G10" s="805" t="n"/>
      <c r="H10" s="805" t="n"/>
      <c r="I10" s="805" t="n"/>
      <c r="J10" s="805" t="n"/>
      <c r="K10" s="805" t="n"/>
      <c r="L10" s="805" t="n"/>
      <c r="M10" s="805" t="n"/>
      <c r="N10" s="805" t="n"/>
      <c r="O10" s="805" t="n"/>
      <c r="P10" s="800" t="n"/>
      <c r="Q10" s="54" t="n"/>
    </row>
    <row r="11">
      <c r="A11" s="7" t="n"/>
      <c r="B11" s="806" t="n"/>
      <c r="C11" s="808" t="n"/>
      <c r="D11" s="808" t="n"/>
      <c r="E11" s="808" t="n"/>
      <c r="F11" s="808" t="n"/>
      <c r="G11" s="808" t="n"/>
      <c r="H11" s="808" t="n"/>
      <c r="I11" s="808" t="n"/>
      <c r="J11" s="808" t="n"/>
      <c r="K11" s="808" t="n"/>
      <c r="L11" s="808" t="n"/>
      <c r="M11" s="808" t="n"/>
      <c r="N11" s="808" t="n"/>
      <c r="O11" s="808" t="n"/>
      <c r="P11" s="807" t="n"/>
      <c r="Q11" s="54" t="n"/>
    </row>
    <row r="12" ht="44.25" customFormat="1" customHeight="1" s="136">
      <c r="A12" s="53" t="n"/>
      <c r="B12" s="168" t="inlineStr">
        <is>
          <t>FRENTES DEL PLAN ESTRATÉGICO</t>
        </is>
      </c>
      <c r="C12" s="168" t="inlineStr">
        <is>
          <t>LINEAMIENTOS DE LA POLÍTICA DE CALIDAD</t>
        </is>
      </c>
      <c r="D12" s="168" t="inlineStr">
        <is>
          <t>OBJETIVOS DE CALIDAD</t>
        </is>
      </c>
      <c r="E12" s="168" t="inlineStr">
        <is>
          <t>PROCESO GESTIÓN</t>
        </is>
      </c>
      <c r="F12" s="168" t="inlineStr">
        <is>
          <t>¿QUÉ SE VA A HACER?</t>
        </is>
      </c>
      <c r="G12" s="168" t="inlineStr">
        <is>
          <t>¿QUÉ RECURSOS SE REQUIEREN?</t>
        </is>
      </c>
      <c r="H12" s="168" t="inlineStr">
        <is>
          <t>¿CUÁNDO FINALIZARÁ?</t>
        </is>
      </c>
      <c r="I12" s="168" t="inlineStr">
        <is>
          <t>NOMBRE INDICADOR</t>
        </is>
      </c>
      <c r="J12" s="168" t="inlineStr">
        <is>
          <t>FÓRMULA</t>
        </is>
      </c>
      <c r="K12" s="168" t="inlineStr">
        <is>
          <t>TIPO DE INDICADOR</t>
        </is>
      </c>
      <c r="L12" s="168" t="inlineStr">
        <is>
          <t>SEGUIMIENTO MEDICIÓN</t>
        </is>
      </c>
      <c r="M12" s="168" t="inlineStr">
        <is>
          <t>META ANUAL</t>
        </is>
      </c>
      <c r="N12" s="168" t="inlineStr">
        <is>
          <t xml:space="preserve">RESULTADO </t>
        </is>
      </c>
      <c r="O12" s="168" t="inlineStr">
        <is>
          <t>NIVEL OBTENIDO</t>
        </is>
      </c>
      <c r="P12" s="168" t="inlineStr">
        <is>
          <t>ACCESO</t>
        </is>
      </c>
      <c r="Q12" s="54" t="n"/>
    </row>
    <row r="13" ht="216.75" customHeight="1">
      <c r="A13" s="7" t="n"/>
      <c r="B13" s="474" t="inlineStr">
        <is>
          <t xml:space="preserve">Estratégico </t>
        </is>
      </c>
      <c r="C13" s="474" t="inlineStr">
        <is>
          <t>2. Misión trascendente</t>
        </is>
      </c>
      <c r="D13" s="311" t="inlineStr">
        <is>
          <t>Promover una misión trascendente y de impacto a través del fortalecimiento de los resultados planteados por la universidad de Cundinamarca en sus funciones sustantivas</t>
        </is>
      </c>
      <c r="E13" s="155" t="inlineStr">
        <is>
          <t xml:space="preserve">Sistema gestión de la conciliación efr </t>
        </is>
      </c>
      <c r="F13" s="474" t="inlineStr">
        <is>
          <t xml:space="preserve">Valorar la relación de las medidas efr ´por grupo poblacional </t>
        </is>
      </c>
      <c r="G13" s="474" t="inlineStr">
        <is>
          <t xml:space="preserve">medidas efr </t>
        </is>
      </c>
      <c r="H13" s="170" t="inlineStr">
        <is>
          <t>2022</t>
        </is>
      </c>
      <c r="I13" s="169" t="inlineStr">
        <is>
          <t xml:space="preserve"> Propuesta de valor en relación a la conciliación que la organización ofrece a sus colaboradores, profesores y estudiantes 2022 </t>
        </is>
      </c>
      <c r="J13" s="474" t="inlineStr">
        <is>
          <t>No. de medidas efr (beneficios) por grupo poblacional;  funcionarios administrativos y profesores (gestores del conocimiento y del aprendizaje), estudiantes y familia, vigencia 2022</t>
        </is>
      </c>
      <c r="K13" s="474" t="inlineStr">
        <is>
          <t>Eficacia</t>
        </is>
      </c>
      <c r="L13" s="357" t="inlineStr">
        <is>
          <t xml:space="preserve">Anual </t>
        </is>
      </c>
      <c r="M13" s="357" t="n">
        <v>70</v>
      </c>
      <c r="N13" s="358" t="n">
        <v>130</v>
      </c>
      <c r="O13" s="474" t="inlineStr">
        <is>
          <t>EXCELENTE</t>
        </is>
      </c>
      <c r="P13" s="356" t="inlineStr">
        <is>
          <t>Valor conciliación efr'!A1</t>
        </is>
      </c>
      <c r="Q13" s="54" t="n"/>
    </row>
    <row r="14" hidden="1">
      <c r="A14" s="7" t="n"/>
      <c r="B14" s="134" t="n"/>
      <c r="C14" s="134" t="n"/>
      <c r="D14" s="134" t="n"/>
      <c r="E14" s="155" t="n"/>
      <c r="F14" s="474" t="n"/>
      <c r="G14" s="474" t="n"/>
      <c r="H14" s="28" t="n"/>
      <c r="I14" s="474" t="n"/>
      <c r="J14" s="474" t="n"/>
      <c r="K14" s="474" t="n"/>
      <c r="L14" s="357" t="n"/>
      <c r="M14" s="57" t="n"/>
      <c r="N14" s="58" t="n"/>
      <c r="O14" s="357" t="n"/>
      <c r="P14" s="29" t="n"/>
      <c r="Q14" s="54" t="n"/>
    </row>
    <row r="15" hidden="1">
      <c r="A15" s="7" t="n"/>
      <c r="B15" s="134" t="n"/>
      <c r="C15" s="134" t="n"/>
      <c r="D15" s="134" t="n"/>
      <c r="E15" s="155" t="n"/>
      <c r="F15" s="474" t="n"/>
      <c r="G15" s="474" t="n"/>
      <c r="H15" s="28" t="n"/>
      <c r="I15" s="474" t="n"/>
      <c r="J15" s="474" t="n"/>
      <c r="K15" s="474" t="n"/>
      <c r="L15" s="357" t="n"/>
      <c r="M15" s="57" t="n"/>
      <c r="N15" s="58" t="n"/>
      <c r="O15" s="357" t="n"/>
      <c r="P15" s="29" t="n"/>
      <c r="Q15" s="54" t="n"/>
    </row>
    <row r="16" hidden="1">
      <c r="A16" s="7" t="n"/>
      <c r="B16" s="134" t="n"/>
      <c r="C16" s="134" t="n"/>
      <c r="D16" s="134" t="n"/>
      <c r="E16" s="155" t="n"/>
      <c r="F16" s="474" t="n"/>
      <c r="G16" s="474" t="n"/>
      <c r="H16" s="28" t="n"/>
      <c r="I16" s="474" t="n"/>
      <c r="J16" s="474" t="n"/>
      <c r="K16" s="474" t="n"/>
      <c r="L16" s="357" t="n"/>
      <c r="M16" s="57" t="n"/>
      <c r="N16" s="58" t="n"/>
      <c r="O16" s="357" t="n"/>
      <c r="P16" s="29" t="n"/>
      <c r="Q16" s="54" t="n"/>
    </row>
    <row r="17" hidden="1">
      <c r="A17" s="7" t="n"/>
      <c r="B17" s="134" t="n"/>
      <c r="C17" s="134" t="n"/>
      <c r="D17" s="474" t="n"/>
      <c r="E17" s="155" t="n"/>
      <c r="F17" s="474" t="n"/>
      <c r="G17" s="474" t="n"/>
      <c r="H17" s="170" t="n"/>
      <c r="I17" s="60" t="n"/>
      <c r="J17" s="474" t="n"/>
      <c r="K17" s="474" t="n"/>
      <c r="L17" s="474" t="n"/>
      <c r="M17" s="58" t="n"/>
      <c r="N17" s="32" t="n"/>
      <c r="O17" s="357" t="n"/>
      <c r="P17" s="34" t="n"/>
      <c r="Q17" s="54" t="n"/>
    </row>
    <row r="18" hidden="1">
      <c r="A18" s="7" t="n"/>
      <c r="B18" s="134" t="n"/>
      <c r="C18" s="134" t="n"/>
      <c r="D18" s="134" t="n"/>
      <c r="E18" s="155" t="n"/>
      <c r="F18" s="474" t="n"/>
      <c r="G18" s="474" t="n"/>
      <c r="H18" s="135" t="n"/>
      <c r="I18" s="60" t="n"/>
      <c r="J18" s="474" t="n"/>
      <c r="K18" s="474" t="n"/>
      <c r="L18" s="357" t="n"/>
      <c r="M18" s="58" t="n"/>
      <c r="N18" s="31" t="n"/>
      <c r="O18" s="357" t="n"/>
      <c r="P18" s="34" t="n"/>
      <c r="Q18" s="54" t="n"/>
    </row>
    <row r="19" hidden="1">
      <c r="A19" s="7" t="n"/>
      <c r="B19" s="134" t="n"/>
      <c r="C19" s="134" t="n"/>
      <c r="D19" s="134" t="n"/>
      <c r="E19" s="155" t="n"/>
      <c r="F19" s="474" t="n"/>
      <c r="G19" s="474" t="n"/>
      <c r="H19" s="134" t="n"/>
      <c r="I19" s="60" t="n"/>
      <c r="J19" s="474" t="n"/>
      <c r="K19" s="474" t="n"/>
      <c r="L19" s="357" t="n"/>
      <c r="M19" s="58" t="n"/>
      <c r="N19" s="31" t="n"/>
      <c r="O19" s="357" t="n"/>
      <c r="P19" s="34" t="n"/>
      <c r="Q19" s="54" t="n"/>
    </row>
    <row r="20">
      <c r="A20" s="7" t="n"/>
      <c r="B20" s="7" t="n"/>
      <c r="C20" s="7" t="n"/>
      <c r="D20" s="7" t="n"/>
      <c r="E20" s="7" t="n"/>
      <c r="F20" s="7" t="n"/>
      <c r="G20" s="7" t="n"/>
      <c r="H20" s="7" t="n"/>
      <c r="I20" s="7" t="n"/>
      <c r="J20" s="7" t="n"/>
      <c r="K20" s="7" t="n"/>
      <c r="L20" s="7" t="n"/>
      <c r="M20" s="7" t="n"/>
      <c r="N20" s="7" t="n"/>
      <c r="O20" s="7" t="n"/>
      <c r="P20" s="7" t="n"/>
      <c r="Q20" s="7" t="n"/>
    </row>
  </sheetData>
  <sheetProtection selectLockedCells="1" selectUnlockedCells="0" sheet="1" objects="0" insertRows="0" insertHyperlinks="0" autoFilter="0" scenarios="0" formatColumns="0" deleteColumns="0" insertColumns="0" pivotTables="0" deleteRows="0" formatCells="0" formatRows="0" sort="0" password="E6F5"/>
  <autoFilter ref="B12:P13">
    <sortState ref="B13:P13">
      <sortCondition ref="P12:P13"/>
    </sortState>
  </autoFilter>
  <mergeCells count="10">
    <mergeCell ref="N2:P2"/>
    <mergeCell ref="L7:M8"/>
    <mergeCell ref="B2:C5"/>
    <mergeCell ref="B10:P11"/>
    <mergeCell ref="D3:M3"/>
    <mergeCell ref="D4:M5"/>
    <mergeCell ref="N5:P5"/>
    <mergeCell ref="N4:P4"/>
    <mergeCell ref="D2:M2"/>
    <mergeCell ref="N3:P3"/>
  </mergeCells>
  <conditionalFormatting sqref="O13:O19">
    <cfRule type="cellIs" priority="101" operator="equal" dxfId="3">
      <formula>5</formula>
    </cfRule>
    <cfRule type="cellIs" priority="102" operator="equal" dxfId="2">
      <formula>1</formula>
    </cfRule>
    <cfRule type="cellIs" priority="103" operator="equal" dxfId="1">
      <formula>2</formula>
    </cfRule>
    <cfRule type="cellIs" priority="104" operator="equal" dxfId="0">
      <formula>4</formula>
    </cfRule>
  </conditionalFormatting>
  <hyperlinks>
    <hyperlink ref="P13" location="'Valor conciliación efr'!A1" display="'Valor conciliación efr'!A1"/>
  </hyperlinks>
  <pageMargins left="0.7086614173228347" right="0.7086614173228347" top="0.7480314960629921" bottom="0.7480314960629921" header="0.3149606299212598" footer="0.3149606299212598"/>
  <pageSetup orientation="portrait" scale="12"/>
  <drawing xmlns:r="http://schemas.openxmlformats.org/officeDocument/2006/relationships" r:id="rId1"/>
</worksheet>
</file>

<file path=xl/worksheets/sheet10.xml><?xml version="1.0" encoding="utf-8"?>
<worksheet xmlns="http://schemas.openxmlformats.org/spreadsheetml/2006/main">
  <sheetPr codeName="Hoja119">
    <tabColor rgb="FFEDE394"/>
    <outlinePr summaryBelow="1" summaryRight="1"/>
    <pageSetUpPr fitToPage="1"/>
  </sheetPr>
  <dimension ref="A1:AB124"/>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Estratégico</t>
        </is>
      </c>
      <c r="F12" s="801" t="n"/>
      <c r="G12" s="801" t="n"/>
      <c r="H12" s="802" t="n"/>
      <c r="I12" s="763" t="inlineStr">
        <is>
          <t>NOMBRE DEL INDICADOR</t>
        </is>
      </c>
      <c r="J12" s="802" t="n"/>
      <c r="K12" s="463" t="inlineStr">
        <is>
          <t>Cumplimiento de los planes de mejoramiento producto de la autoevaluación</t>
        </is>
      </c>
      <c r="L12" s="801" t="n"/>
      <c r="M12" s="801" t="n"/>
      <c r="N12" s="801" t="n"/>
      <c r="O12" s="802" t="n"/>
      <c r="P12" s="245" t="n"/>
    </row>
    <row r="13" customFormat="1" s="243">
      <c r="B13" s="245" t="n"/>
      <c r="C13" s="684" t="inlineStr">
        <is>
          <t>PROCESO GESTIÓN</t>
        </is>
      </c>
      <c r="D13" s="802" t="n"/>
      <c r="E13" s="706" t="inlineStr">
        <is>
          <t>Autoevaluación y Acreditación</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Autoevaluación y Acreditación</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0.8</v>
      </c>
      <c r="O17" s="802" t="n"/>
      <c r="P17" s="544" t="n"/>
    </row>
    <row r="18" ht="16.5" customFormat="1" customHeight="1" s="243">
      <c r="B18" s="245" t="n"/>
      <c r="C18" s="684" t="inlineStr">
        <is>
          <t>FORMULA</t>
        </is>
      </c>
      <c r="D18" s="800" t="n"/>
      <c r="E18" s="684" t="inlineStr">
        <is>
          <t>NUMERADOR</t>
        </is>
      </c>
      <c r="F18" s="802" t="n"/>
      <c r="G18" s="481" t="inlineStr">
        <is>
          <t>Total de actividades ejecutadas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Total de actividades establecidas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- 50%</t>
        </is>
      </c>
      <c r="M22" s="82" t="inlineStr">
        <is>
          <t>51% - 75%</t>
        </is>
      </c>
      <c r="N22" s="329" t="inlineStr">
        <is>
          <t>76% - 80%</t>
        </is>
      </c>
      <c r="O22" s="83" t="inlineStr">
        <is>
          <t>≥ 81%</t>
        </is>
      </c>
      <c r="P22" s="245" t="n"/>
    </row>
    <row r="23" ht="46.5" customFormat="1" customHeight="1" s="243">
      <c r="B23" s="245" t="n"/>
      <c r="C23" s="684" t="inlineStr">
        <is>
          <t>ORIGEN DE DATOS NUMERADOR</t>
        </is>
      </c>
      <c r="D23" s="802" t="n"/>
      <c r="E23" s="475" t="inlineStr">
        <is>
          <t>Reporte mediante plataforma del modulo de aseguramiento de la calidad educativa del estado de avance de los planes de mejoramiento</t>
        </is>
      </c>
      <c r="F23" s="801" t="n"/>
      <c r="G23" s="802" t="n"/>
      <c r="H23" s="818" t="inlineStr">
        <is>
          <t>FRECUENCIA DE LA MEDICIÓN</t>
        </is>
      </c>
      <c r="I23" s="800" t="n"/>
      <c r="J23" s="762" t="inlineStr">
        <is>
          <t>SEMESTRAL</t>
        </is>
      </c>
      <c r="K23" s="800" t="n"/>
      <c r="L23" s="684" t="inlineStr">
        <is>
          <t>FRECUENCIA DE RESULTADO</t>
        </is>
      </c>
      <c r="M23" s="800" t="n"/>
      <c r="N23" s="762" t="inlineStr">
        <is>
          <t>ANUAL</t>
        </is>
      </c>
      <c r="O23" s="800" t="n"/>
      <c r="P23" s="245" t="n"/>
    </row>
    <row r="24" ht="45" customFormat="1" customHeight="1" s="243">
      <c r="B24" s="245" t="n"/>
      <c r="C24" s="684" t="inlineStr">
        <is>
          <t>ORIGEN DE DATOS DENOMINADOR</t>
        </is>
      </c>
      <c r="D24" s="802" t="n"/>
      <c r="E24" s="475" t="inlineStr">
        <is>
          <t>Reporte mediante plataforma del modulo de aseguramiento de la calidad educativa del estado de avance de los planes de mejoramiento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Actualmente el proceso de Autoevaluación de la Universidad de Cundinamarca se encuentra en un nivel de avance del 75%; se han formulado ya los planes de Mejoramiento por parte de cada programa académico, sin embargo, su ejecución y seguimiento aún no se da puesto que el ejercicio de Autoevaluación se encuentra vigente faltando por desarrollar las dos últimas fases, Construcción Documentos Informe de Autoevaluación y Socialización de resultados; momento en que se dará cuenta del cumplimiento del indicador durante el tiempo de vigencia de los Planes, establecida hasta el mes de agosto de 2022.</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20.2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Presentar los Planes de Mejoramiento producto del proceso de Autoevaluación ante los Órganos Colegiados de la Universidad para respectiva aprobación; así como desarrollar las fases faltantes del proceso para cerrar el ejercicio e iniciar el seguimiento a cada uno de los Planes posterior al mes de agosto de 2020.</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6.5" customFormat="1" customHeight="1" s="243">
      <c r="B38" s="245" t="n"/>
      <c r="C38" s="803" t="n"/>
      <c r="I38" s="804" t="n"/>
      <c r="J38" s="808" t="n"/>
      <c r="K38" s="808" t="n"/>
      <c r="L38" s="808" t="n"/>
      <c r="M38" s="808" t="n"/>
      <c r="N38" s="808" t="n"/>
      <c r="O38" s="807" t="n"/>
      <c r="P38" s="245" t="n"/>
    </row>
    <row r="39" ht="15.75" customFormat="1" customHeight="1" s="243">
      <c r="B39" s="245" t="n"/>
      <c r="C39" s="803" t="n"/>
      <c r="I39" s="804" t="n"/>
      <c r="J39" s="400" t="inlineStr">
        <is>
          <t xml:space="preserve">RESPONSABLE </t>
        </is>
      </c>
      <c r="O39" s="804" t="n"/>
      <c r="P39" s="245" t="n"/>
    </row>
    <row r="40" ht="15.75" customFormat="1" customHeight="1" s="243">
      <c r="B40" s="245" t="n"/>
      <c r="C40" s="803" t="n"/>
      <c r="I40" s="804" t="n"/>
      <c r="J40" s="402">
        <f>E14</f>
        <v/>
      </c>
      <c r="O40" s="804" t="n"/>
      <c r="P40" s="245" t="n"/>
    </row>
    <row r="41" ht="16.5" customFormat="1" customHeight="1" s="243">
      <c r="B41" s="245" t="n"/>
      <c r="C41" s="806" t="n"/>
      <c r="D41" s="808" t="n"/>
      <c r="E41" s="808" t="n"/>
      <c r="F41" s="808" t="n"/>
      <c r="G41" s="808" t="n"/>
      <c r="H41" s="808" t="n"/>
      <c r="I41" s="807" t="n"/>
      <c r="J41" s="418" t="n"/>
      <c r="K41" s="808" t="n"/>
      <c r="L41" s="808" t="n"/>
      <c r="M41" s="808" t="n"/>
      <c r="N41" s="808" t="n"/>
      <c r="O41" s="807" t="n"/>
      <c r="P41" s="245" t="n"/>
    </row>
    <row r="42" ht="16.5" customFormat="1" customHeight="1" s="243">
      <c r="B42" s="245" t="n"/>
      <c r="C42" s="319" t="n"/>
      <c r="D42" s="319" t="n"/>
      <c r="E42" s="319" t="n"/>
      <c r="F42" s="319" t="n"/>
      <c r="G42" s="319" t="n"/>
      <c r="H42" s="319" t="n"/>
      <c r="I42" s="319" t="n"/>
      <c r="J42" s="319" t="n"/>
      <c r="K42" s="319" t="n"/>
      <c r="L42" s="319" t="n"/>
      <c r="M42" s="319" t="n"/>
      <c r="N42" s="319" t="n"/>
      <c r="O42" s="319" t="n"/>
      <c r="P42" s="245" t="n"/>
    </row>
    <row r="43" ht="15" customFormat="1" customHeight="1" s="247">
      <c r="B43" s="246" t="n"/>
      <c r="C43" s="819" t="inlineStr">
        <is>
          <t>PERIODO DE EVALUACIÓN</t>
        </is>
      </c>
      <c r="D43" s="808" t="n"/>
      <c r="E43" s="808" t="n"/>
      <c r="F43" s="808" t="n"/>
      <c r="G43" s="808" t="n"/>
      <c r="H43" s="808" t="n"/>
      <c r="I43" s="808" t="n"/>
      <c r="J43" s="808" t="n"/>
      <c r="K43" s="808" t="n"/>
      <c r="L43" s="808" t="n"/>
      <c r="M43" s="808" t="n"/>
      <c r="N43" s="808" t="n"/>
      <c r="O43" s="807" t="n"/>
      <c r="P43" s="246" t="n"/>
    </row>
    <row r="44" customFormat="1" s="247">
      <c r="B44" s="246" t="n"/>
      <c r="C44" s="684" t="inlineStr">
        <is>
          <t>MES</t>
        </is>
      </c>
      <c r="D44" s="762">
        <f>IF(J23="MENSUAL","ENERO",IF(J23="TRIMESTRAL","MARZO",IF(J23="SEMESTRAL","JUNIO",IF(J23="ANUAL",YEAR(TODAY()),""))))</f>
        <v/>
      </c>
      <c r="E44" s="762">
        <f>IF(J23="MENSUAL","FEBRERO",IF(J23="TRIMESTRAL","JUNIO",IF(J23="SEMESTRAL","DICIEMBRE","")))</f>
        <v/>
      </c>
      <c r="F44" s="762">
        <f>IF(J23="MENSUAL","MARZO",IF(J23="TRIMESTRAL","SEPTIEMBRE",""))</f>
        <v/>
      </c>
      <c r="G44" s="762">
        <f>IF(J23="MENSUAL","ABRIL",IF(J23="TRIMESTRAL","DICIEMBRE",""))</f>
        <v/>
      </c>
      <c r="H44" s="762">
        <f>IF(J23="MENSUAL","MAYO","")</f>
        <v/>
      </c>
      <c r="I44" s="762">
        <f>IF(J23="MENSUAL","JUNIO","")</f>
        <v/>
      </c>
      <c r="J44" s="762">
        <f>IF(J23="MENSUAL","JULIO","")</f>
        <v/>
      </c>
      <c r="K44" s="762">
        <f>IF(J23="MENSUAL","AGOSTO","")</f>
        <v/>
      </c>
      <c r="L44" s="762">
        <f>IF(J23="MENSUAL","SEPTIEMBRE","")</f>
        <v/>
      </c>
      <c r="M44" s="762">
        <f>IF(J23="MENSUAL","OCTUBRE","")</f>
        <v/>
      </c>
      <c r="N44" s="762">
        <f>IF(J23="MENSUAL","NOVIEMBRE","")</f>
        <v/>
      </c>
      <c r="O44" s="762">
        <f>IF(J23="MENSUAL","DICIEMBRE","")</f>
        <v/>
      </c>
      <c r="P44" s="246" t="n"/>
    </row>
    <row r="45" ht="30" customFormat="1" customHeight="1" s="247">
      <c r="B45" s="246" t="n"/>
      <c r="C45" s="763">
        <f>G18</f>
        <v/>
      </c>
      <c r="D45" s="762" t="n">
        <v>0</v>
      </c>
      <c r="E45" s="762" t="n"/>
      <c r="F45" s="762" t="n"/>
      <c r="G45" s="762" t="n"/>
      <c r="H45" s="762" t="n"/>
      <c r="I45" s="762" t="n"/>
      <c r="J45" s="762" t="n"/>
      <c r="K45" s="762" t="n"/>
      <c r="L45" s="762" t="n"/>
      <c r="M45" s="762" t="n"/>
      <c r="N45" s="762" t="n"/>
      <c r="O45" s="762" t="n"/>
      <c r="P45" s="246" t="n"/>
    </row>
    <row r="46" ht="30" customFormat="1" customHeight="1" s="247">
      <c r="B46" s="246" t="n"/>
      <c r="C46" s="763">
        <f>G19</f>
        <v/>
      </c>
      <c r="D46" s="762" t="n">
        <v>0</v>
      </c>
      <c r="E46" s="762" t="n"/>
      <c r="F46" s="762" t="n"/>
      <c r="G46" s="762" t="n"/>
      <c r="H46" s="762" t="n"/>
      <c r="I46" s="762" t="n"/>
      <c r="J46" s="762" t="n"/>
      <c r="K46" s="762" t="n"/>
      <c r="L46" s="762" t="n"/>
      <c r="M46" s="762" t="n"/>
      <c r="N46" s="762" t="n"/>
      <c r="O46" s="762" t="n"/>
      <c r="P46" s="248" t="n"/>
    </row>
    <row r="47" customFormat="1" s="247">
      <c r="B47" s="246" t="n"/>
      <c r="C47" s="344" t="inlineStr">
        <is>
          <t xml:space="preserve">VALOR </t>
        </is>
      </c>
      <c r="D47" s="265">
        <f>IFERROR(IF($E$17=1,D45/D46,IF($E$17=2,D45,"")),"")</f>
        <v/>
      </c>
      <c r="E47" s="265">
        <f>IFERROR(IF($E$17=1,E45/E46,IF($E$17=2,E45,"")),"")</f>
        <v/>
      </c>
      <c r="F47" s="265">
        <f>IFERROR(IF($E$17=1,F45/F46,IF($E$17=2,F45,"")),"")</f>
        <v/>
      </c>
      <c r="G47" s="265">
        <f>IFERROR(IF($E$17=1,G45/G46,IF($E$17=2,G45,"")),"")</f>
        <v/>
      </c>
      <c r="H47" s="265">
        <f>IFERROR(IF($E$17=1,H45/H46,IF($E$17=2,H45,"")),"")</f>
        <v/>
      </c>
      <c r="I47" s="265">
        <f>IFERROR(IF($E$17=1,I45/I46,IF($E$17=2,I45,"")),"")</f>
        <v/>
      </c>
      <c r="J47" s="265">
        <f>IFERROR(IF($E$17=1,J45/J46,IF($E$17=2,J45,"")),"")</f>
        <v/>
      </c>
      <c r="K47" s="265">
        <f>IFERROR(IF($E$17=1,K45/K46,IF($E$17=2,K45,"")),"")</f>
        <v/>
      </c>
      <c r="L47" s="265">
        <f>IFERROR(IF($E$17=1,L45/L46,IF($E$17=2,L45,"")),"")</f>
        <v/>
      </c>
      <c r="M47" s="265">
        <f>IFERROR(IF($E$17=1,M45/M46,IF($E$17=2,M45,"")),"")</f>
        <v/>
      </c>
      <c r="N47" s="265">
        <f>IFERROR(IF($E$17=1,N45/N46,IF($E$17=2,N45,"")),"")</f>
        <v/>
      </c>
      <c r="O47" s="265">
        <f>IFERROR(IF($E$17=1,O45/O46,IF($E$17=2,O45,"")),"")</f>
        <v/>
      </c>
      <c r="P47" s="246" t="n"/>
    </row>
    <row r="48" customFormat="1" s="247">
      <c r="B48" s="246" t="n"/>
      <c r="C48" s="347" t="inlineStr">
        <is>
          <t>META PONDERADA</t>
        </is>
      </c>
      <c r="D48"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48" s="265">
        <f>IF(AND(N23="ANUAL",J23="MENSUAL"),N17/12+D48,IF(AND(N23="ANUAL",J23="TRIMESTRAL"),N17/4+D48,IF(AND(N23="ANUAL",J23="SEMESTRAL"),N17/2+D48,IF(AND(N23="SEMESTRAL",J23="MENSUAL"),N17/6+D48,IF(AND(N23="SEMESTRAL",J23="TRIMESTRAL"),N17/2+D48,IF(AND(N23="SEMESTRAL",J23="SEMESTRAL"),N17,IF(AND(N23="TRIMESTRAL",J23="MENSUAL"),N17/3+D48,IF(AND(N23="TRIMESTRAL",J23="TRIMESTRAL"),N17,IF(AND(N23="MENSUAL",J23="MENSUAL"),N17,"")))))))))</f>
        <v/>
      </c>
      <c r="F48" s="265">
        <f>IF(AND(N23="ANUAL",J23="MENSUAL"),N17/12+E48,IF(AND(N23="ANUAL",J23="TRIMESTRAL"),N17/4+E48,IF(AND(N23="SEMESTRAL",J23="MENSUAL"),N17/6+E48,IF(AND(N23="SEMESTRAL",J23="TRIMESTRAL"),N17/2,IF(AND(N23="TRIMESTRAL",J23="MENSUAL"),N17/3+E48,IF(AND(N23="TRIMESTRAL",J23="TRIMESTRAL"),N17,IF(AND(N23="MENSUAL",J23="MENSUAL"),N17,"")))))))</f>
        <v/>
      </c>
      <c r="G48" s="265">
        <f>IF(AND(N23="ANUAL",J23="MENSUAL"),N17/12+F48,IF(AND(N23="ANUAL",J23="TRIMESTRAL"),N17/4+F48,IF(AND(N23="SEMESTRAL",J23="MENSUAL"),N17/6+F48,IF(AND(N23="SEMESTRAL",J23="TRIMESTRAL"),N17/2+F48,IF(AND(N23="TRIMESTRAL",J23="MENSUAL"),N17/3,IF(AND(N23="TRIMESTRAL",J23="TRIMESTRAL"),N17,IF(AND(N23="MENSUAL",J23="MENSUAL"),N17,"")))))))</f>
        <v/>
      </c>
      <c r="H48" s="265">
        <f>IF(AND($N$23="ANUAL",$J$23="MENSUAL"),$N$17/12+G48,IF(AND(N23="SEMESTRAL",J23="MENSUAL"),N17/6+G48,IF(AND(N23="TRIMESTRAL",J23="MENSUAL"),N17/3+G48,IF(AND(N23="MENSUAL",J23="MENSUAL"),N17,""))))</f>
        <v/>
      </c>
      <c r="I48" s="265">
        <f>IF(AND($N$23="ANUAL",$J$23="MENSUAL"),$N$17/12+H48,IF(AND(N23="SEMESTRAL",J23="MENSUAL"),N17/6+H48,IF(AND(N23="TRIMESTRAL",J23="MENSUAL"),N17/3+H48,IF(AND(N23="MENSUAL",J23="MENSUAL"),N17,""))))</f>
        <v/>
      </c>
      <c r="J48" s="265">
        <f>IF(AND($N$23="ANUAL",$J$23="MENSUAL"),$N$17/12+I48,IF(AND(N23="SEMESTRAL",J23="MENSUAL"),N17/6,IF(AND(N23="TRIMESTRAL",J23="MENSUAL"),N17/3,IF(AND(N23="MENSUAL",J23="MENSUAL"),N17,""))))</f>
        <v/>
      </c>
      <c r="K48" s="265">
        <f>IF(AND($N$23="ANUAL",$J$23="MENSUAL"),$N$17/12+J48,IF(AND(N23="SEMESTRAL",J23="MENSUAL"),N17/6+J48,IF(AND(N23="TRIMESTRAL",J23="MENSUAL"),N17/3+J48,IF(AND(N23="MENSUAL",J23="MENSUAL"),N17,""))))</f>
        <v/>
      </c>
      <c r="L48" s="265">
        <f>IF(AND($N$23="ANUAL",$J$23="MENSUAL"),$N$17/12+K48,IF(AND(N23="SEMESTRAL",J23="MENSUAL"),N17/6+K48,IF(AND(N23="TRIMESTRAL",J23="MENSUAL"),N17/3+K48,IF(AND(N23="MENSUAL",J23="MENSUAL"),N17,""))))</f>
        <v/>
      </c>
      <c r="M48" s="265">
        <f>IF(AND($N$23="ANUAL",$J$23="MENSUAL"),$N$17/12+L48,IF(AND(N23="SEMESTRAL",J23="MENSUAL"),N17/6+L48,IF(AND(N23="TRIMESTRAL",J23="MENSUAL"),N17/3,IF(AND(N23="MENSUAL",J23="MENSUAL"),N17,""))))</f>
        <v/>
      </c>
      <c r="N48" s="265">
        <f>IF(AND($N$23="ANUAL",$J$23="MENSUAL"),$N$17/12+M48,IF(AND(N23="SEMESTRAL",J23="MENSUAL"),N17/6+M48,IF(AND(N23="TRIMESTRAL",J23="MENSUAL"),N17/3+M48,IF(AND(N23="MENSUAL",J23="MENSUAL"),N17,""))))</f>
        <v/>
      </c>
      <c r="O48" s="265">
        <f>IF(AND($N$23="ANUAL",$J$23="MENSUAL"),$N$17/12+N48,IF(AND(N23="SEMESTRAL",J23="MENSUAL"),N17/6+N48,IF(AND(N23="TRIMESTRAL",J23="MENSUAL"),N17/3+N48,IF(AND(N23="MENSUAL",J23="MENSUAL"),N17,""))))</f>
        <v/>
      </c>
      <c r="P48" s="246" t="n"/>
    </row>
    <row r="49" customFormat="1" s="247">
      <c r="B49" s="246" t="n"/>
      <c r="C49" s="319" t="n"/>
      <c r="D49" s="319" t="n"/>
      <c r="E49" s="319" t="n"/>
      <c r="F49" s="319" t="n"/>
      <c r="G49" s="319" t="n"/>
      <c r="H49" s="319" t="n"/>
      <c r="I49" s="319" t="n"/>
      <c r="J49" s="319" t="n"/>
      <c r="K49" s="319" t="n"/>
      <c r="L49" s="319" t="n"/>
      <c r="M49" s="319" t="n"/>
      <c r="N49" s="319" t="n"/>
      <c r="O49" s="319" t="n"/>
      <c r="P49" s="246" t="n"/>
    </row>
    <row r="50" customFormat="1" s="317">
      <c r="A50" s="316" t="n"/>
      <c r="B50" s="318" t="n"/>
      <c r="C50" s="779" t="inlineStr">
        <is>
          <t>NIVEL DE SEGREGACIÓN *</t>
        </is>
      </c>
      <c r="D50" s="805" t="n"/>
      <c r="E50" s="805" t="n"/>
      <c r="F50" s="805" t="n"/>
      <c r="G50" s="805" t="n"/>
      <c r="H50" s="805" t="n"/>
      <c r="I50" s="805" t="n"/>
      <c r="J50" s="805" t="n"/>
      <c r="K50" s="805" t="n"/>
      <c r="L50" s="805" t="n"/>
      <c r="M50" s="805" t="n"/>
      <c r="N50" s="805" t="n"/>
      <c r="O50" s="800" t="n"/>
      <c r="P50" s="318" t="n"/>
      <c r="Q50" s="316" t="n"/>
      <c r="R50" s="316" t="n"/>
      <c r="S50" s="316" t="n"/>
      <c r="T50" s="316" t="n"/>
      <c r="U50" s="316" t="n"/>
      <c r="V50" s="316" t="n"/>
      <c r="W50" s="316" t="n"/>
      <c r="X50" s="316" t="n"/>
      <c r="Y50" s="316" t="n"/>
      <c r="Z50" s="316" t="n"/>
      <c r="AA50" s="316" t="n"/>
      <c r="AB50" s="316" t="n"/>
    </row>
    <row r="51" customFormat="1" s="317">
      <c r="A51" s="316" t="n"/>
      <c r="B51" s="318" t="n"/>
      <c r="C51" s="781" t="inlineStr">
        <is>
          <t>UNIDAD SEGREGADA (Ej. Facultad, Programa Académico, Área)</t>
        </is>
      </c>
      <c r="D51" s="820" t="n"/>
      <c r="E51" s="820" t="n"/>
      <c r="F51" s="821" t="n"/>
      <c r="G51" s="781" t="inlineStr">
        <is>
          <t>RESULTADO</t>
        </is>
      </c>
      <c r="H51" s="820" t="n"/>
      <c r="I51" s="820" t="n"/>
      <c r="J51" s="821" t="n"/>
      <c r="K51" s="781" t="inlineStr">
        <is>
          <t>ANÁLISIS DE DATOS SEGREGADO</t>
        </is>
      </c>
      <c r="L51" s="820" t="n"/>
      <c r="M51" s="820" t="n"/>
      <c r="N51" s="820" t="n"/>
      <c r="O51" s="821" t="n"/>
      <c r="P51" s="318" t="n"/>
      <c r="Q51" s="316" t="n"/>
      <c r="R51" s="316" t="n"/>
      <c r="S51" s="316" t="n"/>
      <c r="T51" s="316" t="n"/>
      <c r="U51" s="316" t="n"/>
      <c r="V51" s="316" t="n"/>
      <c r="W51" s="316" t="n"/>
      <c r="X51" s="316" t="n"/>
      <c r="Y51" s="316" t="n"/>
      <c r="Z51" s="316" t="n"/>
      <c r="AA51" s="316" t="n"/>
      <c r="AB51" s="316" t="n"/>
    </row>
    <row r="52" customFormat="1" s="317">
      <c r="A52" s="316" t="n"/>
      <c r="B52" s="318" t="n"/>
      <c r="C52" s="785" t="inlineStr">
        <is>
          <t>Administración de empresas - Fusagasugá</t>
        </is>
      </c>
      <c r="D52" s="820" t="n"/>
      <c r="E52" s="820" t="n"/>
      <c r="F52" s="821" t="n"/>
      <c r="G52" s="392" t="n"/>
      <c r="H52" s="820" t="n"/>
      <c r="I52" s="820" t="n"/>
      <c r="J52" s="821" t="n"/>
      <c r="K52" s="785" t="n"/>
      <c r="L52" s="820" t="n"/>
      <c r="M52" s="820" t="n"/>
      <c r="N52" s="820" t="n"/>
      <c r="O52" s="821" t="n"/>
      <c r="P52" s="318" t="n"/>
      <c r="Q52" s="316" t="n"/>
      <c r="R52" s="316" t="n"/>
      <c r="S52" s="316" t="n"/>
      <c r="T52" s="316" t="n"/>
      <c r="U52" s="316" t="n"/>
      <c r="V52" s="316" t="n"/>
      <c r="W52" s="316" t="n"/>
      <c r="X52" s="316" t="n"/>
      <c r="Y52" s="316" t="n"/>
      <c r="Z52" s="316" t="n"/>
      <c r="AA52" s="316" t="n"/>
      <c r="AB52" s="316" t="n"/>
    </row>
    <row r="53" customFormat="1" s="317">
      <c r="A53" s="316" t="n"/>
      <c r="B53" s="318" t="n"/>
      <c r="C53" s="785" t="inlineStr">
        <is>
          <t>Administración de empresas - Girardot</t>
        </is>
      </c>
      <c r="D53" s="820" t="n"/>
      <c r="E53" s="820" t="n"/>
      <c r="F53" s="821" t="n"/>
      <c r="G53" s="392" t="n"/>
      <c r="H53" s="820" t="n"/>
      <c r="I53" s="820" t="n"/>
      <c r="J53" s="821" t="n"/>
      <c r="K53" s="785" t="n"/>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inlineStr">
        <is>
          <t>Administración de empresas - Ubaté</t>
        </is>
      </c>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inlineStr">
        <is>
          <t>Administración de empresas - Chía</t>
        </is>
      </c>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inlineStr">
        <is>
          <t>Administración de empresas - Facatativá</t>
        </is>
      </c>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inlineStr">
        <is>
          <t>Contaduría Pública- Fusagasugá</t>
        </is>
      </c>
      <c r="D57" s="820" t="n"/>
      <c r="E57" s="820" t="n"/>
      <c r="F57" s="821" t="n"/>
      <c r="G57" s="392"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inlineStr">
        <is>
          <t>Contaduría Pública - Facatativá</t>
        </is>
      </c>
      <c r="D58" s="820" t="n"/>
      <c r="E58" s="820" t="n"/>
      <c r="F58" s="821" t="n"/>
      <c r="G58" s="392"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inlineStr">
        <is>
          <t>Contaduría Pública Ubaté</t>
        </is>
      </c>
      <c r="D59" s="820" t="n"/>
      <c r="E59" s="820" t="n"/>
      <c r="F59" s="821" t="n"/>
      <c r="G59" s="392"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5" t="inlineStr">
        <is>
          <t>Contaduría Pública - Chía</t>
        </is>
      </c>
      <c r="D60" s="820" t="n"/>
      <c r="E60" s="820" t="n"/>
      <c r="F60" s="821" t="n"/>
      <c r="G60" s="392" t="n"/>
      <c r="H60" s="820" t="n"/>
      <c r="I60" s="820" t="n"/>
      <c r="J60" s="821" t="n"/>
      <c r="K60" s="785" t="n"/>
      <c r="L60" s="820" t="n"/>
      <c r="M60" s="820" t="n"/>
      <c r="N60" s="820" t="n"/>
      <c r="O60" s="821" t="n"/>
      <c r="P60" s="318" t="n"/>
      <c r="Q60" s="316" t="n"/>
      <c r="R60" s="316" t="n"/>
      <c r="S60" s="316" t="n"/>
      <c r="T60" s="316" t="n"/>
      <c r="U60" s="316" t="n"/>
      <c r="V60" s="316" t="n"/>
      <c r="W60" s="316" t="n"/>
      <c r="X60" s="316" t="n"/>
      <c r="Y60" s="316" t="n"/>
      <c r="Z60" s="316" t="n"/>
      <c r="AA60" s="316" t="n"/>
      <c r="AB60" s="316" t="n"/>
    </row>
    <row r="61" customFormat="1" s="317">
      <c r="A61" s="316" t="n"/>
      <c r="B61" s="318" t="n"/>
      <c r="C61" s="785" t="inlineStr">
        <is>
          <t>Tecnología en gestión Turística y Hotelera</t>
        </is>
      </c>
      <c r="D61" s="820" t="n"/>
      <c r="E61" s="820" t="n"/>
      <c r="F61" s="821" t="n"/>
      <c r="G61" s="392" t="n"/>
      <c r="H61" s="820" t="n"/>
      <c r="I61" s="820" t="n"/>
      <c r="J61" s="821" t="n"/>
      <c r="K61" s="785" t="n"/>
      <c r="L61" s="820" t="n"/>
      <c r="M61" s="820" t="n"/>
      <c r="N61" s="820" t="n"/>
      <c r="O61" s="821" t="n"/>
      <c r="P61" s="318" t="n"/>
      <c r="Q61" s="316" t="n"/>
      <c r="R61" s="316" t="n"/>
      <c r="S61" s="316" t="n"/>
      <c r="T61" s="316" t="n"/>
      <c r="U61" s="316" t="n"/>
      <c r="V61" s="316" t="n"/>
      <c r="W61" s="316" t="n"/>
      <c r="X61" s="316" t="n"/>
      <c r="Y61" s="316" t="n"/>
      <c r="Z61" s="316" t="n"/>
      <c r="AA61" s="316" t="n"/>
      <c r="AB61" s="316" t="n"/>
    </row>
    <row r="62" customFormat="1" s="317">
      <c r="A62" s="316" t="n"/>
      <c r="B62" s="318" t="n"/>
      <c r="C62" s="785" t="inlineStr">
        <is>
          <t>Ingeniería Agronómica - Fusagasugá</t>
        </is>
      </c>
      <c r="D62" s="820" t="n"/>
      <c r="E62" s="820" t="n"/>
      <c r="F62" s="821" t="n"/>
      <c r="G62" s="392" t="n"/>
      <c r="H62" s="820" t="n"/>
      <c r="I62" s="820" t="n"/>
      <c r="J62" s="821" t="n"/>
      <c r="K62" s="785" t="n"/>
      <c r="L62" s="820" t="n"/>
      <c r="M62" s="820" t="n"/>
      <c r="N62" s="820" t="n"/>
      <c r="O62" s="821" t="n"/>
      <c r="P62" s="318" t="n"/>
      <c r="Q62" s="316" t="n"/>
      <c r="R62" s="316" t="n"/>
      <c r="S62" s="316" t="n"/>
      <c r="T62" s="316" t="n"/>
      <c r="U62" s="316" t="n"/>
      <c r="V62" s="316" t="n"/>
      <c r="W62" s="316" t="n"/>
      <c r="X62" s="316" t="n"/>
      <c r="Y62" s="316" t="n"/>
      <c r="Z62" s="316" t="n"/>
      <c r="AA62" s="316" t="n"/>
      <c r="AB62" s="316" t="n"/>
    </row>
    <row r="63" customFormat="1" s="317">
      <c r="A63" s="316" t="n"/>
      <c r="B63" s="318" t="n"/>
      <c r="C63" s="785" t="inlineStr">
        <is>
          <t>Ingeniería Agronómica - Facatativá</t>
        </is>
      </c>
      <c r="D63" s="820" t="n"/>
      <c r="E63" s="820" t="n"/>
      <c r="F63" s="821" t="n"/>
      <c r="G63" s="392" t="n"/>
      <c r="H63" s="820" t="n"/>
      <c r="I63" s="820" t="n"/>
      <c r="J63" s="821" t="n"/>
      <c r="K63" s="785" t="n"/>
      <c r="L63" s="820" t="n"/>
      <c r="M63" s="820" t="n"/>
      <c r="N63" s="820" t="n"/>
      <c r="O63" s="821" t="n"/>
      <c r="P63" s="318" t="n"/>
      <c r="Q63" s="316" t="n"/>
      <c r="R63" s="316" t="n"/>
      <c r="S63" s="316" t="n"/>
      <c r="T63" s="316" t="n"/>
      <c r="U63" s="316" t="n"/>
      <c r="V63" s="316" t="n"/>
      <c r="W63" s="316" t="n"/>
      <c r="X63" s="316" t="n"/>
      <c r="Y63" s="316" t="n"/>
      <c r="Z63" s="316" t="n"/>
      <c r="AA63" s="316" t="n"/>
      <c r="AB63" s="316" t="n"/>
    </row>
    <row r="64" customFormat="1" s="317">
      <c r="A64" s="316" t="n"/>
      <c r="B64" s="318" t="n"/>
      <c r="C64" s="785" t="inlineStr">
        <is>
          <t>Ingeniería Ambiental - Girardot</t>
        </is>
      </c>
      <c r="D64" s="820" t="n"/>
      <c r="E64" s="820" t="n"/>
      <c r="F64" s="821" t="n"/>
      <c r="G64" s="392" t="n"/>
      <c r="H64" s="820" t="n"/>
      <c r="I64" s="820" t="n"/>
      <c r="J64" s="821" t="n"/>
      <c r="K64" s="785" t="n"/>
      <c r="L64" s="820" t="n"/>
      <c r="M64" s="820" t="n"/>
      <c r="N64" s="820" t="n"/>
      <c r="O64" s="821" t="n"/>
      <c r="P64" s="318" t="n"/>
      <c r="Q64" s="316" t="n"/>
      <c r="R64" s="316" t="n"/>
      <c r="S64" s="316" t="n"/>
      <c r="T64" s="316" t="n"/>
      <c r="U64" s="316" t="n"/>
      <c r="V64" s="316" t="n"/>
      <c r="W64" s="316" t="n"/>
      <c r="X64" s="316" t="n"/>
      <c r="Y64" s="316" t="n"/>
      <c r="Z64" s="316" t="n"/>
      <c r="AA64" s="316" t="n"/>
      <c r="AB64" s="316" t="n"/>
    </row>
    <row r="65" customFormat="1" s="317">
      <c r="A65" s="316" t="n"/>
      <c r="B65" s="318" t="n"/>
      <c r="C65" s="785" t="inlineStr">
        <is>
          <t>Ingeniería Ambiental - Facatativá</t>
        </is>
      </c>
      <c r="D65" s="820" t="n"/>
      <c r="E65" s="820" t="n"/>
      <c r="F65" s="821" t="n"/>
      <c r="G65" s="392" t="n"/>
      <c r="H65" s="820" t="n"/>
      <c r="I65" s="820" t="n"/>
      <c r="J65" s="821" t="n"/>
      <c r="K65" s="785" t="n"/>
      <c r="L65" s="820" t="n"/>
      <c r="M65" s="820" t="n"/>
      <c r="N65" s="820" t="n"/>
      <c r="O65" s="821" t="n"/>
      <c r="P65" s="318" t="n"/>
      <c r="Q65" s="316" t="n"/>
      <c r="R65" s="316" t="n"/>
      <c r="S65" s="316" t="n"/>
      <c r="T65" s="316" t="n"/>
      <c r="U65" s="316" t="n"/>
      <c r="V65" s="316" t="n"/>
      <c r="W65" s="316" t="n"/>
      <c r="X65" s="316" t="n"/>
      <c r="Y65" s="316" t="n"/>
      <c r="Z65" s="316" t="n"/>
      <c r="AA65" s="316" t="n"/>
      <c r="AB65" s="316" t="n"/>
    </row>
    <row r="66" customFormat="1" s="317">
      <c r="A66" s="316" t="n"/>
      <c r="B66" s="318" t="n"/>
      <c r="C66" s="785" t="inlineStr">
        <is>
          <t>Zootecnia - Fusagasugá</t>
        </is>
      </c>
      <c r="D66" s="820" t="n"/>
      <c r="E66" s="820" t="n"/>
      <c r="F66" s="821" t="n"/>
      <c r="G66" s="392" t="n"/>
      <c r="H66" s="820" t="n"/>
      <c r="I66" s="820" t="n"/>
      <c r="J66" s="821" t="n"/>
      <c r="K66" s="785" t="n"/>
      <c r="L66" s="820" t="n"/>
      <c r="M66" s="820" t="n"/>
      <c r="N66" s="820" t="n"/>
      <c r="O66" s="821" t="n"/>
      <c r="P66" s="318" t="n"/>
      <c r="Q66" s="316" t="n"/>
      <c r="R66" s="316" t="n"/>
      <c r="S66" s="316" t="n"/>
      <c r="T66" s="316" t="n"/>
      <c r="U66" s="316" t="n"/>
      <c r="V66" s="316" t="n"/>
      <c r="W66" s="316" t="n"/>
      <c r="X66" s="316" t="n"/>
      <c r="Y66" s="316" t="n"/>
      <c r="Z66" s="316" t="n"/>
      <c r="AA66" s="316" t="n"/>
      <c r="AB66" s="316" t="n"/>
    </row>
    <row r="67" customFormat="1" s="317">
      <c r="A67" s="316" t="n"/>
      <c r="B67" s="318" t="n"/>
      <c r="C67" s="785" t="inlineStr">
        <is>
          <t>Zootecnia - Ubaté</t>
        </is>
      </c>
      <c r="D67" s="820" t="n"/>
      <c r="E67" s="820" t="n"/>
      <c r="F67" s="821" t="n"/>
      <c r="G67" s="392" t="n"/>
      <c r="H67" s="820" t="n"/>
      <c r="I67" s="820" t="n"/>
      <c r="J67" s="821" t="n"/>
      <c r="K67" s="785" t="n"/>
      <c r="L67" s="820" t="n"/>
      <c r="M67" s="820" t="n"/>
      <c r="N67" s="820" t="n"/>
      <c r="O67" s="821" t="n"/>
      <c r="P67" s="318" t="n"/>
      <c r="Q67" s="316" t="n"/>
      <c r="R67" s="316" t="n"/>
      <c r="S67" s="316" t="n"/>
      <c r="T67" s="316" t="n"/>
      <c r="U67" s="316" t="n"/>
      <c r="V67" s="316" t="n"/>
      <c r="W67" s="316" t="n"/>
      <c r="X67" s="316" t="n"/>
      <c r="Y67" s="316" t="n"/>
      <c r="Z67" s="316" t="n"/>
      <c r="AA67" s="316" t="n"/>
      <c r="AB67" s="316" t="n"/>
    </row>
    <row r="68" customFormat="1" s="317">
      <c r="A68" s="316" t="n"/>
      <c r="B68" s="318" t="n"/>
      <c r="C68" s="785" t="inlineStr">
        <is>
          <t>Tecnología en Cartografía - Fusagasugá</t>
        </is>
      </c>
      <c r="D68" s="820" t="n"/>
      <c r="E68" s="820" t="n"/>
      <c r="F68" s="821" t="n"/>
      <c r="G68" s="392" t="n"/>
      <c r="H68" s="820" t="n"/>
      <c r="I68" s="820" t="n"/>
      <c r="J68" s="821" t="n"/>
      <c r="K68" s="785" t="n"/>
      <c r="L68" s="820" t="n"/>
      <c r="M68" s="820" t="n"/>
      <c r="N68" s="820" t="n"/>
      <c r="O68" s="821" t="n"/>
      <c r="P68" s="318" t="n"/>
      <c r="Q68" s="316" t="n"/>
      <c r="R68" s="316" t="n"/>
      <c r="S68" s="316" t="n"/>
      <c r="T68" s="316" t="n"/>
      <c r="U68" s="316" t="n"/>
      <c r="V68" s="316" t="n"/>
      <c r="W68" s="316" t="n"/>
      <c r="X68" s="316" t="n"/>
      <c r="Y68" s="316" t="n"/>
      <c r="Z68" s="316" t="n"/>
      <c r="AA68" s="316" t="n"/>
      <c r="AB68" s="316" t="n"/>
    </row>
    <row r="69" customFormat="1" s="317">
      <c r="A69" s="316" t="n"/>
      <c r="B69" s="318" t="n"/>
      <c r="C69" s="785" t="inlineStr">
        <is>
          <t>Profesional en Ciencias del Deporte y la Educación Física - Soacha</t>
        </is>
      </c>
      <c r="D69" s="820" t="n"/>
      <c r="E69" s="820" t="n"/>
      <c r="F69" s="821" t="n"/>
      <c r="G69" s="392" t="n"/>
      <c r="H69" s="820" t="n"/>
      <c r="I69" s="820" t="n"/>
      <c r="J69" s="821" t="n"/>
      <c r="K69" s="785" t="n"/>
      <c r="L69" s="820" t="n"/>
      <c r="M69" s="820" t="n"/>
      <c r="N69" s="820" t="n"/>
      <c r="O69" s="821" t="n"/>
      <c r="P69" s="318" t="n"/>
      <c r="Q69" s="316" t="n"/>
      <c r="R69" s="316" t="n"/>
      <c r="S69" s="316" t="n"/>
      <c r="T69" s="316" t="n"/>
      <c r="U69" s="316" t="n"/>
      <c r="V69" s="316" t="n"/>
      <c r="W69" s="316" t="n"/>
      <c r="X69" s="316" t="n"/>
      <c r="Y69" s="316" t="n"/>
      <c r="Z69" s="316" t="n"/>
      <c r="AA69" s="316" t="n"/>
      <c r="AB69" s="316" t="n"/>
    </row>
    <row r="70" customFormat="1" s="317">
      <c r="A70" s="316" t="n"/>
      <c r="B70" s="318" t="n"/>
      <c r="C70" s="785" t="inlineStr">
        <is>
          <t>Lic. en Ciencias Sociales - Fusagasugá</t>
        </is>
      </c>
      <c r="D70" s="820" t="n"/>
      <c r="E70" s="820" t="n"/>
      <c r="F70" s="821" t="n"/>
      <c r="G70" s="392" t="n"/>
      <c r="H70" s="820" t="n"/>
      <c r="I70" s="820" t="n"/>
      <c r="J70" s="821" t="n"/>
      <c r="K70" s="785" t="n"/>
      <c r="L70" s="820" t="n"/>
      <c r="M70" s="820" t="n"/>
      <c r="N70" s="820" t="n"/>
      <c r="O70" s="821" t="n"/>
      <c r="P70" s="318" t="n"/>
      <c r="Q70" s="316" t="n"/>
      <c r="R70" s="316" t="n"/>
      <c r="S70" s="316" t="n"/>
      <c r="T70" s="316" t="n"/>
      <c r="U70" s="316" t="n"/>
      <c r="V70" s="316" t="n"/>
      <c r="W70" s="316" t="n"/>
      <c r="X70" s="316" t="n"/>
      <c r="Y70" s="316" t="n"/>
      <c r="Z70" s="316" t="n"/>
      <c r="AA70" s="316" t="n"/>
      <c r="AB70" s="316" t="n"/>
    </row>
    <row r="71" customFormat="1" s="317">
      <c r="A71" s="316" t="n"/>
      <c r="B71" s="318" t="n"/>
      <c r="C71" s="785" t="inlineStr">
        <is>
          <t>Ingeniería Electrónica - Fusagasugá</t>
        </is>
      </c>
      <c r="D71" s="820" t="n"/>
      <c r="E71" s="820" t="n"/>
      <c r="F71" s="821" t="n"/>
      <c r="G71" s="392" t="n"/>
      <c r="H71" s="820" t="n"/>
      <c r="I71" s="820" t="n"/>
      <c r="J71" s="821" t="n"/>
      <c r="K71" s="785" t="n"/>
      <c r="L71" s="820" t="n"/>
      <c r="M71" s="820" t="n"/>
      <c r="N71" s="820" t="n"/>
      <c r="O71" s="821" t="n"/>
      <c r="P71" s="318" t="n"/>
      <c r="Q71" s="316" t="n"/>
      <c r="R71" s="316" t="n"/>
      <c r="S71" s="316" t="n"/>
      <c r="T71" s="316" t="n"/>
      <c r="U71" s="316" t="n"/>
      <c r="V71" s="316" t="n"/>
      <c r="W71" s="316" t="n"/>
      <c r="X71" s="316" t="n"/>
      <c r="Y71" s="316" t="n"/>
      <c r="Z71" s="316" t="n"/>
      <c r="AA71" s="316" t="n"/>
      <c r="AB71" s="316" t="n"/>
    </row>
    <row r="72" customFormat="1" s="317">
      <c r="A72" s="316" t="n"/>
      <c r="B72" s="318" t="n"/>
      <c r="C72" s="785" t="inlineStr">
        <is>
          <t>Ingeniería Industrial - Soacha</t>
        </is>
      </c>
      <c r="D72" s="820" t="n"/>
      <c r="E72" s="820" t="n"/>
      <c r="F72" s="821" t="n"/>
      <c r="G72" s="392" t="n"/>
      <c r="H72" s="820" t="n"/>
      <c r="I72" s="820" t="n"/>
      <c r="J72" s="821" t="n"/>
      <c r="K72" s="785" t="n"/>
      <c r="L72" s="820" t="n"/>
      <c r="M72" s="820" t="n"/>
      <c r="N72" s="820" t="n"/>
      <c r="O72" s="821" t="n"/>
      <c r="P72" s="318" t="n"/>
      <c r="Q72" s="316" t="n"/>
      <c r="R72" s="316" t="n"/>
      <c r="S72" s="316" t="n"/>
      <c r="T72" s="316" t="n"/>
      <c r="U72" s="316" t="n"/>
      <c r="V72" s="316" t="n"/>
      <c r="W72" s="316" t="n"/>
      <c r="X72" s="316" t="n"/>
      <c r="Y72" s="316" t="n"/>
      <c r="Z72" s="316" t="n"/>
      <c r="AA72" s="316" t="n"/>
      <c r="AB72" s="316" t="n"/>
    </row>
    <row r="73" customFormat="1" s="317">
      <c r="A73" s="316" t="n"/>
      <c r="B73" s="318" t="n"/>
      <c r="C73" s="785" t="inlineStr">
        <is>
          <t>Ingeniería de Sistemas - Fusagasugá</t>
        </is>
      </c>
      <c r="D73" s="820" t="n"/>
      <c r="E73" s="820" t="n"/>
      <c r="F73" s="821" t="n"/>
      <c r="G73" s="392" t="n"/>
      <c r="H73" s="820" t="n"/>
      <c r="I73" s="820" t="n"/>
      <c r="J73" s="821" t="n"/>
      <c r="K73" s="785" t="n"/>
      <c r="L73" s="820" t="n"/>
      <c r="M73" s="820" t="n"/>
      <c r="N73" s="820" t="n"/>
      <c r="O73" s="821" t="n"/>
      <c r="P73" s="318" t="n"/>
      <c r="Q73" s="316" t="n"/>
      <c r="R73" s="316" t="n"/>
      <c r="S73" s="316" t="n"/>
      <c r="T73" s="316" t="n"/>
      <c r="U73" s="316" t="n"/>
      <c r="V73" s="316" t="n"/>
      <c r="W73" s="316" t="n"/>
      <c r="X73" s="316" t="n"/>
      <c r="Y73" s="316" t="n"/>
      <c r="Z73" s="316" t="n"/>
      <c r="AA73" s="316" t="n"/>
      <c r="AB73" s="316" t="n"/>
    </row>
    <row r="74" customFormat="1" s="317">
      <c r="A74" s="316" t="n"/>
      <c r="B74" s="318" t="n"/>
      <c r="C74" s="785" t="inlineStr">
        <is>
          <t>Ingeniería de Sistemas - Ubaté</t>
        </is>
      </c>
      <c r="D74" s="820" t="n"/>
      <c r="E74" s="820" t="n"/>
      <c r="F74" s="821" t="n"/>
      <c r="G74" s="392" t="n"/>
      <c r="H74" s="820" t="n"/>
      <c r="I74" s="820" t="n"/>
      <c r="J74" s="821" t="n"/>
      <c r="K74" s="785" t="n"/>
      <c r="L74" s="820" t="n"/>
      <c r="M74" s="820" t="n"/>
      <c r="N74" s="820" t="n"/>
      <c r="O74" s="821" t="n"/>
      <c r="P74" s="318" t="n"/>
      <c r="Q74" s="316" t="n"/>
      <c r="R74" s="316" t="n"/>
      <c r="S74" s="316" t="n"/>
      <c r="T74" s="316" t="n"/>
      <c r="U74" s="316" t="n"/>
      <c r="V74" s="316" t="n"/>
      <c r="W74" s="316" t="n"/>
      <c r="X74" s="316" t="n"/>
      <c r="Y74" s="316" t="n"/>
      <c r="Z74" s="316" t="n"/>
      <c r="AA74" s="316" t="n"/>
      <c r="AB74" s="316" t="n"/>
    </row>
    <row r="75" customFormat="1" s="317">
      <c r="A75" s="316" t="n"/>
      <c r="B75" s="318" t="n"/>
      <c r="C75" s="785" t="inlineStr">
        <is>
          <t>Ingeniería de Sistemas - Chía</t>
        </is>
      </c>
      <c r="D75" s="820" t="n"/>
      <c r="E75" s="820" t="n"/>
      <c r="F75" s="821" t="n"/>
      <c r="G75" s="392" t="n"/>
      <c r="H75" s="820" t="n"/>
      <c r="I75" s="820" t="n"/>
      <c r="J75" s="821" t="n"/>
      <c r="K75" s="785" t="n"/>
      <c r="L75" s="820" t="n"/>
      <c r="M75" s="820" t="n"/>
      <c r="N75" s="820" t="n"/>
      <c r="O75" s="821" t="n"/>
      <c r="P75" s="318" t="n"/>
      <c r="Q75" s="316" t="n"/>
      <c r="R75" s="316" t="n"/>
      <c r="S75" s="316" t="n"/>
      <c r="T75" s="316" t="n"/>
      <c r="U75" s="316" t="n"/>
      <c r="V75" s="316" t="n"/>
      <c r="W75" s="316" t="n"/>
      <c r="X75" s="316" t="n"/>
      <c r="Y75" s="316" t="n"/>
      <c r="Z75" s="316" t="n"/>
      <c r="AA75" s="316" t="n"/>
      <c r="AB75" s="316" t="n"/>
    </row>
    <row r="76" customFormat="1" s="317">
      <c r="A76" s="316" t="n"/>
      <c r="B76" s="318" t="n"/>
      <c r="C76" s="785" t="inlineStr">
        <is>
          <t>Ingeniería de Sistemas - Facatativá</t>
        </is>
      </c>
      <c r="D76" s="820" t="n"/>
      <c r="E76" s="820" t="n"/>
      <c r="F76" s="821" t="n"/>
      <c r="G76" s="392" t="n"/>
      <c r="H76" s="820" t="n"/>
      <c r="I76" s="820" t="n"/>
      <c r="J76" s="821" t="n"/>
      <c r="K76" s="785" t="n"/>
      <c r="L76" s="820" t="n"/>
      <c r="M76" s="820" t="n"/>
      <c r="N76" s="820" t="n"/>
      <c r="O76" s="821" t="n"/>
      <c r="P76" s="318" t="n"/>
      <c r="Q76" s="316" t="n"/>
      <c r="R76" s="316" t="n"/>
      <c r="S76" s="316" t="n"/>
      <c r="T76" s="316" t="n"/>
      <c r="U76" s="316" t="n"/>
      <c r="V76" s="316" t="n"/>
      <c r="W76" s="316" t="n"/>
      <c r="X76" s="316" t="n"/>
      <c r="Y76" s="316" t="n"/>
      <c r="Z76" s="316" t="n"/>
      <c r="AA76" s="316" t="n"/>
      <c r="AB76" s="316" t="n"/>
    </row>
    <row r="77" customFormat="1" s="317">
      <c r="A77" s="316" t="n"/>
      <c r="B77" s="318" t="n"/>
      <c r="C77" s="785" t="inlineStr">
        <is>
          <t>Tecnología en Desarrollo de Software - Soacha</t>
        </is>
      </c>
      <c r="D77" s="820" t="n"/>
      <c r="E77" s="820" t="n"/>
      <c r="F77" s="821" t="n"/>
      <c r="G77" s="392" t="n"/>
      <c r="H77" s="820" t="n"/>
      <c r="I77" s="820" t="n"/>
      <c r="J77" s="821" t="n"/>
      <c r="K77" s="785" t="n"/>
      <c r="L77" s="820" t="n"/>
      <c r="M77" s="820" t="n"/>
      <c r="N77" s="820" t="n"/>
      <c r="O77" s="821" t="n"/>
      <c r="P77" s="318" t="n"/>
      <c r="Q77" s="316" t="n"/>
      <c r="R77" s="316" t="n"/>
      <c r="S77" s="316" t="n"/>
      <c r="T77" s="316" t="n"/>
      <c r="U77" s="316" t="n"/>
      <c r="V77" s="316" t="n"/>
      <c r="W77" s="316" t="n"/>
      <c r="X77" s="316" t="n"/>
      <c r="Y77" s="316" t="n"/>
      <c r="Z77" s="316" t="n"/>
      <c r="AA77" s="316" t="n"/>
      <c r="AB77" s="316" t="n"/>
    </row>
    <row r="78" customFormat="1" s="317">
      <c r="A78" s="316" t="n"/>
      <c r="B78" s="318" t="n"/>
      <c r="C78" s="785" t="inlineStr">
        <is>
          <t>Enfermería - Girardot</t>
        </is>
      </c>
      <c r="D78" s="820" t="n"/>
      <c r="E78" s="820" t="n"/>
      <c r="F78" s="821" t="n"/>
      <c r="G78" s="392" t="n"/>
      <c r="H78" s="820" t="n"/>
      <c r="I78" s="820" t="n"/>
      <c r="J78" s="821" t="n"/>
      <c r="K78" s="785" t="n"/>
      <c r="L78" s="820" t="n"/>
      <c r="M78" s="820" t="n"/>
      <c r="N78" s="820" t="n"/>
      <c r="O78" s="821" t="n"/>
      <c r="P78" s="318" t="n"/>
      <c r="Q78" s="316" t="n"/>
      <c r="R78" s="316" t="n"/>
      <c r="S78" s="316" t="n"/>
      <c r="T78" s="316" t="n"/>
      <c r="U78" s="316" t="n"/>
      <c r="V78" s="316" t="n"/>
      <c r="W78" s="316" t="n"/>
      <c r="X78" s="316" t="n"/>
      <c r="Y78" s="316" t="n"/>
      <c r="Z78" s="316" t="n"/>
      <c r="AA78" s="316" t="n"/>
      <c r="AB78" s="316" t="n"/>
    </row>
    <row r="79" customFormat="1" s="317">
      <c r="A79" s="316" t="n"/>
      <c r="B79" s="318" t="n"/>
      <c r="C79" s="785" t="inlineStr">
        <is>
          <t>Música - Zipaquirá</t>
        </is>
      </c>
      <c r="D79" s="820" t="n"/>
      <c r="E79" s="820" t="n"/>
      <c r="F79" s="821" t="n"/>
      <c r="G79" s="392" t="n"/>
      <c r="H79" s="820" t="n"/>
      <c r="I79" s="820" t="n"/>
      <c r="J79" s="821" t="n"/>
      <c r="K79" s="785" t="n"/>
      <c r="L79" s="820" t="n"/>
      <c r="M79" s="820" t="n"/>
      <c r="N79" s="820" t="n"/>
      <c r="O79" s="821" t="n"/>
      <c r="P79" s="318" t="n"/>
      <c r="Q79" s="316" t="n"/>
      <c r="R79" s="316" t="n"/>
      <c r="S79" s="316" t="n"/>
      <c r="T79" s="316" t="n"/>
      <c r="U79" s="316" t="n"/>
      <c r="V79" s="316" t="n"/>
      <c r="W79" s="316" t="n"/>
      <c r="X79" s="316" t="n"/>
      <c r="Y79" s="316" t="n"/>
      <c r="Z79" s="316" t="n"/>
      <c r="AA79" s="316" t="n"/>
      <c r="AB79" s="316" t="n"/>
    </row>
    <row r="80" customFormat="1" s="317">
      <c r="A80" s="316" t="n"/>
      <c r="B80" s="318" t="n"/>
      <c r="C80" s="785" t="inlineStr">
        <is>
          <t>Psicología - Facatativá</t>
        </is>
      </c>
      <c r="D80" s="820" t="n"/>
      <c r="E80" s="820" t="n"/>
      <c r="F80" s="821" t="n"/>
      <c r="G80" s="392" t="n"/>
      <c r="H80" s="820" t="n"/>
      <c r="I80" s="820" t="n"/>
      <c r="J80" s="821" t="n"/>
      <c r="K80" s="785" t="n"/>
      <c r="L80" s="820" t="n"/>
      <c r="M80" s="820" t="n"/>
      <c r="N80" s="820" t="n"/>
      <c r="O80" s="821" t="n"/>
      <c r="P80" s="318" t="n"/>
      <c r="Q80" s="316" t="n"/>
      <c r="R80" s="316" t="n"/>
      <c r="S80" s="316" t="n"/>
      <c r="T80" s="316" t="n"/>
      <c r="U80" s="316" t="n"/>
      <c r="V80" s="316" t="n"/>
      <c r="W80" s="316" t="n"/>
      <c r="X80" s="316" t="n"/>
      <c r="Y80" s="316" t="n"/>
      <c r="Z80" s="316" t="n"/>
      <c r="AA80" s="316" t="n"/>
      <c r="AB80" s="316" t="n"/>
    </row>
    <row r="81" customFormat="1" s="317">
      <c r="A81" s="316" t="n"/>
      <c r="B81" s="318" t="n"/>
      <c r="C81" s="785" t="inlineStr">
        <is>
          <t>Esp. en Gerencia para el Desarrollo Organizacional</t>
        </is>
      </c>
      <c r="D81" s="820" t="n"/>
      <c r="E81" s="820" t="n"/>
      <c r="F81" s="821" t="n"/>
      <c r="G81" s="392" t="n"/>
      <c r="H81" s="820" t="n"/>
      <c r="I81" s="820" t="n"/>
      <c r="J81" s="821" t="n"/>
      <c r="K81" s="785" t="n"/>
      <c r="L81" s="820" t="n"/>
      <c r="M81" s="820" t="n"/>
      <c r="N81" s="820" t="n"/>
      <c r="O81" s="821" t="n"/>
      <c r="P81" s="318" t="n"/>
      <c r="Q81" s="316" t="n"/>
      <c r="R81" s="316" t="n"/>
      <c r="S81" s="316" t="n"/>
      <c r="T81" s="316" t="n"/>
      <c r="U81" s="316" t="n"/>
      <c r="V81" s="316" t="n"/>
      <c r="W81" s="316" t="n"/>
      <c r="X81" s="316" t="n"/>
      <c r="Y81" s="316" t="n"/>
      <c r="Z81" s="316" t="n"/>
      <c r="AA81" s="316" t="n"/>
      <c r="AB81" s="316" t="n"/>
    </row>
    <row r="82" customFormat="1" s="317">
      <c r="A82" s="316" t="n"/>
      <c r="B82" s="318" t="n"/>
      <c r="C82" s="785" t="inlineStr">
        <is>
          <t>Esp. en Procesos Pedagógicos del Entrenamiento Deportivo</t>
        </is>
      </c>
      <c r="D82" s="820" t="n"/>
      <c r="E82" s="820" t="n"/>
      <c r="F82" s="821" t="n"/>
      <c r="G82" s="392" t="n"/>
      <c r="H82" s="820" t="n"/>
      <c r="I82" s="820" t="n"/>
      <c r="J82" s="821" t="n"/>
      <c r="K82" s="785" t="n"/>
      <c r="L82" s="820" t="n"/>
      <c r="M82" s="820" t="n"/>
      <c r="N82" s="820" t="n"/>
      <c r="O82" s="821" t="n"/>
      <c r="P82" s="318" t="n"/>
      <c r="Q82" s="316" t="n"/>
      <c r="R82" s="316" t="n"/>
      <c r="S82" s="316" t="n"/>
      <c r="T82" s="316" t="n"/>
      <c r="U82" s="316" t="n"/>
      <c r="V82" s="316" t="n"/>
      <c r="W82" s="316" t="n"/>
      <c r="X82" s="316" t="n"/>
      <c r="Y82" s="316" t="n"/>
      <c r="Z82" s="316" t="n"/>
      <c r="AA82" s="316" t="n"/>
      <c r="AB82" s="316" t="n"/>
    </row>
    <row r="83" customFormat="1" s="317">
      <c r="A83" s="316" t="n"/>
      <c r="B83" s="318" t="n"/>
      <c r="C83" s="785" t="inlineStr">
        <is>
          <t>Esp. en Educación Ambiental y Desarrollo de la Comunidad</t>
        </is>
      </c>
      <c r="D83" s="820" t="n"/>
      <c r="E83" s="820" t="n"/>
      <c r="F83" s="821" t="n"/>
      <c r="G83" s="392" t="n"/>
      <c r="H83" s="820" t="n"/>
      <c r="I83" s="820" t="n"/>
      <c r="J83" s="821" t="n"/>
      <c r="K83" s="785" t="n"/>
      <c r="L83" s="820" t="n"/>
      <c r="M83" s="820" t="n"/>
      <c r="N83" s="820" t="n"/>
      <c r="O83" s="821" t="n"/>
      <c r="P83" s="318" t="n"/>
      <c r="Q83" s="316" t="n"/>
      <c r="R83" s="316" t="n"/>
      <c r="S83" s="316" t="n"/>
      <c r="T83" s="316" t="n"/>
      <c r="U83" s="316" t="n"/>
      <c r="V83" s="316" t="n"/>
      <c r="W83" s="316" t="n"/>
      <c r="X83" s="316" t="n"/>
      <c r="Y83" s="316" t="n"/>
      <c r="Z83" s="316" t="n"/>
      <c r="AA83" s="316" t="n"/>
      <c r="AB83" s="316" t="n"/>
    </row>
    <row r="84" customFormat="1" s="317">
      <c r="A84" s="316" t="n"/>
      <c r="B84" s="318" t="n"/>
      <c r="C84" s="785" t="inlineStr">
        <is>
          <t>Esp. Negocios y Comercio Electrónico</t>
        </is>
      </c>
      <c r="D84" s="820" t="n"/>
      <c r="E84" s="820" t="n"/>
      <c r="F84" s="821" t="n"/>
      <c r="G84" s="392" t="n"/>
      <c r="H84" s="820" t="n"/>
      <c r="I84" s="820" t="n"/>
      <c r="J84" s="821" t="n"/>
      <c r="K84" s="785" t="n"/>
      <c r="L84" s="820" t="n"/>
      <c r="M84" s="820" t="n"/>
      <c r="N84" s="820" t="n"/>
      <c r="O84" s="821" t="n"/>
      <c r="P84" s="318" t="n"/>
      <c r="Q84" s="316" t="n"/>
      <c r="R84" s="316" t="n"/>
      <c r="S84" s="316" t="n"/>
      <c r="T84" s="316" t="n"/>
      <c r="U84" s="316" t="n"/>
      <c r="V84" s="316" t="n"/>
      <c r="W84" s="316" t="n"/>
      <c r="X84" s="316" t="n"/>
      <c r="Y84" s="316" t="n"/>
      <c r="Z84" s="316" t="n"/>
      <c r="AA84" s="316" t="n"/>
      <c r="AB84" s="316" t="n"/>
    </row>
    <row r="85" customFormat="1" s="317">
      <c r="A85" s="316" t="n"/>
      <c r="B85" s="318" t="n"/>
      <c r="C85" s="785" t="inlineStr">
        <is>
          <t>Esp. Gestión de Sistemas de Información Gerencial (Virtual)</t>
        </is>
      </c>
      <c r="D85" s="820" t="n"/>
      <c r="E85" s="820" t="n"/>
      <c r="F85" s="821" t="n"/>
      <c r="G85" s="392" t="n"/>
      <c r="H85" s="820" t="n"/>
      <c r="I85" s="820" t="n"/>
      <c r="J85" s="821" t="n"/>
      <c r="K85" s="785" t="n"/>
      <c r="L85" s="820" t="n"/>
      <c r="M85" s="820" t="n"/>
      <c r="N85" s="820" t="n"/>
      <c r="O85" s="821" t="n"/>
      <c r="P85" s="318" t="n"/>
      <c r="Q85" s="316" t="n"/>
      <c r="R85" s="316" t="n"/>
      <c r="S85" s="316" t="n"/>
      <c r="T85" s="316" t="n"/>
      <c r="U85" s="316" t="n"/>
      <c r="V85" s="316" t="n"/>
      <c r="W85" s="316" t="n"/>
      <c r="X85" s="316" t="n"/>
      <c r="Y85" s="316" t="n"/>
      <c r="Z85" s="316" t="n"/>
      <c r="AA85" s="316" t="n"/>
      <c r="AB85" s="316" t="n"/>
    </row>
    <row r="86" customFormat="1" s="317">
      <c r="A86" s="316" t="n"/>
      <c r="B86" s="318" t="n"/>
      <c r="C86" s="785" t="inlineStr">
        <is>
          <t>Maestría en Educación</t>
        </is>
      </c>
      <c r="D86" s="820" t="n"/>
      <c r="E86" s="820" t="n"/>
      <c r="F86" s="821" t="n"/>
      <c r="G86" s="392" t="n"/>
      <c r="H86" s="820" t="n"/>
      <c r="I86" s="820" t="n"/>
      <c r="J86" s="821" t="n"/>
      <c r="K86" s="785" t="n"/>
      <c r="L86" s="820" t="n"/>
      <c r="M86" s="820" t="n"/>
      <c r="N86" s="820" t="n"/>
      <c r="O86" s="821" t="n"/>
      <c r="P86" s="318" t="n"/>
      <c r="Q86" s="316" t="n"/>
      <c r="R86" s="316" t="n"/>
      <c r="S86" s="316" t="n"/>
      <c r="T86" s="316" t="n"/>
      <c r="U86" s="316" t="n"/>
      <c r="V86" s="316" t="n"/>
      <c r="W86" s="316" t="n"/>
      <c r="X86" s="316" t="n"/>
      <c r="Y86" s="316" t="n"/>
      <c r="Z86" s="316" t="n"/>
      <c r="AA86" s="316" t="n"/>
      <c r="AB86" s="316" t="n"/>
    </row>
    <row r="87" customFormat="1" s="317">
      <c r="A87" s="316" t="n"/>
      <c r="B87" s="318" t="n"/>
      <c r="C87" s="785" t="inlineStr">
        <is>
          <t>Maestría en Ciencias Ambientales</t>
        </is>
      </c>
      <c r="D87" s="820" t="n"/>
      <c r="E87" s="820" t="n"/>
      <c r="F87" s="821" t="n"/>
      <c r="G87" s="392" t="n"/>
      <c r="H87" s="820" t="n"/>
      <c r="I87" s="820" t="n"/>
      <c r="J87" s="821" t="n"/>
      <c r="K87" s="785" t="n"/>
      <c r="L87" s="820" t="n"/>
      <c r="M87" s="820" t="n"/>
      <c r="N87" s="820" t="n"/>
      <c r="O87" s="821" t="n"/>
      <c r="P87" s="318" t="n"/>
      <c r="Q87" s="316" t="n"/>
      <c r="R87" s="316" t="n"/>
      <c r="S87" s="316" t="n"/>
      <c r="T87" s="316" t="n"/>
      <c r="U87" s="316" t="n"/>
      <c r="V87" s="316" t="n"/>
      <c r="W87" s="316" t="n"/>
      <c r="X87" s="316" t="n"/>
      <c r="Y87" s="316" t="n"/>
      <c r="Z87" s="316" t="n"/>
      <c r="AA87" s="316" t="n"/>
      <c r="AB87" s="316" t="n"/>
    </row>
    <row r="88" customFormat="1" s="317">
      <c r="A88" s="316" t="n"/>
      <c r="B88" s="318" t="n"/>
      <c r="C88" s="788" t="n"/>
      <c r="D88" s="812" t="n"/>
      <c r="E88" s="812" t="n"/>
      <c r="F88" s="812" t="n"/>
      <c r="G88" s="788" t="n"/>
      <c r="H88" s="812" t="n"/>
      <c r="I88" s="812" t="n"/>
      <c r="J88" s="812" t="n"/>
      <c r="K88" s="788" t="n"/>
      <c r="L88" s="812" t="n"/>
      <c r="M88" s="812" t="n"/>
      <c r="N88" s="812" t="n"/>
      <c r="O88" s="812" t="n"/>
      <c r="P88" s="318" t="n"/>
      <c r="Q88" s="316" t="n"/>
      <c r="R88" s="316" t="n"/>
      <c r="S88" s="316" t="n"/>
      <c r="T88" s="316" t="n"/>
      <c r="U88" s="316" t="n"/>
      <c r="V88" s="316" t="n"/>
      <c r="W88" s="316" t="n"/>
      <c r="X88" s="316" t="n"/>
      <c r="Y88" s="316" t="n"/>
      <c r="Z88" s="316" t="n"/>
      <c r="AA88" s="316" t="n"/>
      <c r="AB88" s="316" t="n"/>
    </row>
    <row r="89" customFormat="1" s="317">
      <c r="A89" s="316" t="n"/>
      <c r="B89" s="318" t="n"/>
      <c r="C89" s="349" t="n"/>
      <c r="D89" s="350" t="n"/>
      <c r="E89" s="350" t="n"/>
      <c r="F89" s="350" t="n"/>
      <c r="G89" s="350" t="n"/>
      <c r="H89" s="350" t="n"/>
      <c r="I89" s="350" t="n"/>
      <c r="J89" s="350" t="n"/>
      <c r="K89" s="350" t="n"/>
      <c r="L89" s="350" t="n"/>
      <c r="M89" s="350" t="n"/>
      <c r="N89" s="350" t="n"/>
      <c r="O89" s="350" t="n"/>
      <c r="P89" s="318" t="n"/>
      <c r="Q89" s="316" t="n"/>
      <c r="R89" s="316" t="n"/>
      <c r="S89" s="316" t="n"/>
      <c r="T89" s="316" t="n"/>
      <c r="U89" s="316" t="n"/>
      <c r="V89" s="316" t="n"/>
      <c r="W89" s="316" t="n"/>
      <c r="X89" s="316" t="n"/>
      <c r="Y89" s="316" t="n"/>
      <c r="Z89" s="316" t="n"/>
      <c r="AA89" s="316" t="n"/>
      <c r="AB89" s="316" t="n"/>
    </row>
    <row r="92" customFormat="1" s="260">
      <c r="C92" s="259" t="n"/>
      <c r="D92" s="259" t="n"/>
      <c r="E92" s="259" t="n"/>
      <c r="F92" s="259" t="n"/>
      <c r="G92" s="259" t="n"/>
      <c r="H92" s="259" t="n"/>
      <c r="I92" s="259" t="n"/>
      <c r="J92" s="259" t="n"/>
      <c r="K92" s="259" t="n"/>
      <c r="L92" s="259" t="n"/>
      <c r="M92" s="259" t="n"/>
      <c r="N92" s="259" t="n"/>
      <c r="O92" s="259" t="n"/>
    </row>
    <row r="93" customFormat="1" s="260">
      <c r="C93" s="259" t="n"/>
      <c r="D93" s="259" t="n"/>
      <c r="E93" s="259" t="n"/>
      <c r="F93" s="259" t="n"/>
      <c r="G93" s="259" t="n"/>
      <c r="H93" s="259" t="n"/>
      <c r="I93" s="259" t="n"/>
      <c r="J93" s="259" t="n"/>
      <c r="K93" s="259" t="n"/>
      <c r="L93" s="259" t="n"/>
      <c r="M93" s="259" t="n"/>
      <c r="N93" s="259" t="n"/>
      <c r="O93" s="259" t="n"/>
    </row>
    <row r="94" customFormat="1" s="260">
      <c r="C94" s="259" t="n"/>
      <c r="D94" s="259" t="n"/>
      <c r="E94" s="259" t="n"/>
      <c r="F94" s="259" t="n"/>
      <c r="G94" s="259" t="n"/>
      <c r="H94" s="259" t="n"/>
      <c r="I94" s="259" t="n"/>
      <c r="J94" s="259" t="n"/>
      <c r="K94" s="259" t="n"/>
      <c r="L94" s="259" t="n"/>
      <c r="M94" s="259" t="n"/>
      <c r="N94" s="259" t="n"/>
      <c r="O94" s="259" t="n"/>
    </row>
    <row r="95" customFormat="1" s="260">
      <c r="C95" s="259" t="n"/>
      <c r="D95" s="259" t="n"/>
      <c r="E95" s="259" t="n"/>
      <c r="F95" s="259" t="n"/>
      <c r="G95" s="259" t="n"/>
      <c r="H95" s="259" t="n"/>
      <c r="I95" s="259" t="n"/>
      <c r="J95" s="259" t="n"/>
      <c r="K95" s="259" t="n"/>
      <c r="L95" s="259" t="n"/>
      <c r="M95" s="259" t="n"/>
      <c r="N95" s="259" t="n"/>
      <c r="O95" s="259" t="n"/>
    </row>
    <row r="96" customFormat="1" s="260">
      <c r="C96" s="259" t="n"/>
      <c r="D96" s="259" t="n"/>
      <c r="E96" s="259" t="n"/>
      <c r="F96" s="259" t="n"/>
      <c r="G96" s="259" t="n"/>
      <c r="H96" s="259" t="n"/>
      <c r="I96" s="259" t="n"/>
      <c r="J96" s="259" t="n"/>
      <c r="K96" s="259" t="n"/>
      <c r="L96" s="259" t="n"/>
      <c r="M96" s="259" t="n"/>
      <c r="N96" s="259" t="n"/>
      <c r="O96" s="259" t="n"/>
    </row>
    <row r="97" customFormat="1" s="260">
      <c r="C97" s="259" t="n"/>
      <c r="D97" s="259" t="n"/>
      <c r="E97" s="259" t="n"/>
      <c r="F97" s="259" t="n"/>
      <c r="G97" s="259" t="n"/>
      <c r="H97" s="259" t="n"/>
      <c r="I97" s="259" t="n"/>
      <c r="J97" s="259" t="n"/>
      <c r="K97" s="259" t="n"/>
      <c r="L97" s="259" t="n"/>
      <c r="M97" s="259" t="n"/>
      <c r="N97" s="259" t="n"/>
      <c r="O97" s="259" t="n"/>
    </row>
    <row r="98" customFormat="1" s="260">
      <c r="C98" s="259" t="n"/>
      <c r="D98" s="259" t="n"/>
      <c r="E98" s="259" t="n"/>
      <c r="F98" s="259" t="n"/>
      <c r="G98" s="355" t="inlineStr">
        <is>
          <t>Estratégico</t>
        </is>
      </c>
      <c r="H98" s="262" t="n"/>
      <c r="I98" s="262" t="n"/>
      <c r="J98" s="355" t="inlineStr">
        <is>
          <t>Eficacia</t>
        </is>
      </c>
      <c r="K98" s="259" t="n"/>
      <c r="L98" s="259" t="n"/>
      <c r="M98" s="259" t="n"/>
      <c r="N98" s="259" t="n"/>
      <c r="O98" s="259" t="n"/>
    </row>
    <row r="99" customFormat="1" s="260">
      <c r="C99" s="259" t="n"/>
      <c r="D99" s="259" t="n"/>
      <c r="E99" s="259" t="n"/>
      <c r="F99" s="259" t="n"/>
      <c r="G99" s="355" t="inlineStr">
        <is>
          <t>Misional</t>
        </is>
      </c>
      <c r="H99" s="262" t="n"/>
      <c r="I99" s="262" t="n"/>
      <c r="J99" s="355" t="inlineStr">
        <is>
          <t>Eficiencia</t>
        </is>
      </c>
      <c r="K99" s="259" t="n"/>
      <c r="L99" s="259" t="n"/>
      <c r="M99" s="259" t="n"/>
      <c r="N99" s="259" t="n"/>
      <c r="O99" s="259" t="n"/>
    </row>
    <row r="100" customFormat="1" s="260">
      <c r="C100" s="259" t="n"/>
      <c r="D100" s="259" t="n"/>
      <c r="E100" s="259" t="n"/>
      <c r="F100" s="259" t="n"/>
      <c r="G100" s="355" t="inlineStr">
        <is>
          <t>Apoyo</t>
        </is>
      </c>
      <c r="H100" s="262" t="n"/>
      <c r="I100" s="262" t="n"/>
      <c r="J100" s="355" t="inlineStr">
        <is>
          <t>Acreditación</t>
        </is>
      </c>
      <c r="K100" s="259" t="n"/>
      <c r="L100" s="259" t="n"/>
      <c r="M100" s="259" t="n"/>
      <c r="N100" s="259" t="n"/>
      <c r="O100" s="259" t="n"/>
    </row>
    <row r="101" customFormat="1" s="260">
      <c r="C101" s="259" t="n"/>
      <c r="D101" s="259" t="n"/>
      <c r="E101" s="259" t="n"/>
      <c r="F101" s="259" t="n"/>
      <c r="G101" s="355" t="inlineStr">
        <is>
          <t>Seguimiento, Medición, Análisis y Evaluación</t>
        </is>
      </c>
      <c r="H101" s="262" t="n"/>
      <c r="I101" s="262" t="n"/>
      <c r="J101" s="355" t="inlineStr">
        <is>
          <t>Positiva</t>
        </is>
      </c>
      <c r="K101" s="259" t="n"/>
      <c r="L101" s="259" t="n"/>
      <c r="M101" s="259" t="n"/>
      <c r="N101" s="259" t="n"/>
      <c r="O101" s="259" t="n"/>
    </row>
    <row r="102" customFormat="1" s="260">
      <c r="C102" s="259" t="n"/>
      <c r="D102" s="259" t="n"/>
      <c r="E102" s="259" t="n"/>
      <c r="F102" s="259" t="n"/>
      <c r="G102" s="355" t="inlineStr">
        <is>
          <t>Direccionamiento Estratégico</t>
        </is>
      </c>
      <c r="H102" s="262" t="n"/>
      <c r="I102" s="262" t="n"/>
      <c r="J102" s="355" t="inlineStr">
        <is>
          <t>Negativa</t>
        </is>
      </c>
      <c r="K102" s="259" t="n"/>
      <c r="L102" s="259" t="n"/>
      <c r="M102" s="259" t="n"/>
      <c r="N102" s="259" t="n"/>
      <c r="O102" s="259" t="n"/>
    </row>
    <row r="103" customFormat="1" s="260">
      <c r="C103" s="259" t="n"/>
      <c r="D103" s="259" t="n"/>
      <c r="E103" s="259" t="n"/>
      <c r="F103" s="259" t="n"/>
      <c r="G103" s="355" t="inlineStr">
        <is>
          <t>Planeación Institucional</t>
        </is>
      </c>
      <c r="H103" s="262" t="n"/>
      <c r="I103" s="262" t="n"/>
      <c r="J103" s="355" t="inlineStr">
        <is>
          <t>Por Unidad Regional</t>
        </is>
      </c>
      <c r="K103" s="259" t="n"/>
      <c r="L103" s="259" t="n"/>
      <c r="M103" s="259" t="n"/>
      <c r="N103" s="259" t="n"/>
      <c r="O103" s="259" t="n"/>
    </row>
    <row r="104" customFormat="1" s="260">
      <c r="C104" s="259" t="n"/>
      <c r="D104" s="259" t="n"/>
      <c r="E104" s="259" t="n"/>
      <c r="F104" s="259" t="n"/>
      <c r="G104" s="355" t="inlineStr">
        <is>
          <t>Proyectos Especiales y Relaciones Interinstitucionales</t>
        </is>
      </c>
      <c r="H104" s="262" t="n"/>
      <c r="I104" s="262" t="n"/>
      <c r="J104" s="355" t="inlineStr">
        <is>
          <t>Por Facultad</t>
        </is>
      </c>
      <c r="K104" s="259" t="n"/>
      <c r="L104" s="259" t="n"/>
      <c r="M104" s="259" t="n"/>
      <c r="N104" s="259" t="n"/>
      <c r="O104" s="259" t="n"/>
    </row>
    <row r="105" customFormat="1" s="260">
      <c r="C105" s="259" t="n"/>
      <c r="D105" s="259" t="n"/>
      <c r="E105" s="259" t="n"/>
      <c r="F105" s="259" t="n"/>
      <c r="G105" s="355" t="inlineStr">
        <is>
          <t>Sistemas Integrados</t>
        </is>
      </c>
      <c r="H105" s="262" t="n"/>
      <c r="I105" s="262" t="n"/>
      <c r="J105" s="355" t="inlineStr">
        <is>
          <t>Por Programa Académico</t>
        </is>
      </c>
      <c r="K105" s="259" t="n"/>
      <c r="L105" s="259" t="n"/>
      <c r="M105" s="259" t="n"/>
      <c r="N105" s="259" t="n"/>
      <c r="O105" s="259" t="n"/>
    </row>
    <row r="106" customFormat="1" s="260">
      <c r="C106" s="259" t="n"/>
      <c r="D106" s="259" t="n"/>
      <c r="E106" s="259" t="n"/>
      <c r="F106" s="259" t="n"/>
      <c r="G106" s="355" t="inlineStr">
        <is>
          <t>Autoevaluación y Acreditación</t>
        </is>
      </c>
      <c r="H106" s="262" t="n"/>
      <c r="I106" s="262" t="n"/>
      <c r="J106" s="355" t="inlineStr">
        <is>
          <t>Por área</t>
        </is>
      </c>
      <c r="K106" s="259" t="n"/>
      <c r="L106" s="259" t="n"/>
      <c r="M106" s="259" t="n"/>
      <c r="N106" s="259" t="n"/>
      <c r="O106" s="259" t="n"/>
    </row>
    <row r="107" customFormat="1" s="260">
      <c r="C107" s="259" t="n"/>
      <c r="D107" s="259" t="n"/>
      <c r="E107" s="259" t="n"/>
      <c r="F107" s="259" t="n"/>
      <c r="G107" s="355" t="inlineStr">
        <is>
          <t>Comunicaciones</t>
        </is>
      </c>
      <c r="H107" s="262" t="n"/>
      <c r="I107" s="262" t="n"/>
      <c r="J107" s="355" t="inlineStr">
        <is>
          <t>Por Laboratorio</t>
        </is>
      </c>
      <c r="K107" s="259" t="n"/>
      <c r="L107" s="259" t="n"/>
      <c r="M107" s="259" t="n"/>
      <c r="N107" s="259" t="n"/>
      <c r="O107" s="259" t="n"/>
    </row>
    <row r="108" customFormat="1" s="260">
      <c r="C108" s="259" t="n"/>
      <c r="D108" s="259" t="n"/>
      <c r="E108" s="259" t="n"/>
      <c r="F108" s="259" t="n"/>
      <c r="G108" s="355" t="inlineStr">
        <is>
          <t>Formación y Aprendizaje</t>
        </is>
      </c>
      <c r="H108" s="262" t="n"/>
      <c r="I108" s="262" t="n"/>
      <c r="J108" s="355" t="inlineStr">
        <is>
          <t>Otros</t>
        </is>
      </c>
      <c r="K108" s="259" t="n"/>
      <c r="L108" s="259" t="n"/>
      <c r="M108" s="259" t="n"/>
      <c r="N108" s="259" t="n"/>
      <c r="O108" s="259" t="n"/>
    </row>
    <row r="109" customFormat="1" s="260">
      <c r="C109" s="259" t="n"/>
      <c r="D109" s="259" t="n"/>
      <c r="E109" s="259" t="n"/>
      <c r="F109" s="259" t="n"/>
      <c r="G109" s="355" t="inlineStr">
        <is>
          <t>Ciencia, Tecnología e Innovación</t>
        </is>
      </c>
      <c r="H109" s="262" t="n"/>
      <c r="I109" s="262" t="n"/>
      <c r="J109" s="355" t="inlineStr">
        <is>
          <t>No Aplica</t>
        </is>
      </c>
      <c r="K109" s="259" t="n"/>
      <c r="L109" s="259" t="n"/>
      <c r="M109" s="259" t="n"/>
      <c r="N109" s="259" t="n"/>
      <c r="O109" s="259" t="n"/>
    </row>
    <row r="110">
      <c r="G110" s="355" t="inlineStr">
        <is>
          <t>Interacción Social Universitaria</t>
        </is>
      </c>
      <c r="H110" s="262" t="n"/>
      <c r="I110" s="262" t="n"/>
      <c r="J110" s="262" t="n"/>
      <c r="K110" s="259" t="n"/>
      <c r="L110" s="259" t="n"/>
    </row>
    <row r="111">
      <c r="G111" s="355" t="inlineStr">
        <is>
          <t>Bienestar Universitario</t>
        </is>
      </c>
      <c r="H111" s="262" t="n"/>
      <c r="I111" s="262" t="n"/>
      <c r="J111" s="262" t="n"/>
      <c r="K111" s="259" t="n"/>
      <c r="L111" s="259" t="n"/>
    </row>
    <row r="112">
      <c r="G112" s="355" t="inlineStr">
        <is>
          <t>Admisiones y Registro</t>
        </is>
      </c>
      <c r="H112" s="262" t="n"/>
      <c r="I112" s="262" t="n"/>
      <c r="J112" s="262" t="n"/>
      <c r="K112" s="259" t="n"/>
      <c r="L112" s="259" t="n"/>
    </row>
    <row r="113">
      <c r="G113" s="355" t="inlineStr">
        <is>
          <t>Graduados</t>
        </is>
      </c>
      <c r="H113" s="262" t="n"/>
      <c r="I113" s="262" t="n"/>
      <c r="J113" s="262" t="n"/>
      <c r="K113" s="259" t="n"/>
      <c r="L113" s="259" t="n"/>
    </row>
    <row r="114">
      <c r="G114" s="355" t="inlineStr">
        <is>
          <t>Dialogando con el Mundo</t>
        </is>
      </c>
      <c r="H114" s="262" t="n"/>
      <c r="I114" s="262" t="n"/>
      <c r="J114" s="262" t="n"/>
      <c r="K114" s="259" t="n"/>
      <c r="L114" s="259" t="n"/>
    </row>
    <row r="115">
      <c r="G115" s="355" t="inlineStr">
        <is>
          <t>Talento Humano</t>
        </is>
      </c>
      <c r="H115" s="262" t="n"/>
      <c r="I115" s="262" t="n"/>
      <c r="J115" s="262" t="n"/>
      <c r="K115" s="259" t="n"/>
      <c r="L115" s="259" t="n"/>
    </row>
    <row r="116">
      <c r="G116" s="355" t="inlineStr">
        <is>
          <t>Jurídica</t>
        </is>
      </c>
      <c r="H116" s="262" t="n"/>
      <c r="I116" s="262" t="n"/>
      <c r="J116" s="262" t="n"/>
      <c r="K116" s="259" t="n"/>
      <c r="L116" s="259" t="n"/>
    </row>
    <row r="117">
      <c r="G117" s="355" t="inlineStr">
        <is>
          <t>Financiera</t>
        </is>
      </c>
      <c r="H117" s="262" t="n"/>
      <c r="I117" s="262" t="n"/>
      <c r="J117" s="262" t="n"/>
      <c r="K117" s="259" t="n"/>
      <c r="L117" s="259" t="n"/>
    </row>
    <row r="118">
      <c r="G118" s="355" t="inlineStr">
        <is>
          <t>Sistemas y Tecnología</t>
        </is>
      </c>
      <c r="H118" s="262" t="n"/>
      <c r="I118" s="262" t="n"/>
      <c r="J118" s="262" t="n"/>
      <c r="K118" s="259" t="n"/>
      <c r="L118" s="259" t="n"/>
    </row>
    <row r="119">
      <c r="G119" s="355" t="inlineStr">
        <is>
          <t>Bienes y Servicios</t>
        </is>
      </c>
      <c r="H119" s="262" t="n"/>
      <c r="I119" s="262" t="n"/>
      <c r="J119" s="262" t="n"/>
      <c r="K119" s="259" t="n"/>
      <c r="L119" s="259" t="n"/>
    </row>
    <row r="120">
      <c r="G120" s="355" t="inlineStr">
        <is>
          <t>Documental</t>
        </is>
      </c>
      <c r="H120" s="262" t="n"/>
      <c r="I120" s="262" t="n"/>
      <c r="J120" s="262" t="n"/>
    </row>
    <row r="121">
      <c r="G121" s="355" t="inlineStr">
        <is>
          <t>Apoyo Académico</t>
        </is>
      </c>
      <c r="H121" s="262" t="n"/>
      <c r="I121" s="262" t="n"/>
      <c r="J121" s="262" t="n"/>
    </row>
    <row r="122">
      <c r="G122" s="355" t="inlineStr">
        <is>
          <t>Control Interno</t>
        </is>
      </c>
      <c r="H122" s="262" t="n"/>
      <c r="I122" s="262" t="n"/>
      <c r="J122" s="262" t="n"/>
    </row>
    <row r="123">
      <c r="G123" s="355" t="inlineStr">
        <is>
          <t>Control Disciplinario</t>
        </is>
      </c>
      <c r="H123" s="262" t="n"/>
      <c r="I123" s="262" t="n"/>
      <c r="J123" s="262" t="n"/>
    </row>
    <row r="124">
      <c r="G124" s="355" t="inlineStr">
        <is>
          <t>Servicio de Atención al Ciudadano</t>
        </is>
      </c>
      <c r="H124" s="262" t="n"/>
      <c r="I124" s="262" t="n"/>
      <c r="J124" s="262" t="n"/>
    </row>
  </sheetData>
  <sheetProtection selectLockedCells="0" selectUnlockedCells="0" algorithmName="SHA-512" sheet="1" objects="1" insertRows="1" insertHyperlinks="1" autoFilter="1" scenarios="1" formatColumns="1" deleteColumns="1" insertColumns="1" pivotTables="1" deleteRows="1" formatCells="1" saltValue="vzoxgiGjjDNUTqFDNXyEtg==" formatRows="1" sort="1" spinCount="100000" hashValue="Oh1eP7LXwCCAxrxqEI2/urdXZAt5CBhUTmZZcYsRRCKNWNVwi/Kz6n4jyfedGMJqAjG+wc1jo/PYSXb0DMTxxQ=="/>
  <mergeCells count="174">
    <mergeCell ref="L17:M17"/>
    <mergeCell ref="K78:O78"/>
    <mergeCell ref="C52:F52"/>
    <mergeCell ref="C61:F61"/>
    <mergeCell ref="G55:J55"/>
    <mergeCell ref="C72:F72"/>
    <mergeCell ref="K80:O80"/>
    <mergeCell ref="C81:F81"/>
    <mergeCell ref="K54:O54"/>
    <mergeCell ref="K55:O55"/>
    <mergeCell ref="K64:O64"/>
    <mergeCell ref="C78:F78"/>
    <mergeCell ref="J41:O41"/>
    <mergeCell ref="K51:O51"/>
    <mergeCell ref="B2:C4"/>
    <mergeCell ref="G72:J72"/>
    <mergeCell ref="C87:F87"/>
    <mergeCell ref="G81:J81"/>
    <mergeCell ref="C62:F62"/>
    <mergeCell ref="K72:O72"/>
    <mergeCell ref="C15:O15"/>
    <mergeCell ref="G71:J71"/>
    <mergeCell ref="K56:O56"/>
    <mergeCell ref="C64:F64"/>
    <mergeCell ref="C79:F79"/>
    <mergeCell ref="C73:F73"/>
    <mergeCell ref="J20:K22"/>
    <mergeCell ref="C88:F88"/>
    <mergeCell ref="E6:L6"/>
    <mergeCell ref="K71:O71"/>
    <mergeCell ref="C26:O26"/>
    <mergeCell ref="C54:F54"/>
    <mergeCell ref="G82:J82"/>
    <mergeCell ref="C63:F63"/>
    <mergeCell ref="C17:D17"/>
    <mergeCell ref="G57:J57"/>
    <mergeCell ref="C16:O16"/>
    <mergeCell ref="G66:J66"/>
    <mergeCell ref="C50:O50"/>
    <mergeCell ref="K73:O73"/>
    <mergeCell ref="G53:J53"/>
    <mergeCell ref="C56:F56"/>
    <mergeCell ref="K82:O82"/>
    <mergeCell ref="M5:O5"/>
    <mergeCell ref="G74:J74"/>
    <mergeCell ref="C43:O43"/>
    <mergeCell ref="G68:J68"/>
    <mergeCell ref="K66:O66"/>
    <mergeCell ref="G58:J58"/>
    <mergeCell ref="J35:O38"/>
    <mergeCell ref="K74:O74"/>
    <mergeCell ref="K68:O68"/>
    <mergeCell ref="K83:O83"/>
    <mergeCell ref="L23:M24"/>
    <mergeCell ref="N23:O24"/>
    <mergeCell ref="C14:D14"/>
    <mergeCell ref="G85:J85"/>
    <mergeCell ref="C67:F67"/>
    <mergeCell ref="E14:O14"/>
    <mergeCell ref="M6:O6"/>
    <mergeCell ref="G75:J75"/>
    <mergeCell ref="G84:J84"/>
    <mergeCell ref="K60:O60"/>
    <mergeCell ref="C20:D22"/>
    <mergeCell ref="J17:K17"/>
    <mergeCell ref="C69:F69"/>
    <mergeCell ref="C83:F83"/>
    <mergeCell ref="E12:H12"/>
    <mergeCell ref="G77:J77"/>
    <mergeCell ref="K84:O84"/>
    <mergeCell ref="G86:J86"/>
    <mergeCell ref="G67:J67"/>
    <mergeCell ref="H17:I17"/>
    <mergeCell ref="G61:J61"/>
    <mergeCell ref="K12:O12"/>
    <mergeCell ref="C27:I41"/>
    <mergeCell ref="G70:J70"/>
    <mergeCell ref="K86:O86"/>
    <mergeCell ref="K70:O70"/>
    <mergeCell ref="G62:J62"/>
    <mergeCell ref="E24:G24"/>
    <mergeCell ref="K65:O65"/>
    <mergeCell ref="E17:G17"/>
    <mergeCell ref="L20:O20"/>
    <mergeCell ref="K57:O57"/>
    <mergeCell ref="C71:F71"/>
    <mergeCell ref="E18:F18"/>
    <mergeCell ref="J34:O34"/>
    <mergeCell ref="G65:J65"/>
    <mergeCell ref="C76:F76"/>
    <mergeCell ref="G88:J88"/>
    <mergeCell ref="J27:O27"/>
    <mergeCell ref="C82:F82"/>
    <mergeCell ref="G76:J76"/>
    <mergeCell ref="C57:F57"/>
    <mergeCell ref="C66:F66"/>
    <mergeCell ref="P27:P28"/>
    <mergeCell ref="G60:J60"/>
    <mergeCell ref="C53:F53"/>
    <mergeCell ref="K76:O76"/>
    <mergeCell ref="C77:F77"/>
    <mergeCell ref="E7:L8"/>
    <mergeCell ref="P17:P18"/>
    <mergeCell ref="K85:O85"/>
    <mergeCell ref="C86:F86"/>
    <mergeCell ref="C68:F68"/>
    <mergeCell ref="G59:J59"/>
    <mergeCell ref="G19:K19"/>
    <mergeCell ref="E13:O13"/>
    <mergeCell ref="C58:F58"/>
    <mergeCell ref="K75:O75"/>
    <mergeCell ref="N17:O17"/>
    <mergeCell ref="C12:D12"/>
    <mergeCell ref="K59:O59"/>
    <mergeCell ref="J23:K24"/>
    <mergeCell ref="J28:O33"/>
    <mergeCell ref="K77:O77"/>
    <mergeCell ref="C5:D8"/>
    <mergeCell ref="C65:F65"/>
    <mergeCell ref="C23:D23"/>
    <mergeCell ref="K61:O61"/>
    <mergeCell ref="C84:F84"/>
    <mergeCell ref="C80:F80"/>
    <mergeCell ref="G78:J78"/>
    <mergeCell ref="E23:G23"/>
    <mergeCell ref="G87:J87"/>
    <mergeCell ref="L18:M19"/>
    <mergeCell ref="J40:O40"/>
    <mergeCell ref="C51:F51"/>
    <mergeCell ref="C60:F60"/>
    <mergeCell ref="E20:G22"/>
    <mergeCell ref="K62:O62"/>
    <mergeCell ref="G80:J80"/>
    <mergeCell ref="K87:O87"/>
    <mergeCell ref="C70:F70"/>
    <mergeCell ref="C24:D24"/>
    <mergeCell ref="G64:J64"/>
    <mergeCell ref="G79:J79"/>
    <mergeCell ref="G73:J73"/>
    <mergeCell ref="G51:J51"/>
    <mergeCell ref="M7:O7"/>
    <mergeCell ref="G54:J54"/>
    <mergeCell ref="G63:J63"/>
    <mergeCell ref="E5:L5"/>
    <mergeCell ref="K79:O79"/>
    <mergeCell ref="H20:I22"/>
    <mergeCell ref="C10:O11"/>
    <mergeCell ref="K88:O88"/>
    <mergeCell ref="G56:J56"/>
    <mergeCell ref="K63:O63"/>
    <mergeCell ref="E19:F19"/>
    <mergeCell ref="K81:O81"/>
    <mergeCell ref="G52:J52"/>
    <mergeCell ref="M8:O8"/>
    <mergeCell ref="G18:K18"/>
    <mergeCell ref="C74:F74"/>
    <mergeCell ref="I12:J12"/>
    <mergeCell ref="K58:O58"/>
    <mergeCell ref="K52:O52"/>
    <mergeCell ref="K67:O67"/>
    <mergeCell ref="C18:D19"/>
    <mergeCell ref="H23:I24"/>
    <mergeCell ref="J39:O39"/>
    <mergeCell ref="C85:F85"/>
    <mergeCell ref="C55:F55"/>
    <mergeCell ref="N18:O19"/>
    <mergeCell ref="C75:F75"/>
    <mergeCell ref="C9:O9"/>
    <mergeCell ref="K53:O53"/>
    <mergeCell ref="G69:J69"/>
    <mergeCell ref="G83:J83"/>
    <mergeCell ref="C59:F59"/>
    <mergeCell ref="C13:D13"/>
    <mergeCell ref="K69:O69"/>
  </mergeCells>
  <dataValidations count="5">
    <dataValidation sqref="E13:O13" showDropDown="0" showInputMessage="1" showErrorMessage="1" allowBlank="1" type="list">
      <formula1>$G$102:$G$124</formula1>
    </dataValidation>
    <dataValidation sqref="E12:H12" showDropDown="0" showInputMessage="1" showErrorMessage="1" allowBlank="1" type="list">
      <formula1>$G$98:$G$101</formula1>
    </dataValidation>
    <dataValidation sqref="J17:K17" showDropDown="0" showInputMessage="1" showErrorMessage="1" allowBlank="1" type="list">
      <formula1>$J$98:$J$100</formula1>
    </dataValidation>
    <dataValidation sqref="J20:K22" showDropDown="0" showInputMessage="1" showErrorMessage="1" allowBlank="1" type="list">
      <formula1>$J$103:$J$109</formula1>
    </dataValidation>
    <dataValidation sqref="E20:G22" showDropDown="0" showInputMessage="1" showErrorMessage="1" allowBlank="1" type="list">
      <formula1>$J$101:$J$102</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11.xml><?xml version="1.0" encoding="utf-8"?>
<worksheet xmlns="http://schemas.openxmlformats.org/spreadsheetml/2006/main">
  <sheetPr codeName="Hoja120">
    <tabColor rgb="FFEDE394"/>
    <outlinePr summaryBelow="1" summaryRight="1"/>
    <pageSetUpPr fitToPage="1"/>
  </sheetPr>
  <dimension ref="A1:AB92"/>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Estratégico</t>
        </is>
      </c>
      <c r="F12" s="801" t="n"/>
      <c r="G12" s="801" t="n"/>
      <c r="H12" s="802" t="n"/>
      <c r="I12" s="763" t="inlineStr">
        <is>
          <t>NOMBRE DEL INDICADOR</t>
        </is>
      </c>
      <c r="J12" s="802" t="n"/>
      <c r="K12" s="463" t="inlineStr">
        <is>
          <t>Acreditación de programas en alta calidad</t>
        </is>
      </c>
      <c r="L12" s="801" t="n"/>
      <c r="M12" s="801" t="n"/>
      <c r="N12" s="801" t="n"/>
      <c r="O12" s="802" t="n"/>
      <c r="P12" s="245" t="n"/>
    </row>
    <row r="13" customFormat="1" s="243">
      <c r="B13" s="245" t="n"/>
      <c r="C13" s="684" t="inlineStr">
        <is>
          <t>PROCESO GESTIÓN</t>
        </is>
      </c>
      <c r="D13" s="802" t="n"/>
      <c r="E13" s="706" t="inlineStr">
        <is>
          <t>Autoevaluación y Acreditación</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Autoevaluación y Acreditación</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1</v>
      </c>
      <c r="O17" s="802" t="n"/>
      <c r="P17" s="544" t="n"/>
    </row>
    <row r="18" ht="15.75" customFormat="1" customHeight="1" s="243">
      <c r="B18" s="245" t="n"/>
      <c r="C18" s="684" t="inlineStr">
        <is>
          <t>FORMULA</t>
        </is>
      </c>
      <c r="D18" s="800" t="n"/>
      <c r="E18" s="684" t="inlineStr">
        <is>
          <t>NUMERADOR</t>
        </is>
      </c>
      <c r="F18" s="802" t="n"/>
      <c r="G18" s="762" t="inlineStr">
        <is>
          <t>Número de acreditaciones otorgadas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xml:space="preserve"> Total de resoluciones emitidas por el MEN</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- 20%</t>
        </is>
      </c>
      <c r="M22" s="328" t="inlineStr">
        <is>
          <t>21% - 30%</t>
        </is>
      </c>
      <c r="N22" s="172" t="inlineStr">
        <is>
          <t>31% - 100%</t>
        </is>
      </c>
      <c r="O22" s="255" t="inlineStr">
        <is>
          <t>N/A</t>
        </is>
      </c>
      <c r="P22" s="245" t="n"/>
    </row>
    <row r="23" ht="26.25" customFormat="1" customHeight="1" s="243">
      <c r="B23" s="245" t="n"/>
      <c r="C23" s="684" t="inlineStr">
        <is>
          <t>ORIGEN DE DATOS NUMERADOR</t>
        </is>
      </c>
      <c r="D23" s="802" t="n"/>
      <c r="E23" s="475" t="inlineStr">
        <is>
          <t>Resoluciones expedidas por el MEN</t>
        </is>
      </c>
      <c r="F23" s="801" t="n"/>
      <c r="G23" s="802" t="n"/>
      <c r="H23" s="818" t="inlineStr">
        <is>
          <t>FRECUENCIA DE LA MEDICIÓN</t>
        </is>
      </c>
      <c r="I23" s="800" t="n"/>
      <c r="J23" s="762" t="inlineStr">
        <is>
          <t>SEMESTRAL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Resoluciones expedidas por el MEN</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A la fecha se desarrolla el ejercicio de Autoevaluación con fines de Acreditación en los programas académicos de Música, Ingeniería Electrónica y Zootecnia, sede Fusagasugá con un nivel de avance del 75% y con fines de Reacreditación en la Licenciatura en Ciencias Sociales, con 90% de ejecución. Producto de este ejercicio se consolidan los Documentos Informe de Autoevaluación los cuales serán presentados ante el Consejo Nacional de Acreditación - CNA para solicitud de Acreditación en Alta Calidad de los programas académicos en mención.</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8.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Consolidar los Documentos Informe de Autoevaluación de los programas académicos Ingeniería Electrónica, Música, Zootecnia, sede Fusagasugá y Licenciatura en Ciencias Sociales; radicar los Documentos ante el Consejo Nacional de Acreditación - CNA y hacer seguimiento al proceso.</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6.5" customFormat="1" customHeight="1" s="243">
      <c r="B38" s="245" t="n"/>
      <c r="C38" s="803" t="n"/>
      <c r="I38" s="804" t="n"/>
      <c r="J38" s="808" t="n"/>
      <c r="K38" s="808" t="n"/>
      <c r="L38" s="808" t="n"/>
      <c r="M38" s="808" t="n"/>
      <c r="N38" s="808" t="n"/>
      <c r="O38" s="807" t="n"/>
      <c r="P38" s="245" t="n"/>
    </row>
    <row r="39" ht="15.75" customFormat="1" customHeight="1" s="243">
      <c r="B39" s="245" t="n"/>
      <c r="C39" s="803" t="n"/>
      <c r="I39" s="804" t="n"/>
      <c r="J39" s="400" t="inlineStr">
        <is>
          <t xml:space="preserve">RESPONSABLE </t>
        </is>
      </c>
      <c r="O39" s="804" t="n"/>
      <c r="P39" s="245" t="n"/>
    </row>
    <row r="40" ht="15.75" customFormat="1" customHeight="1" s="243">
      <c r="B40" s="245" t="n"/>
      <c r="C40" s="803" t="n"/>
      <c r="I40" s="804" t="n"/>
      <c r="J40" s="402">
        <f>E14</f>
        <v/>
      </c>
      <c r="O40" s="804" t="n"/>
      <c r="P40" s="245" t="n"/>
    </row>
    <row r="41" ht="16.5" customFormat="1" customHeight="1" s="243">
      <c r="B41" s="245" t="n"/>
      <c r="C41" s="806" t="n"/>
      <c r="D41" s="808" t="n"/>
      <c r="E41" s="808" t="n"/>
      <c r="F41" s="808" t="n"/>
      <c r="G41" s="808" t="n"/>
      <c r="H41" s="808" t="n"/>
      <c r="I41" s="807" t="n"/>
      <c r="J41" s="418" t="n"/>
      <c r="K41" s="808" t="n"/>
      <c r="L41" s="808" t="n"/>
      <c r="M41" s="808" t="n"/>
      <c r="N41" s="808" t="n"/>
      <c r="O41" s="807" t="n"/>
      <c r="P41" s="245" t="n"/>
    </row>
    <row r="42" ht="16.5" customFormat="1" customHeight="1" s="243">
      <c r="B42" s="245" t="n"/>
      <c r="C42" s="319" t="n"/>
      <c r="D42" s="319" t="n"/>
      <c r="E42" s="319" t="n"/>
      <c r="F42" s="319" t="n"/>
      <c r="G42" s="319" t="n"/>
      <c r="H42" s="319" t="n"/>
      <c r="I42" s="319" t="n"/>
      <c r="J42" s="319" t="n"/>
      <c r="K42" s="319" t="n"/>
      <c r="L42" s="319" t="n"/>
      <c r="M42" s="319" t="n"/>
      <c r="N42" s="319" t="n"/>
      <c r="O42" s="319" t="n"/>
      <c r="P42" s="245" t="n"/>
    </row>
    <row r="43" ht="15" customFormat="1" customHeight="1" s="247">
      <c r="B43" s="246" t="n"/>
      <c r="C43" s="819" t="inlineStr">
        <is>
          <t>PERIODO DE EVALUACIÓN</t>
        </is>
      </c>
      <c r="D43" s="808" t="n"/>
      <c r="E43" s="808" t="n"/>
      <c r="F43" s="808" t="n"/>
      <c r="G43" s="808" t="n"/>
      <c r="H43" s="808" t="n"/>
      <c r="I43" s="808" t="n"/>
      <c r="J43" s="808" t="n"/>
      <c r="K43" s="808" t="n"/>
      <c r="L43" s="808" t="n"/>
      <c r="M43" s="808" t="n"/>
      <c r="N43" s="808" t="n"/>
      <c r="O43" s="807" t="n"/>
      <c r="P43" s="246" t="n"/>
    </row>
    <row r="44" customFormat="1" s="247">
      <c r="B44" s="246" t="n"/>
      <c r="C44" s="684" t="inlineStr">
        <is>
          <t>MES</t>
        </is>
      </c>
      <c r="D44" s="762">
        <f>IF(J23="MENSUAL","ENERO",IF(J23="TRIMESTRAL","MARZO",IF(J23="SEMESTRAL","JUNIO",IF(J23="ANUAL",YEAR(TODAY()),""))))</f>
        <v/>
      </c>
      <c r="E44" s="762">
        <f>IF(J23="MENSUAL","FEBRERO",IF(J23="TRIMESTRAL","JUNIO",IF(J23="SEMESTRAL","DICIEMBRE","")))</f>
        <v/>
      </c>
      <c r="F44" s="762">
        <f>IF(J23="MENSUAL","MARZO",IF(J23="TRIMESTRAL","SEPTIEMBRE",""))</f>
        <v/>
      </c>
      <c r="G44" s="762">
        <f>IF(J23="MENSUAL","ABRIL",IF(J23="TRIMESTRAL","DICIEMBRE",""))</f>
        <v/>
      </c>
      <c r="H44" s="762">
        <f>IF(J23="MENSUAL","MAYO","")</f>
        <v/>
      </c>
      <c r="I44" s="762">
        <f>IF(J23="MENSUAL","JUNIO","")</f>
        <v/>
      </c>
      <c r="J44" s="762">
        <f>IF(J23="MENSUAL","JULIO","")</f>
        <v/>
      </c>
      <c r="K44" s="762">
        <f>IF(J23="MENSUAL","AGOSTO","")</f>
        <v/>
      </c>
      <c r="L44" s="762">
        <f>IF(J23="MENSUAL","SEPTIEMBRE","")</f>
        <v/>
      </c>
      <c r="M44" s="762">
        <f>IF(J23="MENSUAL","OCTUBRE","")</f>
        <v/>
      </c>
      <c r="N44" s="762">
        <f>IF(J23="MENSUAL","NOVIEMBRE","")</f>
        <v/>
      </c>
      <c r="O44" s="762">
        <f>IF(J23="MENSUAL","DICIEMBRE","")</f>
        <v/>
      </c>
      <c r="P44" s="246" t="n"/>
    </row>
    <row r="45" ht="45" customFormat="1" customHeight="1" s="247">
      <c r="B45" s="246" t="n"/>
      <c r="C45" s="763">
        <f>G18</f>
        <v/>
      </c>
      <c r="D45" s="762" t="n">
        <v>0</v>
      </c>
      <c r="E45" s="762" t="n"/>
      <c r="F45" s="762" t="n"/>
      <c r="G45" s="762" t="n"/>
      <c r="H45" s="762" t="n"/>
      <c r="I45" s="762" t="n"/>
      <c r="J45" s="762" t="n"/>
      <c r="K45" s="762" t="n"/>
      <c r="L45" s="762" t="n"/>
      <c r="M45" s="762" t="n"/>
      <c r="N45" s="762" t="n"/>
      <c r="O45" s="762" t="n"/>
      <c r="P45" s="246" t="n"/>
    </row>
    <row r="46" ht="30" customFormat="1" customHeight="1" s="247">
      <c r="B46" s="246" t="n"/>
      <c r="C46" s="763">
        <f>G19</f>
        <v/>
      </c>
      <c r="D46" s="762" t="n">
        <v>0</v>
      </c>
      <c r="E46" s="762" t="n"/>
      <c r="F46" s="762" t="n"/>
      <c r="G46" s="762" t="n"/>
      <c r="H46" s="762" t="n"/>
      <c r="I46" s="762" t="n"/>
      <c r="J46" s="762" t="n"/>
      <c r="K46" s="762" t="n"/>
      <c r="L46" s="762" t="n"/>
      <c r="M46" s="762" t="n"/>
      <c r="N46" s="762" t="n"/>
      <c r="O46" s="762" t="n"/>
      <c r="P46" s="248" t="n"/>
    </row>
    <row r="47" customFormat="1" s="247">
      <c r="B47" s="246" t="n"/>
      <c r="C47" s="344" t="inlineStr">
        <is>
          <t xml:space="preserve">VALOR </t>
        </is>
      </c>
      <c r="D47" s="265">
        <f>IFERROR(IF($E$17=1,D45/D46,IF($E$17=2,D45,"")),"")</f>
        <v/>
      </c>
      <c r="E47" s="265">
        <f>IFERROR(IF($E$17=1,E45/E46,IF($E$17=2,E45,"")),"")</f>
        <v/>
      </c>
      <c r="F47" s="265">
        <f>IFERROR(IF($E$17=1,F45/F46,IF($E$17=2,F45,"")),"")</f>
        <v/>
      </c>
      <c r="G47" s="265">
        <f>IFERROR(IF($E$17=1,G45/G46,IF($E$17=2,G45,"")),"")</f>
        <v/>
      </c>
      <c r="H47" s="265">
        <f>IFERROR(IF($E$17=1,H45/H46,IF($E$17=2,H45,"")),"")</f>
        <v/>
      </c>
      <c r="I47" s="265">
        <f>IFERROR(IF($E$17=1,I45/I46,IF($E$17=2,I45,"")),"")</f>
        <v/>
      </c>
      <c r="J47" s="265">
        <f>IFERROR(IF($E$17=1,J45/J46,IF($E$17=2,J45,"")),"")</f>
        <v/>
      </c>
      <c r="K47" s="265">
        <f>IFERROR(IF($E$17=1,K45/K46,IF($E$17=2,K45,"")),"")</f>
        <v/>
      </c>
      <c r="L47" s="265">
        <f>IFERROR(IF($E$17=1,L45/L46,IF($E$17=2,L45,"")),"")</f>
        <v/>
      </c>
      <c r="M47" s="265">
        <f>IFERROR(IF($E$17=1,M45/M46,IF($E$17=2,M45,"")),"")</f>
        <v/>
      </c>
      <c r="N47" s="265">
        <f>IFERROR(IF($E$17=1,N45/N46,IF($E$17=2,N45,"")),"")</f>
        <v/>
      </c>
      <c r="O47" s="265">
        <f>IFERROR(IF($E$17=1,O45/O46,IF($E$17=2,O45,"")),"")</f>
        <v/>
      </c>
      <c r="P47" s="246" t="n"/>
    </row>
    <row r="48" customFormat="1" s="247">
      <c r="B48" s="246" t="n"/>
      <c r="C48" s="347" t="inlineStr">
        <is>
          <t>META PONDERADA</t>
        </is>
      </c>
      <c r="D48"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48" s="265">
        <f>IF(AND(N23="ANUAL",J23="MENSUAL"),N17/12+D48,IF(AND(N23="ANUAL",J23="TRIMESTRAL"),N17/4+D48,IF(AND(N23="ANUAL",J23="SEMESTRAL"),N17/2+D48,IF(AND(N23="SEMESTRAL",J23="MENSUAL"),N17/6+D48,IF(AND(N23="SEMESTRAL",J23="TRIMESTRAL"),N17/2+D48,IF(AND(N23="SEMESTRAL",J23="SEMESTRAL"),N17,IF(AND(N23="TRIMESTRAL",J23="MENSUAL"),N17/3+D48,IF(AND(N23="TRIMESTRAL",J23="TRIMESTRAL"),N17,IF(AND(N23="MENSUAL",J23="MENSUAL"),N17,"")))))))))</f>
        <v/>
      </c>
      <c r="F48" s="265">
        <f>IF(AND(N23="ANUAL",J23="MENSUAL"),N17/12+E48,IF(AND(N23="ANUAL",J23="TRIMESTRAL"),N17/4+E48,IF(AND(N23="SEMESTRAL",J23="MENSUAL"),N17/6+E48,IF(AND(N23="SEMESTRAL",J23="TRIMESTRAL"),N17/2,IF(AND(N23="TRIMESTRAL",J23="MENSUAL"),N17/3+E48,IF(AND(N23="TRIMESTRAL",J23="TRIMESTRAL"),N17,IF(AND(N23="MENSUAL",J23="MENSUAL"),N17,"")))))))</f>
        <v/>
      </c>
      <c r="G48" s="265">
        <f>IF(AND(N23="ANUAL",J23="MENSUAL"),N17/12+F48,IF(AND(N23="ANUAL",J23="TRIMESTRAL"),N17/4+F48,IF(AND(N23="SEMESTRAL",J23="MENSUAL"),N17/6+F48,IF(AND(N23="SEMESTRAL",J23="TRIMESTRAL"),N17/2+F48,IF(AND(N23="TRIMESTRAL",J23="MENSUAL"),N17/3,IF(AND(N23="TRIMESTRAL",J23="TRIMESTRAL"),N17,IF(AND(N23="MENSUAL",J23="MENSUAL"),N17,"")))))))</f>
        <v/>
      </c>
      <c r="H48" s="265">
        <f>IF(AND($N$23="ANUAL",$J$23="MENSUAL"),$N$17/12+G48,IF(AND(N23="SEMESTRAL",J23="MENSUAL"),N17/6+G48,IF(AND(N23="TRIMESTRAL",J23="MENSUAL"),N17/3+G48,IF(AND(N23="MENSUAL",J23="MENSUAL"),N17,""))))</f>
        <v/>
      </c>
      <c r="I48" s="265">
        <f>IF(AND($N$23="ANUAL",$J$23="MENSUAL"),$N$17/12+H48,IF(AND(N23="SEMESTRAL",J23="MENSUAL"),N17/6+H48,IF(AND(N23="TRIMESTRAL",J23="MENSUAL"),N17/3+H48,IF(AND(N23="MENSUAL",J23="MENSUAL"),N17,""))))</f>
        <v/>
      </c>
      <c r="J48" s="265">
        <f>IF(AND($N$23="ANUAL",$J$23="MENSUAL"),$N$17/12+I48,IF(AND(N23="SEMESTRAL",J23="MENSUAL"),N17/6,IF(AND(N23="TRIMESTRAL",J23="MENSUAL"),N17/3,IF(AND(N23="MENSUAL",J23="MENSUAL"),N17,""))))</f>
        <v/>
      </c>
      <c r="K48" s="265">
        <f>IF(AND($N$23="ANUAL",$J$23="MENSUAL"),$N$17/12+J48,IF(AND(N23="SEMESTRAL",J23="MENSUAL"),N17/6+J48,IF(AND(N23="TRIMESTRAL",J23="MENSUAL"),N17/3+J48,IF(AND(N23="MENSUAL",J23="MENSUAL"),N17,""))))</f>
        <v/>
      </c>
      <c r="L48" s="265">
        <f>IF(AND($N$23="ANUAL",$J$23="MENSUAL"),$N$17/12+K48,IF(AND(N23="SEMESTRAL",J23="MENSUAL"),N17/6+K48,IF(AND(N23="TRIMESTRAL",J23="MENSUAL"),N17/3+K48,IF(AND(N23="MENSUAL",J23="MENSUAL"),N17,""))))</f>
        <v/>
      </c>
      <c r="M48" s="265">
        <f>IF(AND($N$23="ANUAL",$J$23="MENSUAL"),$N$17/12+L48,IF(AND(N23="SEMESTRAL",J23="MENSUAL"),N17/6+L48,IF(AND(N23="TRIMESTRAL",J23="MENSUAL"),N17/3,IF(AND(N23="MENSUAL",J23="MENSUAL"),N17,""))))</f>
        <v/>
      </c>
      <c r="N48" s="265">
        <f>IF(AND($N$23="ANUAL",$J$23="MENSUAL"),$N$17/12+M48,IF(AND(N23="SEMESTRAL",J23="MENSUAL"),N17/6+M48,IF(AND(N23="TRIMESTRAL",J23="MENSUAL"),N17/3+M48,IF(AND(N23="MENSUAL",J23="MENSUAL"),N17,""))))</f>
        <v/>
      </c>
      <c r="O48" s="265">
        <f>IF(AND($N$23="ANUAL",$J$23="MENSUAL"),$N$17/12+N48,IF(AND(N23="SEMESTRAL",J23="MENSUAL"),N17/6+N48,IF(AND(N23="TRIMESTRAL",J23="MENSUAL"),N17/3+N48,IF(AND(N23="MENSUAL",J23="MENSUAL"),N17,""))))</f>
        <v/>
      </c>
      <c r="P48" s="246" t="n"/>
    </row>
    <row r="49" customFormat="1" s="247">
      <c r="B49" s="246" t="n"/>
      <c r="C49" s="319" t="n"/>
      <c r="D49" s="319" t="n"/>
      <c r="E49" s="319" t="n"/>
      <c r="F49" s="319" t="n"/>
      <c r="G49" s="319" t="n"/>
      <c r="H49" s="319" t="n"/>
      <c r="I49" s="319" t="n"/>
      <c r="J49" s="319" t="n"/>
      <c r="K49" s="319" t="n"/>
      <c r="L49" s="319" t="n"/>
      <c r="M49" s="319" t="n"/>
      <c r="N49" s="319" t="n"/>
      <c r="O49" s="319" t="n"/>
      <c r="P49" s="246" t="n"/>
    </row>
    <row r="50" customFormat="1" s="317">
      <c r="A50" s="316" t="n"/>
      <c r="B50" s="318" t="n"/>
      <c r="C50" s="779" t="inlineStr">
        <is>
          <t>NIVEL DE SEGREGACIÓN *</t>
        </is>
      </c>
      <c r="D50" s="805" t="n"/>
      <c r="E50" s="805" t="n"/>
      <c r="F50" s="805" t="n"/>
      <c r="G50" s="805" t="n"/>
      <c r="H50" s="805" t="n"/>
      <c r="I50" s="805" t="n"/>
      <c r="J50" s="805" t="n"/>
      <c r="K50" s="805" t="n"/>
      <c r="L50" s="805" t="n"/>
      <c r="M50" s="805" t="n"/>
      <c r="N50" s="805" t="n"/>
      <c r="O50" s="800" t="n"/>
      <c r="P50" s="318" t="n"/>
      <c r="Q50" s="316" t="n"/>
      <c r="R50" s="316" t="n"/>
      <c r="S50" s="316" t="n"/>
      <c r="T50" s="316" t="n"/>
      <c r="U50" s="316" t="n"/>
      <c r="V50" s="316" t="n"/>
      <c r="W50" s="316" t="n"/>
      <c r="X50" s="316" t="n"/>
      <c r="Y50" s="316" t="n"/>
      <c r="Z50" s="316" t="n"/>
      <c r="AA50" s="316" t="n"/>
      <c r="AB50" s="316" t="n"/>
    </row>
    <row r="51" customFormat="1" s="317">
      <c r="A51" s="316" t="n"/>
      <c r="B51" s="318" t="n"/>
      <c r="C51" s="781" t="inlineStr">
        <is>
          <t>UNIDAD SEGREGADA (Ej. Facultad, Programa Académico, Área)</t>
        </is>
      </c>
      <c r="D51" s="820" t="n"/>
      <c r="E51" s="820" t="n"/>
      <c r="F51" s="821" t="n"/>
      <c r="G51" s="781" t="inlineStr">
        <is>
          <t>RESULTADO</t>
        </is>
      </c>
      <c r="H51" s="820" t="n"/>
      <c r="I51" s="820" t="n"/>
      <c r="J51" s="821" t="n"/>
      <c r="K51" s="781" t="inlineStr">
        <is>
          <t>ANÁLISIS DE DATOS SEGREGADO</t>
        </is>
      </c>
      <c r="L51" s="820" t="n"/>
      <c r="M51" s="820" t="n"/>
      <c r="N51" s="820" t="n"/>
      <c r="O51" s="821" t="n"/>
      <c r="P51" s="318" t="n"/>
      <c r="Q51" s="316" t="n"/>
      <c r="R51" s="316" t="n"/>
      <c r="S51" s="316" t="n"/>
      <c r="T51" s="316" t="n"/>
      <c r="U51" s="316" t="n"/>
      <c r="V51" s="316" t="n"/>
      <c r="W51" s="316" t="n"/>
      <c r="X51" s="316" t="n"/>
      <c r="Y51" s="316" t="n"/>
      <c r="Z51" s="316" t="n"/>
      <c r="AA51" s="316" t="n"/>
      <c r="AB51" s="316" t="n"/>
    </row>
    <row r="52" ht="43.5" customFormat="1" customHeight="1" s="317">
      <c r="A52" s="316" t="n"/>
      <c r="B52" s="318" t="n"/>
      <c r="C52" s="785" t="inlineStr">
        <is>
          <t>Ingeniería Electrónica - Fusagasugá</t>
        </is>
      </c>
      <c r="D52" s="820" t="n"/>
      <c r="E52" s="820" t="n"/>
      <c r="F52" s="821" t="n"/>
      <c r="G52" s="515" t="inlineStr">
        <is>
          <t>El programa desarrolla ejercicio de Autoevaluación con fines de Acreditación en Alta Calidad</t>
        </is>
      </c>
      <c r="H52" s="820" t="n"/>
      <c r="I52" s="820" t="n"/>
      <c r="J52" s="821" t="n"/>
      <c r="K52" s="513" t="inlineStr">
        <is>
          <t>El programa académico consolida el Documento Informe de Autoevaluación y posterior será presentado ante el CNA para iniciar proceso de Acreditación en Alta Calidad.</t>
        </is>
      </c>
      <c r="L52" s="820" t="n"/>
      <c r="M52" s="820" t="n"/>
      <c r="N52" s="820" t="n"/>
      <c r="O52" s="821" t="n"/>
      <c r="P52" s="318" t="n"/>
      <c r="Q52" s="316" t="n"/>
      <c r="R52" s="316" t="n"/>
      <c r="S52" s="316" t="n"/>
      <c r="T52" s="316" t="n"/>
      <c r="U52" s="316" t="n"/>
      <c r="V52" s="316" t="n"/>
      <c r="W52" s="316" t="n"/>
      <c r="X52" s="316" t="n"/>
      <c r="Y52" s="316" t="n"/>
      <c r="Z52" s="316" t="n"/>
      <c r="AA52" s="316" t="n"/>
      <c r="AB52" s="316" t="n"/>
    </row>
    <row r="53" ht="41.25" customFormat="1" customHeight="1" s="317">
      <c r="A53" s="316" t="n"/>
      <c r="B53" s="318" t="n"/>
      <c r="C53" s="785" t="inlineStr">
        <is>
          <t>Música - Zipaquirá</t>
        </is>
      </c>
      <c r="D53" s="820" t="n"/>
      <c r="E53" s="820" t="n"/>
      <c r="F53" s="821" t="n"/>
      <c r="G53" s="515" t="inlineStr">
        <is>
          <t>El programa desarrolla ejercicio de Autoevaluación con fines de Acreditación en Alta Calidad</t>
        </is>
      </c>
      <c r="H53" s="820" t="n"/>
      <c r="I53" s="820" t="n"/>
      <c r="J53" s="821" t="n"/>
      <c r="K53" s="513" t="inlineStr">
        <is>
          <t>El programa académico consolida el Documento Informe de Autoevaluación y posterior será presentado ante el CNA para iniciar proceso de Acreditación en Alta Calidad.</t>
        </is>
      </c>
      <c r="L53" s="820" t="n"/>
      <c r="M53" s="820" t="n"/>
      <c r="N53" s="820" t="n"/>
      <c r="O53" s="821" t="n"/>
      <c r="P53" s="318" t="n"/>
      <c r="Q53" s="316" t="n"/>
      <c r="R53" s="316" t="n"/>
      <c r="S53" s="316" t="n"/>
      <c r="T53" s="316" t="n"/>
      <c r="U53" s="316" t="n"/>
      <c r="V53" s="316" t="n"/>
      <c r="W53" s="316" t="n"/>
      <c r="X53" s="316" t="n"/>
      <c r="Y53" s="316" t="n"/>
      <c r="Z53" s="316" t="n"/>
      <c r="AA53" s="316" t="n"/>
      <c r="AB53" s="316" t="n"/>
    </row>
    <row r="54" ht="41.25" customFormat="1" customHeight="1" s="317">
      <c r="A54" s="316" t="n"/>
      <c r="B54" s="318" t="n"/>
      <c r="C54" s="785" t="inlineStr">
        <is>
          <t>Zootecnia - Fusagasugá</t>
        </is>
      </c>
      <c r="D54" s="820" t="n"/>
      <c r="E54" s="820" t="n"/>
      <c r="F54" s="821" t="n"/>
      <c r="G54" s="515" t="inlineStr">
        <is>
          <t>El programa desarrolla ejercicio de Autoevaluación con fines de Acreditación en Alta Calidad</t>
        </is>
      </c>
      <c r="H54" s="820" t="n"/>
      <c r="I54" s="820" t="n"/>
      <c r="J54" s="821" t="n"/>
      <c r="K54" s="513" t="inlineStr">
        <is>
          <t>El programa académico consolida el Documento Informe de Autoevaluación y posterior será presentado ante el CNA para iniciar proceso de Acreditación en Alta Calidad.</t>
        </is>
      </c>
      <c r="L54" s="820" t="n"/>
      <c r="M54" s="820" t="n"/>
      <c r="N54" s="820" t="n"/>
      <c r="O54" s="821" t="n"/>
      <c r="P54" s="318" t="n"/>
      <c r="Q54" s="316" t="n"/>
      <c r="R54" s="316" t="n"/>
      <c r="S54" s="316" t="n"/>
      <c r="T54" s="316" t="n"/>
      <c r="U54" s="316" t="n"/>
      <c r="V54" s="316" t="n"/>
      <c r="W54" s="316" t="n"/>
      <c r="X54" s="316" t="n"/>
      <c r="Y54" s="316" t="n"/>
      <c r="Z54" s="316" t="n"/>
      <c r="AA54" s="316" t="n"/>
      <c r="AB54" s="316" t="n"/>
    </row>
    <row r="55" ht="44.25" customFormat="1" customHeight="1" s="317">
      <c r="A55" s="316" t="n"/>
      <c r="B55" s="318" t="n"/>
      <c r="C55" s="785" t="inlineStr">
        <is>
          <t>Licenciatura en Ciencias Sociales -  Fusagasugá</t>
        </is>
      </c>
      <c r="D55" s="820" t="n"/>
      <c r="E55" s="820" t="n"/>
      <c r="F55" s="821" t="n"/>
      <c r="G55" s="515" t="inlineStr">
        <is>
          <t>El programa desarrolla ejercicio de Autoevaluación con fines de Reacreditación en Alta Calidad</t>
        </is>
      </c>
      <c r="H55" s="820" t="n"/>
      <c r="I55" s="820" t="n"/>
      <c r="J55" s="821" t="n"/>
      <c r="K55" s="513" t="inlineStr">
        <is>
          <t>El programa académico consolida el Documento Informe de Autoevaluación y en el mes de julio de 2020 lo presentará ante el CNA para iniciar proceso de Reacreditación en Alta Calidad.</t>
        </is>
      </c>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349" t="n"/>
      <c r="D56" s="350" t="n"/>
      <c r="E56" s="350" t="n"/>
      <c r="F56" s="350" t="n"/>
      <c r="G56" s="350" t="n"/>
      <c r="H56" s="350" t="n"/>
      <c r="I56" s="350" t="n"/>
      <c r="J56" s="350" t="n"/>
      <c r="K56" s="350" t="n"/>
      <c r="L56" s="350" t="n"/>
      <c r="M56" s="350" t="n"/>
      <c r="N56" s="350" t="n"/>
      <c r="O56" s="350" t="n"/>
      <c r="P56" s="318" t="n"/>
      <c r="Q56" s="316" t="n"/>
      <c r="R56" s="316" t="n"/>
      <c r="S56" s="316" t="n"/>
      <c r="T56" s="316" t="n"/>
      <c r="U56" s="316" t="n"/>
      <c r="V56" s="316" t="n"/>
      <c r="W56" s="316" t="n"/>
      <c r="X56" s="316" t="n"/>
      <c r="Y56" s="316" t="n"/>
      <c r="Z56" s="316" t="n"/>
      <c r="AA56" s="316" t="n"/>
      <c r="AB56" s="316" t="n"/>
    </row>
    <row r="57" customFormat="1" s="317">
      <c r="A57" s="316" t="n"/>
      <c r="B57" s="318" t="n"/>
      <c r="C57" s="349" t="n"/>
      <c r="D57" s="350" t="n"/>
      <c r="E57" s="350" t="n"/>
      <c r="F57" s="350" t="n"/>
      <c r="G57" s="350" t="n"/>
      <c r="H57" s="350" t="n"/>
      <c r="I57" s="350" t="n"/>
      <c r="J57" s="350" t="n"/>
      <c r="K57" s="350" t="n"/>
      <c r="L57" s="350" t="n"/>
      <c r="M57" s="350" t="n"/>
      <c r="N57" s="350" t="n"/>
      <c r="O57" s="350" t="n"/>
      <c r="P57" s="318" t="n"/>
      <c r="Q57" s="316" t="n"/>
      <c r="R57" s="316" t="n"/>
      <c r="S57" s="316" t="n"/>
      <c r="T57" s="316" t="n"/>
      <c r="U57" s="316" t="n"/>
      <c r="V57" s="316" t="n"/>
      <c r="W57" s="316" t="n"/>
      <c r="X57" s="316" t="n"/>
      <c r="Y57" s="316" t="n"/>
      <c r="Z57" s="316" t="n"/>
      <c r="AA57" s="316" t="n"/>
      <c r="AB57" s="316" t="n"/>
    </row>
    <row r="60" customFormat="1" s="260">
      <c r="C60" s="259" t="n"/>
      <c r="D60" s="259" t="n"/>
      <c r="E60" s="259" t="n"/>
      <c r="F60" s="259" t="n"/>
      <c r="G60" s="259" t="n"/>
      <c r="H60" s="259" t="n"/>
      <c r="I60" s="259" t="n"/>
      <c r="J60" s="259" t="n"/>
      <c r="K60" s="259" t="n"/>
      <c r="L60" s="259" t="n"/>
      <c r="M60" s="259" t="n"/>
      <c r="N60" s="259" t="n"/>
      <c r="O60" s="259" t="n"/>
    </row>
    <row r="61" customFormat="1" s="260">
      <c r="C61" s="259" t="n"/>
      <c r="D61" s="259" t="n"/>
      <c r="E61" s="259" t="n"/>
      <c r="F61" s="259" t="n"/>
      <c r="G61" s="259" t="n"/>
      <c r="H61" s="259" t="n"/>
      <c r="I61" s="259" t="n"/>
      <c r="J61" s="259" t="n"/>
      <c r="K61" s="259" t="n"/>
      <c r="L61" s="259" t="n"/>
      <c r="M61" s="259" t="n"/>
      <c r="N61" s="259" t="n"/>
      <c r="O61" s="259" t="n"/>
    </row>
    <row r="62" customFormat="1" s="260">
      <c r="C62" s="259" t="n"/>
      <c r="D62" s="259" t="n"/>
      <c r="E62" s="259" t="n"/>
      <c r="F62" s="259" t="n"/>
      <c r="G62" s="259" t="n"/>
      <c r="H62" s="259" t="n"/>
      <c r="I62" s="259" t="n"/>
      <c r="J62" s="259" t="n"/>
      <c r="K62" s="259" t="n"/>
      <c r="L62" s="259" t="n"/>
      <c r="M62" s="259" t="n"/>
      <c r="N62" s="259" t="n"/>
      <c r="O62" s="259" t="n"/>
    </row>
    <row r="63" customFormat="1" s="260">
      <c r="C63" s="259" t="n"/>
      <c r="D63" s="259" t="n"/>
      <c r="E63" s="259" t="n"/>
      <c r="F63" s="259" t="n"/>
      <c r="G63" s="259" t="n"/>
      <c r="H63" s="259" t="n"/>
      <c r="I63" s="259" t="n"/>
      <c r="J63" s="259" t="n"/>
      <c r="K63" s="259" t="n"/>
      <c r="L63" s="259" t="n"/>
      <c r="M63" s="259" t="n"/>
      <c r="N63" s="259" t="n"/>
      <c r="O63" s="259" t="n"/>
    </row>
    <row r="64" customFormat="1" s="260">
      <c r="C64" s="259" t="n"/>
      <c r="D64" s="259" t="n"/>
      <c r="E64" s="259" t="n"/>
      <c r="F64" s="259" t="n"/>
      <c r="G64" s="259" t="n"/>
      <c r="H64" s="259" t="n"/>
      <c r="I64" s="259" t="n"/>
      <c r="J64" s="259" t="n"/>
      <c r="K64" s="259" t="n"/>
      <c r="L64" s="259" t="n"/>
      <c r="M64" s="259" t="n"/>
      <c r="N64" s="259" t="n"/>
      <c r="O64" s="259" t="n"/>
    </row>
    <row r="65" customFormat="1" s="260">
      <c r="C65" s="259" t="n"/>
      <c r="D65" s="259" t="n"/>
      <c r="E65" s="259" t="n"/>
      <c r="F65" s="259" t="n"/>
      <c r="G65" s="259" t="n"/>
      <c r="H65" s="259" t="n"/>
      <c r="I65" s="259" t="n"/>
      <c r="J65" s="259" t="n"/>
      <c r="K65" s="259" t="n"/>
      <c r="L65" s="259" t="n"/>
      <c r="M65" s="259" t="n"/>
      <c r="N65" s="259" t="n"/>
      <c r="O65" s="259" t="n"/>
    </row>
    <row r="66" customFormat="1" s="260">
      <c r="C66" s="259" t="n"/>
      <c r="D66" s="259" t="n"/>
      <c r="E66" s="259" t="n"/>
      <c r="F66" s="259" t="n"/>
      <c r="G66" s="355" t="inlineStr">
        <is>
          <t>Estratégico</t>
        </is>
      </c>
      <c r="H66" s="262" t="n"/>
      <c r="I66" s="262" t="n"/>
      <c r="J66" s="355" t="inlineStr">
        <is>
          <t>Eficacia</t>
        </is>
      </c>
      <c r="K66" s="259" t="n"/>
      <c r="L66" s="259" t="n"/>
      <c r="M66" s="259" t="n"/>
      <c r="N66" s="259" t="n"/>
      <c r="O66" s="259" t="n"/>
    </row>
    <row r="67" customFormat="1" s="260">
      <c r="C67" s="259" t="n"/>
      <c r="D67" s="259" t="n"/>
      <c r="E67" s="259" t="n"/>
      <c r="F67" s="259" t="n"/>
      <c r="G67" s="355" t="inlineStr">
        <is>
          <t>Misional</t>
        </is>
      </c>
      <c r="H67" s="262" t="n"/>
      <c r="I67" s="262" t="n"/>
      <c r="J67" s="355" t="inlineStr">
        <is>
          <t>Eficiencia</t>
        </is>
      </c>
      <c r="K67" s="259" t="n"/>
      <c r="L67" s="259" t="n"/>
      <c r="M67" s="259" t="n"/>
      <c r="N67" s="259" t="n"/>
      <c r="O67" s="259" t="n"/>
    </row>
    <row r="68" customFormat="1" s="260">
      <c r="C68" s="259" t="n"/>
      <c r="D68" s="259" t="n"/>
      <c r="E68" s="259" t="n"/>
      <c r="F68" s="259" t="n"/>
      <c r="G68" s="355" t="inlineStr">
        <is>
          <t>Apoyo</t>
        </is>
      </c>
      <c r="H68" s="262" t="n"/>
      <c r="I68" s="262" t="n"/>
      <c r="J68" s="355" t="inlineStr">
        <is>
          <t>Acreditación</t>
        </is>
      </c>
      <c r="K68" s="259" t="n"/>
      <c r="L68" s="259" t="n"/>
      <c r="M68" s="259" t="n"/>
      <c r="N68" s="259" t="n"/>
      <c r="O68" s="259" t="n"/>
    </row>
    <row r="69" customFormat="1" s="260">
      <c r="C69" s="259" t="n"/>
      <c r="D69" s="259" t="n"/>
      <c r="E69" s="259" t="n"/>
      <c r="F69" s="259" t="n"/>
      <c r="G69" s="355" t="inlineStr">
        <is>
          <t>Seguimiento, Medición, Análisis y Evaluación</t>
        </is>
      </c>
      <c r="H69" s="262" t="n"/>
      <c r="I69" s="262" t="n"/>
      <c r="J69" s="355" t="inlineStr">
        <is>
          <t>Positiva</t>
        </is>
      </c>
      <c r="K69" s="259" t="n"/>
      <c r="L69" s="259" t="n"/>
      <c r="M69" s="259" t="n"/>
      <c r="N69" s="259" t="n"/>
      <c r="O69" s="259" t="n"/>
    </row>
    <row r="70" customFormat="1" s="260">
      <c r="C70" s="259" t="n"/>
      <c r="D70" s="259" t="n"/>
      <c r="E70" s="259" t="n"/>
      <c r="F70" s="259" t="n"/>
      <c r="G70" s="355" t="inlineStr">
        <is>
          <t>Direccionamiento Estratégico</t>
        </is>
      </c>
      <c r="H70" s="262" t="n"/>
      <c r="I70" s="262" t="n"/>
      <c r="J70" s="355" t="inlineStr">
        <is>
          <t>Negativa</t>
        </is>
      </c>
      <c r="K70" s="259" t="n"/>
      <c r="L70" s="259" t="n"/>
      <c r="M70" s="259" t="n"/>
      <c r="N70" s="259" t="n"/>
      <c r="O70" s="259" t="n"/>
    </row>
    <row r="71" customFormat="1" s="260">
      <c r="C71" s="259" t="n"/>
      <c r="D71" s="259" t="n"/>
      <c r="E71" s="259" t="n"/>
      <c r="F71" s="259" t="n"/>
      <c r="G71" s="355" t="inlineStr">
        <is>
          <t>Planeación Institucional</t>
        </is>
      </c>
      <c r="H71" s="262" t="n"/>
      <c r="I71" s="262" t="n"/>
      <c r="J71" s="355" t="inlineStr">
        <is>
          <t>Por Unidad Regional</t>
        </is>
      </c>
      <c r="K71" s="259" t="n"/>
      <c r="L71" s="259" t="n"/>
      <c r="M71" s="259" t="n"/>
      <c r="N71" s="259" t="n"/>
      <c r="O71" s="259" t="n"/>
    </row>
    <row r="72" customFormat="1" s="260">
      <c r="C72" s="259" t="n"/>
      <c r="D72" s="259" t="n"/>
      <c r="E72" s="259" t="n"/>
      <c r="F72" s="259" t="n"/>
      <c r="G72" s="355" t="inlineStr">
        <is>
          <t>Proyectos Especiales y Relaciones Interinstitucionales</t>
        </is>
      </c>
      <c r="H72" s="262" t="n"/>
      <c r="I72" s="262" t="n"/>
      <c r="J72" s="355" t="inlineStr">
        <is>
          <t>Por Facultad</t>
        </is>
      </c>
      <c r="K72" s="259" t="n"/>
      <c r="L72" s="259" t="n"/>
      <c r="M72" s="259" t="n"/>
      <c r="N72" s="259" t="n"/>
      <c r="O72" s="259" t="n"/>
    </row>
    <row r="73" customFormat="1" s="260">
      <c r="C73" s="259" t="n"/>
      <c r="D73" s="259" t="n"/>
      <c r="E73" s="259" t="n"/>
      <c r="F73" s="259" t="n"/>
      <c r="G73" s="355" t="inlineStr">
        <is>
          <t>Sistemas Integrados</t>
        </is>
      </c>
      <c r="H73" s="262" t="n"/>
      <c r="I73" s="262" t="n"/>
      <c r="J73" s="355" t="inlineStr">
        <is>
          <t>Por Programa Académico</t>
        </is>
      </c>
      <c r="K73" s="259" t="n"/>
      <c r="L73" s="259" t="n"/>
      <c r="M73" s="259" t="n"/>
      <c r="N73" s="259" t="n"/>
      <c r="O73" s="259" t="n"/>
    </row>
    <row r="74" customFormat="1" s="260">
      <c r="C74" s="259" t="n"/>
      <c r="D74" s="259" t="n"/>
      <c r="E74" s="259" t="n"/>
      <c r="F74" s="259" t="n"/>
      <c r="G74" s="355" t="inlineStr">
        <is>
          <t>Autoevaluación y Acreditación</t>
        </is>
      </c>
      <c r="H74" s="262" t="n"/>
      <c r="I74" s="262" t="n"/>
      <c r="J74" s="355" t="inlineStr">
        <is>
          <t>Por área</t>
        </is>
      </c>
      <c r="K74" s="259" t="n"/>
      <c r="L74" s="259" t="n"/>
      <c r="M74" s="259" t="n"/>
      <c r="N74" s="259" t="n"/>
      <c r="O74" s="259" t="n"/>
    </row>
    <row r="75" customFormat="1" s="260">
      <c r="C75" s="259" t="n"/>
      <c r="D75" s="259" t="n"/>
      <c r="E75" s="259" t="n"/>
      <c r="F75" s="259" t="n"/>
      <c r="G75" s="355" t="inlineStr">
        <is>
          <t>Comunicaciones</t>
        </is>
      </c>
      <c r="H75" s="262" t="n"/>
      <c r="I75" s="262" t="n"/>
      <c r="J75" s="355" t="inlineStr">
        <is>
          <t>Por Laboratorio</t>
        </is>
      </c>
      <c r="K75" s="259" t="n"/>
      <c r="L75" s="259" t="n"/>
      <c r="M75" s="259" t="n"/>
      <c r="N75" s="259" t="n"/>
      <c r="O75" s="259" t="n"/>
    </row>
    <row r="76" customFormat="1" s="260">
      <c r="C76" s="259" t="n"/>
      <c r="D76" s="259" t="n"/>
      <c r="E76" s="259" t="n"/>
      <c r="F76" s="259" t="n"/>
      <c r="G76" s="355" t="inlineStr">
        <is>
          <t>Formación y Aprendizaje</t>
        </is>
      </c>
      <c r="H76" s="262" t="n"/>
      <c r="I76" s="262" t="n"/>
      <c r="J76" s="355" t="inlineStr">
        <is>
          <t>Otros</t>
        </is>
      </c>
      <c r="K76" s="259" t="n"/>
      <c r="L76" s="259" t="n"/>
      <c r="M76" s="259" t="n"/>
      <c r="N76" s="259" t="n"/>
      <c r="O76" s="259" t="n"/>
    </row>
    <row r="77" customFormat="1" s="260">
      <c r="C77" s="259" t="n"/>
      <c r="D77" s="259" t="n"/>
      <c r="E77" s="259" t="n"/>
      <c r="F77" s="259" t="n"/>
      <c r="G77" s="355" t="inlineStr">
        <is>
          <t>Ciencia, Tecnología e Innovación</t>
        </is>
      </c>
      <c r="H77" s="262" t="n"/>
      <c r="I77" s="262" t="n"/>
      <c r="J77" s="355" t="inlineStr">
        <is>
          <t>No Aplica</t>
        </is>
      </c>
      <c r="K77" s="259" t="n"/>
      <c r="L77" s="259" t="n"/>
      <c r="M77" s="259" t="n"/>
      <c r="N77" s="259" t="n"/>
      <c r="O77" s="259" t="n"/>
    </row>
    <row r="78">
      <c r="G78" s="355" t="inlineStr">
        <is>
          <t>Interacción Social Universitaria</t>
        </is>
      </c>
      <c r="H78" s="262" t="n"/>
      <c r="I78" s="262" t="n"/>
      <c r="J78" s="262" t="n"/>
      <c r="K78" s="259" t="n"/>
      <c r="L78" s="259" t="n"/>
    </row>
    <row r="79">
      <c r="G79" s="355" t="inlineStr">
        <is>
          <t>Bienestar Universitario</t>
        </is>
      </c>
      <c r="H79" s="262" t="n"/>
      <c r="I79" s="262" t="n"/>
      <c r="J79" s="262" t="n"/>
      <c r="K79" s="259" t="n"/>
      <c r="L79" s="259" t="n"/>
    </row>
    <row r="80">
      <c r="G80" s="355" t="inlineStr">
        <is>
          <t>Admisiones y Registro</t>
        </is>
      </c>
      <c r="H80" s="262" t="n"/>
      <c r="I80" s="262" t="n"/>
      <c r="J80" s="262" t="n"/>
      <c r="K80" s="259" t="n"/>
      <c r="L80" s="259" t="n"/>
    </row>
    <row r="81">
      <c r="G81" s="355" t="inlineStr">
        <is>
          <t>Graduados</t>
        </is>
      </c>
      <c r="H81" s="262" t="n"/>
      <c r="I81" s="262" t="n"/>
      <c r="J81" s="262" t="n"/>
      <c r="K81" s="259" t="n"/>
      <c r="L81" s="259" t="n"/>
    </row>
    <row r="82">
      <c r="G82" s="355" t="inlineStr">
        <is>
          <t>Dialogando con el Mundo</t>
        </is>
      </c>
      <c r="H82" s="262" t="n"/>
      <c r="I82" s="262" t="n"/>
      <c r="J82" s="262" t="n"/>
      <c r="K82" s="259" t="n"/>
      <c r="L82" s="259" t="n"/>
    </row>
    <row r="83">
      <c r="G83" s="355" t="inlineStr">
        <is>
          <t>Talento Humano</t>
        </is>
      </c>
      <c r="H83" s="262" t="n"/>
      <c r="I83" s="262" t="n"/>
      <c r="J83" s="262" t="n"/>
      <c r="K83" s="259" t="n"/>
      <c r="L83" s="259" t="n"/>
    </row>
    <row r="84">
      <c r="G84" s="355" t="inlineStr">
        <is>
          <t>Jurídica</t>
        </is>
      </c>
      <c r="H84" s="262" t="n"/>
      <c r="I84" s="262" t="n"/>
      <c r="J84" s="262" t="n"/>
      <c r="K84" s="259" t="n"/>
      <c r="L84" s="259" t="n"/>
    </row>
    <row r="85">
      <c r="G85" s="355" t="inlineStr">
        <is>
          <t>Financiera</t>
        </is>
      </c>
      <c r="H85" s="262" t="n"/>
      <c r="I85" s="262" t="n"/>
      <c r="J85" s="262" t="n"/>
      <c r="K85" s="259" t="n"/>
      <c r="L85" s="259" t="n"/>
    </row>
    <row r="86">
      <c r="G86" s="355" t="inlineStr">
        <is>
          <t>Sistemas y Tecnología</t>
        </is>
      </c>
      <c r="H86" s="262" t="n"/>
      <c r="I86" s="262" t="n"/>
      <c r="J86" s="262" t="n"/>
      <c r="K86" s="259" t="n"/>
      <c r="L86" s="259" t="n"/>
    </row>
    <row r="87">
      <c r="G87" s="355" t="inlineStr">
        <is>
          <t>Bienes y Servicios</t>
        </is>
      </c>
      <c r="H87" s="262" t="n"/>
      <c r="I87" s="262" t="n"/>
      <c r="J87" s="262" t="n"/>
      <c r="K87" s="259" t="n"/>
      <c r="L87" s="259" t="n"/>
    </row>
    <row r="88">
      <c r="G88" s="355" t="inlineStr">
        <is>
          <t>Documental</t>
        </is>
      </c>
      <c r="H88" s="262" t="n"/>
      <c r="I88" s="262" t="n"/>
      <c r="J88" s="262" t="n"/>
    </row>
    <row r="89">
      <c r="G89" s="355" t="inlineStr">
        <is>
          <t>Apoyo Académico</t>
        </is>
      </c>
      <c r="H89" s="262" t="n"/>
      <c r="I89" s="262" t="n"/>
      <c r="J89" s="262" t="n"/>
    </row>
    <row r="90">
      <c r="G90" s="355" t="inlineStr">
        <is>
          <t>Control Interno</t>
        </is>
      </c>
      <c r="H90" s="262" t="n"/>
      <c r="I90" s="262" t="n"/>
      <c r="J90" s="262" t="n"/>
    </row>
    <row r="91">
      <c r="G91" s="355" t="inlineStr">
        <is>
          <t>Control Disciplinario</t>
        </is>
      </c>
      <c r="H91" s="262" t="n"/>
      <c r="I91" s="262" t="n"/>
      <c r="J91" s="262" t="n"/>
    </row>
    <row r="92">
      <c r="G92" s="355" t="inlineStr">
        <is>
          <t>Servicio de Atención al Ciudadano</t>
        </is>
      </c>
      <c r="H92" s="262" t="n"/>
      <c r="I92" s="262" t="n"/>
      <c r="J92" s="262" t="n"/>
    </row>
  </sheetData>
  <sheetProtection selectLockedCells="0" selectUnlockedCells="0" algorithmName="SHA-512" sheet="1" objects="1" insertRows="1" insertHyperlinks="1" autoFilter="1" scenarios="1" formatColumns="1" deleteColumns="1" insertColumns="1" pivotTables="1" deleteRows="1" formatCells="1" saltValue="bEvLfZoat3gl4EDoyBNa1Q==" formatRows="1" sort="1" spinCount="100000" hashValue="k+OfHalwxuFrmnTDPrXva0Abk5muqksTp06TKk6isWPQXNvsVTgi+zmvQ3wupwDhfU7s26PrAHiJXLkcXjxSsA=="/>
  <mergeCells count="75">
    <mergeCell ref="L17:M17"/>
    <mergeCell ref="C52:F52"/>
    <mergeCell ref="J35:O38"/>
    <mergeCell ref="C24:D24"/>
    <mergeCell ref="L23:M24"/>
    <mergeCell ref="J27:O27"/>
    <mergeCell ref="G55:J55"/>
    <mergeCell ref="N23:O24"/>
    <mergeCell ref="G51:J51"/>
    <mergeCell ref="C14:D14"/>
    <mergeCell ref="M7:O7"/>
    <mergeCell ref="G54:J54"/>
    <mergeCell ref="K54:O54"/>
    <mergeCell ref="E5:L5"/>
    <mergeCell ref="E14:O14"/>
    <mergeCell ref="M6:O6"/>
    <mergeCell ref="H20:I22"/>
    <mergeCell ref="K55:O55"/>
    <mergeCell ref="C10:O11"/>
    <mergeCell ref="P27:P28"/>
    <mergeCell ref="C53:F53"/>
    <mergeCell ref="C20:D22"/>
    <mergeCell ref="J41:O41"/>
    <mergeCell ref="K51:O51"/>
    <mergeCell ref="B2:C4"/>
    <mergeCell ref="E12:H12"/>
    <mergeCell ref="E7:L8"/>
    <mergeCell ref="P17:P18"/>
    <mergeCell ref="E19:F19"/>
    <mergeCell ref="G52:J52"/>
    <mergeCell ref="G19:K19"/>
    <mergeCell ref="M8:O8"/>
    <mergeCell ref="E13:O13"/>
    <mergeCell ref="C15:O15"/>
    <mergeCell ref="G18:K18"/>
    <mergeCell ref="H17:I17"/>
    <mergeCell ref="N17:O17"/>
    <mergeCell ref="C12:D12"/>
    <mergeCell ref="I12:J12"/>
    <mergeCell ref="K12:O12"/>
    <mergeCell ref="C27:I41"/>
    <mergeCell ref="K52:O52"/>
    <mergeCell ref="J20:K22"/>
    <mergeCell ref="C18:D19"/>
    <mergeCell ref="E6:L6"/>
    <mergeCell ref="J23:K24"/>
    <mergeCell ref="J28:O33"/>
    <mergeCell ref="H23:I24"/>
    <mergeCell ref="C26:O26"/>
    <mergeCell ref="C54:F54"/>
    <mergeCell ref="C5:D8"/>
    <mergeCell ref="J39:O39"/>
    <mergeCell ref="C17:D17"/>
    <mergeCell ref="C23:D23"/>
    <mergeCell ref="C55:F55"/>
    <mergeCell ref="C16:O16"/>
    <mergeCell ref="C50:O50"/>
    <mergeCell ref="E24:G24"/>
    <mergeCell ref="N18:O19"/>
    <mergeCell ref="G53:J53"/>
    <mergeCell ref="C9:O9"/>
    <mergeCell ref="K53:O53"/>
    <mergeCell ref="E23:G23"/>
    <mergeCell ref="M5:O5"/>
    <mergeCell ref="C43:O43"/>
    <mergeCell ref="L18:M19"/>
    <mergeCell ref="E17:G17"/>
    <mergeCell ref="L20:O20"/>
    <mergeCell ref="C13:D13"/>
    <mergeCell ref="J40:O40"/>
    <mergeCell ref="C51:F51"/>
    <mergeCell ref="E18:F18"/>
    <mergeCell ref="E20:G22"/>
    <mergeCell ref="J17:K17"/>
    <mergeCell ref="J34:O34"/>
  </mergeCells>
  <dataValidations count="5">
    <dataValidation sqref="E20:G22" showDropDown="0" showInputMessage="1" showErrorMessage="1" allowBlank="1" type="list">
      <formula1>$J$69:$J$70</formula1>
    </dataValidation>
    <dataValidation sqref="J20:K22" showDropDown="0" showInputMessage="1" showErrorMessage="1" allowBlank="1" type="list">
      <formula1>$J$71:$J$77</formula1>
    </dataValidation>
    <dataValidation sqref="J17:K17" showDropDown="0" showInputMessage="1" showErrorMessage="1" allowBlank="1" type="list">
      <formula1>$J$66:$J$68</formula1>
    </dataValidation>
    <dataValidation sqref="E12:H12" showDropDown="0" showInputMessage="1" showErrorMessage="1" allowBlank="1" type="list">
      <formula1>$G$66:$G$69</formula1>
    </dataValidation>
    <dataValidation sqref="E13:O13" showDropDown="0" showInputMessage="1" showErrorMessage="1" allowBlank="1" type="list">
      <formula1>$G$70:$G$92</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12.xml><?xml version="1.0" encoding="utf-8"?>
<worksheet xmlns="http://schemas.openxmlformats.org/spreadsheetml/2006/main">
  <sheetPr codeName="Hoja121">
    <tabColor rgb="FFEDE394"/>
    <outlinePr summaryBelow="1" summaryRight="1"/>
    <pageSetUpPr fitToPage="1"/>
  </sheetPr>
  <dimension ref="A1:AB126"/>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Estratégico</t>
        </is>
      </c>
      <c r="F12" s="801" t="n"/>
      <c r="G12" s="801" t="n"/>
      <c r="H12" s="802" t="n"/>
      <c r="I12" s="763" t="inlineStr">
        <is>
          <t>NOMBRE DEL INDICADOR</t>
        </is>
      </c>
      <c r="J12" s="802" t="n"/>
      <c r="K12" s="463" t="inlineStr">
        <is>
          <t>Participación de estudiantes en la autoevaluación de los programas académicos</t>
        </is>
      </c>
      <c r="L12" s="801" t="n"/>
      <c r="M12" s="801" t="n"/>
      <c r="N12" s="801" t="n"/>
      <c r="O12" s="802" t="n"/>
      <c r="P12" s="245" t="n"/>
    </row>
    <row r="13" customFormat="1" s="243">
      <c r="B13" s="245" t="n"/>
      <c r="C13" s="684" t="inlineStr">
        <is>
          <t>PROCESO GESTIÓN</t>
        </is>
      </c>
      <c r="D13" s="802" t="n"/>
      <c r="E13" s="706" t="inlineStr">
        <is>
          <t>Autoevaluación y Acreditación</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Autoevaluación y Acreditación</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0.4</v>
      </c>
      <c r="O17" s="802" t="n"/>
      <c r="P17" s="544" t="n"/>
    </row>
    <row r="18" ht="15.75" customFormat="1" customHeight="1" s="243">
      <c r="B18" s="245" t="n"/>
      <c r="C18" s="684" t="inlineStr">
        <is>
          <t>FORMULA</t>
        </is>
      </c>
      <c r="D18" s="800" t="n"/>
      <c r="E18" s="684" t="inlineStr">
        <is>
          <t>NUMERADOR</t>
        </is>
      </c>
      <c r="F18" s="802" t="n"/>
      <c r="G18" s="762" t="inlineStr">
        <is>
          <t>N° de estudiantes que participaron en la autoevaluación *100</t>
        </is>
      </c>
      <c r="H18" s="801" t="n"/>
      <c r="I18" s="801" t="n"/>
      <c r="J18" s="801" t="n"/>
      <c r="K18" s="802" t="n"/>
      <c r="L18" s="684" t="inlineStr">
        <is>
          <t>UNIDAD DE MEDIDA</t>
        </is>
      </c>
      <c r="M18" s="800" t="n"/>
      <c r="N18" s="545" t="inlineStr">
        <is>
          <t>Porcentual</t>
        </is>
      </c>
      <c r="O18" s="800" t="n"/>
    </row>
    <row r="19" ht="45.75" customFormat="1" customHeight="1" s="243">
      <c r="B19" s="245" t="n"/>
      <c r="C19" s="806" t="n"/>
      <c r="D19" s="807" t="n"/>
      <c r="E19" s="684" t="inlineStr">
        <is>
          <t>DENOMINADOR</t>
        </is>
      </c>
      <c r="F19" s="802" t="n"/>
      <c r="G19" s="481" t="inlineStr">
        <is>
          <t>Total de estudiantes del programa (Aplica solo para programas que presenten autoevaluación durante el desarrollo de la vigencia)</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- 20%</t>
        </is>
      </c>
      <c r="M22" s="328" t="inlineStr">
        <is>
          <t>21% - 30%</t>
        </is>
      </c>
      <c r="N22" s="172" t="inlineStr">
        <is>
          <t>31% - 40%</t>
        </is>
      </c>
      <c r="O22" s="255" t="inlineStr">
        <is>
          <t>41% - 100%</t>
        </is>
      </c>
      <c r="P22" s="245" t="n"/>
    </row>
    <row r="23" ht="26.25" customFormat="1" customHeight="1" s="243">
      <c r="B23" s="245" t="n"/>
      <c r="C23" s="684" t="inlineStr">
        <is>
          <t>ORIGEN DE DATOS NUMERADOR</t>
        </is>
      </c>
      <c r="D23" s="802" t="n"/>
      <c r="E23" s="475" t="inlineStr">
        <is>
          <t>Modulo de aseguramiento de la calidad educativa</t>
        </is>
      </c>
      <c r="F23" s="801" t="n"/>
      <c r="G23" s="802" t="n"/>
      <c r="H23" s="818" t="inlineStr">
        <is>
          <t>FRECUENCIA DE LA MEDICIÓN</t>
        </is>
      </c>
      <c r="I23" s="800" t="n"/>
      <c r="J23" s="762" t="inlineStr">
        <is>
          <t>ANUAL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Base de datos de admisiones y registro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Durante el desarrollo del ejercicio de Autoevaluación en todos los programas académicos de la Universidad de Cundinamarca, se ha contado con la participación de 6.464 estudiantes de las siete sedes de la institución; participación que se dio mayoritariamente durante la fase aplicación instrumentos de percepción en la cual los estamentos valoraron el cumplimiento de las condiciones de calidad en los programas académicos; lo cual representa un cumplimiento del indicador del 56% que traduce en un proceso abierto y participativo para la Institución.</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8.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N/A</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45" customFormat="1" customHeight="1" s="247">
      <c r="B47" s="246" t="n"/>
      <c r="C47" s="763">
        <f>G18</f>
        <v/>
      </c>
      <c r="D47" s="762" t="n">
        <v>6464</v>
      </c>
      <c r="E47" s="762" t="n"/>
      <c r="F47" s="762" t="n"/>
      <c r="G47" s="762" t="n"/>
      <c r="H47" s="762" t="n"/>
      <c r="I47" s="762" t="n"/>
      <c r="J47" s="762" t="n"/>
      <c r="K47" s="762" t="n"/>
      <c r="L47" s="762" t="n"/>
      <c r="M47" s="762" t="n"/>
      <c r="N47" s="762" t="n"/>
      <c r="O47" s="762" t="n"/>
      <c r="P47" s="246" t="n"/>
    </row>
    <row r="48" ht="105" customFormat="1" customHeight="1" s="247">
      <c r="B48" s="246" t="n"/>
      <c r="C48" s="763">
        <f>G19</f>
        <v/>
      </c>
      <c r="D48" s="762" t="n">
        <v>11572</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45" customFormat="1" customHeight="1" s="317">
      <c r="A54" s="316" t="n"/>
      <c r="B54" s="318" t="n"/>
      <c r="C54" s="785" t="inlineStr">
        <is>
          <t>Administración de empresas - Fusagasugá</t>
        </is>
      </c>
      <c r="D54" s="820" t="n"/>
      <c r="E54" s="820" t="n"/>
      <c r="F54" s="821" t="n"/>
      <c r="G54" s="519" t="n">
        <v>0.487730061349693</v>
      </c>
      <c r="H54" s="820" t="n"/>
      <c r="I54" s="820" t="n"/>
      <c r="J54" s="821" t="n"/>
      <c r="K54" s="513" t="inlineStr">
        <is>
          <t>Durante el desarrollo del ejercicio de Autoevaluación el programa académico ha contado con la participación de 318 estudiantes que representan el 48,77% de la comunidad.</t>
        </is>
      </c>
      <c r="L54" s="820" t="n"/>
      <c r="M54" s="820" t="n"/>
      <c r="N54" s="820" t="n"/>
      <c r="O54" s="821" t="n"/>
      <c r="P54" s="318" t="n"/>
      <c r="Q54" s="316" t="n"/>
      <c r="R54" s="316" t="n"/>
      <c r="S54" s="316" t="n"/>
      <c r="T54" s="316" t="n"/>
      <c r="U54" s="316" t="n"/>
      <c r="V54" s="316" t="n"/>
      <c r="W54" s="316" t="n"/>
      <c r="X54" s="316" t="n"/>
      <c r="Y54" s="316" t="n"/>
      <c r="Z54" s="316" t="n"/>
      <c r="AA54" s="316" t="n"/>
      <c r="AB54" s="316" t="n"/>
    </row>
    <row r="55" ht="45" customFormat="1" customHeight="1" s="317">
      <c r="A55" s="316" t="n"/>
      <c r="B55" s="318" t="n"/>
      <c r="C55" s="785" t="inlineStr">
        <is>
          <t>Administración de empresas - Girardot</t>
        </is>
      </c>
      <c r="D55" s="820" t="n"/>
      <c r="E55" s="820" t="n"/>
      <c r="F55" s="821" t="n"/>
      <c r="G55" s="519" t="n">
        <v>0.510280373831776</v>
      </c>
      <c r="H55" s="820" t="n"/>
      <c r="I55" s="820" t="n"/>
      <c r="J55" s="821" t="n"/>
      <c r="K55" s="513" t="inlineStr">
        <is>
          <t>Durante el desarrollo del ejercicio de Autoevaluación el programa académico ha contado con la participación de 273 estudiantes que representan el 51,03% de la comunidad.</t>
        </is>
      </c>
      <c r="L55" s="820" t="n"/>
      <c r="M55" s="820" t="n"/>
      <c r="N55" s="820" t="n"/>
      <c r="O55" s="821" t="n"/>
      <c r="P55" s="318" t="n"/>
      <c r="Q55" s="316" t="n"/>
      <c r="R55" s="316" t="n"/>
      <c r="S55" s="316" t="n"/>
      <c r="T55" s="316" t="n"/>
      <c r="U55" s="316" t="n"/>
      <c r="V55" s="316" t="n"/>
      <c r="W55" s="316" t="n"/>
      <c r="X55" s="316" t="n"/>
      <c r="Y55" s="316" t="n"/>
      <c r="Z55" s="316" t="n"/>
      <c r="AA55" s="316" t="n"/>
      <c r="AB55" s="316" t="n"/>
    </row>
    <row r="56" ht="45" customFormat="1" customHeight="1" s="317">
      <c r="A56" s="316" t="n"/>
      <c r="B56" s="318" t="n"/>
      <c r="C56" s="785" t="inlineStr">
        <is>
          <t>Administración de empresas - Ubaté</t>
        </is>
      </c>
      <c r="D56" s="820" t="n"/>
      <c r="E56" s="820" t="n"/>
      <c r="F56" s="821" t="n"/>
      <c r="G56" s="519" t="n">
        <v>0.6151079136690647</v>
      </c>
      <c r="H56" s="820" t="n"/>
      <c r="I56" s="820" t="n"/>
      <c r="J56" s="821" t="n"/>
      <c r="K56" s="513" t="inlineStr">
        <is>
          <t>Durante el desarrollo del ejercicio de Autoevaluación el programa académico ha contado con la participación de 171 estudiantes que representan el 61,51% de la comunidad.</t>
        </is>
      </c>
      <c r="L56" s="820" t="n"/>
      <c r="M56" s="820" t="n"/>
      <c r="N56" s="820" t="n"/>
      <c r="O56" s="821" t="n"/>
      <c r="P56" s="318" t="n"/>
      <c r="Q56" s="316" t="n"/>
      <c r="R56" s="316" t="n"/>
      <c r="S56" s="316" t="n"/>
      <c r="T56" s="316" t="n"/>
      <c r="U56" s="316" t="n"/>
      <c r="V56" s="316" t="n"/>
      <c r="W56" s="316" t="n"/>
      <c r="X56" s="316" t="n"/>
      <c r="Y56" s="316" t="n"/>
      <c r="Z56" s="316" t="n"/>
      <c r="AA56" s="316" t="n"/>
      <c r="AB56" s="316" t="n"/>
    </row>
    <row r="57" ht="45" customFormat="1" customHeight="1" s="317">
      <c r="A57" s="316" t="n"/>
      <c r="B57" s="318" t="n"/>
      <c r="C57" s="785" t="inlineStr">
        <is>
          <t>Administración de empresas - Chía</t>
        </is>
      </c>
      <c r="D57" s="820" t="n"/>
      <c r="E57" s="820" t="n"/>
      <c r="F57" s="821" t="n"/>
      <c r="G57" s="519" t="n">
        <v>0.4444444444444444</v>
      </c>
      <c r="H57" s="820" t="n"/>
      <c r="I57" s="820" t="n"/>
      <c r="J57" s="821" t="n"/>
      <c r="K57" s="513" t="inlineStr">
        <is>
          <t>Durante el desarrollo del ejercicio de Autoevaluación el programa académico ha contado con la participación de 300 estudiantes que representan el 44,44% de la comunidad.</t>
        </is>
      </c>
      <c r="L57" s="820" t="n"/>
      <c r="M57" s="820" t="n"/>
      <c r="N57" s="820" t="n"/>
      <c r="O57" s="821" t="n"/>
      <c r="P57" s="318" t="n"/>
      <c r="Q57" s="316" t="n"/>
      <c r="R57" s="316" t="n"/>
      <c r="S57" s="316" t="n"/>
      <c r="T57" s="316" t="n"/>
      <c r="U57" s="316" t="n"/>
      <c r="V57" s="316" t="n"/>
      <c r="W57" s="316" t="n"/>
      <c r="X57" s="316" t="n"/>
      <c r="Y57" s="316" t="n"/>
      <c r="Z57" s="316" t="n"/>
      <c r="AA57" s="316" t="n"/>
      <c r="AB57" s="316" t="n"/>
    </row>
    <row r="58" ht="45" customFormat="1" customHeight="1" s="317">
      <c r="A58" s="316" t="n"/>
      <c r="B58" s="318" t="n"/>
      <c r="C58" s="785" t="inlineStr">
        <is>
          <t>Administración de empresas - Facatativá</t>
        </is>
      </c>
      <c r="D58" s="820" t="n"/>
      <c r="E58" s="820" t="n"/>
      <c r="F58" s="821" t="n"/>
      <c r="G58" s="519" t="n">
        <v>0.4856361149110807</v>
      </c>
      <c r="H58" s="820" t="n"/>
      <c r="I58" s="820" t="n"/>
      <c r="J58" s="821" t="n"/>
      <c r="K58" s="513" t="inlineStr">
        <is>
          <t>Durante el desarrollo del ejercicio de Autoevaluación el programa académico ha contado con la participación de 355 estudiantes que representan el 48,56% de la comunidad.</t>
        </is>
      </c>
      <c r="L58" s="820" t="n"/>
      <c r="M58" s="820" t="n"/>
      <c r="N58" s="820" t="n"/>
      <c r="O58" s="821" t="n"/>
      <c r="P58" s="318" t="n"/>
      <c r="Q58" s="316" t="n"/>
      <c r="R58" s="316" t="n"/>
      <c r="S58" s="316" t="n"/>
      <c r="T58" s="316" t="n"/>
      <c r="U58" s="316" t="n"/>
      <c r="V58" s="316" t="n"/>
      <c r="W58" s="316" t="n"/>
      <c r="X58" s="316" t="n"/>
      <c r="Y58" s="316" t="n"/>
      <c r="Z58" s="316" t="n"/>
      <c r="AA58" s="316" t="n"/>
      <c r="AB58" s="316" t="n"/>
    </row>
    <row r="59" ht="45" customFormat="1" customHeight="1" s="317">
      <c r="A59" s="316" t="n"/>
      <c r="B59" s="318" t="n"/>
      <c r="C59" s="785" t="inlineStr">
        <is>
          <t>Contaduría Pública- Fusagasugá</t>
        </is>
      </c>
      <c r="D59" s="820" t="n"/>
      <c r="E59" s="820" t="n"/>
      <c r="F59" s="821" t="n"/>
      <c r="G59" s="519" t="n">
        <v>0.4362204724409449</v>
      </c>
      <c r="H59" s="820" t="n"/>
      <c r="I59" s="820" t="n"/>
      <c r="J59" s="821" t="n"/>
      <c r="K59" s="513" t="inlineStr">
        <is>
          <t>Durante el desarrollo del ejercicio de Autoevaluación el programa académico ha contado con la participación de 277 estudiantes que representan el 43,63% de la comunidad.</t>
        </is>
      </c>
      <c r="L59" s="820" t="n"/>
      <c r="M59" s="820" t="n"/>
      <c r="N59" s="820" t="n"/>
      <c r="O59" s="821" t="n"/>
      <c r="P59" s="318" t="n"/>
      <c r="Q59" s="316" t="n"/>
      <c r="R59" s="316" t="n"/>
      <c r="S59" s="316" t="n"/>
      <c r="T59" s="316" t="n"/>
      <c r="U59" s="316" t="n"/>
      <c r="V59" s="316" t="n"/>
      <c r="W59" s="316" t="n"/>
      <c r="X59" s="316" t="n"/>
      <c r="Y59" s="316" t="n"/>
      <c r="Z59" s="316" t="n"/>
      <c r="AA59" s="316" t="n"/>
      <c r="AB59" s="316" t="n"/>
    </row>
    <row r="60" ht="45" customFormat="1" customHeight="1" s="317">
      <c r="A60" s="316" t="n"/>
      <c r="B60" s="318" t="n"/>
      <c r="C60" s="785" t="inlineStr">
        <is>
          <t>Contaduría Pública - Facatativá</t>
        </is>
      </c>
      <c r="D60" s="820" t="n"/>
      <c r="E60" s="820" t="n"/>
      <c r="F60" s="821" t="n"/>
      <c r="G60" s="519" t="n">
        <v>0.5868613138686132</v>
      </c>
      <c r="H60" s="820" t="n"/>
      <c r="I60" s="820" t="n"/>
      <c r="J60" s="821" t="n"/>
      <c r="K60" s="513" t="inlineStr">
        <is>
          <t>Durante el desarrollo del ejercicio de Autoevaluación el programa académico ha contado con la participación de 402 estudiantes que representan el 58,69% de la comunidad.</t>
        </is>
      </c>
      <c r="L60" s="820" t="n"/>
      <c r="M60" s="820" t="n"/>
      <c r="N60" s="820" t="n"/>
      <c r="O60" s="821" t="n"/>
      <c r="P60" s="318" t="n"/>
      <c r="Q60" s="316" t="n"/>
      <c r="R60" s="316" t="n"/>
      <c r="S60" s="316" t="n"/>
      <c r="T60" s="316" t="n"/>
      <c r="U60" s="316" t="n"/>
      <c r="V60" s="316" t="n"/>
      <c r="W60" s="316" t="n"/>
      <c r="X60" s="316" t="n"/>
      <c r="Y60" s="316" t="n"/>
      <c r="Z60" s="316" t="n"/>
      <c r="AA60" s="316" t="n"/>
      <c r="AB60" s="316" t="n"/>
    </row>
    <row r="61" ht="45" customFormat="1" customHeight="1" s="317">
      <c r="A61" s="316" t="n"/>
      <c r="B61" s="318" t="n"/>
      <c r="C61" s="785" t="inlineStr">
        <is>
          <t>Contaduría Pública Ubaté</t>
        </is>
      </c>
      <c r="D61" s="820" t="n"/>
      <c r="E61" s="820" t="n"/>
      <c r="F61" s="821" t="n"/>
      <c r="G61" s="519" t="n">
        <v>0.638095238095238</v>
      </c>
      <c r="H61" s="820" t="n"/>
      <c r="I61" s="820" t="n"/>
      <c r="J61" s="821" t="n"/>
      <c r="K61" s="513" t="inlineStr">
        <is>
          <t>Durante el desarrollo del ejercicio de Autoevaluación el programa académico ha contado con la participación de 268 estudiantes que representan el 63,81% de la comunidad.</t>
        </is>
      </c>
      <c r="L61" s="820" t="n"/>
      <c r="M61" s="820" t="n"/>
      <c r="N61" s="820" t="n"/>
      <c r="O61" s="821" t="n"/>
      <c r="P61" s="318" t="n"/>
      <c r="Q61" s="316" t="n"/>
      <c r="R61" s="316" t="n"/>
      <c r="S61" s="316" t="n"/>
      <c r="T61" s="316" t="n"/>
      <c r="U61" s="316" t="n"/>
      <c r="V61" s="316" t="n"/>
      <c r="W61" s="316" t="n"/>
      <c r="X61" s="316" t="n"/>
      <c r="Y61" s="316" t="n"/>
      <c r="Z61" s="316" t="n"/>
      <c r="AA61" s="316" t="n"/>
      <c r="AB61" s="316" t="n"/>
    </row>
    <row r="62" ht="45" customFormat="1" customHeight="1" s="317">
      <c r="A62" s="316" t="n"/>
      <c r="B62" s="318" t="n"/>
      <c r="C62" s="785" t="inlineStr">
        <is>
          <t>Contaduría Pública - Chía</t>
        </is>
      </c>
      <c r="D62" s="820" t="n"/>
      <c r="E62" s="820" t="n"/>
      <c r="F62" s="821" t="n"/>
      <c r="G62" s="519" t="n">
        <v>0.6022408963585434</v>
      </c>
      <c r="H62" s="820" t="n"/>
      <c r="I62" s="820" t="n"/>
      <c r="J62" s="821" t="n"/>
      <c r="K62" s="513" t="inlineStr">
        <is>
          <t>Durante el desarrollo del ejercicio de Autoevaluación el programa académico ha contado con la participación de 215 estudiantes que representan el 60,22% de la comunidad.</t>
        </is>
      </c>
      <c r="L62" s="820" t="n"/>
      <c r="M62" s="820" t="n"/>
      <c r="N62" s="820" t="n"/>
      <c r="O62" s="821" t="n"/>
      <c r="P62" s="318" t="n"/>
      <c r="Q62" s="316" t="n"/>
      <c r="R62" s="316" t="n"/>
      <c r="S62" s="316" t="n"/>
      <c r="T62" s="316" t="n"/>
      <c r="U62" s="316" t="n"/>
      <c r="V62" s="316" t="n"/>
      <c r="W62" s="316" t="n"/>
      <c r="X62" s="316" t="n"/>
      <c r="Y62" s="316" t="n"/>
      <c r="Z62" s="316" t="n"/>
      <c r="AA62" s="316" t="n"/>
      <c r="AB62" s="316" t="n"/>
    </row>
    <row r="63" ht="45" customFormat="1" customHeight="1" s="317">
      <c r="A63" s="316" t="n"/>
      <c r="B63" s="318" t="n"/>
      <c r="C63" s="785" t="inlineStr">
        <is>
          <t>Tecnología en gestión Turística y Hotelera</t>
        </is>
      </c>
      <c r="D63" s="820" t="n"/>
      <c r="E63" s="820" t="n"/>
      <c r="F63" s="821" t="n"/>
      <c r="G63" s="519" t="n">
        <v>0.6666666666666666</v>
      </c>
      <c r="H63" s="820" t="n"/>
      <c r="I63" s="820" t="n"/>
      <c r="J63" s="821" t="n"/>
      <c r="K63" s="513" t="inlineStr">
        <is>
          <t>Durante el desarrollo del ejercicio de Autoevaluación el programa académico ha contado con la participación de 74 estudiantes que representan el 66,67% de la comunidad.</t>
        </is>
      </c>
      <c r="L63" s="820" t="n"/>
      <c r="M63" s="820" t="n"/>
      <c r="N63" s="820" t="n"/>
      <c r="O63" s="821" t="n"/>
      <c r="P63" s="318" t="n"/>
      <c r="Q63" s="316" t="n"/>
      <c r="R63" s="316" t="n"/>
      <c r="S63" s="316" t="n"/>
      <c r="T63" s="316" t="n"/>
      <c r="U63" s="316" t="n"/>
      <c r="V63" s="316" t="n"/>
      <c r="W63" s="316" t="n"/>
      <c r="X63" s="316" t="n"/>
      <c r="Y63" s="316" t="n"/>
      <c r="Z63" s="316" t="n"/>
      <c r="AA63" s="316" t="n"/>
      <c r="AB63" s="316" t="n"/>
    </row>
    <row r="64" ht="45" customFormat="1" customHeight="1" s="317">
      <c r="A64" s="316" t="n"/>
      <c r="B64" s="318" t="n"/>
      <c r="C64" s="785" t="inlineStr">
        <is>
          <t>Ingeniería Agronómica - Fusagasugá</t>
        </is>
      </c>
      <c r="D64" s="820" t="n"/>
      <c r="E64" s="820" t="n"/>
      <c r="F64" s="821" t="n"/>
      <c r="G64" s="519" t="n">
        <v>0.3398328690807799</v>
      </c>
      <c r="H64" s="820" t="n"/>
      <c r="I64" s="820" t="n"/>
      <c r="J64" s="821" t="n"/>
      <c r="K64" s="513" t="inlineStr">
        <is>
          <t>Durante el desarrollo del ejercicio de Autoevaluación el programa académico ha contado con la participación de 122 estudiantes que representan el 33,98% de la comunidad.</t>
        </is>
      </c>
      <c r="L64" s="820" t="n"/>
      <c r="M64" s="820" t="n"/>
      <c r="N64" s="820" t="n"/>
      <c r="O64" s="821" t="n"/>
      <c r="P64" s="318" t="n"/>
      <c r="Q64" s="316" t="n"/>
      <c r="R64" s="316" t="n"/>
      <c r="S64" s="316" t="n"/>
      <c r="T64" s="316" t="n"/>
      <c r="U64" s="316" t="n"/>
      <c r="V64" s="316" t="n"/>
      <c r="W64" s="316" t="n"/>
      <c r="X64" s="316" t="n"/>
      <c r="Y64" s="316" t="n"/>
      <c r="Z64" s="316" t="n"/>
      <c r="AA64" s="316" t="n"/>
      <c r="AB64" s="316" t="n"/>
    </row>
    <row r="65" ht="45" customFormat="1" customHeight="1" s="317">
      <c r="A65" s="316" t="n"/>
      <c r="B65" s="318" t="n"/>
      <c r="C65" s="785" t="inlineStr">
        <is>
          <t>Ingeniería Agronómica - Facatativá</t>
        </is>
      </c>
      <c r="D65" s="820" t="n"/>
      <c r="E65" s="820" t="n"/>
      <c r="F65" s="821" t="n"/>
      <c r="G65" s="519" t="n">
        <v>0.6977491961414791</v>
      </c>
      <c r="H65" s="820" t="n"/>
      <c r="I65" s="820" t="n"/>
      <c r="J65" s="821" t="n"/>
      <c r="K65" s="513" t="inlineStr">
        <is>
          <t>Durante el desarrollo del ejercicio de Autoevaluación el programa académico ha contado con la participación de 217 estudiantes que representan el 69,77% de la comunidad.</t>
        </is>
      </c>
      <c r="L65" s="820" t="n"/>
      <c r="M65" s="820" t="n"/>
      <c r="N65" s="820" t="n"/>
      <c r="O65" s="821" t="n"/>
      <c r="P65" s="318" t="n"/>
      <c r="Q65" s="316" t="n"/>
      <c r="R65" s="316" t="n"/>
      <c r="S65" s="316" t="n"/>
      <c r="T65" s="316" t="n"/>
      <c r="U65" s="316" t="n"/>
      <c r="V65" s="316" t="n"/>
      <c r="W65" s="316" t="n"/>
      <c r="X65" s="316" t="n"/>
      <c r="Y65" s="316" t="n"/>
      <c r="Z65" s="316" t="n"/>
      <c r="AA65" s="316" t="n"/>
      <c r="AB65" s="316" t="n"/>
    </row>
    <row r="66" ht="45" customFormat="1" customHeight="1" s="317">
      <c r="A66" s="316" t="n"/>
      <c r="B66" s="318" t="n"/>
      <c r="C66" s="785" t="inlineStr">
        <is>
          <t>Ingeniería Ambiental - Girardot</t>
        </is>
      </c>
      <c r="D66" s="820" t="n"/>
      <c r="E66" s="820" t="n"/>
      <c r="F66" s="821" t="n"/>
      <c r="G66" s="519" t="n">
        <v>0.5485961123110151</v>
      </c>
      <c r="H66" s="820" t="n"/>
      <c r="I66" s="820" t="n"/>
      <c r="J66" s="821" t="n"/>
      <c r="K66" s="513" t="inlineStr">
        <is>
          <t>Durante el desarrollo del ejercicio de Autoevaluación el programa académico ha contado con la participación de 254 estudiantes que representan el 54,86% de la comunidad.</t>
        </is>
      </c>
      <c r="L66" s="820" t="n"/>
      <c r="M66" s="820" t="n"/>
      <c r="N66" s="820" t="n"/>
      <c r="O66" s="821" t="n"/>
      <c r="P66" s="318" t="n"/>
      <c r="Q66" s="316" t="n"/>
      <c r="R66" s="316" t="n"/>
      <c r="S66" s="316" t="n"/>
      <c r="T66" s="316" t="n"/>
      <c r="U66" s="316" t="n"/>
      <c r="V66" s="316" t="n"/>
      <c r="W66" s="316" t="n"/>
      <c r="X66" s="316" t="n"/>
      <c r="Y66" s="316" t="n"/>
      <c r="Z66" s="316" t="n"/>
      <c r="AA66" s="316" t="n"/>
      <c r="AB66" s="316" t="n"/>
    </row>
    <row r="67" ht="45" customFormat="1" customHeight="1" s="317">
      <c r="A67" s="316" t="n"/>
      <c r="B67" s="318" t="n"/>
      <c r="C67" s="785" t="inlineStr">
        <is>
          <t>Ingeniería Ambiental - Facatativá</t>
        </is>
      </c>
      <c r="D67" s="820" t="n"/>
      <c r="E67" s="820" t="n"/>
      <c r="F67" s="821" t="n"/>
      <c r="G67" s="519" t="n">
        <v>0.5643153526970954</v>
      </c>
      <c r="H67" s="820" t="n"/>
      <c r="I67" s="820" t="n"/>
      <c r="J67" s="821" t="n"/>
      <c r="K67" s="513" t="inlineStr">
        <is>
          <t>Durante el desarrollo del ejercicio de Autoevaluación el programa académico ha contado con la participación de 272 estudiantes que representan el 56,43% de la comunidad.</t>
        </is>
      </c>
      <c r="L67" s="820" t="n"/>
      <c r="M67" s="820" t="n"/>
      <c r="N67" s="820" t="n"/>
      <c r="O67" s="821" t="n"/>
      <c r="P67" s="318" t="n"/>
      <c r="Q67" s="316" t="n"/>
      <c r="R67" s="316" t="n"/>
      <c r="S67" s="316" t="n"/>
      <c r="T67" s="316" t="n"/>
      <c r="U67" s="316" t="n"/>
      <c r="V67" s="316" t="n"/>
      <c r="W67" s="316" t="n"/>
      <c r="X67" s="316" t="n"/>
      <c r="Y67" s="316" t="n"/>
      <c r="Z67" s="316" t="n"/>
      <c r="AA67" s="316" t="n"/>
      <c r="AB67" s="316" t="n"/>
    </row>
    <row r="68" ht="45" customFormat="1" customHeight="1" s="317">
      <c r="A68" s="316" t="n"/>
      <c r="B68" s="318" t="n"/>
      <c r="C68" s="785" t="inlineStr">
        <is>
          <t>Zootecnia - Fusagasugá</t>
        </is>
      </c>
      <c r="D68" s="820" t="n"/>
      <c r="E68" s="820" t="n"/>
      <c r="F68" s="821" t="n"/>
      <c r="G68" s="519" t="n">
        <v>0.5468354430379747</v>
      </c>
      <c r="H68" s="820" t="n"/>
      <c r="I68" s="820" t="n"/>
      <c r="J68" s="821" t="n"/>
      <c r="K68" s="513" t="inlineStr">
        <is>
          <t>Durante el desarrollo del ejercicio de Autoevaluación el programa académico ha contado con la participación de 216 estudiantes que representan el 54,68% de la comunidad.</t>
        </is>
      </c>
      <c r="L68" s="820" t="n"/>
      <c r="M68" s="820" t="n"/>
      <c r="N68" s="820" t="n"/>
      <c r="O68" s="821" t="n"/>
      <c r="P68" s="318" t="n"/>
      <c r="Q68" s="316" t="n"/>
      <c r="R68" s="316" t="n"/>
      <c r="S68" s="316" t="n"/>
      <c r="T68" s="316" t="n"/>
      <c r="U68" s="316" t="n"/>
      <c r="V68" s="316" t="n"/>
      <c r="W68" s="316" t="n"/>
      <c r="X68" s="316" t="n"/>
      <c r="Y68" s="316" t="n"/>
      <c r="Z68" s="316" t="n"/>
      <c r="AA68" s="316" t="n"/>
      <c r="AB68" s="316" t="n"/>
    </row>
    <row r="69" ht="45" customFormat="1" customHeight="1" s="317">
      <c r="A69" s="316" t="n"/>
      <c r="B69" s="318" t="n"/>
      <c r="C69" s="785" t="inlineStr">
        <is>
          <t>Zootecnia - Ubaté</t>
        </is>
      </c>
      <c r="D69" s="820" t="n"/>
      <c r="E69" s="820" t="n"/>
      <c r="F69" s="821" t="n"/>
      <c r="G69" s="519" t="n">
        <v>0.5353535353535354</v>
      </c>
      <c r="H69" s="820" t="n"/>
      <c r="I69" s="820" t="n"/>
      <c r="J69" s="821" t="n"/>
      <c r="K69" s="513" t="inlineStr">
        <is>
          <t>Durante el desarrollo del ejercicio de Autoevaluación el programa académico ha contado con la participación de 106 estudiantes que representan el 53,54% de la comunidad.</t>
        </is>
      </c>
      <c r="L69" s="820" t="n"/>
      <c r="M69" s="820" t="n"/>
      <c r="N69" s="820" t="n"/>
      <c r="O69" s="821" t="n"/>
      <c r="P69" s="318" t="n"/>
      <c r="Q69" s="316" t="n"/>
      <c r="R69" s="316" t="n"/>
      <c r="S69" s="316" t="n"/>
      <c r="T69" s="316" t="n"/>
      <c r="U69" s="316" t="n"/>
      <c r="V69" s="316" t="n"/>
      <c r="W69" s="316" t="n"/>
      <c r="X69" s="316" t="n"/>
      <c r="Y69" s="316" t="n"/>
      <c r="Z69" s="316" t="n"/>
      <c r="AA69" s="316" t="n"/>
      <c r="AB69" s="316" t="n"/>
    </row>
    <row r="70" ht="45" customFormat="1" customHeight="1" s="317">
      <c r="A70" s="316" t="n"/>
      <c r="B70" s="318" t="n"/>
      <c r="C70" s="785" t="inlineStr">
        <is>
          <t>Tecnología en Cartografía - Fusagasugá</t>
        </is>
      </c>
      <c r="D70" s="820" t="n"/>
      <c r="E70" s="820" t="n"/>
      <c r="F70" s="821" t="n"/>
      <c r="G70" s="519" t="n">
        <v>0.3076923076923077</v>
      </c>
      <c r="H70" s="820" t="n"/>
      <c r="I70" s="820" t="n"/>
      <c r="J70" s="821" t="n"/>
      <c r="K70" s="513" t="inlineStr">
        <is>
          <t>Durante el desarrollo del ejercicio de Autoevaluación el programa académico ha contado con la participación de 20 estudiantes que representan el 30,77% de la comunidad.</t>
        </is>
      </c>
      <c r="L70" s="820" t="n"/>
      <c r="M70" s="820" t="n"/>
      <c r="N70" s="820" t="n"/>
      <c r="O70" s="821" t="n"/>
      <c r="P70" s="318" t="n"/>
      <c r="Q70" s="316" t="n"/>
      <c r="R70" s="316" t="n"/>
      <c r="S70" s="316" t="n"/>
      <c r="T70" s="316" t="n"/>
      <c r="U70" s="316" t="n"/>
      <c r="V70" s="316" t="n"/>
      <c r="W70" s="316" t="n"/>
      <c r="X70" s="316" t="n"/>
      <c r="Y70" s="316" t="n"/>
      <c r="Z70" s="316" t="n"/>
      <c r="AA70" s="316" t="n"/>
      <c r="AB70" s="316" t="n"/>
    </row>
    <row r="71" ht="45" customFormat="1" customHeight="1" s="317">
      <c r="A71" s="316" t="n"/>
      <c r="B71" s="318" t="n"/>
      <c r="C71" s="785" t="inlineStr">
        <is>
          <t>Profesional en Ciencias del Deporte y la Educación Física - Soacha</t>
        </is>
      </c>
      <c r="D71" s="820" t="n"/>
      <c r="E71" s="820" t="n"/>
      <c r="F71" s="821" t="n"/>
      <c r="G71" s="519" t="n">
        <v>1</v>
      </c>
      <c r="H71" s="820" t="n"/>
      <c r="I71" s="820" t="n"/>
      <c r="J71" s="821" t="n"/>
      <c r="K71" s="513" t="inlineStr">
        <is>
          <t>Durante el desarrollo del ejercicio de Autoevaluación el programa académico ha contado con la participación de 240 estudiantes que representan el 100,00% de la comunidad.</t>
        </is>
      </c>
      <c r="L71" s="820" t="n"/>
      <c r="M71" s="820" t="n"/>
      <c r="N71" s="820" t="n"/>
      <c r="O71" s="821" t="n"/>
      <c r="P71" s="318" t="n"/>
      <c r="Q71" s="316" t="n"/>
      <c r="R71" s="316" t="n"/>
      <c r="S71" s="316" t="n"/>
      <c r="T71" s="316" t="n"/>
      <c r="U71" s="316" t="n"/>
      <c r="V71" s="316" t="n"/>
      <c r="W71" s="316" t="n"/>
      <c r="X71" s="316" t="n"/>
      <c r="Y71" s="316" t="n"/>
      <c r="Z71" s="316" t="n"/>
      <c r="AA71" s="316" t="n"/>
      <c r="AB71" s="316" t="n"/>
    </row>
    <row r="72" ht="45" customFormat="1" customHeight="1" s="317">
      <c r="A72" s="316" t="n"/>
      <c r="B72" s="318" t="n"/>
      <c r="C72" s="785" t="inlineStr">
        <is>
          <t>Lic. en Ciencias Sociales - Fusagasugá</t>
        </is>
      </c>
      <c r="D72" s="820" t="n"/>
      <c r="E72" s="820" t="n"/>
      <c r="F72" s="821" t="n"/>
      <c r="G72" s="519" t="n">
        <v>0.6923076923076923</v>
      </c>
      <c r="H72" s="820" t="n"/>
      <c r="I72" s="820" t="n"/>
      <c r="J72" s="821" t="n"/>
      <c r="K72" s="513" t="inlineStr">
        <is>
          <t>Durante el desarrollo del ejercicio de Autoevaluación el programa académico ha contado con la participación de 90 estudiantes que representan el 69,23% de la comunidad.</t>
        </is>
      </c>
      <c r="L72" s="820" t="n"/>
      <c r="M72" s="820" t="n"/>
      <c r="N72" s="820" t="n"/>
      <c r="O72" s="821" t="n"/>
      <c r="P72" s="318" t="n"/>
      <c r="Q72" s="316" t="n"/>
      <c r="R72" s="316" t="n"/>
      <c r="S72" s="316" t="n"/>
      <c r="T72" s="316" t="n"/>
      <c r="U72" s="316" t="n"/>
      <c r="V72" s="316" t="n"/>
      <c r="W72" s="316" t="n"/>
      <c r="X72" s="316" t="n"/>
      <c r="Y72" s="316" t="n"/>
      <c r="Z72" s="316" t="n"/>
      <c r="AA72" s="316" t="n"/>
      <c r="AB72" s="316" t="n"/>
    </row>
    <row r="73" ht="45" customFormat="1" customHeight="1" s="317">
      <c r="A73" s="316" t="n"/>
      <c r="B73" s="318" t="n"/>
      <c r="C73" s="785" t="inlineStr">
        <is>
          <t>Ingeniería Electrónica - Fusagasugá</t>
        </is>
      </c>
      <c r="D73" s="820" t="n"/>
      <c r="E73" s="820" t="n"/>
      <c r="F73" s="821" t="n"/>
      <c r="G73" s="519" t="n">
        <v>0.5126582278481012</v>
      </c>
      <c r="H73" s="820" t="n"/>
      <c r="I73" s="820" t="n"/>
      <c r="J73" s="821" t="n"/>
      <c r="K73" s="513" t="inlineStr">
        <is>
          <t>Durante el desarrollo del ejercicio de Autoevaluación el programa académico ha contado con la participación de 162 estudiantes que representan el 51,27% de la comunidad.</t>
        </is>
      </c>
      <c r="L73" s="820" t="n"/>
      <c r="M73" s="820" t="n"/>
      <c r="N73" s="820" t="n"/>
      <c r="O73" s="821" t="n"/>
      <c r="P73" s="318" t="n"/>
      <c r="Q73" s="316" t="n"/>
      <c r="R73" s="316" t="n"/>
      <c r="S73" s="316" t="n"/>
      <c r="T73" s="316" t="n"/>
      <c r="U73" s="316" t="n"/>
      <c r="V73" s="316" t="n"/>
      <c r="W73" s="316" t="n"/>
      <c r="X73" s="316" t="n"/>
      <c r="Y73" s="316" t="n"/>
      <c r="Z73" s="316" t="n"/>
      <c r="AA73" s="316" t="n"/>
      <c r="AB73" s="316" t="n"/>
    </row>
    <row r="74" ht="45" customFormat="1" customHeight="1" s="317">
      <c r="A74" s="316" t="n"/>
      <c r="B74" s="318" t="n"/>
      <c r="C74" s="785" t="inlineStr">
        <is>
          <t>Ingeniería Industrial - Soacha</t>
        </is>
      </c>
      <c r="D74" s="820" t="n"/>
      <c r="E74" s="820" t="n"/>
      <c r="F74" s="821" t="n"/>
      <c r="G74" s="519" t="n">
        <v>0.5853080568720379</v>
      </c>
      <c r="H74" s="820" t="n"/>
      <c r="I74" s="820" t="n"/>
      <c r="J74" s="821" t="n"/>
      <c r="K74" s="513" t="inlineStr">
        <is>
          <t>Durante el desarrollo del ejercicio de Autoevaluación el programa académico ha contado con la participación de 494 estudiantes que representan el 58,53% de la comunidad.</t>
        </is>
      </c>
      <c r="L74" s="820" t="n"/>
      <c r="M74" s="820" t="n"/>
      <c r="N74" s="820" t="n"/>
      <c r="O74" s="821" t="n"/>
      <c r="P74" s="318" t="n"/>
      <c r="Q74" s="316" t="n"/>
      <c r="R74" s="316" t="n"/>
      <c r="S74" s="316" t="n"/>
      <c r="T74" s="316" t="n"/>
      <c r="U74" s="316" t="n"/>
      <c r="V74" s="316" t="n"/>
      <c r="W74" s="316" t="n"/>
      <c r="X74" s="316" t="n"/>
      <c r="Y74" s="316" t="n"/>
      <c r="Z74" s="316" t="n"/>
      <c r="AA74" s="316" t="n"/>
      <c r="AB74" s="316" t="n"/>
    </row>
    <row r="75" ht="45" customFormat="1" customHeight="1" s="317">
      <c r="A75" s="316" t="n"/>
      <c r="B75" s="318" t="n"/>
      <c r="C75" s="785" t="inlineStr">
        <is>
          <t>Ingeniería de Sistemas - Fusagasugá</t>
        </is>
      </c>
      <c r="D75" s="820" t="n"/>
      <c r="E75" s="820" t="n"/>
      <c r="F75" s="821" t="n"/>
      <c r="G75" s="519" t="n">
        <v>0.6576576576576577</v>
      </c>
      <c r="H75" s="820" t="n"/>
      <c r="I75" s="820" t="n"/>
      <c r="J75" s="821" t="n"/>
      <c r="K75" s="513" t="inlineStr">
        <is>
          <t>Durante el desarrollo del ejercicio de Autoevaluación el programa académico ha contado con la participación de 292 estudiantes que representan el 65,77% de la comunidad.</t>
        </is>
      </c>
      <c r="L75" s="820" t="n"/>
      <c r="M75" s="820" t="n"/>
      <c r="N75" s="820" t="n"/>
      <c r="O75" s="821" t="n"/>
      <c r="P75" s="318" t="n"/>
      <c r="Q75" s="316" t="n"/>
      <c r="R75" s="316" t="n"/>
      <c r="S75" s="316" t="n"/>
      <c r="T75" s="316" t="n"/>
      <c r="U75" s="316" t="n"/>
      <c r="V75" s="316" t="n"/>
      <c r="W75" s="316" t="n"/>
      <c r="X75" s="316" t="n"/>
      <c r="Y75" s="316" t="n"/>
      <c r="Z75" s="316" t="n"/>
      <c r="AA75" s="316" t="n"/>
      <c r="AB75" s="316" t="n"/>
    </row>
    <row r="76" ht="45" customFormat="1" customHeight="1" s="317">
      <c r="A76" s="316" t="n"/>
      <c r="B76" s="318" t="n"/>
      <c r="C76" s="785" t="inlineStr">
        <is>
          <t>Ingeniería de Sistemas - Ubaté</t>
        </is>
      </c>
      <c r="D76" s="820" t="n"/>
      <c r="E76" s="820" t="n"/>
      <c r="F76" s="821" t="n"/>
      <c r="G76" s="519" t="n">
        <v>0.6927374301675978</v>
      </c>
      <c r="H76" s="820" t="n"/>
      <c r="I76" s="820" t="n"/>
      <c r="J76" s="821" t="n"/>
      <c r="K76" s="513" t="inlineStr">
        <is>
          <t>Durante el desarrollo del ejercicio de Autoevaluación el programa académico ha contado con la participación de 124 estudiantes que representan el 69,27% de la comunidad.</t>
        </is>
      </c>
      <c r="L76" s="820" t="n"/>
      <c r="M76" s="820" t="n"/>
      <c r="N76" s="820" t="n"/>
      <c r="O76" s="821" t="n"/>
      <c r="P76" s="318" t="n"/>
      <c r="Q76" s="316" t="n"/>
      <c r="R76" s="316" t="n"/>
      <c r="S76" s="316" t="n"/>
      <c r="T76" s="316" t="n"/>
      <c r="U76" s="316" t="n"/>
      <c r="V76" s="316" t="n"/>
      <c r="W76" s="316" t="n"/>
      <c r="X76" s="316" t="n"/>
      <c r="Y76" s="316" t="n"/>
      <c r="Z76" s="316" t="n"/>
      <c r="AA76" s="316" t="n"/>
      <c r="AB76" s="316" t="n"/>
    </row>
    <row r="77" ht="45" customFormat="1" customHeight="1" s="317">
      <c r="A77" s="316" t="n"/>
      <c r="B77" s="318" t="n"/>
      <c r="C77" s="785" t="inlineStr">
        <is>
          <t>Ingeniería de Sistemas - Chía</t>
        </is>
      </c>
      <c r="D77" s="820" t="n"/>
      <c r="E77" s="820" t="n"/>
      <c r="F77" s="821" t="n"/>
      <c r="G77" s="519" t="n">
        <v>0.460377358490566</v>
      </c>
      <c r="H77" s="820" t="n"/>
      <c r="I77" s="820" t="n"/>
      <c r="J77" s="821" t="n"/>
      <c r="K77" s="513" t="inlineStr">
        <is>
          <t>Durante el desarrollo del ejercicio de Autoevaluación el programa académico ha contado con la participación de 244 estudiantes que representan el 46,04% de la comunidad.</t>
        </is>
      </c>
      <c r="L77" s="820" t="n"/>
      <c r="M77" s="820" t="n"/>
      <c r="N77" s="820" t="n"/>
      <c r="O77" s="821" t="n"/>
      <c r="P77" s="318" t="n"/>
      <c r="Q77" s="316" t="n"/>
      <c r="R77" s="316" t="n"/>
      <c r="S77" s="316" t="n"/>
      <c r="T77" s="316" t="n"/>
      <c r="U77" s="316" t="n"/>
      <c r="V77" s="316" t="n"/>
      <c r="W77" s="316" t="n"/>
      <c r="X77" s="316" t="n"/>
      <c r="Y77" s="316" t="n"/>
      <c r="Z77" s="316" t="n"/>
      <c r="AA77" s="316" t="n"/>
      <c r="AB77" s="316" t="n"/>
    </row>
    <row r="78" ht="45" customFormat="1" customHeight="1" s="317">
      <c r="A78" s="316" t="n"/>
      <c r="B78" s="318" t="n"/>
      <c r="C78" s="785" t="inlineStr">
        <is>
          <t>Ingeniería de Sistemas - Facatativá</t>
        </is>
      </c>
      <c r="D78" s="820" t="n"/>
      <c r="E78" s="820" t="n"/>
      <c r="F78" s="821" t="n"/>
      <c r="G78" s="519" t="n">
        <v>0.4510250569476082</v>
      </c>
      <c r="H78" s="820" t="n"/>
      <c r="I78" s="820" t="n"/>
      <c r="J78" s="821" t="n"/>
      <c r="K78" s="513" t="inlineStr">
        <is>
          <t>Durante el desarrollo del ejercicio de Autoevaluación el programa académico ha contado con la participación de 198 estudiantes que representan el 45,10% de la comunidad.</t>
        </is>
      </c>
      <c r="L78" s="820" t="n"/>
      <c r="M78" s="820" t="n"/>
      <c r="N78" s="820" t="n"/>
      <c r="O78" s="821" t="n"/>
      <c r="P78" s="318" t="n"/>
      <c r="Q78" s="316" t="n"/>
      <c r="R78" s="316" t="n"/>
      <c r="S78" s="316" t="n"/>
      <c r="T78" s="316" t="n"/>
      <c r="U78" s="316" t="n"/>
      <c r="V78" s="316" t="n"/>
      <c r="W78" s="316" t="n"/>
      <c r="X78" s="316" t="n"/>
      <c r="Y78" s="316" t="n"/>
      <c r="Z78" s="316" t="n"/>
      <c r="AA78" s="316" t="n"/>
      <c r="AB78" s="316" t="n"/>
    </row>
    <row r="79" ht="45" customFormat="1" customHeight="1" s="317">
      <c r="A79" s="316" t="n"/>
      <c r="B79" s="318" t="n"/>
      <c r="C79" s="785" t="inlineStr">
        <is>
          <t>Tecnología en Desarrollo de Software - Soacha</t>
        </is>
      </c>
      <c r="D79" s="820" t="n"/>
      <c r="E79" s="820" t="n"/>
      <c r="F79" s="821" t="n"/>
      <c r="G79" s="519" t="n">
        <v>0.6355140186915887</v>
      </c>
      <c r="H79" s="820" t="n"/>
      <c r="I79" s="820" t="n"/>
      <c r="J79" s="821" t="n"/>
      <c r="K79" s="513" t="inlineStr">
        <is>
          <t>Durante el desarrollo del ejercicio de Autoevaluación el programa académico ha contado con la participación de 68 estudiantes que representan el 63,55% de la comunidad.</t>
        </is>
      </c>
      <c r="L79" s="820" t="n"/>
      <c r="M79" s="820" t="n"/>
      <c r="N79" s="820" t="n"/>
      <c r="O79" s="821" t="n"/>
      <c r="P79" s="318" t="n"/>
      <c r="Q79" s="316" t="n"/>
      <c r="R79" s="316" t="n"/>
      <c r="S79" s="316" t="n"/>
      <c r="T79" s="316" t="n"/>
      <c r="U79" s="316" t="n"/>
      <c r="V79" s="316" t="n"/>
      <c r="W79" s="316" t="n"/>
      <c r="X79" s="316" t="n"/>
      <c r="Y79" s="316" t="n"/>
      <c r="Z79" s="316" t="n"/>
      <c r="AA79" s="316" t="n"/>
      <c r="AB79" s="316" t="n"/>
    </row>
    <row r="80" ht="45" customFormat="1" customHeight="1" s="317">
      <c r="A80" s="316" t="n"/>
      <c r="B80" s="318" t="n"/>
      <c r="C80" s="785" t="inlineStr">
        <is>
          <t>Enfermería - Girardot</t>
        </is>
      </c>
      <c r="D80" s="820" t="n"/>
      <c r="E80" s="820" t="n"/>
      <c r="F80" s="821" t="n"/>
      <c r="G80" s="519" t="n">
        <v>0.7127071823204419</v>
      </c>
      <c r="H80" s="820" t="n"/>
      <c r="I80" s="820" t="n"/>
      <c r="J80" s="821" t="n"/>
      <c r="K80" s="513" t="inlineStr">
        <is>
          <t>Durante el desarrollo del ejercicio de Autoevaluación el programa académico ha contado con la participación de 258 estudiantes que representan el 71,27% de la comunidad.</t>
        </is>
      </c>
      <c r="L80" s="820" t="n"/>
      <c r="M80" s="820" t="n"/>
      <c r="N80" s="820" t="n"/>
      <c r="O80" s="821" t="n"/>
      <c r="P80" s="318" t="n"/>
      <c r="Q80" s="316" t="n"/>
      <c r="R80" s="316" t="n"/>
      <c r="S80" s="316" t="n"/>
      <c r="T80" s="316" t="n"/>
      <c r="U80" s="316" t="n"/>
      <c r="V80" s="316" t="n"/>
      <c r="W80" s="316" t="n"/>
      <c r="X80" s="316" t="n"/>
      <c r="Y80" s="316" t="n"/>
      <c r="Z80" s="316" t="n"/>
      <c r="AA80" s="316" t="n"/>
      <c r="AB80" s="316" t="n"/>
    </row>
    <row r="81" ht="45" customFormat="1" customHeight="1" s="317">
      <c r="A81" s="316" t="n"/>
      <c r="B81" s="318" t="n"/>
      <c r="C81" s="785" t="inlineStr">
        <is>
          <t>Música - Zipaquirá</t>
        </is>
      </c>
      <c r="D81" s="820" t="n"/>
      <c r="E81" s="820" t="n"/>
      <c r="F81" s="821" t="n"/>
      <c r="G81" s="519" t="n">
        <v>0.6518218623481782</v>
      </c>
      <c r="H81" s="820" t="n"/>
      <c r="I81" s="820" t="n"/>
      <c r="J81" s="821" t="n"/>
      <c r="K81" s="513" t="inlineStr">
        <is>
          <t>Durante el desarrollo del ejercicio de Autoevaluación el programa académico ha contado con la participación de 161 estudiantes que representan el 65,18% de la comunidad.</t>
        </is>
      </c>
      <c r="L81" s="820" t="n"/>
      <c r="M81" s="820" t="n"/>
      <c r="N81" s="820" t="n"/>
      <c r="O81" s="821" t="n"/>
      <c r="P81" s="318" t="n"/>
      <c r="Q81" s="316" t="n"/>
      <c r="R81" s="316" t="n"/>
      <c r="S81" s="316" t="n"/>
      <c r="T81" s="316" t="n"/>
      <c r="U81" s="316" t="n"/>
      <c r="V81" s="316" t="n"/>
      <c r="W81" s="316" t="n"/>
      <c r="X81" s="316" t="n"/>
      <c r="Y81" s="316" t="n"/>
      <c r="Z81" s="316" t="n"/>
      <c r="AA81" s="316" t="n"/>
      <c r="AB81" s="316" t="n"/>
    </row>
    <row r="82" ht="45" customFormat="1" customHeight="1" s="317">
      <c r="A82" s="316" t="n"/>
      <c r="B82" s="318" t="n"/>
      <c r="C82" s="785" t="inlineStr">
        <is>
          <t>Psicología - Facatativá</t>
        </is>
      </c>
      <c r="D82" s="820" t="n"/>
      <c r="E82" s="820" t="n"/>
      <c r="F82" s="821" t="n"/>
      <c r="G82" s="519" t="n">
        <v>1</v>
      </c>
      <c r="H82" s="820" t="n"/>
      <c r="I82" s="820" t="n"/>
      <c r="J82" s="821" t="n"/>
      <c r="K82" s="513" t="inlineStr">
        <is>
          <t>Durante el desarrollo del ejercicio de Autoevaluación el programa académico ha contado con la participación de 121 estudiantes que representan el 100,00% de la comunidad.</t>
        </is>
      </c>
      <c r="L82" s="820" t="n"/>
      <c r="M82" s="820" t="n"/>
      <c r="N82" s="820" t="n"/>
      <c r="O82" s="821" t="n"/>
      <c r="P82" s="318" t="n"/>
      <c r="Q82" s="316" t="n"/>
      <c r="R82" s="316" t="n"/>
      <c r="S82" s="316" t="n"/>
      <c r="T82" s="316" t="n"/>
      <c r="U82" s="316" t="n"/>
      <c r="V82" s="316" t="n"/>
      <c r="W82" s="316" t="n"/>
      <c r="X82" s="316" t="n"/>
      <c r="Y82" s="316" t="n"/>
      <c r="Z82" s="316" t="n"/>
      <c r="AA82" s="316" t="n"/>
      <c r="AB82" s="316" t="n"/>
    </row>
    <row r="83" ht="45" customFormat="1" customHeight="1" s="317">
      <c r="A83" s="316" t="n"/>
      <c r="B83" s="318" t="n"/>
      <c r="C83" s="785" t="inlineStr">
        <is>
          <t>Esp. en Gerencia para el Desarrollo Organizacional</t>
        </is>
      </c>
      <c r="D83" s="820" t="n"/>
      <c r="E83" s="820" t="n"/>
      <c r="F83" s="821" t="n"/>
      <c r="G83" s="519" t="n">
        <v>0.8787878787878788</v>
      </c>
      <c r="H83" s="820" t="n"/>
      <c r="I83" s="820" t="n"/>
      <c r="J83" s="821" t="n"/>
      <c r="K83" s="513" t="inlineStr">
        <is>
          <t>Durante el desarrollo del ejercicio de Autoevaluación el programa académico ha contado con la participación de 29 estudiantes que representan el 87,88% de la comunidad.</t>
        </is>
      </c>
      <c r="L83" s="820" t="n"/>
      <c r="M83" s="820" t="n"/>
      <c r="N83" s="820" t="n"/>
      <c r="O83" s="821" t="n"/>
      <c r="P83" s="318" t="n"/>
      <c r="Q83" s="316" t="n"/>
      <c r="R83" s="316" t="n"/>
      <c r="S83" s="316" t="n"/>
      <c r="T83" s="316" t="n"/>
      <c r="U83" s="316" t="n"/>
      <c r="V83" s="316" t="n"/>
      <c r="W83" s="316" t="n"/>
      <c r="X83" s="316" t="n"/>
      <c r="Y83" s="316" t="n"/>
      <c r="Z83" s="316" t="n"/>
      <c r="AA83" s="316" t="n"/>
      <c r="AB83" s="316" t="n"/>
    </row>
    <row r="84" ht="45" customFormat="1" customHeight="1" s="317">
      <c r="A84" s="316" t="n"/>
      <c r="B84" s="318" t="n"/>
      <c r="C84" s="785" t="inlineStr">
        <is>
          <t>Esp. en Procesos Pedagógicos del Entrenamiento Deportivo</t>
        </is>
      </c>
      <c r="D84" s="820" t="n"/>
      <c r="E84" s="820" t="n"/>
      <c r="F84" s="821" t="n"/>
      <c r="G84" s="519" t="n">
        <v>0.1388888888888889</v>
      </c>
      <c r="H84" s="820" t="n"/>
      <c r="I84" s="820" t="n"/>
      <c r="J84" s="821" t="n"/>
      <c r="K84" s="513" t="inlineStr">
        <is>
          <t>Durante el desarrollo del ejercicio de Autoevaluación el programa académico ha contado con la participación de 5 estudiantes que representan el 13,89% de la comunidad.</t>
        </is>
      </c>
      <c r="L84" s="820" t="n"/>
      <c r="M84" s="820" t="n"/>
      <c r="N84" s="820" t="n"/>
      <c r="O84" s="821" t="n"/>
      <c r="P84" s="318" t="n"/>
      <c r="Q84" s="316" t="n"/>
      <c r="R84" s="316" t="n"/>
      <c r="S84" s="316" t="n"/>
      <c r="T84" s="316" t="n"/>
      <c r="U84" s="316" t="n"/>
      <c r="V84" s="316" t="n"/>
      <c r="W84" s="316" t="n"/>
      <c r="X84" s="316" t="n"/>
      <c r="Y84" s="316" t="n"/>
      <c r="Z84" s="316" t="n"/>
      <c r="AA84" s="316" t="n"/>
      <c r="AB84" s="316" t="n"/>
    </row>
    <row r="85" ht="45" customFormat="1" customHeight="1" s="317">
      <c r="A85" s="316" t="n"/>
      <c r="B85" s="318" t="n"/>
      <c r="C85" s="785" t="inlineStr">
        <is>
          <t>Esp. en Educación Ambiental y Desarrollo de la Comunidad</t>
        </is>
      </c>
      <c r="D85" s="820" t="n"/>
      <c r="E85" s="820" t="n"/>
      <c r="F85" s="821" t="n"/>
      <c r="G85" s="519" t="n">
        <v>0.6</v>
      </c>
      <c r="H85" s="820" t="n"/>
      <c r="I85" s="820" t="n"/>
      <c r="J85" s="821" t="n"/>
      <c r="K85" s="513" t="inlineStr">
        <is>
          <t>Durante el desarrollo del ejercicio de Autoevaluación el programa académico ha contado con la participación de 21 estudiantes que representan el 60,00% de la comunidad.</t>
        </is>
      </c>
      <c r="L85" s="820" t="n"/>
      <c r="M85" s="820" t="n"/>
      <c r="N85" s="820" t="n"/>
      <c r="O85" s="821" t="n"/>
      <c r="P85" s="318" t="n"/>
      <c r="Q85" s="316" t="n"/>
      <c r="R85" s="316" t="n"/>
      <c r="S85" s="316" t="n"/>
      <c r="T85" s="316" t="n"/>
      <c r="U85" s="316" t="n"/>
      <c r="V85" s="316" t="n"/>
      <c r="W85" s="316" t="n"/>
      <c r="X85" s="316" t="n"/>
      <c r="Y85" s="316" t="n"/>
      <c r="Z85" s="316" t="n"/>
      <c r="AA85" s="316" t="n"/>
      <c r="AB85" s="316" t="n"/>
    </row>
    <row r="86" ht="45" customFormat="1" customHeight="1" s="317">
      <c r="A86" s="316" t="n"/>
      <c r="B86" s="318" t="n"/>
      <c r="C86" s="785" t="inlineStr">
        <is>
          <t>Esp. Negocios y Comercio Electrónico</t>
        </is>
      </c>
      <c r="D86" s="820" t="n"/>
      <c r="E86" s="820" t="n"/>
      <c r="F86" s="821" t="n"/>
      <c r="G86" s="519" t="n">
        <v>1</v>
      </c>
      <c r="H86" s="820" t="n"/>
      <c r="I86" s="820" t="n"/>
      <c r="J86" s="821" t="n"/>
      <c r="K86" s="513" t="inlineStr">
        <is>
          <t>Durante el desarrollo del ejercicio de Autoevaluación el programa académico ha contado con la participación de 10 estudiantes que representan el 100,0% de la comunidad.</t>
        </is>
      </c>
      <c r="L86" s="820" t="n"/>
      <c r="M86" s="820" t="n"/>
      <c r="N86" s="820" t="n"/>
      <c r="O86" s="821" t="n"/>
      <c r="P86" s="318" t="n"/>
      <c r="Q86" s="316" t="n"/>
      <c r="R86" s="316" t="n"/>
      <c r="S86" s="316" t="n"/>
      <c r="T86" s="316" t="n"/>
      <c r="U86" s="316" t="n"/>
      <c r="V86" s="316" t="n"/>
      <c r="W86" s="316" t="n"/>
      <c r="X86" s="316" t="n"/>
      <c r="Y86" s="316" t="n"/>
      <c r="Z86" s="316" t="n"/>
      <c r="AA86" s="316" t="n"/>
      <c r="AB86" s="316" t="n"/>
    </row>
    <row r="87" ht="45" customFormat="1" customHeight="1" s="317">
      <c r="A87" s="316" t="n"/>
      <c r="B87" s="318" t="n"/>
      <c r="C87" s="785" t="inlineStr">
        <is>
          <t>Esp. Gestión de Sistemas de Información Gerencial (Virtual)</t>
        </is>
      </c>
      <c r="D87" s="820" t="n"/>
      <c r="E87" s="820" t="n"/>
      <c r="F87" s="821" t="n"/>
      <c r="G87" s="519" t="n">
        <v>0.8043478260869565</v>
      </c>
      <c r="H87" s="820" t="n"/>
      <c r="I87" s="820" t="n"/>
      <c r="J87" s="821" t="n"/>
      <c r="K87" s="513" t="inlineStr">
        <is>
          <t>Durante el desarrollo del ejercicio de Autoevaluación el programa académico ha contado con la participación de 37 estudiantes que representan el 80,43% de la comunidad.</t>
        </is>
      </c>
      <c r="L87" s="820" t="n"/>
      <c r="M87" s="820" t="n"/>
      <c r="N87" s="820" t="n"/>
      <c r="O87" s="821" t="n"/>
      <c r="P87" s="318" t="n"/>
      <c r="Q87" s="316" t="n"/>
      <c r="R87" s="316" t="n"/>
      <c r="S87" s="316" t="n"/>
      <c r="T87" s="316" t="n"/>
      <c r="U87" s="316" t="n"/>
      <c r="V87" s="316" t="n"/>
      <c r="W87" s="316" t="n"/>
      <c r="X87" s="316" t="n"/>
      <c r="Y87" s="316" t="n"/>
      <c r="Z87" s="316" t="n"/>
      <c r="AA87" s="316" t="n"/>
      <c r="AB87" s="316" t="n"/>
    </row>
    <row r="88" ht="45" customFormat="1" customHeight="1" s="317">
      <c r="A88" s="316" t="n"/>
      <c r="B88" s="318" t="n"/>
      <c r="C88" s="785" t="inlineStr">
        <is>
          <t>Maestría en Educación</t>
        </is>
      </c>
      <c r="D88" s="820" t="n"/>
      <c r="E88" s="820" t="n"/>
      <c r="F88" s="821" t="n"/>
      <c r="G88" s="519" t="n">
        <v>0.3561643835616438</v>
      </c>
      <c r="H88" s="820" t="n"/>
      <c r="I88" s="820" t="n"/>
      <c r="J88" s="821" t="n"/>
      <c r="K88" s="513" t="inlineStr">
        <is>
          <t>Durante el desarrollo del ejercicio de Autoevaluación el programa académico ha contado con la participación de 26 estudiantes que representan el 35,62% de la comunidad.</t>
        </is>
      </c>
      <c r="L88" s="820" t="n"/>
      <c r="M88" s="820" t="n"/>
      <c r="N88" s="820" t="n"/>
      <c r="O88" s="821" t="n"/>
      <c r="P88" s="318" t="n"/>
      <c r="Q88" s="316" t="n"/>
      <c r="R88" s="316" t="n"/>
      <c r="S88" s="316" t="n"/>
      <c r="T88" s="316" t="n"/>
      <c r="U88" s="316" t="n"/>
      <c r="V88" s="316" t="n"/>
      <c r="W88" s="316" t="n"/>
      <c r="X88" s="316" t="n"/>
      <c r="Y88" s="316" t="n"/>
      <c r="Z88" s="316" t="n"/>
      <c r="AA88" s="316" t="n"/>
      <c r="AB88" s="316" t="n"/>
    </row>
    <row r="89" ht="45" customFormat="1" customHeight="1" s="317">
      <c r="A89" s="316" t="n"/>
      <c r="B89" s="318" t="n"/>
      <c r="C89" s="785" t="inlineStr">
        <is>
          <t>Maestría en Ciencias Ambientales</t>
        </is>
      </c>
      <c r="D89" s="820" t="n"/>
      <c r="E89" s="820" t="n"/>
      <c r="F89" s="821" t="n"/>
      <c r="G89" s="519" t="n">
        <v>0.8571428571428571</v>
      </c>
      <c r="H89" s="820" t="n"/>
      <c r="I89" s="820" t="n"/>
      <c r="J89" s="821" t="n"/>
      <c r="K89" s="513" t="inlineStr">
        <is>
          <t>Durante el desarrollo del ejercicio de Autoevaluación el programa académico ha contado con la participación de 24 estudiantes que representan el 85,71% de la comunidad.</t>
        </is>
      </c>
      <c r="L89" s="820" t="n"/>
      <c r="M89" s="820" t="n"/>
      <c r="N89" s="820" t="n"/>
      <c r="O89" s="821" t="n"/>
      <c r="P89" s="318" t="n"/>
      <c r="Q89" s="316" t="n"/>
      <c r="R89" s="316" t="n"/>
      <c r="S89" s="316" t="n"/>
      <c r="T89" s="316" t="n"/>
      <c r="U89" s="316" t="n"/>
      <c r="V89" s="316" t="n"/>
      <c r="W89" s="316" t="n"/>
      <c r="X89" s="316" t="n"/>
      <c r="Y89" s="316" t="n"/>
      <c r="Z89" s="316" t="n"/>
      <c r="AA89" s="316" t="n"/>
      <c r="AB89" s="316" t="n"/>
    </row>
    <row r="90" customFormat="1" s="317">
      <c r="A90" s="316" t="n"/>
      <c r="B90" s="318" t="n"/>
      <c r="C90" s="788" t="n"/>
      <c r="D90" s="812" t="n"/>
      <c r="E90" s="812" t="n"/>
      <c r="F90" s="812" t="n"/>
      <c r="G90" s="788" t="n"/>
      <c r="H90" s="812" t="n"/>
      <c r="I90" s="812" t="n"/>
      <c r="J90" s="812" t="n"/>
      <c r="K90" s="788" t="n"/>
      <c r="L90" s="812" t="n"/>
      <c r="M90" s="812" t="n"/>
      <c r="N90" s="812" t="n"/>
      <c r="O90" s="812" t="n"/>
      <c r="P90" s="318" t="n"/>
      <c r="Q90" s="316" t="n"/>
      <c r="R90" s="316" t="n"/>
      <c r="S90" s="316" t="n"/>
      <c r="T90" s="316" t="n"/>
      <c r="U90" s="316" t="n"/>
      <c r="V90" s="316" t="n"/>
      <c r="W90" s="316" t="n"/>
      <c r="X90" s="316" t="n"/>
      <c r="Y90" s="316" t="n"/>
      <c r="Z90" s="316" t="n"/>
      <c r="AA90" s="316" t="n"/>
      <c r="AB90" s="316" t="n"/>
    </row>
    <row r="91" customFormat="1" s="317">
      <c r="A91" s="316" t="n"/>
      <c r="B91" s="318" t="n"/>
      <c r="C91" s="349" t="n"/>
      <c r="D91" s="350" t="n"/>
      <c r="E91" s="350" t="n"/>
      <c r="F91" s="350" t="n"/>
      <c r="G91" s="350" t="n"/>
      <c r="H91" s="350" t="n"/>
      <c r="I91" s="350" t="n"/>
      <c r="J91" s="350" t="n"/>
      <c r="K91" s="350" t="n"/>
      <c r="L91" s="350" t="n"/>
      <c r="M91" s="350" t="n"/>
      <c r="N91" s="350" t="n"/>
      <c r="O91" s="350" t="n"/>
      <c r="P91" s="318" t="n"/>
      <c r="Q91" s="316" t="n"/>
      <c r="R91" s="316" t="n"/>
      <c r="S91" s="316" t="n"/>
      <c r="T91" s="316" t="n"/>
      <c r="U91" s="316" t="n"/>
      <c r="V91" s="316" t="n"/>
      <c r="W91" s="316" t="n"/>
      <c r="X91" s="316" t="n"/>
      <c r="Y91" s="316" t="n"/>
      <c r="Z91" s="316" t="n"/>
      <c r="AA91" s="316" t="n"/>
      <c r="AB91" s="316" t="n"/>
    </row>
    <row r="94" customFormat="1" s="260">
      <c r="C94" s="259" t="n"/>
      <c r="D94" s="259" t="n"/>
      <c r="E94" s="259" t="n"/>
      <c r="F94" s="259" t="n"/>
      <c r="G94" s="259" t="n"/>
      <c r="H94" s="259" t="n"/>
      <c r="I94" s="259" t="n"/>
      <c r="J94" s="259" t="n"/>
      <c r="K94" s="259" t="n"/>
      <c r="L94" s="259" t="n"/>
      <c r="M94" s="259" t="n"/>
      <c r="N94" s="259" t="n"/>
      <c r="O94" s="259" t="n"/>
    </row>
    <row r="95" customFormat="1" s="260">
      <c r="C95" s="259" t="n"/>
      <c r="D95" s="259" t="n"/>
      <c r="E95" s="259" t="n"/>
      <c r="F95" s="259" t="n"/>
      <c r="G95" s="259" t="n"/>
      <c r="H95" s="259" t="n"/>
      <c r="I95" s="259" t="n"/>
      <c r="J95" s="259" t="n"/>
      <c r="K95" s="259" t="n"/>
      <c r="L95" s="259" t="n"/>
      <c r="M95" s="259" t="n"/>
      <c r="N95" s="259" t="n"/>
      <c r="O95" s="259" t="n"/>
    </row>
    <row r="96" customFormat="1" s="260">
      <c r="C96" s="259" t="n"/>
      <c r="D96" s="259" t="n"/>
      <c r="E96" s="259" t="n"/>
      <c r="F96" s="259" t="n"/>
      <c r="G96" s="259" t="n"/>
      <c r="H96" s="259" t="n"/>
      <c r="I96" s="259" t="n"/>
      <c r="J96" s="259" t="n"/>
      <c r="K96" s="259" t="n"/>
      <c r="L96" s="259" t="n"/>
      <c r="M96" s="259" t="n"/>
      <c r="N96" s="259" t="n"/>
      <c r="O96" s="259" t="n"/>
    </row>
    <row r="97" customFormat="1" s="260">
      <c r="C97" s="259" t="n"/>
      <c r="D97" s="259" t="n"/>
      <c r="E97" s="259" t="n"/>
      <c r="F97" s="259" t="n"/>
      <c r="G97" s="259" t="n"/>
      <c r="H97" s="259" t="n"/>
      <c r="I97" s="259" t="n"/>
      <c r="J97" s="259" t="n"/>
      <c r="K97" s="259" t="n"/>
      <c r="L97" s="259" t="n"/>
      <c r="M97" s="259" t="n"/>
      <c r="N97" s="259" t="n"/>
      <c r="O97" s="259" t="n"/>
    </row>
    <row r="98" customFormat="1" s="260">
      <c r="C98" s="259" t="n"/>
      <c r="D98" s="259" t="n"/>
      <c r="E98" s="259" t="n"/>
      <c r="F98" s="259" t="n"/>
      <c r="G98" s="259" t="n"/>
      <c r="H98" s="259" t="n"/>
      <c r="I98" s="259" t="n"/>
      <c r="J98" s="259" t="n"/>
      <c r="K98" s="259" t="n"/>
      <c r="L98" s="259" t="n"/>
      <c r="M98" s="259" t="n"/>
      <c r="N98" s="259" t="n"/>
      <c r="O98" s="259" t="n"/>
    </row>
    <row r="99" customFormat="1" s="260">
      <c r="C99" s="259" t="n"/>
      <c r="D99" s="259" t="n"/>
      <c r="E99" s="259" t="n"/>
      <c r="F99" s="259" t="n"/>
      <c r="G99" s="259" t="n"/>
      <c r="H99" s="259" t="n"/>
      <c r="I99" s="259" t="n"/>
      <c r="J99" s="259" t="n"/>
      <c r="K99" s="259" t="n"/>
      <c r="L99" s="259" t="n"/>
      <c r="M99" s="259" t="n"/>
      <c r="N99" s="259" t="n"/>
      <c r="O99" s="259" t="n"/>
    </row>
    <row r="100" customFormat="1" s="260">
      <c r="C100" s="259" t="n"/>
      <c r="D100" s="259" t="n"/>
      <c r="E100" s="259" t="n"/>
      <c r="F100" s="259" t="n"/>
      <c r="G100" s="355" t="inlineStr">
        <is>
          <t>Estratégico</t>
        </is>
      </c>
      <c r="H100" s="262" t="n"/>
      <c r="I100" s="262" t="n"/>
      <c r="J100" s="355" t="inlineStr">
        <is>
          <t>Eficacia</t>
        </is>
      </c>
      <c r="K100" s="259" t="n"/>
      <c r="L100" s="259" t="n"/>
      <c r="M100" s="259" t="n"/>
      <c r="N100" s="259" t="n"/>
      <c r="O100" s="259" t="n"/>
    </row>
    <row r="101" customFormat="1" s="260">
      <c r="C101" s="259" t="n"/>
      <c r="D101" s="259" t="n"/>
      <c r="E101" s="259" t="n"/>
      <c r="F101" s="259" t="n"/>
      <c r="G101" s="355" t="inlineStr">
        <is>
          <t>Misional</t>
        </is>
      </c>
      <c r="H101" s="262" t="n"/>
      <c r="I101" s="262" t="n"/>
      <c r="J101" s="355" t="inlineStr">
        <is>
          <t>Eficiencia</t>
        </is>
      </c>
      <c r="K101" s="259" t="n"/>
      <c r="L101" s="259" t="n"/>
      <c r="M101" s="259" t="n"/>
      <c r="N101" s="259" t="n"/>
      <c r="O101" s="259" t="n"/>
    </row>
    <row r="102" customFormat="1" s="260">
      <c r="C102" s="259" t="n"/>
      <c r="D102" s="259" t="n"/>
      <c r="E102" s="259" t="n"/>
      <c r="F102" s="259" t="n"/>
      <c r="G102" s="355" t="inlineStr">
        <is>
          <t>Apoyo</t>
        </is>
      </c>
      <c r="H102" s="262" t="n"/>
      <c r="I102" s="262" t="n"/>
      <c r="J102" s="355" t="inlineStr">
        <is>
          <t>Acreditación</t>
        </is>
      </c>
      <c r="K102" s="259" t="n"/>
      <c r="L102" s="259" t="n"/>
      <c r="M102" s="259" t="n"/>
      <c r="N102" s="259" t="n"/>
      <c r="O102" s="259" t="n"/>
    </row>
    <row r="103" customFormat="1" s="260">
      <c r="C103" s="259" t="n"/>
      <c r="D103" s="259" t="n"/>
      <c r="E103" s="259" t="n"/>
      <c r="F103" s="259" t="n"/>
      <c r="G103" s="355" t="inlineStr">
        <is>
          <t>Seguimiento, Medición, Análisis y Evaluación</t>
        </is>
      </c>
      <c r="H103" s="262" t="n"/>
      <c r="I103" s="262" t="n"/>
      <c r="J103" s="355" t="inlineStr">
        <is>
          <t>Positiva</t>
        </is>
      </c>
      <c r="K103" s="259" t="n"/>
      <c r="L103" s="259" t="n"/>
      <c r="M103" s="259" t="n"/>
      <c r="N103" s="259" t="n"/>
      <c r="O103" s="259" t="n"/>
    </row>
    <row r="104" customFormat="1" s="260">
      <c r="C104" s="259" t="n"/>
      <c r="D104" s="259" t="n"/>
      <c r="E104" s="259" t="n"/>
      <c r="F104" s="259" t="n"/>
      <c r="G104" s="355" t="inlineStr">
        <is>
          <t>Direccionamiento Estratégico</t>
        </is>
      </c>
      <c r="H104" s="262" t="n"/>
      <c r="I104" s="262" t="n"/>
      <c r="J104" s="355" t="inlineStr">
        <is>
          <t>Negativa</t>
        </is>
      </c>
      <c r="K104" s="259" t="n"/>
      <c r="L104" s="259" t="n"/>
      <c r="M104" s="259" t="n"/>
      <c r="N104" s="259" t="n"/>
      <c r="O104" s="259" t="n"/>
    </row>
    <row r="105" customFormat="1" s="260">
      <c r="C105" s="259" t="n"/>
      <c r="D105" s="259" t="n"/>
      <c r="E105" s="259" t="n"/>
      <c r="F105" s="259" t="n"/>
      <c r="G105" s="355" t="inlineStr">
        <is>
          <t>Planeación Institucional</t>
        </is>
      </c>
      <c r="H105" s="262" t="n"/>
      <c r="I105" s="262" t="n"/>
      <c r="J105" s="355" t="inlineStr">
        <is>
          <t>Por Unidad Regional</t>
        </is>
      </c>
      <c r="K105" s="259" t="n"/>
      <c r="L105" s="259" t="n"/>
      <c r="M105" s="259" t="n"/>
      <c r="N105" s="259" t="n"/>
      <c r="O105" s="259" t="n"/>
    </row>
    <row r="106" customFormat="1" s="260">
      <c r="C106" s="259" t="n"/>
      <c r="D106" s="259" t="n"/>
      <c r="E106" s="259" t="n"/>
      <c r="F106" s="259" t="n"/>
      <c r="G106" s="355" t="inlineStr">
        <is>
          <t>Proyectos Especiales y Relaciones Interinstitucionales</t>
        </is>
      </c>
      <c r="H106" s="262" t="n"/>
      <c r="I106" s="262" t="n"/>
      <c r="J106" s="355" t="inlineStr">
        <is>
          <t>Por Facultad</t>
        </is>
      </c>
      <c r="K106" s="259" t="n"/>
      <c r="L106" s="259" t="n"/>
      <c r="M106" s="259" t="n"/>
      <c r="N106" s="259" t="n"/>
      <c r="O106" s="259" t="n"/>
    </row>
    <row r="107" customFormat="1" s="260">
      <c r="C107" s="259" t="n"/>
      <c r="D107" s="259" t="n"/>
      <c r="E107" s="259" t="n"/>
      <c r="F107" s="259" t="n"/>
      <c r="G107" s="355" t="inlineStr">
        <is>
          <t>Sistemas Integrados</t>
        </is>
      </c>
      <c r="H107" s="262" t="n"/>
      <c r="I107" s="262" t="n"/>
      <c r="J107" s="355" t="inlineStr">
        <is>
          <t>Por Programa Académico</t>
        </is>
      </c>
      <c r="K107" s="259" t="n"/>
      <c r="L107" s="259" t="n"/>
      <c r="M107" s="259" t="n"/>
      <c r="N107" s="259" t="n"/>
      <c r="O107" s="259" t="n"/>
    </row>
    <row r="108" customFormat="1" s="260">
      <c r="C108" s="259" t="n"/>
      <c r="D108" s="259" t="n"/>
      <c r="E108" s="259" t="n"/>
      <c r="F108" s="259" t="n"/>
      <c r="G108" s="355" t="inlineStr">
        <is>
          <t>Autoevaluación y Acreditación</t>
        </is>
      </c>
      <c r="H108" s="262" t="n"/>
      <c r="I108" s="262" t="n"/>
      <c r="J108" s="355" t="inlineStr">
        <is>
          <t>Por área</t>
        </is>
      </c>
      <c r="K108" s="259" t="n"/>
      <c r="L108" s="259" t="n"/>
      <c r="M108" s="259" t="n"/>
      <c r="N108" s="259" t="n"/>
      <c r="O108" s="259" t="n"/>
    </row>
    <row r="109" customFormat="1" s="260">
      <c r="C109" s="259" t="n"/>
      <c r="D109" s="259" t="n"/>
      <c r="E109" s="259" t="n"/>
      <c r="F109" s="259" t="n"/>
      <c r="G109" s="355" t="inlineStr">
        <is>
          <t>Comunicaciones</t>
        </is>
      </c>
      <c r="H109" s="262" t="n"/>
      <c r="I109" s="262" t="n"/>
      <c r="J109" s="355" t="inlineStr">
        <is>
          <t>Por Laboratorio</t>
        </is>
      </c>
      <c r="K109" s="259" t="n"/>
      <c r="L109" s="259" t="n"/>
      <c r="M109" s="259" t="n"/>
      <c r="N109" s="259" t="n"/>
      <c r="O109" s="259" t="n"/>
    </row>
    <row r="110" customFormat="1" s="260">
      <c r="C110" s="259" t="n"/>
      <c r="D110" s="259" t="n"/>
      <c r="E110" s="259" t="n"/>
      <c r="F110" s="259" t="n"/>
      <c r="G110" s="355" t="inlineStr">
        <is>
          <t>Formación y Aprendizaje</t>
        </is>
      </c>
      <c r="H110" s="262" t="n"/>
      <c r="I110" s="262" t="n"/>
      <c r="J110" s="355" t="inlineStr">
        <is>
          <t>Otros</t>
        </is>
      </c>
      <c r="K110" s="259" t="n"/>
      <c r="L110" s="259" t="n"/>
      <c r="M110" s="259" t="n"/>
      <c r="N110" s="259" t="n"/>
      <c r="O110" s="259" t="n"/>
    </row>
    <row r="111" customFormat="1" s="260">
      <c r="C111" s="259" t="n"/>
      <c r="D111" s="259" t="n"/>
      <c r="E111" s="259" t="n"/>
      <c r="F111" s="259" t="n"/>
      <c r="G111" s="355" t="inlineStr">
        <is>
          <t>Ciencia, Tecnología e Innovación</t>
        </is>
      </c>
      <c r="H111" s="262" t="n"/>
      <c r="I111" s="262" t="n"/>
      <c r="J111" s="355" t="inlineStr">
        <is>
          <t>No Aplica</t>
        </is>
      </c>
      <c r="K111" s="259" t="n"/>
      <c r="L111" s="259" t="n"/>
      <c r="M111" s="259" t="n"/>
      <c r="N111" s="259" t="n"/>
      <c r="O111" s="259" t="n"/>
    </row>
    <row r="112">
      <c r="G112" s="355" t="inlineStr">
        <is>
          <t>Interacción Social Universitaria</t>
        </is>
      </c>
      <c r="H112" s="262" t="n"/>
      <c r="I112" s="262" t="n"/>
      <c r="J112" s="262" t="n"/>
      <c r="K112" s="259" t="n"/>
      <c r="L112" s="259" t="n"/>
    </row>
    <row r="113">
      <c r="G113" s="355" t="inlineStr">
        <is>
          <t>Bienestar Universitario</t>
        </is>
      </c>
      <c r="H113" s="262" t="n"/>
      <c r="I113" s="262" t="n"/>
      <c r="J113" s="262" t="n"/>
      <c r="K113" s="259" t="n"/>
      <c r="L113" s="259" t="n"/>
    </row>
    <row r="114">
      <c r="G114" s="355" t="inlineStr">
        <is>
          <t>Admisiones y Registro</t>
        </is>
      </c>
      <c r="H114" s="262" t="n"/>
      <c r="I114" s="262" t="n"/>
      <c r="J114" s="262" t="n"/>
      <c r="K114" s="259" t="n"/>
      <c r="L114" s="259" t="n"/>
    </row>
    <row r="115">
      <c r="G115" s="355" t="inlineStr">
        <is>
          <t>Graduados</t>
        </is>
      </c>
      <c r="H115" s="262" t="n"/>
      <c r="I115" s="262" t="n"/>
      <c r="J115" s="262" t="n"/>
      <c r="K115" s="259" t="n"/>
      <c r="L115" s="259" t="n"/>
    </row>
    <row r="116">
      <c r="G116" s="355" t="inlineStr">
        <is>
          <t>Dialogando con el Mundo</t>
        </is>
      </c>
      <c r="H116" s="262" t="n"/>
      <c r="I116" s="262" t="n"/>
      <c r="J116" s="262" t="n"/>
      <c r="K116" s="259" t="n"/>
      <c r="L116" s="259" t="n"/>
    </row>
    <row r="117">
      <c r="G117" s="355" t="inlineStr">
        <is>
          <t>Talento Humano</t>
        </is>
      </c>
      <c r="H117" s="262" t="n"/>
      <c r="I117" s="262" t="n"/>
      <c r="J117" s="262" t="n"/>
      <c r="K117" s="259" t="n"/>
      <c r="L117" s="259" t="n"/>
    </row>
    <row r="118">
      <c r="G118" s="355" t="inlineStr">
        <is>
          <t>Jurídica</t>
        </is>
      </c>
      <c r="H118" s="262" t="n"/>
      <c r="I118" s="262" t="n"/>
      <c r="J118" s="262" t="n"/>
      <c r="K118" s="259" t="n"/>
      <c r="L118" s="259" t="n"/>
    </row>
    <row r="119">
      <c r="G119" s="355" t="inlineStr">
        <is>
          <t>Financiera</t>
        </is>
      </c>
      <c r="H119" s="262" t="n"/>
      <c r="I119" s="262" t="n"/>
      <c r="J119" s="262" t="n"/>
      <c r="K119" s="259" t="n"/>
      <c r="L119" s="259" t="n"/>
    </row>
    <row r="120">
      <c r="G120" s="355" t="inlineStr">
        <is>
          <t>Sistemas y Tecnología</t>
        </is>
      </c>
      <c r="H120" s="262" t="n"/>
      <c r="I120" s="262" t="n"/>
      <c r="J120" s="262" t="n"/>
      <c r="K120" s="259" t="n"/>
      <c r="L120" s="259" t="n"/>
    </row>
    <row r="121">
      <c r="G121" s="355" t="inlineStr">
        <is>
          <t>Bienes y Servicios</t>
        </is>
      </c>
      <c r="H121" s="262" t="n"/>
      <c r="I121" s="262" t="n"/>
      <c r="J121" s="262" t="n"/>
      <c r="K121" s="259" t="n"/>
      <c r="L121" s="259" t="n"/>
    </row>
    <row r="122">
      <c r="G122" s="355" t="inlineStr">
        <is>
          <t>Documental</t>
        </is>
      </c>
      <c r="H122" s="262" t="n"/>
      <c r="I122" s="262" t="n"/>
      <c r="J122" s="262" t="n"/>
    </row>
    <row r="123">
      <c r="G123" s="355" t="inlineStr">
        <is>
          <t>Apoyo Académico</t>
        </is>
      </c>
      <c r="H123" s="262" t="n"/>
      <c r="I123" s="262" t="n"/>
      <c r="J123" s="262" t="n"/>
    </row>
    <row r="124">
      <c r="G124" s="355" t="inlineStr">
        <is>
          <t>Control Interno</t>
        </is>
      </c>
      <c r="H124" s="262" t="n"/>
      <c r="I124" s="262" t="n"/>
      <c r="J124" s="262" t="n"/>
    </row>
    <row r="125">
      <c r="G125" s="355" t="inlineStr">
        <is>
          <t>Control Disciplinario</t>
        </is>
      </c>
      <c r="H125" s="262" t="n"/>
      <c r="I125" s="262" t="n"/>
      <c r="J125" s="262" t="n"/>
    </row>
    <row r="126">
      <c r="G126" s="355" t="inlineStr">
        <is>
          <t>Servicio de Atención al Ciudadano</t>
        </is>
      </c>
      <c r="H126" s="262" t="n"/>
      <c r="I126" s="262" t="n"/>
      <c r="J126" s="262" t="n"/>
    </row>
  </sheetData>
  <sheetProtection selectLockedCells="0" selectUnlockedCells="0" algorithmName="SHA-512" sheet="1" objects="1" insertRows="1" insertHyperlinks="1" autoFilter="1" scenarios="1" formatColumns="1" deleteColumns="1" insertColumns="1" pivotTables="1" deleteRows="1" formatCells="1" saltValue="Whr3HXKd9rYEfeJmHtJfbQ==" formatRows="1" sort="1" spinCount="100000" hashValue="atc50RrzY5MMCSIaIP8UBhgT5HWI9yaa+bRZmWWqDC6lUkqxDFn08cAWh5TZ0Kukvct9G72s2W7mPCk4hMzmtQ=="/>
  <mergeCells count="174">
    <mergeCell ref="L17:M17"/>
    <mergeCell ref="K78:O78"/>
    <mergeCell ref="C61:F61"/>
    <mergeCell ref="C52:O52"/>
    <mergeCell ref="J35:O40"/>
    <mergeCell ref="G55:J55"/>
    <mergeCell ref="C72:F72"/>
    <mergeCell ref="K80:O80"/>
    <mergeCell ref="C81:F81"/>
    <mergeCell ref="K54:O54"/>
    <mergeCell ref="K55:O55"/>
    <mergeCell ref="K64:O64"/>
    <mergeCell ref="C78:F78"/>
    <mergeCell ref="J41:O41"/>
    <mergeCell ref="B2:C4"/>
    <mergeCell ref="G72:J72"/>
    <mergeCell ref="C87:F87"/>
    <mergeCell ref="G81:J81"/>
    <mergeCell ref="C62:F62"/>
    <mergeCell ref="K72:O72"/>
    <mergeCell ref="C15:O15"/>
    <mergeCell ref="J43:O43"/>
    <mergeCell ref="G71:J71"/>
    <mergeCell ref="C89:F89"/>
    <mergeCell ref="K56:O56"/>
    <mergeCell ref="C64:F64"/>
    <mergeCell ref="C79:F79"/>
    <mergeCell ref="C73:F73"/>
    <mergeCell ref="J20:K22"/>
    <mergeCell ref="C88:F88"/>
    <mergeCell ref="E6:L6"/>
    <mergeCell ref="J42:O42"/>
    <mergeCell ref="K71:O71"/>
    <mergeCell ref="C26:O26"/>
    <mergeCell ref="C54:F54"/>
    <mergeCell ref="G82:J82"/>
    <mergeCell ref="C63:F63"/>
    <mergeCell ref="C17:D17"/>
    <mergeCell ref="G57:J57"/>
    <mergeCell ref="C16:O16"/>
    <mergeCell ref="G66:J66"/>
    <mergeCell ref="K73:O73"/>
    <mergeCell ref="G53:J53"/>
    <mergeCell ref="C56:F56"/>
    <mergeCell ref="K82:O82"/>
    <mergeCell ref="M5:O5"/>
    <mergeCell ref="G74:J74"/>
    <mergeCell ref="K66:O66"/>
    <mergeCell ref="G68:J68"/>
    <mergeCell ref="G58:J58"/>
    <mergeCell ref="K74:O74"/>
    <mergeCell ref="K68:O68"/>
    <mergeCell ref="K83:O83"/>
    <mergeCell ref="L23:M24"/>
    <mergeCell ref="N23:O24"/>
    <mergeCell ref="C14:D14"/>
    <mergeCell ref="G85:J85"/>
    <mergeCell ref="C67:F67"/>
    <mergeCell ref="E14:O14"/>
    <mergeCell ref="M6:O6"/>
    <mergeCell ref="G75:J75"/>
    <mergeCell ref="G84:J84"/>
    <mergeCell ref="K60:O60"/>
    <mergeCell ref="C20:D22"/>
    <mergeCell ref="J17:K17"/>
    <mergeCell ref="C69:F69"/>
    <mergeCell ref="C83:F83"/>
    <mergeCell ref="E12:H12"/>
    <mergeCell ref="G77:J77"/>
    <mergeCell ref="G86:J86"/>
    <mergeCell ref="K84:O84"/>
    <mergeCell ref="G67:J67"/>
    <mergeCell ref="H17:I17"/>
    <mergeCell ref="G61:J61"/>
    <mergeCell ref="K12:O12"/>
    <mergeCell ref="G70:J70"/>
    <mergeCell ref="K86:O86"/>
    <mergeCell ref="K70:O70"/>
    <mergeCell ref="C27:I43"/>
    <mergeCell ref="G62:J62"/>
    <mergeCell ref="E24:G24"/>
    <mergeCell ref="K65:O65"/>
    <mergeCell ref="C90:F90"/>
    <mergeCell ref="E17:G17"/>
    <mergeCell ref="L20:O20"/>
    <mergeCell ref="K57:O57"/>
    <mergeCell ref="C71:F71"/>
    <mergeCell ref="E18:F18"/>
    <mergeCell ref="J34:O34"/>
    <mergeCell ref="G65:J65"/>
    <mergeCell ref="C76:F76"/>
    <mergeCell ref="G88:J88"/>
    <mergeCell ref="J27:O27"/>
    <mergeCell ref="C82:F82"/>
    <mergeCell ref="G76:J76"/>
    <mergeCell ref="C57:F57"/>
    <mergeCell ref="G90:J90"/>
    <mergeCell ref="C66:F66"/>
    <mergeCell ref="P27:P28"/>
    <mergeCell ref="G60:J60"/>
    <mergeCell ref="C53:F53"/>
    <mergeCell ref="K76:O76"/>
    <mergeCell ref="C77:F77"/>
    <mergeCell ref="E7:L8"/>
    <mergeCell ref="P17:P18"/>
    <mergeCell ref="K85:O85"/>
    <mergeCell ref="C86:F86"/>
    <mergeCell ref="C68:F68"/>
    <mergeCell ref="G59:J59"/>
    <mergeCell ref="G19:K19"/>
    <mergeCell ref="E13:O13"/>
    <mergeCell ref="C58:F58"/>
    <mergeCell ref="K75:O75"/>
    <mergeCell ref="N17:O17"/>
    <mergeCell ref="C12:D12"/>
    <mergeCell ref="K59:O59"/>
    <mergeCell ref="C45:O45"/>
    <mergeCell ref="J23:K24"/>
    <mergeCell ref="J28:O33"/>
    <mergeCell ref="K77:O77"/>
    <mergeCell ref="C5:D8"/>
    <mergeCell ref="C65:F65"/>
    <mergeCell ref="C23:D23"/>
    <mergeCell ref="K61:O61"/>
    <mergeCell ref="C84:F84"/>
    <mergeCell ref="C80:F80"/>
    <mergeCell ref="G78:J78"/>
    <mergeCell ref="E23:G23"/>
    <mergeCell ref="G87:J87"/>
    <mergeCell ref="L18:M19"/>
    <mergeCell ref="C60:F60"/>
    <mergeCell ref="E20:G22"/>
    <mergeCell ref="K62:O62"/>
    <mergeCell ref="G80:J80"/>
    <mergeCell ref="G89:J89"/>
    <mergeCell ref="K87:O87"/>
    <mergeCell ref="C70:F70"/>
    <mergeCell ref="C24:D24"/>
    <mergeCell ref="G64:J64"/>
    <mergeCell ref="G79:J79"/>
    <mergeCell ref="G73:J73"/>
    <mergeCell ref="K89:O89"/>
    <mergeCell ref="M7:O7"/>
    <mergeCell ref="G54:J54"/>
    <mergeCell ref="G63:J63"/>
    <mergeCell ref="E5:L5"/>
    <mergeCell ref="K79:O79"/>
    <mergeCell ref="H20:I22"/>
    <mergeCell ref="C10:O11"/>
    <mergeCell ref="K88:O88"/>
    <mergeCell ref="G56:J56"/>
    <mergeCell ref="K63:O63"/>
    <mergeCell ref="E19:F19"/>
    <mergeCell ref="K81:O81"/>
    <mergeCell ref="K90:O90"/>
    <mergeCell ref="M8:O8"/>
    <mergeCell ref="G18:K18"/>
    <mergeCell ref="C74:F74"/>
    <mergeCell ref="I12:J12"/>
    <mergeCell ref="K58:O58"/>
    <mergeCell ref="K67:O67"/>
    <mergeCell ref="C18:D19"/>
    <mergeCell ref="H23:I24"/>
    <mergeCell ref="C85:F85"/>
    <mergeCell ref="C55:F55"/>
    <mergeCell ref="N18:O19"/>
    <mergeCell ref="C75:F75"/>
    <mergeCell ref="C9:O9"/>
    <mergeCell ref="K53:O53"/>
    <mergeCell ref="G69:J69"/>
    <mergeCell ref="G83:J83"/>
    <mergeCell ref="C59:F59"/>
    <mergeCell ref="C13:D13"/>
    <mergeCell ref="K69:O69"/>
  </mergeCells>
  <dataValidations count="5">
    <dataValidation sqref="E13:O13" showDropDown="0" showInputMessage="1" showErrorMessage="1" allowBlank="1" type="list">
      <formula1>$G$104:$G$126</formula1>
    </dataValidation>
    <dataValidation sqref="E12:H12" showDropDown="0" showInputMessage="1" showErrorMessage="1" allowBlank="1" type="list">
      <formula1>$G$100:$G$103</formula1>
    </dataValidation>
    <dataValidation sqref="J17:K17" showDropDown="0" showInputMessage="1" showErrorMessage="1" allowBlank="1" type="list">
      <formula1>$J$100:$J$102</formula1>
    </dataValidation>
    <dataValidation sqref="J20:K22" showDropDown="0" showInputMessage="1" showErrorMessage="1" allowBlank="1" type="list">
      <formula1>$J$105:$J$111</formula1>
    </dataValidation>
    <dataValidation sqref="E20:G22" showDropDown="0" showInputMessage="1" showErrorMessage="1" allowBlank="1" type="list">
      <formula1>$J$103:$J$104</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13.xml><?xml version="1.0" encoding="utf-8"?>
<worksheet xmlns="http://schemas.openxmlformats.org/spreadsheetml/2006/main">
  <sheetPr codeName="Hoja122">
    <tabColor rgb="FFEDE394"/>
    <outlinePr summaryBelow="1" summaryRight="1"/>
    <pageSetUpPr fitToPage="1"/>
  </sheetPr>
  <dimension ref="A1:AB126"/>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Estratégico</t>
        </is>
      </c>
      <c r="F12" s="801" t="n"/>
      <c r="G12" s="801" t="n"/>
      <c r="H12" s="802" t="n"/>
      <c r="I12" s="763" t="inlineStr">
        <is>
          <t>NOMBRE DEL INDICADOR</t>
        </is>
      </c>
      <c r="J12" s="802" t="n"/>
      <c r="K12" s="463" t="inlineStr">
        <is>
          <t>Participación de docentes en la autoevaluación de los programas académicos</t>
        </is>
      </c>
      <c r="L12" s="801" t="n"/>
      <c r="M12" s="801" t="n"/>
      <c r="N12" s="801" t="n"/>
      <c r="O12" s="802" t="n"/>
      <c r="P12" s="245" t="n"/>
    </row>
    <row r="13" customFormat="1" s="243">
      <c r="B13" s="245" t="n"/>
      <c r="C13" s="684" t="inlineStr">
        <is>
          <t>PROCESO GESTIÓN</t>
        </is>
      </c>
      <c r="D13" s="802" t="n"/>
      <c r="E13" s="706" t="inlineStr">
        <is>
          <t>Autoevaluación y Acreditación</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Autoevaluación y Acreditación</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0.4</v>
      </c>
      <c r="O17" s="802" t="n"/>
      <c r="P17" s="544" t="n"/>
    </row>
    <row r="18" ht="15.75" customFormat="1" customHeight="1" s="243">
      <c r="B18" s="245" t="n"/>
      <c r="C18" s="684" t="inlineStr">
        <is>
          <t>FORMULA</t>
        </is>
      </c>
      <c r="D18" s="800" t="n"/>
      <c r="E18" s="684" t="inlineStr">
        <is>
          <t>NUMERADOR</t>
        </is>
      </c>
      <c r="F18" s="802" t="n"/>
      <c r="G18" s="762" t="inlineStr">
        <is>
          <t>N° de docentes que participaron en la autoevaluación *100</t>
        </is>
      </c>
      <c r="H18" s="801" t="n"/>
      <c r="I18" s="801" t="n"/>
      <c r="J18" s="801" t="n"/>
      <c r="K18" s="802" t="n"/>
      <c r="L18" s="684" t="inlineStr">
        <is>
          <t>UNIDAD DE MEDIDA</t>
        </is>
      </c>
      <c r="M18" s="800" t="n"/>
      <c r="N18" s="545" t="inlineStr">
        <is>
          <t>Porcentual</t>
        </is>
      </c>
      <c r="O18" s="800" t="n"/>
    </row>
    <row r="19" ht="45.75" customFormat="1" customHeight="1" s="243">
      <c r="B19" s="245" t="n"/>
      <c r="C19" s="806" t="n"/>
      <c r="D19" s="807" t="n"/>
      <c r="E19" s="684" t="inlineStr">
        <is>
          <t>DENOMINADOR</t>
        </is>
      </c>
      <c r="F19" s="802" t="n"/>
      <c r="G19" s="481" t="inlineStr">
        <is>
          <t>Total de docentes vinculados en el programa (Aplica solo para programas que presenten autoevaluación durante el desarrollo de la vigencia)</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- 20%</t>
        </is>
      </c>
      <c r="M22" s="328" t="inlineStr">
        <is>
          <t>21% - 30%</t>
        </is>
      </c>
      <c r="N22" s="172" t="inlineStr">
        <is>
          <t>31% - 40%</t>
        </is>
      </c>
      <c r="O22" s="255" t="inlineStr">
        <is>
          <t>41% - 100%</t>
        </is>
      </c>
      <c r="P22" s="245" t="n"/>
    </row>
    <row r="23" ht="26.25" customFormat="1" customHeight="1" s="243">
      <c r="B23" s="245" t="n"/>
      <c r="C23" s="684" t="inlineStr">
        <is>
          <t>ORIGEN DE DATOS NUMERADOR</t>
        </is>
      </c>
      <c r="D23" s="802" t="n"/>
      <c r="E23" s="475" t="inlineStr">
        <is>
          <t>Modulo de aseguramiento de la calidad educativa</t>
        </is>
      </c>
      <c r="F23" s="801" t="n"/>
      <c r="G23" s="802" t="n"/>
      <c r="H23" s="818" t="inlineStr">
        <is>
          <t>FRECUENCIA DE LA MEDICIÓN</t>
        </is>
      </c>
      <c r="I23" s="800" t="n"/>
      <c r="J23" s="762" t="inlineStr">
        <is>
          <t>ANUAL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Base de datos de Talento Humano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 xml:space="preserve">Durante el desarrollo de las fases del proceso de Autoevaluación en la Universidad de Cundinamarca, el 65% de los profesores de todos los programas académicos de la institución aportaron al ejercicio de evaluación de Condiciones de Calidad y dieron cuenta de su percepción respecto al cumplimiento de estos criterios especialmente en la fase aplicación instrumentos de percepción; indicador que da cuenta de la rigurosidad del ejercicio y garantías de participación para la comunidad Universitaria. </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N/A</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45" customFormat="1" customHeight="1" s="247">
      <c r="B47" s="246" t="n"/>
      <c r="C47" s="763">
        <f>G18</f>
        <v/>
      </c>
      <c r="D47" s="762" t="n">
        <v>853</v>
      </c>
      <c r="E47" s="762" t="n"/>
      <c r="F47" s="762" t="n"/>
      <c r="G47" s="762" t="n"/>
      <c r="H47" s="762" t="n"/>
      <c r="I47" s="762" t="n"/>
      <c r="J47" s="762" t="n"/>
      <c r="K47" s="762" t="n"/>
      <c r="L47" s="762" t="n"/>
      <c r="M47" s="762" t="n"/>
      <c r="N47" s="762" t="n"/>
      <c r="O47" s="762" t="n"/>
      <c r="P47" s="246" t="n"/>
    </row>
    <row r="48" ht="120" customFormat="1" customHeight="1" s="247">
      <c r="B48" s="246" t="n"/>
      <c r="C48" s="763">
        <f>G19</f>
        <v/>
      </c>
      <c r="D48" s="762" t="n">
        <v>1316</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43.5" customFormat="1" customHeight="1" s="317">
      <c r="A54" s="316" t="n"/>
      <c r="B54" s="318" t="n"/>
      <c r="C54" s="785" t="inlineStr">
        <is>
          <t>Administración de empresas - Fusagasugá</t>
        </is>
      </c>
      <c r="D54" s="820" t="n"/>
      <c r="E54" s="820" t="n"/>
      <c r="F54" s="821" t="n"/>
      <c r="G54" s="526" t="n">
        <v>0.666666666666667</v>
      </c>
      <c r="H54" s="820" t="n"/>
      <c r="I54" s="820" t="n"/>
      <c r="J54" s="821" t="n"/>
      <c r="K54" s="513" t="inlineStr">
        <is>
          <t>Durante el desarrollo del ejercicio de Autoevaluación el programa académico ha contado con la participación de 42 profesores que representan el 66,67% de la comunidad.</t>
        </is>
      </c>
      <c r="L54" s="820" t="n"/>
      <c r="M54" s="820" t="n"/>
      <c r="N54" s="820" t="n"/>
      <c r="O54" s="821" t="n"/>
      <c r="P54" s="318" t="n"/>
      <c r="Q54" s="316" t="n"/>
      <c r="R54" s="316" t="n"/>
      <c r="S54" s="316" t="n"/>
      <c r="T54" s="316" t="n"/>
      <c r="U54" s="316" t="n"/>
      <c r="V54" s="316" t="n"/>
      <c r="W54" s="316" t="n"/>
      <c r="X54" s="316" t="n"/>
      <c r="Y54" s="316" t="n"/>
      <c r="Z54" s="316" t="n"/>
      <c r="AA54" s="316" t="n"/>
      <c r="AB54" s="316" t="n"/>
    </row>
    <row r="55" ht="43.5" customFormat="1" customHeight="1" s="317">
      <c r="A55" s="316" t="n"/>
      <c r="B55" s="318" t="n"/>
      <c r="C55" s="785" t="inlineStr">
        <is>
          <t>Administración de empresas - Girardot</t>
        </is>
      </c>
      <c r="D55" s="820" t="n"/>
      <c r="E55" s="820" t="n"/>
      <c r="F55" s="821" t="n"/>
      <c r="G55" s="526" t="n">
        <v>0.8048780487804879</v>
      </c>
      <c r="H55" s="820" t="n"/>
      <c r="I55" s="820" t="n"/>
      <c r="J55" s="821" t="n"/>
      <c r="K55" s="513" t="inlineStr">
        <is>
          <t>Durante el desarrollo del ejercicio de Autoevaluación el programa académico ha contado con la participación de 33 profesores que representan el 80,49% de la comunidad.</t>
        </is>
      </c>
      <c r="L55" s="820" t="n"/>
      <c r="M55" s="820" t="n"/>
      <c r="N55" s="820" t="n"/>
      <c r="O55" s="821" t="n"/>
      <c r="P55" s="318" t="n"/>
      <c r="Q55" s="316" t="n"/>
      <c r="R55" s="316" t="n"/>
      <c r="S55" s="316" t="n"/>
      <c r="T55" s="316" t="n"/>
      <c r="U55" s="316" t="n"/>
      <c r="V55" s="316" t="n"/>
      <c r="W55" s="316" t="n"/>
      <c r="X55" s="316" t="n"/>
      <c r="Y55" s="316" t="n"/>
      <c r="Z55" s="316" t="n"/>
      <c r="AA55" s="316" t="n"/>
      <c r="AB55" s="316" t="n"/>
    </row>
    <row r="56" ht="43.5" customFormat="1" customHeight="1" s="317">
      <c r="A56" s="316" t="n"/>
      <c r="B56" s="318" t="n"/>
      <c r="C56" s="785" t="inlineStr">
        <is>
          <t>Administración de empresas - Ubaté</t>
        </is>
      </c>
      <c r="D56" s="820" t="n"/>
      <c r="E56" s="820" t="n"/>
      <c r="F56" s="821" t="n"/>
      <c r="G56" s="526" t="n">
        <v>0.4615384615384616</v>
      </c>
      <c r="H56" s="820" t="n"/>
      <c r="I56" s="820" t="n"/>
      <c r="J56" s="821" t="n"/>
      <c r="K56" s="513" t="inlineStr">
        <is>
          <t>Durante el desarrollo del ejercicio de Autoevaluación el programa académico ha contado con la participación de 12 profesores que representan el 46,15% de la comunidad.</t>
        </is>
      </c>
      <c r="L56" s="820" t="n"/>
      <c r="M56" s="820" t="n"/>
      <c r="N56" s="820" t="n"/>
      <c r="O56" s="821" t="n"/>
      <c r="P56" s="318" t="n"/>
      <c r="Q56" s="316" t="n"/>
      <c r="R56" s="316" t="n"/>
      <c r="S56" s="316" t="n"/>
      <c r="T56" s="316" t="n"/>
      <c r="U56" s="316" t="n"/>
      <c r="V56" s="316" t="n"/>
      <c r="W56" s="316" t="n"/>
      <c r="X56" s="316" t="n"/>
      <c r="Y56" s="316" t="n"/>
      <c r="Z56" s="316" t="n"/>
      <c r="AA56" s="316" t="n"/>
      <c r="AB56" s="316" t="n"/>
    </row>
    <row r="57" ht="43.5" customFormat="1" customHeight="1" s="317">
      <c r="A57" s="316" t="n"/>
      <c r="B57" s="318" t="n"/>
      <c r="C57" s="785" t="inlineStr">
        <is>
          <t>Administración de empresas - Chía</t>
        </is>
      </c>
      <c r="D57" s="820" t="n"/>
      <c r="E57" s="820" t="n"/>
      <c r="F57" s="821" t="n"/>
      <c r="G57" s="526" t="n">
        <v>0.6304347826086957</v>
      </c>
      <c r="H57" s="820" t="n"/>
      <c r="I57" s="820" t="n"/>
      <c r="J57" s="821" t="n"/>
      <c r="K57" s="513" t="inlineStr">
        <is>
          <t>Durante el desarrollo del ejercicio de Autoevaluación el programa académico ha contado con la participación de 29 profesores que representan el 63,04% de la comunidad.</t>
        </is>
      </c>
      <c r="L57" s="820" t="n"/>
      <c r="M57" s="820" t="n"/>
      <c r="N57" s="820" t="n"/>
      <c r="O57" s="821" t="n"/>
      <c r="P57" s="318" t="n"/>
      <c r="Q57" s="316" t="n"/>
      <c r="R57" s="316" t="n"/>
      <c r="S57" s="316" t="n"/>
      <c r="T57" s="316" t="n"/>
      <c r="U57" s="316" t="n"/>
      <c r="V57" s="316" t="n"/>
      <c r="W57" s="316" t="n"/>
      <c r="X57" s="316" t="n"/>
      <c r="Y57" s="316" t="n"/>
      <c r="Z57" s="316" t="n"/>
      <c r="AA57" s="316" t="n"/>
      <c r="AB57" s="316" t="n"/>
    </row>
    <row r="58" ht="43.5" customFormat="1" customHeight="1" s="317">
      <c r="A58" s="316" t="n"/>
      <c r="B58" s="318" t="n"/>
      <c r="C58" s="785" t="inlineStr">
        <is>
          <t>Administración de empresas - Facatativá</t>
        </is>
      </c>
      <c r="D58" s="820" t="n"/>
      <c r="E58" s="820" t="n"/>
      <c r="F58" s="821" t="n"/>
      <c r="G58" s="526" t="n">
        <v>0.6785714285714286</v>
      </c>
      <c r="H58" s="820" t="n"/>
      <c r="I58" s="820" t="n"/>
      <c r="J58" s="821" t="n"/>
      <c r="K58" s="513" t="inlineStr">
        <is>
          <t>Durante el desarrollo del ejercicio de Autoevaluación el programa académico ha contado con la participación de 38 profesores que representan el 67,86% de la comunidad.</t>
        </is>
      </c>
      <c r="L58" s="820" t="n"/>
      <c r="M58" s="820" t="n"/>
      <c r="N58" s="820" t="n"/>
      <c r="O58" s="821" t="n"/>
      <c r="P58" s="318" t="n"/>
      <c r="Q58" s="316" t="n"/>
      <c r="R58" s="316" t="n"/>
      <c r="S58" s="316" t="n"/>
      <c r="T58" s="316" t="n"/>
      <c r="U58" s="316" t="n"/>
      <c r="V58" s="316" t="n"/>
      <c r="W58" s="316" t="n"/>
      <c r="X58" s="316" t="n"/>
      <c r="Y58" s="316" t="n"/>
      <c r="Z58" s="316" t="n"/>
      <c r="AA58" s="316" t="n"/>
      <c r="AB58" s="316" t="n"/>
    </row>
    <row r="59" ht="43.5" customFormat="1" customHeight="1" s="317">
      <c r="A59" s="316" t="n"/>
      <c r="B59" s="318" t="n"/>
      <c r="C59" s="785" t="inlineStr">
        <is>
          <t>Contaduría Pública- Fusagasugá</t>
        </is>
      </c>
      <c r="D59" s="820" t="n"/>
      <c r="E59" s="820" t="n"/>
      <c r="F59" s="821" t="n"/>
      <c r="G59" s="526" t="n">
        <v>0.5272727272727272</v>
      </c>
      <c r="H59" s="820" t="n"/>
      <c r="I59" s="820" t="n"/>
      <c r="J59" s="821" t="n"/>
      <c r="K59" s="513" t="inlineStr">
        <is>
          <t>Durante el desarrollo del ejercicio de Autoevaluación el programa académico ha contado con la participación de 29 profesores que representan el 52,73% de la comunidad.</t>
        </is>
      </c>
      <c r="L59" s="820" t="n"/>
      <c r="M59" s="820" t="n"/>
      <c r="N59" s="820" t="n"/>
      <c r="O59" s="821" t="n"/>
      <c r="P59" s="318" t="n"/>
      <c r="Q59" s="316" t="n"/>
      <c r="R59" s="316" t="n"/>
      <c r="S59" s="316" t="n"/>
      <c r="T59" s="316" t="n"/>
      <c r="U59" s="316" t="n"/>
      <c r="V59" s="316" t="n"/>
      <c r="W59" s="316" t="n"/>
      <c r="X59" s="316" t="n"/>
      <c r="Y59" s="316" t="n"/>
      <c r="Z59" s="316" t="n"/>
      <c r="AA59" s="316" t="n"/>
      <c r="AB59" s="316" t="n"/>
    </row>
    <row r="60" ht="43.5" customFormat="1" customHeight="1" s="317">
      <c r="A60" s="316" t="n"/>
      <c r="B60" s="318" t="n"/>
      <c r="C60" s="785" t="inlineStr">
        <is>
          <t>Contaduría Pública - Facatativá</t>
        </is>
      </c>
      <c r="D60" s="820" t="n"/>
      <c r="E60" s="820" t="n"/>
      <c r="F60" s="821" t="n"/>
      <c r="G60" s="526" t="n">
        <v>0.5490196078431373</v>
      </c>
      <c r="H60" s="820" t="n"/>
      <c r="I60" s="820" t="n"/>
      <c r="J60" s="821" t="n"/>
      <c r="K60" s="513" t="inlineStr">
        <is>
          <t>Durante el desarrollo del ejercicio de Autoevaluación el programa académico ha contado con la participación de 28 profesores que representan el 54,90% de la comunidad.</t>
        </is>
      </c>
      <c r="L60" s="820" t="n"/>
      <c r="M60" s="820" t="n"/>
      <c r="N60" s="820" t="n"/>
      <c r="O60" s="821" t="n"/>
      <c r="P60" s="318" t="n"/>
      <c r="Q60" s="316" t="n"/>
      <c r="R60" s="316" t="n"/>
      <c r="S60" s="316" t="n"/>
      <c r="T60" s="316" t="n"/>
      <c r="U60" s="316" t="n"/>
      <c r="V60" s="316" t="n"/>
      <c r="W60" s="316" t="n"/>
      <c r="X60" s="316" t="n"/>
      <c r="Y60" s="316" t="n"/>
      <c r="Z60" s="316" t="n"/>
      <c r="AA60" s="316" t="n"/>
      <c r="AB60" s="316" t="n"/>
    </row>
    <row r="61" ht="43.5" customFormat="1" customHeight="1" s="317">
      <c r="A61" s="316" t="n"/>
      <c r="B61" s="318" t="n"/>
      <c r="C61" s="785" t="inlineStr">
        <is>
          <t>Contaduría Pública Ubaté</t>
        </is>
      </c>
      <c r="D61" s="820" t="n"/>
      <c r="E61" s="820" t="n"/>
      <c r="F61" s="821" t="n"/>
      <c r="G61" s="526" t="n">
        <v>0.8064516129032258</v>
      </c>
      <c r="H61" s="820" t="n"/>
      <c r="I61" s="820" t="n"/>
      <c r="J61" s="821" t="n"/>
      <c r="K61" s="513" t="inlineStr">
        <is>
          <t>Durante el desarrollo del ejercicio de Autoevaluación el programa académico ha contado con la participación de 25 profesores que representan el 80,65% de la comunidad.</t>
        </is>
      </c>
      <c r="L61" s="820" t="n"/>
      <c r="M61" s="820" t="n"/>
      <c r="N61" s="820" t="n"/>
      <c r="O61" s="821" t="n"/>
      <c r="P61" s="318" t="n"/>
      <c r="Q61" s="316" t="n"/>
      <c r="R61" s="316" t="n"/>
      <c r="S61" s="316" t="n"/>
      <c r="T61" s="316" t="n"/>
      <c r="U61" s="316" t="n"/>
      <c r="V61" s="316" t="n"/>
      <c r="W61" s="316" t="n"/>
      <c r="X61" s="316" t="n"/>
      <c r="Y61" s="316" t="n"/>
      <c r="Z61" s="316" t="n"/>
      <c r="AA61" s="316" t="n"/>
      <c r="AB61" s="316" t="n"/>
    </row>
    <row r="62" ht="43.5" customFormat="1" customHeight="1" s="317">
      <c r="A62" s="316" t="n"/>
      <c r="B62" s="318" t="n"/>
      <c r="C62" s="785" t="inlineStr">
        <is>
          <t>Contaduría Pública - Chía</t>
        </is>
      </c>
      <c r="D62" s="820" t="n"/>
      <c r="E62" s="820" t="n"/>
      <c r="F62" s="821" t="n"/>
      <c r="G62" s="526" t="n">
        <v>0.625</v>
      </c>
      <c r="H62" s="820" t="n"/>
      <c r="I62" s="820" t="n"/>
      <c r="J62" s="821" t="n"/>
      <c r="K62" s="513" t="inlineStr">
        <is>
          <t>Durante el desarrollo del ejercicio de Autoevaluación el programa académico ha contado con la participación de 20 profesores que representan el 62,50% de la comunidad.</t>
        </is>
      </c>
      <c r="L62" s="820" t="n"/>
      <c r="M62" s="820" t="n"/>
      <c r="N62" s="820" t="n"/>
      <c r="O62" s="821" t="n"/>
      <c r="P62" s="318" t="n"/>
      <c r="Q62" s="316" t="n"/>
      <c r="R62" s="316" t="n"/>
      <c r="S62" s="316" t="n"/>
      <c r="T62" s="316" t="n"/>
      <c r="U62" s="316" t="n"/>
      <c r="V62" s="316" t="n"/>
      <c r="W62" s="316" t="n"/>
      <c r="X62" s="316" t="n"/>
      <c r="Y62" s="316" t="n"/>
      <c r="Z62" s="316" t="n"/>
      <c r="AA62" s="316" t="n"/>
      <c r="AB62" s="316" t="n"/>
    </row>
    <row r="63" ht="43.5" customFormat="1" customHeight="1" s="317">
      <c r="A63" s="316" t="n"/>
      <c r="B63" s="318" t="n"/>
      <c r="C63" s="785" t="inlineStr">
        <is>
          <t>Tecnología en gestión Turística y Hotelera</t>
        </is>
      </c>
      <c r="D63" s="820" t="n"/>
      <c r="E63" s="820" t="n"/>
      <c r="F63" s="821" t="n"/>
      <c r="G63" s="526" t="n">
        <v>0.4545454545454545</v>
      </c>
      <c r="H63" s="820" t="n"/>
      <c r="I63" s="820" t="n"/>
      <c r="J63" s="821" t="n"/>
      <c r="K63" s="513" t="inlineStr">
        <is>
          <t>Durante el desarrollo del ejercicio de Autoevaluación el programa académico ha contado con la participación de 10 profesores que representan el 45,45% de la comunidad.</t>
        </is>
      </c>
      <c r="L63" s="820" t="n"/>
      <c r="M63" s="820" t="n"/>
      <c r="N63" s="820" t="n"/>
      <c r="O63" s="821" t="n"/>
      <c r="P63" s="318" t="n"/>
      <c r="Q63" s="316" t="n"/>
      <c r="R63" s="316" t="n"/>
      <c r="S63" s="316" t="n"/>
      <c r="T63" s="316" t="n"/>
      <c r="U63" s="316" t="n"/>
      <c r="V63" s="316" t="n"/>
      <c r="W63" s="316" t="n"/>
      <c r="X63" s="316" t="n"/>
      <c r="Y63" s="316" t="n"/>
      <c r="Z63" s="316" t="n"/>
      <c r="AA63" s="316" t="n"/>
      <c r="AB63" s="316" t="n"/>
    </row>
    <row r="64" ht="43.5" customFormat="1" customHeight="1" s="317">
      <c r="A64" s="316" t="n"/>
      <c r="B64" s="318" t="n"/>
      <c r="C64" s="785" t="inlineStr">
        <is>
          <t>Ingeniería Agronómica - Fusagasugá</t>
        </is>
      </c>
      <c r="D64" s="820" t="n"/>
      <c r="E64" s="820" t="n"/>
      <c r="F64" s="821" t="n"/>
      <c r="G64" s="526" t="n">
        <v>0.3787878787878788</v>
      </c>
      <c r="H64" s="820" t="n"/>
      <c r="I64" s="820" t="n"/>
      <c r="J64" s="821" t="n"/>
      <c r="K64" s="513" t="inlineStr">
        <is>
          <t>Durante el desarrollo del ejercicio de Autoevaluación el programa académico ha contado con la participación de 25 profesores que representan el 37,88% de la comunidad.</t>
        </is>
      </c>
      <c r="L64" s="820" t="n"/>
      <c r="M64" s="820" t="n"/>
      <c r="N64" s="820" t="n"/>
      <c r="O64" s="821" t="n"/>
      <c r="P64" s="318" t="n"/>
      <c r="Q64" s="316" t="n"/>
      <c r="R64" s="316" t="n"/>
      <c r="S64" s="316" t="n"/>
      <c r="T64" s="316" t="n"/>
      <c r="U64" s="316" t="n"/>
      <c r="V64" s="316" t="n"/>
      <c r="W64" s="316" t="n"/>
      <c r="X64" s="316" t="n"/>
      <c r="Y64" s="316" t="n"/>
      <c r="Z64" s="316" t="n"/>
      <c r="AA64" s="316" t="n"/>
      <c r="AB64" s="316" t="n"/>
    </row>
    <row r="65" ht="43.5" customFormat="1" customHeight="1" s="317">
      <c r="A65" s="316" t="n"/>
      <c r="B65" s="318" t="n"/>
      <c r="C65" s="785" t="inlineStr">
        <is>
          <t>Ingeniería Agronómica - Facatativá</t>
        </is>
      </c>
      <c r="D65" s="820" t="n"/>
      <c r="E65" s="820" t="n"/>
      <c r="F65" s="821" t="n"/>
      <c r="G65" s="526" t="n">
        <v>0.5263157894736842</v>
      </c>
      <c r="H65" s="820" t="n"/>
      <c r="I65" s="820" t="n"/>
      <c r="J65" s="821" t="n"/>
      <c r="K65" s="513" t="inlineStr">
        <is>
          <t>Durante el desarrollo del ejercicio de Autoevaluación el programa académico ha contado con la participación de 20 profesores que representan el 52,63% de la comunidad.</t>
        </is>
      </c>
      <c r="L65" s="820" t="n"/>
      <c r="M65" s="820" t="n"/>
      <c r="N65" s="820" t="n"/>
      <c r="O65" s="821" t="n"/>
      <c r="P65" s="318" t="n"/>
      <c r="Q65" s="316" t="n"/>
      <c r="R65" s="316" t="n"/>
      <c r="S65" s="316" t="n"/>
      <c r="T65" s="316" t="n"/>
      <c r="U65" s="316" t="n"/>
      <c r="V65" s="316" t="n"/>
      <c r="W65" s="316" t="n"/>
      <c r="X65" s="316" t="n"/>
      <c r="Y65" s="316" t="n"/>
      <c r="Z65" s="316" t="n"/>
      <c r="AA65" s="316" t="n"/>
      <c r="AB65" s="316" t="n"/>
    </row>
    <row r="66" ht="45" customFormat="1" customHeight="1" s="317">
      <c r="A66" s="316" t="n"/>
      <c r="B66" s="318" t="n"/>
      <c r="C66" s="785" t="inlineStr">
        <is>
          <t>Ingeniería Ambiental - Girardot</t>
        </is>
      </c>
      <c r="D66" s="820" t="n"/>
      <c r="E66" s="820" t="n"/>
      <c r="F66" s="821" t="n"/>
      <c r="G66" s="526" t="n">
        <v>0.4680851063829787</v>
      </c>
      <c r="H66" s="820" t="n"/>
      <c r="I66" s="820" t="n"/>
      <c r="J66" s="821" t="n"/>
      <c r="K66" s="513" t="inlineStr">
        <is>
          <t>Durante el desarrollo del ejercicio de Autoevaluación el programa académico ha contado con la participación de 22 profesores que representan el 46,81% de la comunidad.</t>
        </is>
      </c>
      <c r="L66" s="820" t="n"/>
      <c r="M66" s="820" t="n"/>
      <c r="N66" s="820" t="n"/>
      <c r="O66" s="821" t="n"/>
      <c r="P66" s="318" t="n"/>
      <c r="Q66" s="316" t="n"/>
      <c r="R66" s="316" t="n"/>
      <c r="S66" s="316" t="n"/>
      <c r="T66" s="316" t="n"/>
      <c r="U66" s="316" t="n"/>
      <c r="V66" s="316" t="n"/>
      <c r="W66" s="316" t="n"/>
      <c r="X66" s="316" t="n"/>
      <c r="Y66" s="316" t="n"/>
      <c r="Z66" s="316" t="n"/>
      <c r="AA66" s="316" t="n"/>
      <c r="AB66" s="316" t="n"/>
    </row>
    <row r="67" ht="45" customFormat="1" customHeight="1" s="317">
      <c r="A67" s="316" t="n"/>
      <c r="B67" s="318" t="n"/>
      <c r="C67" s="785" t="inlineStr">
        <is>
          <t>Ingeniería Ambiental - Facatativá</t>
        </is>
      </c>
      <c r="D67" s="820" t="n"/>
      <c r="E67" s="820" t="n"/>
      <c r="F67" s="821" t="n"/>
      <c r="G67" s="526" t="n">
        <v>0.6862745098039216</v>
      </c>
      <c r="H67" s="820" t="n"/>
      <c r="I67" s="820" t="n"/>
      <c r="J67" s="821" t="n"/>
      <c r="K67" s="513" t="inlineStr">
        <is>
          <t>Durante el desarrollo del ejercicio de Autoevaluación el programa académico ha contado con la participación de 35 profesores que representan el 68,63% de la comunidad.</t>
        </is>
      </c>
      <c r="L67" s="820" t="n"/>
      <c r="M67" s="820" t="n"/>
      <c r="N67" s="820" t="n"/>
      <c r="O67" s="821" t="n"/>
      <c r="P67" s="318" t="n"/>
      <c r="Q67" s="316" t="n"/>
      <c r="R67" s="316" t="n"/>
      <c r="S67" s="316" t="n"/>
      <c r="T67" s="316" t="n"/>
      <c r="U67" s="316" t="n"/>
      <c r="V67" s="316" t="n"/>
      <c r="W67" s="316" t="n"/>
      <c r="X67" s="316" t="n"/>
      <c r="Y67" s="316" t="n"/>
      <c r="Z67" s="316" t="n"/>
      <c r="AA67" s="316" t="n"/>
      <c r="AB67" s="316" t="n"/>
    </row>
    <row r="68" ht="45" customFormat="1" customHeight="1" s="317">
      <c r="A68" s="316" t="n"/>
      <c r="B68" s="318" t="n"/>
      <c r="C68" s="785" t="inlineStr">
        <is>
          <t>Zootecnia - Fusagasugá</t>
        </is>
      </c>
      <c r="D68" s="820" t="n"/>
      <c r="E68" s="820" t="n"/>
      <c r="F68" s="821" t="n"/>
      <c r="G68" s="526" t="n">
        <v>0.640625</v>
      </c>
      <c r="H68" s="820" t="n"/>
      <c r="I68" s="820" t="n"/>
      <c r="J68" s="821" t="n"/>
      <c r="K68" s="513" t="inlineStr">
        <is>
          <t>Durante el desarrollo del ejercicio de Autoevaluación el programa académico ha contado con la participación de 41 profesores que representan el 64,06% de la comunidad.</t>
        </is>
      </c>
      <c r="L68" s="820" t="n"/>
      <c r="M68" s="820" t="n"/>
      <c r="N68" s="820" t="n"/>
      <c r="O68" s="821" t="n"/>
      <c r="P68" s="318" t="n"/>
      <c r="Q68" s="316" t="n"/>
      <c r="R68" s="316" t="n"/>
      <c r="S68" s="316" t="n"/>
      <c r="T68" s="316" t="n"/>
      <c r="U68" s="316" t="n"/>
      <c r="V68" s="316" t="n"/>
      <c r="W68" s="316" t="n"/>
      <c r="X68" s="316" t="n"/>
      <c r="Y68" s="316" t="n"/>
      <c r="Z68" s="316" t="n"/>
      <c r="AA68" s="316" t="n"/>
      <c r="AB68" s="316" t="n"/>
    </row>
    <row r="69" ht="45" customFormat="1" customHeight="1" s="317">
      <c r="A69" s="316" t="n"/>
      <c r="B69" s="318" t="n"/>
      <c r="C69" s="785" t="inlineStr">
        <is>
          <t>Zootecnia - Ubaté</t>
        </is>
      </c>
      <c r="D69" s="820" t="n"/>
      <c r="E69" s="820" t="n"/>
      <c r="F69" s="821" t="n"/>
      <c r="G69" s="526" t="n">
        <v>0.76</v>
      </c>
      <c r="H69" s="820" t="n"/>
      <c r="I69" s="820" t="n"/>
      <c r="J69" s="821" t="n"/>
      <c r="K69" s="513" t="inlineStr">
        <is>
          <t>Durante el desarrollo del ejercicio de Autoevaluación el programa académico ha contado con la participación de 19 profesores que representan el 76,00% de la comunidad.</t>
        </is>
      </c>
      <c r="L69" s="820" t="n"/>
      <c r="M69" s="820" t="n"/>
      <c r="N69" s="820" t="n"/>
      <c r="O69" s="821" t="n"/>
      <c r="P69" s="318" t="n"/>
      <c r="Q69" s="316" t="n"/>
      <c r="R69" s="316" t="n"/>
      <c r="S69" s="316" t="n"/>
      <c r="T69" s="316" t="n"/>
      <c r="U69" s="316" t="n"/>
      <c r="V69" s="316" t="n"/>
      <c r="W69" s="316" t="n"/>
      <c r="X69" s="316" t="n"/>
      <c r="Y69" s="316" t="n"/>
      <c r="Z69" s="316" t="n"/>
      <c r="AA69" s="316" t="n"/>
      <c r="AB69" s="316" t="n"/>
    </row>
    <row r="70" ht="45" customFormat="1" customHeight="1" s="317">
      <c r="A70" s="316" t="n"/>
      <c r="B70" s="318" t="n"/>
      <c r="C70" s="785" t="inlineStr">
        <is>
          <t>Tecnología en Cartografía - Fusagasugá</t>
        </is>
      </c>
      <c r="D70" s="820" t="n"/>
      <c r="E70" s="820" t="n"/>
      <c r="F70" s="821" t="n"/>
      <c r="G70" s="526" t="n">
        <v>0.55</v>
      </c>
      <c r="H70" s="820" t="n"/>
      <c r="I70" s="820" t="n"/>
      <c r="J70" s="821" t="n"/>
      <c r="K70" s="513" t="inlineStr">
        <is>
          <t>Durante el desarrollo del ejercicio de Autoevaluación el programa académico ha contado con la participación de 11 profesores que representan el 55,00% de la comunidad.</t>
        </is>
      </c>
      <c r="L70" s="820" t="n"/>
      <c r="M70" s="820" t="n"/>
      <c r="N70" s="820" t="n"/>
      <c r="O70" s="821" t="n"/>
      <c r="P70" s="318" t="n"/>
      <c r="Q70" s="316" t="n"/>
      <c r="R70" s="316" t="n"/>
      <c r="S70" s="316" t="n"/>
      <c r="T70" s="316" t="n"/>
      <c r="U70" s="316" t="n"/>
      <c r="V70" s="316" t="n"/>
      <c r="W70" s="316" t="n"/>
      <c r="X70" s="316" t="n"/>
      <c r="Y70" s="316" t="n"/>
      <c r="Z70" s="316" t="n"/>
      <c r="AA70" s="316" t="n"/>
      <c r="AB70" s="316" t="n"/>
    </row>
    <row r="71" ht="45" customFormat="1" customHeight="1" s="317">
      <c r="A71" s="316" t="n"/>
      <c r="B71" s="318" t="n"/>
      <c r="C71" s="785" t="inlineStr">
        <is>
          <t>Profesional en Ciencias del Deporte y la Educación Física - Soacha</t>
        </is>
      </c>
      <c r="D71" s="820" t="n"/>
      <c r="E71" s="820" t="n"/>
      <c r="F71" s="821" t="n"/>
      <c r="G71" s="526" t="n">
        <v>1</v>
      </c>
      <c r="H71" s="820" t="n"/>
      <c r="I71" s="820" t="n"/>
      <c r="J71" s="821" t="n"/>
      <c r="K71" s="513" t="inlineStr">
        <is>
          <t>Durante el desarrollo del ejercicio de Autoevaluación el programa académico ha contado con la participación de 38 profesores que representan el 100,00% de la comunidad.</t>
        </is>
      </c>
      <c r="L71" s="820" t="n"/>
      <c r="M71" s="820" t="n"/>
      <c r="N71" s="820" t="n"/>
      <c r="O71" s="821" t="n"/>
      <c r="P71" s="318" t="n"/>
      <c r="Q71" s="316" t="n"/>
      <c r="R71" s="316" t="n"/>
      <c r="S71" s="316" t="n"/>
      <c r="T71" s="316" t="n"/>
      <c r="U71" s="316" t="n"/>
      <c r="V71" s="316" t="n"/>
      <c r="W71" s="316" t="n"/>
      <c r="X71" s="316" t="n"/>
      <c r="Y71" s="316" t="n"/>
      <c r="Z71" s="316" t="n"/>
      <c r="AA71" s="316" t="n"/>
      <c r="AB71" s="316" t="n"/>
    </row>
    <row r="72" ht="45" customFormat="1" customHeight="1" s="317">
      <c r="A72" s="316" t="n"/>
      <c r="B72" s="318" t="n"/>
      <c r="C72" s="785" t="inlineStr">
        <is>
          <t>Lic. en Ciencias Sociales - Fusagasugá</t>
        </is>
      </c>
      <c r="D72" s="820" t="n"/>
      <c r="E72" s="820" t="n"/>
      <c r="F72" s="821" t="n"/>
      <c r="G72" s="526" t="n">
        <v>0.8620689655172413</v>
      </c>
      <c r="H72" s="820" t="n"/>
      <c r="I72" s="820" t="n"/>
      <c r="J72" s="821" t="n"/>
      <c r="K72" s="513" t="inlineStr">
        <is>
          <t>Durante el desarrollo del ejercicio de Autoevaluación el programa académico ha contado con la participación de 25 profesores que representan el 86,21% de la comunidad.</t>
        </is>
      </c>
      <c r="L72" s="820" t="n"/>
      <c r="M72" s="820" t="n"/>
      <c r="N72" s="820" t="n"/>
      <c r="O72" s="821" t="n"/>
      <c r="P72" s="318" t="n"/>
      <c r="Q72" s="316" t="n"/>
      <c r="R72" s="316" t="n"/>
      <c r="S72" s="316" t="n"/>
      <c r="T72" s="316" t="n"/>
      <c r="U72" s="316" t="n"/>
      <c r="V72" s="316" t="n"/>
      <c r="W72" s="316" t="n"/>
      <c r="X72" s="316" t="n"/>
      <c r="Y72" s="316" t="n"/>
      <c r="Z72" s="316" t="n"/>
      <c r="AA72" s="316" t="n"/>
      <c r="AB72" s="316" t="n"/>
    </row>
    <row r="73" ht="45" customFormat="1" customHeight="1" s="317">
      <c r="A73" s="316" t="n"/>
      <c r="B73" s="318" t="n"/>
      <c r="C73" s="785" t="inlineStr">
        <is>
          <t>Ingeniería Electrónica - Fusagasugá</t>
        </is>
      </c>
      <c r="D73" s="820" t="n"/>
      <c r="E73" s="820" t="n"/>
      <c r="F73" s="821" t="n"/>
      <c r="G73" s="526" t="n">
        <v>0.5348837209302325</v>
      </c>
      <c r="H73" s="820" t="n"/>
      <c r="I73" s="820" t="n"/>
      <c r="J73" s="821" t="n"/>
      <c r="K73" s="513" t="inlineStr">
        <is>
          <t>Durante el desarrollo del ejercicio de Autoevaluación el programa académico ha contado con la participación de 23 profesores que representan el 53,49% de la comunidad.</t>
        </is>
      </c>
      <c r="L73" s="820" t="n"/>
      <c r="M73" s="820" t="n"/>
      <c r="N73" s="820" t="n"/>
      <c r="O73" s="821" t="n"/>
      <c r="P73" s="318" t="n"/>
      <c r="Q73" s="316" t="n"/>
      <c r="R73" s="316" t="n"/>
      <c r="S73" s="316" t="n"/>
      <c r="T73" s="316" t="n"/>
      <c r="U73" s="316" t="n"/>
      <c r="V73" s="316" t="n"/>
      <c r="W73" s="316" t="n"/>
      <c r="X73" s="316" t="n"/>
      <c r="Y73" s="316" t="n"/>
      <c r="Z73" s="316" t="n"/>
      <c r="AA73" s="316" t="n"/>
      <c r="AB73" s="316" t="n"/>
    </row>
    <row r="74" ht="45" customFormat="1" customHeight="1" s="317">
      <c r="A74" s="316" t="n"/>
      <c r="B74" s="318" t="n"/>
      <c r="C74" s="785" t="inlineStr">
        <is>
          <t>Ingeniería Industrial - Soacha</t>
        </is>
      </c>
      <c r="D74" s="820" t="n"/>
      <c r="E74" s="820" t="n"/>
      <c r="F74" s="821" t="n"/>
      <c r="G74" s="526" t="n">
        <v>0.4545454545454545</v>
      </c>
      <c r="H74" s="820" t="n"/>
      <c r="I74" s="820" t="n"/>
      <c r="J74" s="821" t="n"/>
      <c r="K74" s="513" t="inlineStr">
        <is>
          <t>Durante el desarrollo del ejercicio de Autoevaluación el programa académico ha contado con la participación de 20 profesores que representan el 45,45% de la comunidad.</t>
        </is>
      </c>
      <c r="L74" s="820" t="n"/>
      <c r="M74" s="820" t="n"/>
      <c r="N74" s="820" t="n"/>
      <c r="O74" s="821" t="n"/>
      <c r="P74" s="318" t="n"/>
      <c r="Q74" s="316" t="n"/>
      <c r="R74" s="316" t="n"/>
      <c r="S74" s="316" t="n"/>
      <c r="T74" s="316" t="n"/>
      <c r="U74" s="316" t="n"/>
      <c r="V74" s="316" t="n"/>
      <c r="W74" s="316" t="n"/>
      <c r="X74" s="316" t="n"/>
      <c r="Y74" s="316" t="n"/>
      <c r="Z74" s="316" t="n"/>
      <c r="AA74" s="316" t="n"/>
      <c r="AB74" s="316" t="n"/>
    </row>
    <row r="75" ht="45" customFormat="1" customHeight="1" s="317">
      <c r="A75" s="316" t="n"/>
      <c r="B75" s="318" t="n"/>
      <c r="C75" s="785" t="inlineStr">
        <is>
          <t>Ingeniería de Sistemas - Fusagasugá</t>
        </is>
      </c>
      <c r="D75" s="820" t="n"/>
      <c r="E75" s="820" t="n"/>
      <c r="F75" s="821" t="n"/>
      <c r="G75" s="526" t="n">
        <v>0.5106382978723404</v>
      </c>
      <c r="H75" s="820" t="n"/>
      <c r="I75" s="820" t="n"/>
      <c r="J75" s="821" t="n"/>
      <c r="K75" s="513" t="inlineStr">
        <is>
          <t>Durante el desarrollo del ejercicio de Autoevaluación el programa académico ha contado con la participación de 24 profesores que representan el 51,06% de la comunidad.</t>
        </is>
      </c>
      <c r="L75" s="820" t="n"/>
      <c r="M75" s="820" t="n"/>
      <c r="N75" s="820" t="n"/>
      <c r="O75" s="821" t="n"/>
      <c r="P75" s="318" t="n"/>
      <c r="Q75" s="316" t="n"/>
      <c r="R75" s="316" t="n"/>
      <c r="S75" s="316" t="n"/>
      <c r="T75" s="316" t="n"/>
      <c r="U75" s="316" t="n"/>
      <c r="V75" s="316" t="n"/>
      <c r="W75" s="316" t="n"/>
      <c r="X75" s="316" t="n"/>
      <c r="Y75" s="316" t="n"/>
      <c r="Z75" s="316" t="n"/>
      <c r="AA75" s="316" t="n"/>
      <c r="AB75" s="316" t="n"/>
    </row>
    <row r="76" ht="45" customFormat="1" customHeight="1" s="317">
      <c r="A76" s="316" t="n"/>
      <c r="B76" s="318" t="n"/>
      <c r="C76" s="785" t="inlineStr">
        <is>
          <t>Ingeniería de Sistemas - Ubaté</t>
        </is>
      </c>
      <c r="D76" s="820" t="n"/>
      <c r="E76" s="820" t="n"/>
      <c r="F76" s="821" t="n"/>
      <c r="G76" s="526" t="n">
        <v>0.8</v>
      </c>
      <c r="H76" s="820" t="n"/>
      <c r="I76" s="820" t="n"/>
      <c r="J76" s="821" t="n"/>
      <c r="K76" s="513" t="inlineStr">
        <is>
          <t>Durante el desarrollo del ejercicio de Autoevaluación el programa académico ha contado con la participación de 12 profesores que representan el 80,00% de la comunidad.</t>
        </is>
      </c>
      <c r="L76" s="820" t="n"/>
      <c r="M76" s="820" t="n"/>
      <c r="N76" s="820" t="n"/>
      <c r="O76" s="821" t="n"/>
      <c r="P76" s="318" t="n"/>
      <c r="Q76" s="316" t="n"/>
      <c r="R76" s="316" t="n"/>
      <c r="S76" s="316" t="n"/>
      <c r="T76" s="316" t="n"/>
      <c r="U76" s="316" t="n"/>
      <c r="V76" s="316" t="n"/>
      <c r="W76" s="316" t="n"/>
      <c r="X76" s="316" t="n"/>
      <c r="Y76" s="316" t="n"/>
      <c r="Z76" s="316" t="n"/>
      <c r="AA76" s="316" t="n"/>
      <c r="AB76" s="316" t="n"/>
    </row>
    <row r="77" ht="45" customFormat="1" customHeight="1" s="317">
      <c r="A77" s="316" t="n"/>
      <c r="B77" s="318" t="n"/>
      <c r="C77" s="785" t="inlineStr">
        <is>
          <t>Ingeniería de Sistemas - Chía</t>
        </is>
      </c>
      <c r="D77" s="820" t="n"/>
      <c r="E77" s="820" t="n"/>
      <c r="F77" s="821" t="n"/>
      <c r="G77" s="526" t="n">
        <v>0.8301886792452831</v>
      </c>
      <c r="H77" s="820" t="n"/>
      <c r="I77" s="820" t="n"/>
      <c r="J77" s="821" t="n"/>
      <c r="K77" s="513" t="inlineStr">
        <is>
          <t>Durante el desarrollo del ejercicio de Autoevaluación el programa académico ha contado con la participación de 44 profesores que representan el 83,02% de la comunidad.</t>
        </is>
      </c>
      <c r="L77" s="820" t="n"/>
      <c r="M77" s="820" t="n"/>
      <c r="N77" s="820" t="n"/>
      <c r="O77" s="821" t="n"/>
      <c r="P77" s="318" t="n"/>
      <c r="Q77" s="316" t="n"/>
      <c r="R77" s="316" t="n"/>
      <c r="S77" s="316" t="n"/>
      <c r="T77" s="316" t="n"/>
      <c r="U77" s="316" t="n"/>
      <c r="V77" s="316" t="n"/>
      <c r="W77" s="316" t="n"/>
      <c r="X77" s="316" t="n"/>
      <c r="Y77" s="316" t="n"/>
      <c r="Z77" s="316" t="n"/>
      <c r="AA77" s="316" t="n"/>
      <c r="AB77" s="316" t="n"/>
    </row>
    <row r="78" ht="45" customFormat="1" customHeight="1" s="317">
      <c r="A78" s="316" t="n"/>
      <c r="B78" s="318" t="n"/>
      <c r="C78" s="785" t="inlineStr">
        <is>
          <t>Ingeniería de Sistemas - Facatativá</t>
        </is>
      </c>
      <c r="D78" s="820" t="n"/>
      <c r="E78" s="820" t="n"/>
      <c r="F78" s="821" t="n"/>
      <c r="G78" s="526" t="n">
        <v>0.4423076923076923</v>
      </c>
      <c r="H78" s="820" t="n"/>
      <c r="I78" s="820" t="n"/>
      <c r="J78" s="821" t="n"/>
      <c r="K78" s="513" t="inlineStr">
        <is>
          <t>Durante el desarrollo del ejercicio de Autoevaluación el programa académico ha contado con la participación de 23 profesores que representan el 44,23% de la comunidad.</t>
        </is>
      </c>
      <c r="L78" s="820" t="n"/>
      <c r="M78" s="820" t="n"/>
      <c r="N78" s="820" t="n"/>
      <c r="O78" s="821" t="n"/>
      <c r="P78" s="318" t="n"/>
      <c r="Q78" s="316" t="n"/>
      <c r="R78" s="316" t="n"/>
      <c r="S78" s="316" t="n"/>
      <c r="T78" s="316" t="n"/>
      <c r="U78" s="316" t="n"/>
      <c r="V78" s="316" t="n"/>
      <c r="W78" s="316" t="n"/>
      <c r="X78" s="316" t="n"/>
      <c r="Y78" s="316" t="n"/>
      <c r="Z78" s="316" t="n"/>
      <c r="AA78" s="316" t="n"/>
      <c r="AB78" s="316" t="n"/>
    </row>
    <row r="79" ht="45" customFormat="1" customHeight="1" s="317">
      <c r="A79" s="316" t="n"/>
      <c r="B79" s="318" t="n"/>
      <c r="C79" s="785" t="inlineStr">
        <is>
          <t>Tecnología en Desarrollo de Software - Soacha</t>
        </is>
      </c>
      <c r="D79" s="820" t="n"/>
      <c r="E79" s="820" t="n"/>
      <c r="F79" s="821" t="n"/>
      <c r="G79" s="526" t="n">
        <v>0.6</v>
      </c>
      <c r="H79" s="820" t="n"/>
      <c r="I79" s="820" t="n"/>
      <c r="J79" s="821" t="n"/>
      <c r="K79" s="513" t="inlineStr">
        <is>
          <t>Durante el desarrollo del ejercicio de Autoevaluación el programa académico ha contado con la participación de 12 profesores que representan el 60,00% de la comunidad.</t>
        </is>
      </c>
      <c r="L79" s="820" t="n"/>
      <c r="M79" s="820" t="n"/>
      <c r="N79" s="820" t="n"/>
      <c r="O79" s="821" t="n"/>
      <c r="P79" s="318" t="n"/>
      <c r="Q79" s="316" t="n"/>
      <c r="R79" s="316" t="n"/>
      <c r="S79" s="316" t="n"/>
      <c r="T79" s="316" t="n"/>
      <c r="U79" s="316" t="n"/>
      <c r="V79" s="316" t="n"/>
      <c r="W79" s="316" t="n"/>
      <c r="X79" s="316" t="n"/>
      <c r="Y79" s="316" t="n"/>
      <c r="Z79" s="316" t="n"/>
      <c r="AA79" s="316" t="n"/>
      <c r="AB79" s="316" t="n"/>
    </row>
    <row r="80" ht="45" customFormat="1" customHeight="1" s="317">
      <c r="A80" s="316" t="n"/>
      <c r="B80" s="318" t="n"/>
      <c r="C80" s="785" t="inlineStr">
        <is>
          <t>Enfermería - Girardot</t>
        </is>
      </c>
      <c r="D80" s="820" t="n"/>
      <c r="E80" s="820" t="n"/>
      <c r="F80" s="821" t="n"/>
      <c r="G80" s="526" t="n">
        <v>0.8082191780821918</v>
      </c>
      <c r="H80" s="820" t="n"/>
      <c r="I80" s="820" t="n"/>
      <c r="J80" s="821" t="n"/>
      <c r="K80" s="513" t="inlineStr">
        <is>
          <t>Durante el desarrollo del ejercicio de Autoevaluación el programa académico ha contado con la participación de 59 profesores que representan el 80,82% de la comunidad.</t>
        </is>
      </c>
      <c r="L80" s="820" t="n"/>
      <c r="M80" s="820" t="n"/>
      <c r="N80" s="820" t="n"/>
      <c r="O80" s="821" t="n"/>
      <c r="P80" s="318" t="n"/>
      <c r="Q80" s="316" t="n"/>
      <c r="R80" s="316" t="n"/>
      <c r="S80" s="316" t="n"/>
      <c r="T80" s="316" t="n"/>
      <c r="U80" s="316" t="n"/>
      <c r="V80" s="316" t="n"/>
      <c r="W80" s="316" t="n"/>
      <c r="X80" s="316" t="n"/>
      <c r="Y80" s="316" t="n"/>
      <c r="Z80" s="316" t="n"/>
      <c r="AA80" s="316" t="n"/>
      <c r="AB80" s="316" t="n"/>
    </row>
    <row r="81" ht="45" customFormat="1" customHeight="1" s="317">
      <c r="A81" s="316" t="n"/>
      <c r="B81" s="318" t="n"/>
      <c r="C81" s="785" t="inlineStr">
        <is>
          <t>Música - Zipaquirá</t>
        </is>
      </c>
      <c r="D81" s="820" t="n"/>
      <c r="E81" s="820" t="n"/>
      <c r="F81" s="821" t="n"/>
      <c r="G81" s="526" t="n">
        <v>0.8160919540229885</v>
      </c>
      <c r="H81" s="820" t="n"/>
      <c r="I81" s="820" t="n"/>
      <c r="J81" s="821" t="n"/>
      <c r="K81" s="513" t="inlineStr">
        <is>
          <t>Durante el desarrollo del ejercicio de Autoevaluación el programa académico ha contado con la participación de 71 profesores que representan el 81,61% de la comunidad.</t>
        </is>
      </c>
      <c r="L81" s="820" t="n"/>
      <c r="M81" s="820" t="n"/>
      <c r="N81" s="820" t="n"/>
      <c r="O81" s="821" t="n"/>
      <c r="P81" s="318" t="n"/>
      <c r="Q81" s="316" t="n"/>
      <c r="R81" s="316" t="n"/>
      <c r="S81" s="316" t="n"/>
      <c r="T81" s="316" t="n"/>
      <c r="U81" s="316" t="n"/>
      <c r="V81" s="316" t="n"/>
      <c r="W81" s="316" t="n"/>
      <c r="X81" s="316" t="n"/>
      <c r="Y81" s="316" t="n"/>
      <c r="Z81" s="316" t="n"/>
      <c r="AA81" s="316" t="n"/>
      <c r="AB81" s="316" t="n"/>
    </row>
    <row r="82" ht="45" customFormat="1" customHeight="1" s="317">
      <c r="A82" s="316" t="n"/>
      <c r="B82" s="318" t="n"/>
      <c r="C82" s="785" t="inlineStr">
        <is>
          <t>Psicología - Facatativá</t>
        </is>
      </c>
      <c r="D82" s="820" t="n"/>
      <c r="E82" s="820" t="n"/>
      <c r="F82" s="821" t="n"/>
      <c r="G82" s="526" t="n">
        <v>1</v>
      </c>
      <c r="H82" s="820" t="n"/>
      <c r="I82" s="820" t="n"/>
      <c r="J82" s="821" t="n"/>
      <c r="K82" s="513" t="inlineStr">
        <is>
          <t>Durante el desarrollo del ejercicio de Autoevaluación el programa académico ha contado con la participación de 26 profesores que representan el 100.00% de la comunidad.</t>
        </is>
      </c>
      <c r="L82" s="820" t="n"/>
      <c r="M82" s="820" t="n"/>
      <c r="N82" s="820" t="n"/>
      <c r="O82" s="821" t="n"/>
      <c r="P82" s="318" t="n"/>
      <c r="Q82" s="316" t="n"/>
      <c r="R82" s="316" t="n"/>
      <c r="S82" s="316" t="n"/>
      <c r="T82" s="316" t="n"/>
      <c r="U82" s="316" t="n"/>
      <c r="V82" s="316" t="n"/>
      <c r="W82" s="316" t="n"/>
      <c r="X82" s="316" t="n"/>
      <c r="Y82" s="316" t="n"/>
      <c r="Z82" s="316" t="n"/>
      <c r="AA82" s="316" t="n"/>
      <c r="AB82" s="316" t="n"/>
    </row>
    <row r="83" ht="45" customFormat="1" customHeight="1" s="317">
      <c r="A83" s="316" t="n"/>
      <c r="B83" s="318" t="n"/>
      <c r="C83" s="785" t="inlineStr">
        <is>
          <t>Esp. en Gerencia para el Desarrollo Organizacional</t>
        </is>
      </c>
      <c r="D83" s="820" t="n"/>
      <c r="E83" s="820" t="n"/>
      <c r="F83" s="821" t="n"/>
      <c r="G83" s="526" t="n">
        <v>1</v>
      </c>
      <c r="H83" s="820" t="n"/>
      <c r="I83" s="820" t="n"/>
      <c r="J83" s="821" t="n"/>
      <c r="K83" s="513" t="inlineStr">
        <is>
          <t>Durante el desarrollo del ejercicio de Autoevaluación el programa académico ha contado con la participación de 8 profesores que representan el 100,00% de la comunidad.</t>
        </is>
      </c>
      <c r="L83" s="820" t="n"/>
      <c r="M83" s="820" t="n"/>
      <c r="N83" s="820" t="n"/>
      <c r="O83" s="821" t="n"/>
      <c r="P83" s="318" t="n"/>
      <c r="Q83" s="316" t="n"/>
      <c r="R83" s="316" t="n"/>
      <c r="S83" s="316" t="n"/>
      <c r="T83" s="316" t="n"/>
      <c r="U83" s="316" t="n"/>
      <c r="V83" s="316" t="n"/>
      <c r="W83" s="316" t="n"/>
      <c r="X83" s="316" t="n"/>
      <c r="Y83" s="316" t="n"/>
      <c r="Z83" s="316" t="n"/>
      <c r="AA83" s="316" t="n"/>
      <c r="AB83" s="316" t="n"/>
    </row>
    <row r="84" ht="45" customFormat="1" customHeight="1" s="317">
      <c r="A84" s="316" t="n"/>
      <c r="B84" s="318" t="n"/>
      <c r="C84" s="785" t="inlineStr">
        <is>
          <t>Esp. en Procesos Pedagógicos del Entrenamiento Deportivo</t>
        </is>
      </c>
      <c r="D84" s="820" t="n"/>
      <c r="E84" s="820" t="n"/>
      <c r="F84" s="821" t="n"/>
      <c r="G84" s="526" t="n">
        <v>1</v>
      </c>
      <c r="H84" s="820" t="n"/>
      <c r="I84" s="820" t="n"/>
      <c r="J84" s="821" t="n"/>
      <c r="K84" s="513" t="inlineStr">
        <is>
          <t>Durante el desarrollo del ejercicio de Autoevaluación el programa académico ha contado con la participación de 5 profesores que representan el 100,00% de la comunidad.</t>
        </is>
      </c>
      <c r="L84" s="820" t="n"/>
      <c r="M84" s="820" t="n"/>
      <c r="N84" s="820" t="n"/>
      <c r="O84" s="821" t="n"/>
      <c r="P84" s="318" t="n"/>
      <c r="Q84" s="316" t="n"/>
      <c r="R84" s="316" t="n"/>
      <c r="S84" s="316" t="n"/>
      <c r="T84" s="316" t="n"/>
      <c r="U84" s="316" t="n"/>
      <c r="V84" s="316" t="n"/>
      <c r="W84" s="316" t="n"/>
      <c r="X84" s="316" t="n"/>
      <c r="Y84" s="316" t="n"/>
      <c r="Z84" s="316" t="n"/>
      <c r="AA84" s="316" t="n"/>
      <c r="AB84" s="316" t="n"/>
    </row>
    <row r="85" ht="45" customFormat="1" customHeight="1" s="317">
      <c r="A85" s="316" t="n"/>
      <c r="B85" s="318" t="n"/>
      <c r="C85" s="785" t="inlineStr">
        <is>
          <t>Esp. en Educación Ambiental y Desarrollo de la Comunidad</t>
        </is>
      </c>
      <c r="D85" s="820" t="n"/>
      <c r="E85" s="820" t="n"/>
      <c r="F85" s="821" t="n"/>
      <c r="G85" s="526" t="n">
        <v>0.6666666666666666</v>
      </c>
      <c r="H85" s="820" t="n"/>
      <c r="I85" s="820" t="n"/>
      <c r="J85" s="821" t="n"/>
      <c r="K85" s="513" t="inlineStr">
        <is>
          <t>Durante el desarrollo del ejercicio de Autoevaluación el programa académico ha contado con la participación de 8 profesores que representan el 66,67% de la comunidad.</t>
        </is>
      </c>
      <c r="L85" s="820" t="n"/>
      <c r="M85" s="820" t="n"/>
      <c r="N85" s="820" t="n"/>
      <c r="O85" s="821" t="n"/>
      <c r="P85" s="318" t="n"/>
      <c r="Q85" s="316" t="n"/>
      <c r="R85" s="316" t="n"/>
      <c r="S85" s="316" t="n"/>
      <c r="T85" s="316" t="n"/>
      <c r="U85" s="316" t="n"/>
      <c r="V85" s="316" t="n"/>
      <c r="W85" s="316" t="n"/>
      <c r="X85" s="316" t="n"/>
      <c r="Y85" s="316" t="n"/>
      <c r="Z85" s="316" t="n"/>
      <c r="AA85" s="316" t="n"/>
      <c r="AB85" s="316" t="n"/>
    </row>
    <row r="86" ht="45" customFormat="1" customHeight="1" s="317">
      <c r="A86" s="316" t="n"/>
      <c r="B86" s="318" t="n"/>
      <c r="C86" s="785" t="inlineStr">
        <is>
          <t>Esp. Negocios y Comercio Electrónico</t>
        </is>
      </c>
      <c r="D86" s="820" t="n"/>
      <c r="E86" s="820" t="n"/>
      <c r="F86" s="821" t="n"/>
      <c r="G86" s="526" t="n">
        <v>0.6666666666666666</v>
      </c>
      <c r="H86" s="820" t="n"/>
      <c r="I86" s="820" t="n"/>
      <c r="J86" s="821" t="n"/>
      <c r="K86" s="513" t="inlineStr">
        <is>
          <t>Durante el desarrollo del ejercicio de Autoevaluación el programa académico ha contado con la participación de 4 profesores que representan el 66,67% de la comunidad.</t>
        </is>
      </c>
      <c r="L86" s="820" t="n"/>
      <c r="M86" s="820" t="n"/>
      <c r="N86" s="820" t="n"/>
      <c r="O86" s="821" t="n"/>
      <c r="P86" s="318" t="n"/>
      <c r="Q86" s="316" t="n"/>
      <c r="R86" s="316" t="n"/>
      <c r="S86" s="316" t="n"/>
      <c r="T86" s="316" t="n"/>
      <c r="U86" s="316" t="n"/>
      <c r="V86" s="316" t="n"/>
      <c r="W86" s="316" t="n"/>
      <c r="X86" s="316" t="n"/>
      <c r="Y86" s="316" t="n"/>
      <c r="Z86" s="316" t="n"/>
      <c r="AA86" s="316" t="n"/>
      <c r="AB86" s="316" t="n"/>
    </row>
    <row r="87" ht="45" customFormat="1" customHeight="1" s="317">
      <c r="A87" s="316" t="n"/>
      <c r="B87" s="318" t="n"/>
      <c r="C87" s="785" t="inlineStr">
        <is>
          <t>Esp. Gestión de Sistemas de Información Gerencial (Virtual)</t>
        </is>
      </c>
      <c r="D87" s="820" t="n"/>
      <c r="E87" s="820" t="n"/>
      <c r="F87" s="821" t="n"/>
      <c r="G87" s="526" t="n">
        <v>1</v>
      </c>
      <c r="H87" s="820" t="n"/>
      <c r="I87" s="820" t="n"/>
      <c r="J87" s="821" t="n"/>
      <c r="K87" s="513" t="inlineStr">
        <is>
          <t>Durante el desarrollo del ejercicio de Autoevaluación el programa académico ha contado con la participación de 8 profesores que representan el 100,00% de la comunidad.</t>
        </is>
      </c>
      <c r="L87" s="820" t="n"/>
      <c r="M87" s="820" t="n"/>
      <c r="N87" s="820" t="n"/>
      <c r="O87" s="821" t="n"/>
      <c r="P87" s="318" t="n"/>
      <c r="Q87" s="316" t="n"/>
      <c r="R87" s="316" t="n"/>
      <c r="S87" s="316" t="n"/>
      <c r="T87" s="316" t="n"/>
      <c r="U87" s="316" t="n"/>
      <c r="V87" s="316" t="n"/>
      <c r="W87" s="316" t="n"/>
      <c r="X87" s="316" t="n"/>
      <c r="Y87" s="316" t="n"/>
      <c r="Z87" s="316" t="n"/>
      <c r="AA87" s="316" t="n"/>
      <c r="AB87" s="316" t="n"/>
    </row>
    <row r="88" ht="45" customFormat="1" customHeight="1" s="317">
      <c r="A88" s="316" t="n"/>
      <c r="B88" s="318" t="n"/>
      <c r="C88" s="785" t="inlineStr">
        <is>
          <t>Maestría en Educación</t>
        </is>
      </c>
      <c r="D88" s="820" t="n"/>
      <c r="E88" s="820" t="n"/>
      <c r="F88" s="821" t="n"/>
      <c r="G88" s="526" t="n">
        <v>0.1818181818181818</v>
      </c>
      <c r="H88" s="820" t="n"/>
      <c r="I88" s="820" t="n"/>
      <c r="J88" s="821" t="n"/>
      <c r="K88" s="513" t="inlineStr">
        <is>
          <t>Durante el desarrollo del ejercicio de Autoevaluación el programa académico ha contado con la participación de 2 profesores que representan el 18,18% de la comunidad.</t>
        </is>
      </c>
      <c r="L88" s="820" t="n"/>
      <c r="M88" s="820" t="n"/>
      <c r="N88" s="820" t="n"/>
      <c r="O88" s="821" t="n"/>
      <c r="P88" s="318" t="n"/>
      <c r="Q88" s="316" t="n"/>
      <c r="R88" s="316" t="n"/>
      <c r="S88" s="316" t="n"/>
      <c r="T88" s="316" t="n"/>
      <c r="U88" s="316" t="n"/>
      <c r="V88" s="316" t="n"/>
      <c r="W88" s="316" t="n"/>
      <c r="X88" s="316" t="n"/>
      <c r="Y88" s="316" t="n"/>
      <c r="Z88" s="316" t="n"/>
      <c r="AA88" s="316" t="n"/>
      <c r="AB88" s="316" t="n"/>
    </row>
    <row r="89" ht="45" customFormat="1" customHeight="1" s="317">
      <c r="A89" s="316" t="n"/>
      <c r="B89" s="318" t="n"/>
      <c r="C89" s="785" t="inlineStr">
        <is>
          <t>Maestría en Ciencias Ambientales</t>
        </is>
      </c>
      <c r="D89" s="820" t="n"/>
      <c r="E89" s="820" t="n"/>
      <c r="F89" s="821" t="n"/>
      <c r="G89" s="526" t="n">
        <v>0.4</v>
      </c>
      <c r="H89" s="820" t="n"/>
      <c r="I89" s="820" t="n"/>
      <c r="J89" s="821" t="n"/>
      <c r="K89" s="513" t="inlineStr">
        <is>
          <t>Durante el desarrollo del ejercicio de Autoevaluación el programa académico ha contado con la participación de 2 profesores que representan el 40,00% de la comunidad.</t>
        </is>
      </c>
      <c r="L89" s="820" t="n"/>
      <c r="M89" s="820" t="n"/>
      <c r="N89" s="820" t="n"/>
      <c r="O89" s="821" t="n"/>
      <c r="P89" s="318" t="n"/>
      <c r="Q89" s="316" t="n"/>
      <c r="R89" s="316" t="n"/>
      <c r="S89" s="316" t="n"/>
      <c r="T89" s="316" t="n"/>
      <c r="U89" s="316" t="n"/>
      <c r="V89" s="316" t="n"/>
      <c r="W89" s="316" t="n"/>
      <c r="X89" s="316" t="n"/>
      <c r="Y89" s="316" t="n"/>
      <c r="Z89" s="316" t="n"/>
      <c r="AA89" s="316" t="n"/>
      <c r="AB89" s="316" t="n"/>
    </row>
    <row r="90" customFormat="1" s="317">
      <c r="A90" s="316" t="n"/>
      <c r="B90" s="318" t="n"/>
      <c r="C90" s="788" t="n"/>
      <c r="D90" s="812" t="n"/>
      <c r="E90" s="812" t="n"/>
      <c r="F90" s="812" t="n"/>
      <c r="G90" s="788" t="n"/>
      <c r="H90" s="812" t="n"/>
      <c r="I90" s="812" t="n"/>
      <c r="J90" s="812" t="n"/>
      <c r="K90" s="788" t="n"/>
      <c r="L90" s="812" t="n"/>
      <c r="M90" s="812" t="n"/>
      <c r="N90" s="812" t="n"/>
      <c r="O90" s="812" t="n"/>
      <c r="P90" s="318" t="n"/>
      <c r="Q90" s="316" t="n"/>
      <c r="R90" s="316" t="n"/>
      <c r="S90" s="316" t="n"/>
      <c r="T90" s="316" t="n"/>
      <c r="U90" s="316" t="n"/>
      <c r="V90" s="316" t="n"/>
      <c r="W90" s="316" t="n"/>
      <c r="X90" s="316" t="n"/>
      <c r="Y90" s="316" t="n"/>
      <c r="Z90" s="316" t="n"/>
      <c r="AA90" s="316" t="n"/>
      <c r="AB90" s="316" t="n"/>
    </row>
    <row r="91" customFormat="1" s="317">
      <c r="A91" s="316" t="n"/>
      <c r="B91" s="318" t="n"/>
      <c r="C91" s="349" t="n"/>
      <c r="D91" s="350" t="n"/>
      <c r="E91" s="350" t="n"/>
      <c r="F91" s="350" t="n"/>
      <c r="G91" s="350" t="n"/>
      <c r="H91" s="350" t="n"/>
      <c r="I91" s="350" t="n"/>
      <c r="J91" s="350" t="n"/>
      <c r="K91" s="350" t="n"/>
      <c r="L91" s="350" t="n"/>
      <c r="M91" s="350" t="n"/>
      <c r="N91" s="350" t="n"/>
      <c r="O91" s="350" t="n"/>
      <c r="P91" s="318" t="n"/>
      <c r="Q91" s="316" t="n"/>
      <c r="R91" s="316" t="n"/>
      <c r="S91" s="316" t="n"/>
      <c r="T91" s="316" t="n"/>
      <c r="U91" s="316" t="n"/>
      <c r="V91" s="316" t="n"/>
      <c r="W91" s="316" t="n"/>
      <c r="X91" s="316" t="n"/>
      <c r="Y91" s="316" t="n"/>
      <c r="Z91" s="316" t="n"/>
      <c r="AA91" s="316" t="n"/>
      <c r="AB91" s="316" t="n"/>
    </row>
    <row r="94" customFormat="1" s="260">
      <c r="C94" s="259" t="n"/>
      <c r="D94" s="259" t="n"/>
      <c r="E94" s="259" t="n"/>
      <c r="F94" s="259" t="n"/>
      <c r="G94" s="259" t="n"/>
      <c r="H94" s="259" t="n"/>
      <c r="I94" s="259" t="n"/>
      <c r="J94" s="259" t="n"/>
      <c r="K94" s="259" t="n"/>
      <c r="L94" s="259" t="n"/>
      <c r="M94" s="259" t="n"/>
      <c r="N94" s="259" t="n"/>
      <c r="O94" s="259" t="n"/>
    </row>
    <row r="95" customFormat="1" s="260">
      <c r="C95" s="259" t="n"/>
      <c r="D95" s="259" t="n"/>
      <c r="E95" s="259" t="n"/>
      <c r="F95" s="259" t="n"/>
      <c r="G95" s="259" t="n"/>
      <c r="H95" s="259" t="n"/>
      <c r="I95" s="259" t="n"/>
      <c r="J95" s="259" t="n"/>
      <c r="K95" s="259" t="n"/>
      <c r="L95" s="259" t="n"/>
      <c r="M95" s="259" t="n"/>
      <c r="N95" s="259" t="n"/>
      <c r="O95" s="259" t="n"/>
    </row>
    <row r="96" customFormat="1" s="260">
      <c r="C96" s="259" t="n"/>
      <c r="D96" s="259" t="n"/>
      <c r="E96" s="259" t="n"/>
      <c r="F96" s="259" t="n"/>
      <c r="G96" s="259" t="n"/>
      <c r="H96" s="259" t="n"/>
      <c r="I96" s="259" t="n"/>
      <c r="J96" s="259" t="n"/>
      <c r="K96" s="259" t="n"/>
      <c r="L96" s="259" t="n"/>
      <c r="M96" s="259" t="n"/>
      <c r="N96" s="259" t="n"/>
      <c r="O96" s="259" t="n"/>
    </row>
    <row r="97" customFormat="1" s="260">
      <c r="C97" s="259" t="n"/>
      <c r="D97" s="259" t="n"/>
      <c r="E97" s="259" t="n"/>
      <c r="F97" s="259" t="n"/>
      <c r="G97" s="259" t="n"/>
      <c r="H97" s="259" t="n"/>
      <c r="I97" s="259" t="n"/>
      <c r="J97" s="259" t="n"/>
      <c r="K97" s="259" t="n"/>
      <c r="L97" s="259" t="n"/>
      <c r="M97" s="259" t="n"/>
      <c r="N97" s="259" t="n"/>
      <c r="O97" s="259" t="n"/>
    </row>
    <row r="98" customFormat="1" s="260">
      <c r="C98" s="259" t="n"/>
      <c r="D98" s="259" t="n"/>
      <c r="E98" s="259" t="n"/>
      <c r="F98" s="259" t="n"/>
      <c r="G98" s="259" t="n"/>
      <c r="H98" s="259" t="n"/>
      <c r="I98" s="259" t="n"/>
      <c r="J98" s="259" t="n"/>
      <c r="K98" s="259" t="n"/>
      <c r="L98" s="259" t="n"/>
      <c r="M98" s="259" t="n"/>
      <c r="N98" s="259" t="n"/>
      <c r="O98" s="259" t="n"/>
    </row>
    <row r="99" customFormat="1" s="260">
      <c r="C99" s="259" t="n"/>
      <c r="D99" s="259" t="n"/>
      <c r="E99" s="259" t="n"/>
      <c r="F99" s="259" t="n"/>
      <c r="G99" s="259" t="n"/>
      <c r="H99" s="259" t="n"/>
      <c r="I99" s="259" t="n"/>
      <c r="J99" s="259" t="n"/>
      <c r="K99" s="259" t="n"/>
      <c r="L99" s="259" t="n"/>
      <c r="M99" s="259" t="n"/>
      <c r="N99" s="259" t="n"/>
      <c r="O99" s="259" t="n"/>
    </row>
    <row r="100" customFormat="1" s="260">
      <c r="C100" s="259" t="n"/>
      <c r="D100" s="259" t="n"/>
      <c r="E100" s="259" t="n"/>
      <c r="F100" s="259" t="n"/>
      <c r="G100" s="355" t="inlineStr">
        <is>
          <t>Estratégico</t>
        </is>
      </c>
      <c r="H100" s="262" t="n"/>
      <c r="I100" s="262" t="n"/>
      <c r="J100" s="355" t="inlineStr">
        <is>
          <t>Eficacia</t>
        </is>
      </c>
      <c r="K100" s="259" t="n"/>
      <c r="L100" s="259" t="n"/>
      <c r="M100" s="259" t="n"/>
      <c r="N100" s="259" t="n"/>
      <c r="O100" s="259" t="n"/>
    </row>
    <row r="101" customFormat="1" s="260">
      <c r="C101" s="259" t="n"/>
      <c r="D101" s="259" t="n"/>
      <c r="E101" s="259" t="n"/>
      <c r="F101" s="259" t="n"/>
      <c r="G101" s="355" t="inlineStr">
        <is>
          <t>Misional</t>
        </is>
      </c>
      <c r="H101" s="262" t="n"/>
      <c r="I101" s="262" t="n"/>
      <c r="J101" s="355" t="inlineStr">
        <is>
          <t>Eficiencia</t>
        </is>
      </c>
      <c r="K101" s="259" t="n"/>
      <c r="L101" s="259" t="n"/>
      <c r="M101" s="259" t="n"/>
      <c r="N101" s="259" t="n"/>
      <c r="O101" s="259" t="n"/>
    </row>
    <row r="102" customFormat="1" s="260">
      <c r="C102" s="259" t="n"/>
      <c r="D102" s="259" t="n"/>
      <c r="E102" s="259" t="n"/>
      <c r="F102" s="259" t="n"/>
      <c r="G102" s="355" t="inlineStr">
        <is>
          <t>Apoyo</t>
        </is>
      </c>
      <c r="H102" s="262" t="n"/>
      <c r="I102" s="262" t="n"/>
      <c r="J102" s="355" t="inlineStr">
        <is>
          <t>Acreditación</t>
        </is>
      </c>
      <c r="K102" s="259" t="n"/>
      <c r="L102" s="259" t="n"/>
      <c r="M102" s="259" t="n"/>
      <c r="N102" s="259" t="n"/>
      <c r="O102" s="259" t="n"/>
    </row>
    <row r="103" customFormat="1" s="260">
      <c r="C103" s="259" t="n"/>
      <c r="D103" s="259" t="n"/>
      <c r="E103" s="259" t="n"/>
      <c r="F103" s="259" t="n"/>
      <c r="G103" s="355" t="inlineStr">
        <is>
          <t>Seguimiento, Medición, Análisis y Evaluación</t>
        </is>
      </c>
      <c r="H103" s="262" t="n"/>
      <c r="I103" s="262" t="n"/>
      <c r="J103" s="355" t="inlineStr">
        <is>
          <t>Positiva</t>
        </is>
      </c>
      <c r="K103" s="259" t="n"/>
      <c r="L103" s="259" t="n"/>
      <c r="M103" s="259" t="n"/>
      <c r="N103" s="259" t="n"/>
      <c r="O103" s="259" t="n"/>
    </row>
    <row r="104" customFormat="1" s="260">
      <c r="C104" s="259" t="n"/>
      <c r="D104" s="259" t="n"/>
      <c r="E104" s="259" t="n"/>
      <c r="F104" s="259" t="n"/>
      <c r="G104" s="355" t="inlineStr">
        <is>
          <t>Direccionamiento Estratégico</t>
        </is>
      </c>
      <c r="H104" s="262" t="n"/>
      <c r="I104" s="262" t="n"/>
      <c r="J104" s="355" t="inlineStr">
        <is>
          <t>Negativa</t>
        </is>
      </c>
      <c r="K104" s="259" t="n"/>
      <c r="L104" s="259" t="n"/>
      <c r="M104" s="259" t="n"/>
      <c r="N104" s="259" t="n"/>
      <c r="O104" s="259" t="n"/>
    </row>
    <row r="105" customFormat="1" s="260">
      <c r="C105" s="259" t="n"/>
      <c r="D105" s="259" t="n"/>
      <c r="E105" s="259" t="n"/>
      <c r="F105" s="259" t="n"/>
      <c r="G105" s="355" t="inlineStr">
        <is>
          <t>Planeación Institucional</t>
        </is>
      </c>
      <c r="H105" s="262" t="n"/>
      <c r="I105" s="262" t="n"/>
      <c r="J105" s="355" t="inlineStr">
        <is>
          <t>Por Unidad Regional</t>
        </is>
      </c>
      <c r="K105" s="259" t="n"/>
      <c r="L105" s="259" t="n"/>
      <c r="M105" s="259" t="n"/>
      <c r="N105" s="259" t="n"/>
      <c r="O105" s="259" t="n"/>
    </row>
    <row r="106" customFormat="1" s="260">
      <c r="C106" s="259" t="n"/>
      <c r="D106" s="259" t="n"/>
      <c r="E106" s="259" t="n"/>
      <c r="F106" s="259" t="n"/>
      <c r="G106" s="355" t="inlineStr">
        <is>
          <t>Proyectos Especiales y Relaciones Interinstitucionales</t>
        </is>
      </c>
      <c r="H106" s="262" t="n"/>
      <c r="I106" s="262" t="n"/>
      <c r="J106" s="355" t="inlineStr">
        <is>
          <t>Por Facultad</t>
        </is>
      </c>
      <c r="K106" s="259" t="n"/>
      <c r="L106" s="259" t="n"/>
      <c r="M106" s="259" t="n"/>
      <c r="N106" s="259" t="n"/>
      <c r="O106" s="259" t="n"/>
    </row>
    <row r="107" customFormat="1" s="260">
      <c r="C107" s="259" t="n"/>
      <c r="D107" s="259" t="n"/>
      <c r="E107" s="259" t="n"/>
      <c r="F107" s="259" t="n"/>
      <c r="G107" s="355" t="inlineStr">
        <is>
          <t>Sistemas Integrados</t>
        </is>
      </c>
      <c r="H107" s="262" t="n"/>
      <c r="I107" s="262" t="n"/>
      <c r="J107" s="355" t="inlineStr">
        <is>
          <t>Por Programa Académico</t>
        </is>
      </c>
      <c r="K107" s="259" t="n"/>
      <c r="L107" s="259" t="n"/>
      <c r="M107" s="259" t="n"/>
      <c r="N107" s="259" t="n"/>
      <c r="O107" s="259" t="n"/>
    </row>
    <row r="108" customFormat="1" s="260">
      <c r="C108" s="259" t="n"/>
      <c r="D108" s="259" t="n"/>
      <c r="E108" s="259" t="n"/>
      <c r="F108" s="259" t="n"/>
      <c r="G108" s="355" t="inlineStr">
        <is>
          <t>Autoevaluación y Acreditación</t>
        </is>
      </c>
      <c r="H108" s="262" t="n"/>
      <c r="I108" s="262" t="n"/>
      <c r="J108" s="355" t="inlineStr">
        <is>
          <t>Por área</t>
        </is>
      </c>
      <c r="K108" s="259" t="n"/>
      <c r="L108" s="259" t="n"/>
      <c r="M108" s="259" t="n"/>
      <c r="N108" s="259" t="n"/>
      <c r="O108" s="259" t="n"/>
    </row>
    <row r="109" customFormat="1" s="260">
      <c r="C109" s="259" t="n"/>
      <c r="D109" s="259" t="n"/>
      <c r="E109" s="259" t="n"/>
      <c r="F109" s="259" t="n"/>
      <c r="G109" s="355" t="inlineStr">
        <is>
          <t>Comunicaciones</t>
        </is>
      </c>
      <c r="H109" s="262" t="n"/>
      <c r="I109" s="262" t="n"/>
      <c r="J109" s="355" t="inlineStr">
        <is>
          <t>Por Laboratorio</t>
        </is>
      </c>
      <c r="K109" s="259" t="n"/>
      <c r="L109" s="259" t="n"/>
      <c r="M109" s="259" t="n"/>
      <c r="N109" s="259" t="n"/>
      <c r="O109" s="259" t="n"/>
    </row>
    <row r="110" customFormat="1" s="260">
      <c r="C110" s="259" t="n"/>
      <c r="D110" s="259" t="n"/>
      <c r="E110" s="259" t="n"/>
      <c r="F110" s="259" t="n"/>
      <c r="G110" s="355" t="inlineStr">
        <is>
          <t>Formación y Aprendizaje</t>
        </is>
      </c>
      <c r="H110" s="262" t="n"/>
      <c r="I110" s="262" t="n"/>
      <c r="J110" s="355" t="inlineStr">
        <is>
          <t>Otros</t>
        </is>
      </c>
      <c r="K110" s="259" t="n"/>
      <c r="L110" s="259" t="n"/>
      <c r="M110" s="259" t="n"/>
      <c r="N110" s="259" t="n"/>
      <c r="O110" s="259" t="n"/>
    </row>
    <row r="111" customFormat="1" s="260">
      <c r="C111" s="259" t="n"/>
      <c r="D111" s="259" t="n"/>
      <c r="E111" s="259" t="n"/>
      <c r="F111" s="259" t="n"/>
      <c r="G111" s="355" t="inlineStr">
        <is>
          <t>Ciencia, Tecnología e Innovación</t>
        </is>
      </c>
      <c r="H111" s="262" t="n"/>
      <c r="I111" s="262" t="n"/>
      <c r="J111" s="355" t="inlineStr">
        <is>
          <t>No Aplica</t>
        </is>
      </c>
      <c r="K111" s="259" t="n"/>
      <c r="L111" s="259" t="n"/>
      <c r="M111" s="259" t="n"/>
      <c r="N111" s="259" t="n"/>
      <c r="O111" s="259" t="n"/>
    </row>
    <row r="112">
      <c r="G112" s="355" t="inlineStr">
        <is>
          <t>Interacción Social Universitaria</t>
        </is>
      </c>
      <c r="H112" s="262" t="n"/>
      <c r="I112" s="262" t="n"/>
      <c r="J112" s="262" t="n"/>
      <c r="K112" s="259" t="n"/>
      <c r="L112" s="259" t="n"/>
    </row>
    <row r="113">
      <c r="G113" s="355" t="inlineStr">
        <is>
          <t>Bienestar Universitario</t>
        </is>
      </c>
      <c r="H113" s="262" t="n"/>
      <c r="I113" s="262" t="n"/>
      <c r="J113" s="262" t="n"/>
      <c r="K113" s="259" t="n"/>
      <c r="L113" s="259" t="n"/>
    </row>
    <row r="114">
      <c r="G114" s="355" t="inlineStr">
        <is>
          <t>Admisiones y Registro</t>
        </is>
      </c>
      <c r="H114" s="262" t="n"/>
      <c r="I114" s="262" t="n"/>
      <c r="J114" s="262" t="n"/>
      <c r="K114" s="259" t="n"/>
      <c r="L114" s="259" t="n"/>
    </row>
    <row r="115">
      <c r="G115" s="355" t="inlineStr">
        <is>
          <t>Graduados</t>
        </is>
      </c>
      <c r="H115" s="262" t="n"/>
      <c r="I115" s="262" t="n"/>
      <c r="J115" s="262" t="n"/>
      <c r="K115" s="259" t="n"/>
      <c r="L115" s="259" t="n"/>
    </row>
    <row r="116">
      <c r="G116" s="355" t="inlineStr">
        <is>
          <t>Dialogando con el Mundo</t>
        </is>
      </c>
      <c r="H116" s="262" t="n"/>
      <c r="I116" s="262" t="n"/>
      <c r="J116" s="262" t="n"/>
      <c r="K116" s="259" t="n"/>
      <c r="L116" s="259" t="n"/>
    </row>
    <row r="117">
      <c r="G117" s="355" t="inlineStr">
        <is>
          <t>Talento Humano</t>
        </is>
      </c>
      <c r="H117" s="262" t="n"/>
      <c r="I117" s="262" t="n"/>
      <c r="J117" s="262" t="n"/>
      <c r="K117" s="259" t="n"/>
      <c r="L117" s="259" t="n"/>
    </row>
    <row r="118">
      <c r="G118" s="355" t="inlineStr">
        <is>
          <t>Jurídica</t>
        </is>
      </c>
      <c r="H118" s="262" t="n"/>
      <c r="I118" s="262" t="n"/>
      <c r="J118" s="262" t="n"/>
      <c r="K118" s="259" t="n"/>
      <c r="L118" s="259" t="n"/>
    </row>
    <row r="119">
      <c r="G119" s="355" t="inlineStr">
        <is>
          <t>Financiera</t>
        </is>
      </c>
      <c r="H119" s="262" t="n"/>
      <c r="I119" s="262" t="n"/>
      <c r="J119" s="262" t="n"/>
      <c r="K119" s="259" t="n"/>
      <c r="L119" s="259" t="n"/>
    </row>
    <row r="120">
      <c r="G120" s="355" t="inlineStr">
        <is>
          <t>Sistemas y Tecnología</t>
        </is>
      </c>
      <c r="H120" s="262" t="n"/>
      <c r="I120" s="262" t="n"/>
      <c r="J120" s="262" t="n"/>
      <c r="K120" s="259" t="n"/>
      <c r="L120" s="259" t="n"/>
    </row>
    <row r="121">
      <c r="G121" s="355" t="inlineStr">
        <is>
          <t>Bienes y Servicios</t>
        </is>
      </c>
      <c r="H121" s="262" t="n"/>
      <c r="I121" s="262" t="n"/>
      <c r="J121" s="262" t="n"/>
      <c r="K121" s="259" t="n"/>
      <c r="L121" s="259" t="n"/>
    </row>
    <row r="122">
      <c r="G122" s="355" t="inlineStr">
        <is>
          <t>Documental</t>
        </is>
      </c>
      <c r="H122" s="262" t="n"/>
      <c r="I122" s="262" t="n"/>
      <c r="J122" s="262" t="n"/>
    </row>
    <row r="123">
      <c r="G123" s="355" t="inlineStr">
        <is>
          <t>Apoyo Académico</t>
        </is>
      </c>
      <c r="H123" s="262" t="n"/>
      <c r="I123" s="262" t="n"/>
      <c r="J123" s="262" t="n"/>
    </row>
    <row r="124">
      <c r="G124" s="355" t="inlineStr">
        <is>
          <t>Control Interno</t>
        </is>
      </c>
      <c r="H124" s="262" t="n"/>
      <c r="I124" s="262" t="n"/>
      <c r="J124" s="262" t="n"/>
    </row>
    <row r="125">
      <c r="G125" s="355" t="inlineStr">
        <is>
          <t>Control Disciplinario</t>
        </is>
      </c>
      <c r="H125" s="262" t="n"/>
      <c r="I125" s="262" t="n"/>
      <c r="J125" s="262" t="n"/>
    </row>
    <row r="126">
      <c r="G126" s="355" t="inlineStr">
        <is>
          <t>Servicio de Atención al Ciudadano</t>
        </is>
      </c>
      <c r="H126" s="262" t="n"/>
      <c r="I126" s="262" t="n"/>
      <c r="J126" s="262" t="n"/>
    </row>
  </sheetData>
  <sheetProtection selectLockedCells="0" selectUnlockedCells="0" algorithmName="SHA-512" sheet="1" objects="1" insertRows="1" insertHyperlinks="1" autoFilter="1" scenarios="1" formatColumns="1" deleteColumns="1" insertColumns="1" pivotTables="1" deleteRows="1" formatCells="1" saltValue="PMDUvrQ60zU2gtTiK+BaHw==" formatRows="1" sort="1" spinCount="100000" hashValue="81+/DkmoQqYZzm6epVBJbnajgaKRR4IhGlkdx9eE5Ktr7KayuPbJAY8JiLqovSM4x7IFIyjurJB3isCHVG7VuA=="/>
  <mergeCells count="174">
    <mergeCell ref="L17:M17"/>
    <mergeCell ref="K78:O78"/>
    <mergeCell ref="C61:F61"/>
    <mergeCell ref="C52:O52"/>
    <mergeCell ref="J35:O40"/>
    <mergeCell ref="G55:J55"/>
    <mergeCell ref="C72:F72"/>
    <mergeCell ref="K80:O80"/>
    <mergeCell ref="C81:F81"/>
    <mergeCell ref="K54:O54"/>
    <mergeCell ref="K55:O55"/>
    <mergeCell ref="K64:O64"/>
    <mergeCell ref="C78:F78"/>
    <mergeCell ref="J41:O41"/>
    <mergeCell ref="B2:C4"/>
    <mergeCell ref="G72:J72"/>
    <mergeCell ref="C87:F87"/>
    <mergeCell ref="G81:J81"/>
    <mergeCell ref="C62:F62"/>
    <mergeCell ref="K72:O72"/>
    <mergeCell ref="C15:O15"/>
    <mergeCell ref="J43:O43"/>
    <mergeCell ref="G71:J71"/>
    <mergeCell ref="C89:F89"/>
    <mergeCell ref="K56:O56"/>
    <mergeCell ref="C64:F64"/>
    <mergeCell ref="C79:F79"/>
    <mergeCell ref="C73:F73"/>
    <mergeCell ref="J20:K22"/>
    <mergeCell ref="C88:F88"/>
    <mergeCell ref="E6:L6"/>
    <mergeCell ref="J42:O42"/>
    <mergeCell ref="K71:O71"/>
    <mergeCell ref="C26:O26"/>
    <mergeCell ref="C54:F54"/>
    <mergeCell ref="G82:J82"/>
    <mergeCell ref="C63:F63"/>
    <mergeCell ref="C17:D17"/>
    <mergeCell ref="G57:J57"/>
    <mergeCell ref="C16:O16"/>
    <mergeCell ref="G66:J66"/>
    <mergeCell ref="K73:O73"/>
    <mergeCell ref="G53:J53"/>
    <mergeCell ref="C56:F56"/>
    <mergeCell ref="K82:O82"/>
    <mergeCell ref="M5:O5"/>
    <mergeCell ref="G74:J74"/>
    <mergeCell ref="K66:O66"/>
    <mergeCell ref="G68:J68"/>
    <mergeCell ref="G58:J58"/>
    <mergeCell ref="K74:O74"/>
    <mergeCell ref="K68:O68"/>
    <mergeCell ref="K83:O83"/>
    <mergeCell ref="L23:M24"/>
    <mergeCell ref="N23:O24"/>
    <mergeCell ref="C14:D14"/>
    <mergeCell ref="G85:J85"/>
    <mergeCell ref="C67:F67"/>
    <mergeCell ref="E14:O14"/>
    <mergeCell ref="M6:O6"/>
    <mergeCell ref="G75:J75"/>
    <mergeCell ref="G84:J84"/>
    <mergeCell ref="K60:O60"/>
    <mergeCell ref="C20:D22"/>
    <mergeCell ref="J17:K17"/>
    <mergeCell ref="C69:F69"/>
    <mergeCell ref="C83:F83"/>
    <mergeCell ref="E12:H12"/>
    <mergeCell ref="G77:J77"/>
    <mergeCell ref="G86:J86"/>
    <mergeCell ref="K84:O84"/>
    <mergeCell ref="G67:J67"/>
    <mergeCell ref="H17:I17"/>
    <mergeCell ref="G61:J61"/>
    <mergeCell ref="K12:O12"/>
    <mergeCell ref="G70:J70"/>
    <mergeCell ref="K86:O86"/>
    <mergeCell ref="K70:O70"/>
    <mergeCell ref="C27:I43"/>
    <mergeCell ref="G62:J62"/>
    <mergeCell ref="E24:G24"/>
    <mergeCell ref="K65:O65"/>
    <mergeCell ref="C90:F90"/>
    <mergeCell ref="E17:G17"/>
    <mergeCell ref="L20:O20"/>
    <mergeCell ref="K57:O57"/>
    <mergeCell ref="C71:F71"/>
    <mergeCell ref="E18:F18"/>
    <mergeCell ref="J34:O34"/>
    <mergeCell ref="G65:J65"/>
    <mergeCell ref="C76:F76"/>
    <mergeCell ref="G88:J88"/>
    <mergeCell ref="J27:O27"/>
    <mergeCell ref="C82:F82"/>
    <mergeCell ref="G76:J76"/>
    <mergeCell ref="C57:F57"/>
    <mergeCell ref="G90:J90"/>
    <mergeCell ref="C66:F66"/>
    <mergeCell ref="P27:P28"/>
    <mergeCell ref="G60:J60"/>
    <mergeCell ref="C53:F53"/>
    <mergeCell ref="K76:O76"/>
    <mergeCell ref="C77:F77"/>
    <mergeCell ref="E7:L8"/>
    <mergeCell ref="P17:P18"/>
    <mergeCell ref="K85:O85"/>
    <mergeCell ref="C86:F86"/>
    <mergeCell ref="C68:F68"/>
    <mergeCell ref="G59:J59"/>
    <mergeCell ref="G19:K19"/>
    <mergeCell ref="E13:O13"/>
    <mergeCell ref="C58:F58"/>
    <mergeCell ref="K75:O75"/>
    <mergeCell ref="N17:O17"/>
    <mergeCell ref="C12:D12"/>
    <mergeCell ref="K59:O59"/>
    <mergeCell ref="C45:O45"/>
    <mergeCell ref="J23:K24"/>
    <mergeCell ref="J28:O33"/>
    <mergeCell ref="K77:O77"/>
    <mergeCell ref="C5:D8"/>
    <mergeCell ref="C65:F65"/>
    <mergeCell ref="C23:D23"/>
    <mergeCell ref="K61:O61"/>
    <mergeCell ref="C84:F84"/>
    <mergeCell ref="C80:F80"/>
    <mergeCell ref="G78:J78"/>
    <mergeCell ref="E23:G23"/>
    <mergeCell ref="G87:J87"/>
    <mergeCell ref="L18:M19"/>
    <mergeCell ref="C60:F60"/>
    <mergeCell ref="E20:G22"/>
    <mergeCell ref="K62:O62"/>
    <mergeCell ref="G80:J80"/>
    <mergeCell ref="G89:J89"/>
    <mergeCell ref="K87:O87"/>
    <mergeCell ref="C70:F70"/>
    <mergeCell ref="C24:D24"/>
    <mergeCell ref="G64:J64"/>
    <mergeCell ref="G79:J79"/>
    <mergeCell ref="G73:J73"/>
    <mergeCell ref="K89:O89"/>
    <mergeCell ref="M7:O7"/>
    <mergeCell ref="G54:J54"/>
    <mergeCell ref="G63:J63"/>
    <mergeCell ref="E5:L5"/>
    <mergeCell ref="K79:O79"/>
    <mergeCell ref="H20:I22"/>
    <mergeCell ref="C10:O11"/>
    <mergeCell ref="K88:O88"/>
    <mergeCell ref="G56:J56"/>
    <mergeCell ref="K63:O63"/>
    <mergeCell ref="E19:F19"/>
    <mergeCell ref="K81:O81"/>
    <mergeCell ref="K90:O90"/>
    <mergeCell ref="M8:O8"/>
    <mergeCell ref="G18:K18"/>
    <mergeCell ref="C74:F74"/>
    <mergeCell ref="I12:J12"/>
    <mergeCell ref="K58:O58"/>
    <mergeCell ref="K67:O67"/>
    <mergeCell ref="C18:D19"/>
    <mergeCell ref="H23:I24"/>
    <mergeCell ref="C85:F85"/>
    <mergeCell ref="C55:F55"/>
    <mergeCell ref="N18:O19"/>
    <mergeCell ref="C75:F75"/>
    <mergeCell ref="C9:O9"/>
    <mergeCell ref="K53:O53"/>
    <mergeCell ref="G69:J69"/>
    <mergeCell ref="G83:J83"/>
    <mergeCell ref="C59:F59"/>
    <mergeCell ref="C13:D13"/>
    <mergeCell ref="K69:O69"/>
  </mergeCells>
  <dataValidations count="5">
    <dataValidation sqref="E20:G22" showDropDown="0" showInputMessage="1" showErrorMessage="1" allowBlank="1" type="list">
      <formula1>$J$103:$J$104</formula1>
    </dataValidation>
    <dataValidation sqref="J20:K22" showDropDown="0" showInputMessage="1" showErrorMessage="1" allowBlank="1" type="list">
      <formula1>$J$105:$J$111</formula1>
    </dataValidation>
    <dataValidation sqref="J17:K17" showDropDown="0" showInputMessage="1" showErrorMessage="1" allowBlank="1" type="list">
      <formula1>$J$100:$J$102</formula1>
    </dataValidation>
    <dataValidation sqref="E12:H12" showDropDown="0" showInputMessage="1" showErrorMessage="1" allowBlank="1" type="list">
      <formula1>$G$100:$G$103</formula1>
    </dataValidation>
    <dataValidation sqref="E13:O13" showDropDown="0" showInputMessage="1" showErrorMessage="1" allowBlank="1" type="list">
      <formula1>$G$104:$G$126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14.xml><?xml version="1.0" encoding="utf-8"?>
<worksheet xmlns="http://schemas.openxmlformats.org/spreadsheetml/2006/main">
  <sheetPr codeName="Hoja123">
    <tabColor rgb="FFEDE394"/>
    <outlinePr summaryBelow="1" summaryRight="1"/>
    <pageSetUpPr fitToPage="1"/>
  </sheetPr>
  <dimension ref="A1:AB125"/>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Estratégico</t>
        </is>
      </c>
      <c r="F12" s="801" t="n"/>
      <c r="G12" s="801" t="n"/>
      <c r="H12" s="802" t="n"/>
      <c r="I12" s="763" t="inlineStr">
        <is>
          <t>NOMBRE DEL INDICADOR</t>
        </is>
      </c>
      <c r="J12" s="802" t="n"/>
      <c r="K12" s="463" t="inlineStr">
        <is>
          <t>Participación de graduados en la autoevaluación de los programas académicos</t>
        </is>
      </c>
      <c r="L12" s="801" t="n"/>
      <c r="M12" s="801" t="n"/>
      <c r="N12" s="801" t="n"/>
      <c r="O12" s="802" t="n"/>
      <c r="P12" s="245" t="n"/>
    </row>
    <row r="13" customFormat="1" s="243">
      <c r="B13" s="245" t="n"/>
      <c r="C13" s="684" t="inlineStr">
        <is>
          <t>PROCESO GESTIÓN</t>
        </is>
      </c>
      <c r="D13" s="802" t="n"/>
      <c r="E13" s="706" t="inlineStr">
        <is>
          <t>Autoevaluación y Acreditación</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Autoevaluación y Acreditación</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0.2</v>
      </c>
      <c r="O17" s="802" t="n"/>
      <c r="P17" s="544" t="n"/>
    </row>
    <row r="18" ht="15.75" customFormat="1" customHeight="1" s="243">
      <c r="B18" s="245" t="n"/>
      <c r="C18" s="684" t="inlineStr">
        <is>
          <t>FORMULA</t>
        </is>
      </c>
      <c r="D18" s="800" t="n"/>
      <c r="E18" s="684" t="inlineStr">
        <is>
          <t>NUMERADOR</t>
        </is>
      </c>
      <c r="F18" s="802" t="n"/>
      <c r="G18" s="762" t="inlineStr">
        <is>
          <t>N° de graduados que participaron en la autoevaluación *100</t>
        </is>
      </c>
      <c r="H18" s="801" t="n"/>
      <c r="I18" s="801" t="n"/>
      <c r="J18" s="801" t="n"/>
      <c r="K18" s="802" t="n"/>
      <c r="L18" s="684" t="inlineStr">
        <is>
          <t>UNIDAD DE MEDIDA</t>
        </is>
      </c>
      <c r="M18" s="800" t="n"/>
      <c r="N18" s="545" t="inlineStr">
        <is>
          <t>Porcentual</t>
        </is>
      </c>
      <c r="O18" s="800" t="n"/>
    </row>
    <row r="19" ht="45.75" customFormat="1" customHeight="1" s="243">
      <c r="B19" s="245" t="n"/>
      <c r="C19" s="806" t="n"/>
      <c r="D19" s="807" t="n"/>
      <c r="E19" s="684" t="inlineStr">
        <is>
          <t>DENOMINADOR</t>
        </is>
      </c>
      <c r="F19" s="802" t="n"/>
      <c r="G19" s="481" t="inlineStr">
        <is>
          <t>Total de graduados del programa (Aplica solo para programas que presenten autoevaluación durante el desarrollo de la vigencia)</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t>
        </is>
      </c>
      <c r="M22" s="328" t="inlineStr">
        <is>
          <t>6% - 10%</t>
        </is>
      </c>
      <c r="N22" s="329" t="inlineStr">
        <is>
          <t>11% - 20%</t>
        </is>
      </c>
      <c r="O22" s="255" t="inlineStr">
        <is>
          <t>21% - 100%</t>
        </is>
      </c>
      <c r="P22" s="245" t="n"/>
    </row>
    <row r="23" ht="26.25" customFormat="1" customHeight="1" s="243">
      <c r="B23" s="245" t="n"/>
      <c r="C23" s="684" t="inlineStr">
        <is>
          <t>ORIGEN DE DATOS NUMERADOR</t>
        </is>
      </c>
      <c r="D23" s="802" t="n"/>
      <c r="E23" s="475" t="inlineStr">
        <is>
          <t>Modulo de aseguramiento de la calidad educativa</t>
        </is>
      </c>
      <c r="F23" s="801" t="n"/>
      <c r="G23" s="802" t="n"/>
      <c r="H23" s="818" t="inlineStr">
        <is>
          <t>FRECUENCIA DE LA MEDICIÓN</t>
        </is>
      </c>
      <c r="I23" s="800" t="n"/>
      <c r="J23" s="762" t="inlineStr">
        <is>
          <t>ANUAL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Base de datos de la oficina de Graduados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El ejercicio de Autoevaluación tuvo una participación del 11% de los graduados de programas académicos de la Universidad de Cundinamarca; indicador que a la fecha no a alcanzado su cumplimiento; sin embargo, es importante mencionar que durante el desarrollo de la fase aplicación instrumentos de percepción se alcanzaron las muestras mínimas requeridas para la valoración de calidad de los factos asociados a esta población.</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531" t="inlineStr">
        <is>
          <t xml:space="preserve">Durante el desarrollo de las fases faltantes del proceso de Autoevaluación; especialmente durante la socialización de resultados del ejercicio, se tiene previsto la realización de actividades orientadas a brindar participación de graduados de los diferentes programas académicos, con el propósito de garantizar un proceso abierto y participativo para la comunidad universitaria.    </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O40" s="804"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45" customFormat="1" customHeight="1" s="247">
      <c r="B47" s="246" t="n"/>
      <c r="C47" s="763">
        <f>G18</f>
        <v/>
      </c>
      <c r="D47" s="762" t="n">
        <v>1322</v>
      </c>
      <c r="E47" s="762" t="n"/>
      <c r="F47" s="762" t="n"/>
      <c r="G47" s="762" t="n"/>
      <c r="H47" s="762" t="n"/>
      <c r="I47" s="762" t="n"/>
      <c r="J47" s="762" t="n"/>
      <c r="K47" s="762" t="n"/>
      <c r="L47" s="762" t="n"/>
      <c r="M47" s="762" t="n"/>
      <c r="N47" s="762" t="n"/>
      <c r="O47" s="762" t="n"/>
      <c r="P47" s="246" t="n"/>
    </row>
    <row r="48" ht="105" customFormat="1" customHeight="1" s="247">
      <c r="B48" s="246" t="n"/>
      <c r="C48" s="763">
        <f>G19</f>
        <v/>
      </c>
      <c r="D48" s="762" t="n">
        <v>11877</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45" customFormat="1" customHeight="1" s="317">
      <c r="A54" s="316" t="n"/>
      <c r="B54" s="318" t="n"/>
      <c r="C54" s="785" t="inlineStr">
        <is>
          <t>Administración de empresas - Fusagasugá</t>
        </is>
      </c>
      <c r="D54" s="820" t="n"/>
      <c r="E54" s="820" t="n"/>
      <c r="F54" s="821" t="n"/>
      <c r="G54" s="526" t="n">
        <v>0.044004400440044</v>
      </c>
      <c r="H54" s="820" t="n"/>
      <c r="I54" s="820" t="n"/>
      <c r="J54" s="821" t="n"/>
      <c r="K54" s="513" t="inlineStr">
        <is>
          <t>Durante el desarrollo del ejercicio de Autoevaluación el programa académico ha contado con la participación de 40 graduados que representan el 4,40% de la comunidad.</t>
        </is>
      </c>
      <c r="L54" s="820" t="n"/>
      <c r="M54" s="820" t="n"/>
      <c r="N54" s="820" t="n"/>
      <c r="O54" s="821" t="n"/>
      <c r="P54" s="318" t="n"/>
      <c r="Q54" s="316" t="n"/>
      <c r="R54" s="316" t="n"/>
      <c r="S54" s="316" t="n"/>
      <c r="T54" s="316" t="n"/>
      <c r="U54" s="316" t="n"/>
      <c r="V54" s="316" t="n"/>
      <c r="W54" s="316" t="n"/>
      <c r="X54" s="316" t="n"/>
      <c r="Y54" s="316" t="n"/>
      <c r="Z54" s="316" t="n"/>
      <c r="AA54" s="316" t="n"/>
      <c r="AB54" s="316" t="n"/>
    </row>
    <row r="55" ht="44.25" customFormat="1" customHeight="1" s="317">
      <c r="A55" s="316" t="n"/>
      <c r="B55" s="318" t="n"/>
      <c r="C55" s="785" t="inlineStr">
        <is>
          <t>Administración de empresas - Girardot</t>
        </is>
      </c>
      <c r="D55" s="820" t="n"/>
      <c r="E55" s="820" t="n"/>
      <c r="F55" s="821" t="n"/>
      <c r="G55" s="526" t="n">
        <v>0.1324354657687991</v>
      </c>
      <c r="H55" s="820" t="n"/>
      <c r="I55" s="820" t="n"/>
      <c r="J55" s="821" t="n"/>
      <c r="K55" s="513" t="inlineStr">
        <is>
          <t>Durante el desarrollo del ejercicio de Autoevaluación el programa académico ha contado con la participación de 118 graduados que representan el 13,24% de la comunidad.</t>
        </is>
      </c>
      <c r="L55" s="820" t="n"/>
      <c r="M55" s="820" t="n"/>
      <c r="N55" s="820" t="n"/>
      <c r="O55" s="821" t="n"/>
      <c r="P55" s="318" t="n"/>
      <c r="Q55" s="316" t="n"/>
      <c r="R55" s="316" t="n"/>
      <c r="S55" s="316" t="n"/>
      <c r="T55" s="316" t="n"/>
      <c r="U55" s="316" t="n"/>
      <c r="V55" s="316" t="n"/>
      <c r="W55" s="316" t="n"/>
      <c r="X55" s="316" t="n"/>
      <c r="Y55" s="316" t="n"/>
      <c r="Z55" s="316" t="n"/>
      <c r="AA55" s="316" t="n"/>
      <c r="AB55" s="316" t="n"/>
    </row>
    <row r="56" ht="44.25" customFormat="1" customHeight="1" s="317">
      <c r="A56" s="316" t="n"/>
      <c r="B56" s="318" t="n"/>
      <c r="C56" s="785" t="inlineStr">
        <is>
          <t>Administración de empresas - Ubaté</t>
        </is>
      </c>
      <c r="D56" s="820" t="n"/>
      <c r="E56" s="820" t="n"/>
      <c r="F56" s="821" t="n"/>
      <c r="G56" s="526" t="n">
        <v>0.375</v>
      </c>
      <c r="H56" s="820" t="n"/>
      <c r="I56" s="820" t="n"/>
      <c r="J56" s="821" t="n"/>
      <c r="K56" s="513" t="inlineStr">
        <is>
          <t>Durante el desarrollo del ejercicio de Autoevaluación el programa académico ha contado con la participación de 156 graduados que representan el 37,50% de la comunidad.</t>
        </is>
      </c>
      <c r="L56" s="820" t="n"/>
      <c r="M56" s="820" t="n"/>
      <c r="N56" s="820" t="n"/>
      <c r="O56" s="821" t="n"/>
      <c r="P56" s="318" t="n"/>
      <c r="Q56" s="316" t="n"/>
      <c r="R56" s="316" t="n"/>
      <c r="S56" s="316" t="n"/>
      <c r="T56" s="316" t="n"/>
      <c r="U56" s="316" t="n"/>
      <c r="V56" s="316" t="n"/>
      <c r="W56" s="316" t="n"/>
      <c r="X56" s="316" t="n"/>
      <c r="Y56" s="316" t="n"/>
      <c r="Z56" s="316" t="n"/>
      <c r="AA56" s="316" t="n"/>
      <c r="AB56" s="316" t="n"/>
    </row>
    <row r="57" ht="44.25" customFormat="1" customHeight="1" s="317">
      <c r="A57" s="316" t="n"/>
      <c r="B57" s="318" t="n"/>
      <c r="C57" s="785" t="inlineStr">
        <is>
          <t>Administración de empresas - Chía</t>
        </is>
      </c>
      <c r="D57" s="820" t="n"/>
      <c r="E57" s="820" t="n"/>
      <c r="F57" s="821" t="n"/>
      <c r="G57" s="526" t="n">
        <v>0.1205250596658711</v>
      </c>
      <c r="H57" s="820" t="n"/>
      <c r="I57" s="820" t="n"/>
      <c r="J57" s="821" t="n"/>
      <c r="K57" s="513" t="inlineStr">
        <is>
          <t>Durante el desarrollo del ejercicio de Autoevaluación el programa académico ha contado con la participación de 101 graduados que representan el 12,05% de la comunidad.</t>
        </is>
      </c>
      <c r="L57" s="820" t="n"/>
      <c r="M57" s="820" t="n"/>
      <c r="N57" s="820" t="n"/>
      <c r="O57" s="821" t="n"/>
      <c r="P57" s="318" t="n"/>
      <c r="Q57" s="316" t="n"/>
      <c r="R57" s="316" t="n"/>
      <c r="S57" s="316" t="n"/>
      <c r="T57" s="316" t="n"/>
      <c r="U57" s="316" t="n"/>
      <c r="V57" s="316" t="n"/>
      <c r="W57" s="316" t="n"/>
      <c r="X57" s="316" t="n"/>
      <c r="Y57" s="316" t="n"/>
      <c r="Z57" s="316" t="n"/>
      <c r="AA57" s="316" t="n"/>
      <c r="AB57" s="316" t="n"/>
    </row>
    <row r="58" ht="44.25" customFormat="1" customHeight="1" s="317">
      <c r="A58" s="316" t="n"/>
      <c r="B58" s="318" t="n"/>
      <c r="C58" s="785" t="inlineStr">
        <is>
          <t>Administración de empresas - Facatativá</t>
        </is>
      </c>
      <c r="D58" s="820" t="n"/>
      <c r="E58" s="820" t="n"/>
      <c r="F58" s="821" t="n"/>
      <c r="G58" s="526" t="n">
        <v>0.0408673894912427</v>
      </c>
      <c r="H58" s="820" t="n"/>
      <c r="I58" s="820" t="n"/>
      <c r="J58" s="821" t="n"/>
      <c r="K58" s="513" t="inlineStr">
        <is>
          <t>Durante el desarrollo del ejercicio de Autoevaluación el programa académico ha contado con la participación de 49 graduados que representan el 4,09% de la comunidad.</t>
        </is>
      </c>
      <c r="L58" s="820" t="n"/>
      <c r="M58" s="820" t="n"/>
      <c r="N58" s="820" t="n"/>
      <c r="O58" s="821" t="n"/>
      <c r="P58" s="318" t="n"/>
      <c r="Q58" s="316" t="n"/>
      <c r="R58" s="316" t="n"/>
      <c r="S58" s="316" t="n"/>
      <c r="T58" s="316" t="n"/>
      <c r="U58" s="316" t="n"/>
      <c r="V58" s="316" t="n"/>
      <c r="W58" s="316" t="n"/>
      <c r="X58" s="316" t="n"/>
      <c r="Y58" s="316" t="n"/>
      <c r="Z58" s="316" t="n"/>
      <c r="AA58" s="316" t="n"/>
      <c r="AB58" s="316" t="n"/>
    </row>
    <row r="59" ht="44.25" customFormat="1" customHeight="1" s="317">
      <c r="A59" s="316" t="n"/>
      <c r="B59" s="318" t="n"/>
      <c r="C59" s="785" t="inlineStr">
        <is>
          <t>Contaduría Pública- Fusagasugá</t>
        </is>
      </c>
      <c r="D59" s="820" t="n"/>
      <c r="E59" s="820" t="n"/>
      <c r="F59" s="821" t="n"/>
      <c r="G59" s="526" t="n">
        <v>0.0118421052631579</v>
      </c>
      <c r="H59" s="820" t="n"/>
      <c r="I59" s="820" t="n"/>
      <c r="J59" s="821" t="n"/>
      <c r="K59" s="513" t="inlineStr">
        <is>
          <t>Durante el desarrollo del ejercicio de Autoevaluación el programa académico ha contado con la participación de 9 graduados que representan el 1,18% de la comunidad.</t>
        </is>
      </c>
      <c r="L59" s="820" t="n"/>
      <c r="M59" s="820" t="n"/>
      <c r="N59" s="820" t="n"/>
      <c r="O59" s="821" t="n"/>
      <c r="P59" s="318" t="n"/>
      <c r="Q59" s="316" t="n"/>
      <c r="R59" s="316" t="n"/>
      <c r="S59" s="316" t="n"/>
      <c r="T59" s="316" t="n"/>
      <c r="U59" s="316" t="n"/>
      <c r="V59" s="316" t="n"/>
      <c r="W59" s="316" t="n"/>
      <c r="X59" s="316" t="n"/>
      <c r="Y59" s="316" t="n"/>
      <c r="Z59" s="316" t="n"/>
      <c r="AA59" s="316" t="n"/>
      <c r="AB59" s="316" t="n"/>
    </row>
    <row r="60" ht="44.25" customFormat="1" customHeight="1" s="317">
      <c r="A60" s="316" t="n"/>
      <c r="B60" s="318" t="n"/>
      <c r="C60" s="785" t="inlineStr">
        <is>
          <t>Contaduría Pública - Facatativá</t>
        </is>
      </c>
      <c r="D60" s="820" t="n"/>
      <c r="E60" s="820" t="n"/>
      <c r="F60" s="821" t="n"/>
      <c r="G60" s="526" t="n">
        <v>0.1582089552238806</v>
      </c>
      <c r="H60" s="820" t="n"/>
      <c r="I60" s="820" t="n"/>
      <c r="J60" s="821" t="n"/>
      <c r="K60" s="513" t="inlineStr">
        <is>
          <t>Durante el desarrollo del ejercicio de Autoevaluación el programa académico ha contado con la participación de 106 graduados que representan el 15,82% de la comunidad.</t>
        </is>
      </c>
      <c r="L60" s="820" t="n"/>
      <c r="M60" s="820" t="n"/>
      <c r="N60" s="820" t="n"/>
      <c r="O60" s="821" t="n"/>
      <c r="P60" s="318" t="n"/>
      <c r="Q60" s="316" t="n"/>
      <c r="R60" s="316" t="n"/>
      <c r="S60" s="316" t="n"/>
      <c r="T60" s="316" t="n"/>
      <c r="U60" s="316" t="n"/>
      <c r="V60" s="316" t="n"/>
      <c r="W60" s="316" t="n"/>
      <c r="X60" s="316" t="n"/>
      <c r="Y60" s="316" t="n"/>
      <c r="Z60" s="316" t="n"/>
      <c r="AA60" s="316" t="n"/>
      <c r="AB60" s="316" t="n"/>
    </row>
    <row r="61" ht="44.25" customFormat="1" customHeight="1" s="317">
      <c r="A61" s="316" t="n"/>
      <c r="B61" s="318" t="n"/>
      <c r="C61" s="785" t="inlineStr">
        <is>
          <t>Contaduría Pública Ubaté</t>
        </is>
      </c>
      <c r="D61" s="820" t="n"/>
      <c r="E61" s="820" t="n"/>
      <c r="F61" s="821" t="n"/>
      <c r="G61" s="526" t="n">
        <v>0.572463768115942</v>
      </c>
      <c r="H61" s="820" t="n"/>
      <c r="I61" s="820" t="n"/>
      <c r="J61" s="821" t="n"/>
      <c r="K61" s="513" t="inlineStr">
        <is>
          <t>Durante el desarrollo del ejercicio de Autoevaluación el programa académico ha contado con la participación de 76 graduados que representan el 57,25% de la comunidad.</t>
        </is>
      </c>
      <c r="L61" s="820" t="n"/>
      <c r="M61" s="820" t="n"/>
      <c r="N61" s="820" t="n"/>
      <c r="O61" s="821" t="n"/>
      <c r="P61" s="318" t="n"/>
      <c r="Q61" s="316" t="n"/>
      <c r="R61" s="316" t="n"/>
      <c r="S61" s="316" t="n"/>
      <c r="T61" s="316" t="n"/>
      <c r="U61" s="316" t="n"/>
      <c r="V61" s="316" t="n"/>
      <c r="W61" s="316" t="n"/>
      <c r="X61" s="316" t="n"/>
      <c r="Y61" s="316" t="n"/>
      <c r="Z61" s="316" t="n"/>
      <c r="AA61" s="316" t="n"/>
      <c r="AB61" s="316" t="n"/>
    </row>
    <row r="62" ht="44.25" customFormat="1" customHeight="1" s="317">
      <c r="A62" s="316" t="n"/>
      <c r="B62" s="318" t="n"/>
      <c r="C62" s="785" t="inlineStr">
        <is>
          <t>Tecnología en gestión Turística y Hotelera</t>
        </is>
      </c>
      <c r="D62" s="820" t="n"/>
      <c r="E62" s="820" t="n"/>
      <c r="F62" s="821" t="n"/>
      <c r="G62" s="526" t="n">
        <v>0.4871794871794872</v>
      </c>
      <c r="H62" s="820" t="n"/>
      <c r="I62" s="820" t="n"/>
      <c r="J62" s="821" t="n"/>
      <c r="K62" s="513" t="inlineStr">
        <is>
          <t>Durante el desarrollo del ejercicio de Autoevaluación el programa académico ha contado con la participación de 95 graduados que representan el 48,72% de la comunidad.</t>
        </is>
      </c>
      <c r="L62" s="820" t="n"/>
      <c r="M62" s="820" t="n"/>
      <c r="N62" s="820" t="n"/>
      <c r="O62" s="821" t="n"/>
      <c r="P62" s="318" t="n"/>
      <c r="Q62" s="316" t="n"/>
      <c r="R62" s="316" t="n"/>
      <c r="S62" s="316" t="n"/>
      <c r="T62" s="316" t="n"/>
      <c r="U62" s="316" t="n"/>
      <c r="V62" s="316" t="n"/>
      <c r="W62" s="316" t="n"/>
      <c r="X62" s="316" t="n"/>
      <c r="Y62" s="316" t="n"/>
      <c r="Z62" s="316" t="n"/>
      <c r="AA62" s="316" t="n"/>
      <c r="AB62" s="316" t="n"/>
    </row>
    <row r="63" ht="44.25" customFormat="1" customHeight="1" s="317">
      <c r="A63" s="316" t="n"/>
      <c r="B63" s="318" t="n"/>
      <c r="C63" s="785" t="inlineStr">
        <is>
          <t>Ingeniería Agronómica - Fusagasugá</t>
        </is>
      </c>
      <c r="D63" s="820" t="n"/>
      <c r="E63" s="820" t="n"/>
      <c r="F63" s="821" t="n"/>
      <c r="G63" s="526" t="n">
        <v>0.7727272727272727</v>
      </c>
      <c r="H63" s="820" t="n"/>
      <c r="I63" s="820" t="n"/>
      <c r="J63" s="821" t="n"/>
      <c r="K63" s="513" t="inlineStr">
        <is>
          <t>Durante el desarrollo del ejercicio de Autoevaluación el programa académico ha contado con la participación de 17 graduados que representan el 77,27% de la comunidad.</t>
        </is>
      </c>
      <c r="L63" s="820" t="n"/>
      <c r="M63" s="820" t="n"/>
      <c r="N63" s="820" t="n"/>
      <c r="O63" s="821" t="n"/>
      <c r="P63" s="318" t="n"/>
      <c r="Q63" s="316" t="n"/>
      <c r="R63" s="316" t="n"/>
      <c r="S63" s="316" t="n"/>
      <c r="T63" s="316" t="n"/>
      <c r="U63" s="316" t="n"/>
      <c r="V63" s="316" t="n"/>
      <c r="W63" s="316" t="n"/>
      <c r="X63" s="316" t="n"/>
      <c r="Y63" s="316" t="n"/>
      <c r="Z63" s="316" t="n"/>
      <c r="AA63" s="316" t="n"/>
      <c r="AB63" s="316" t="n"/>
    </row>
    <row r="64" ht="44.25" customFormat="1" customHeight="1" s="317">
      <c r="A64" s="316" t="n"/>
      <c r="B64" s="318" t="n"/>
      <c r="C64" s="785" t="inlineStr">
        <is>
          <t>Ingeniería Agronómica - Facatativá</t>
        </is>
      </c>
      <c r="D64" s="820" t="n"/>
      <c r="E64" s="820" t="n"/>
      <c r="F64" s="821" t="n"/>
      <c r="G64" s="526" t="n">
        <v>0.08</v>
      </c>
      <c r="H64" s="820" t="n"/>
      <c r="I64" s="820" t="n"/>
      <c r="J64" s="821" t="n"/>
      <c r="K64" s="513" t="inlineStr">
        <is>
          <t>Durante el desarrollo del ejercicio de Autoevaluación el programa académico ha contado con la participación de 2 graduados que representan el 8,00% de la comunidad.</t>
        </is>
      </c>
      <c r="L64" s="820" t="n"/>
      <c r="M64" s="820" t="n"/>
      <c r="N64" s="820" t="n"/>
      <c r="O64" s="821" t="n"/>
      <c r="P64" s="318" t="n"/>
      <c r="Q64" s="316" t="n"/>
      <c r="R64" s="316" t="n"/>
      <c r="S64" s="316" t="n"/>
      <c r="T64" s="316" t="n"/>
      <c r="U64" s="316" t="n"/>
      <c r="V64" s="316" t="n"/>
      <c r="W64" s="316" t="n"/>
      <c r="X64" s="316" t="n"/>
      <c r="Y64" s="316" t="n"/>
      <c r="Z64" s="316" t="n"/>
      <c r="AA64" s="316" t="n"/>
      <c r="AB64" s="316" t="n"/>
    </row>
    <row r="65" ht="44.25" customFormat="1" customHeight="1" s="317">
      <c r="A65" s="316" t="n"/>
      <c r="B65" s="318" t="n"/>
      <c r="C65" s="785" t="inlineStr">
        <is>
          <t>Ingeniería Ambiental - Girardot</t>
        </is>
      </c>
      <c r="D65" s="820" t="n"/>
      <c r="E65" s="820" t="n"/>
      <c r="F65" s="821" t="n"/>
      <c r="G65" s="526" t="n">
        <v>0.02872062663185379</v>
      </c>
      <c r="H65" s="820" t="n"/>
      <c r="I65" s="820" t="n"/>
      <c r="J65" s="821" t="n"/>
      <c r="K65" s="513" t="inlineStr">
        <is>
          <t>Durante el desarrollo del ejercicio de Autoevaluación el programa académico ha contado con la participación de 11 graduados que representan el 2,87% de la comunidad.</t>
        </is>
      </c>
      <c r="L65" s="820" t="n"/>
      <c r="M65" s="820" t="n"/>
      <c r="N65" s="820" t="n"/>
      <c r="O65" s="821" t="n"/>
      <c r="P65" s="318" t="n"/>
      <c r="Q65" s="316" t="n"/>
      <c r="R65" s="316" t="n"/>
      <c r="S65" s="316" t="n"/>
      <c r="T65" s="316" t="n"/>
      <c r="U65" s="316" t="n"/>
      <c r="V65" s="316" t="n"/>
      <c r="W65" s="316" t="n"/>
      <c r="X65" s="316" t="n"/>
      <c r="Y65" s="316" t="n"/>
      <c r="Z65" s="316" t="n"/>
      <c r="AA65" s="316" t="n"/>
      <c r="AB65" s="316" t="n"/>
    </row>
    <row r="66" ht="44.25" customFormat="1" customHeight="1" s="317">
      <c r="A66" s="316" t="n"/>
      <c r="B66" s="318" t="n"/>
      <c r="C66" s="785" t="inlineStr">
        <is>
          <t>Ingeniería Ambiental - Facatativá</t>
        </is>
      </c>
      <c r="D66" s="820" t="n"/>
      <c r="E66" s="820" t="n"/>
      <c r="F66" s="821" t="n"/>
      <c r="G66" s="526" t="n">
        <v>0.02556818181818182</v>
      </c>
      <c r="H66" s="820" t="n"/>
      <c r="I66" s="820" t="n"/>
      <c r="J66" s="821" t="n"/>
      <c r="K66" s="513" t="inlineStr">
        <is>
          <t>Durante el desarrollo del ejercicio de Autoevaluación el programa académico ha contado con la participación de 9 graduados que representan el 2,56% de la comunidad.</t>
        </is>
      </c>
      <c r="L66" s="820" t="n"/>
      <c r="M66" s="820" t="n"/>
      <c r="N66" s="820" t="n"/>
      <c r="O66" s="821" t="n"/>
      <c r="P66" s="318" t="n"/>
      <c r="Q66" s="316" t="n"/>
      <c r="R66" s="316" t="n"/>
      <c r="S66" s="316" t="n"/>
      <c r="T66" s="316" t="n"/>
      <c r="U66" s="316" t="n"/>
      <c r="V66" s="316" t="n"/>
      <c r="W66" s="316" t="n"/>
      <c r="X66" s="316" t="n"/>
      <c r="Y66" s="316" t="n"/>
      <c r="Z66" s="316" t="n"/>
      <c r="AA66" s="316" t="n"/>
      <c r="AB66" s="316" t="n"/>
    </row>
    <row r="67" ht="44.25" customFormat="1" customHeight="1" s="317">
      <c r="A67" s="316" t="n"/>
      <c r="B67" s="318" t="n"/>
      <c r="C67" s="785" t="inlineStr">
        <is>
          <t>Zootecnia - Fusagasugá</t>
        </is>
      </c>
      <c r="D67" s="820" t="n"/>
      <c r="E67" s="820" t="n"/>
      <c r="F67" s="821" t="n"/>
      <c r="G67" s="526" t="n">
        <v>0.3869731800766283</v>
      </c>
      <c r="H67" s="820" t="n"/>
      <c r="I67" s="820" t="n"/>
      <c r="J67" s="821" t="n"/>
      <c r="K67" s="513" t="inlineStr">
        <is>
          <t>Durante el desarrollo del ejercicio de Autoevaluación el programa académico ha contado con la participación de 202 graduados que representan el 38,70% de la comunidad.</t>
        </is>
      </c>
      <c r="L67" s="820" t="n"/>
      <c r="M67" s="820" t="n"/>
      <c r="N67" s="820" t="n"/>
      <c r="O67" s="821" t="n"/>
      <c r="P67" s="318" t="n"/>
      <c r="Q67" s="316" t="n"/>
      <c r="R67" s="316" t="n"/>
      <c r="S67" s="316" t="n"/>
      <c r="T67" s="316" t="n"/>
      <c r="U67" s="316" t="n"/>
      <c r="V67" s="316" t="n"/>
      <c r="W67" s="316" t="n"/>
      <c r="X67" s="316" t="n"/>
      <c r="Y67" s="316" t="n"/>
      <c r="Z67" s="316" t="n"/>
      <c r="AA67" s="316" t="n"/>
      <c r="AB67" s="316" t="n"/>
    </row>
    <row r="68" ht="44.25" customFormat="1" customHeight="1" s="317">
      <c r="A68" s="316" t="n"/>
      <c r="B68" s="318" t="n"/>
      <c r="C68" s="785" t="inlineStr">
        <is>
          <t>Zootecnia - Ubaté</t>
        </is>
      </c>
      <c r="D68" s="820" t="n"/>
      <c r="E68" s="820" t="n"/>
      <c r="F68" s="821" t="n"/>
      <c r="G68" s="526" t="n">
        <v>0.5</v>
      </c>
      <c r="H68" s="820" t="n"/>
      <c r="I68" s="820" t="n"/>
      <c r="J68" s="821" t="n"/>
      <c r="K68" s="513" t="inlineStr">
        <is>
          <t>Durante el desarrollo del ejercicio de Autoevaluación el programa académico ha contado con la participación de 1 graduados que representan el 50,00% de la comunidad.</t>
        </is>
      </c>
      <c r="L68" s="820" t="n"/>
      <c r="M68" s="820" t="n"/>
      <c r="N68" s="820" t="n"/>
      <c r="O68" s="821" t="n"/>
      <c r="P68" s="318" t="n"/>
      <c r="Q68" s="316" t="n"/>
      <c r="R68" s="316" t="n"/>
      <c r="S68" s="316" t="n"/>
      <c r="T68" s="316" t="n"/>
      <c r="U68" s="316" t="n"/>
      <c r="V68" s="316" t="n"/>
      <c r="W68" s="316" t="n"/>
      <c r="X68" s="316" t="n"/>
      <c r="Y68" s="316" t="n"/>
      <c r="Z68" s="316" t="n"/>
      <c r="AA68" s="316" t="n"/>
      <c r="AB68" s="316" t="n"/>
    </row>
    <row r="69" ht="44.25" customFormat="1" customHeight="1" s="317">
      <c r="A69" s="316" t="n"/>
      <c r="B69" s="318" t="n"/>
      <c r="C69" s="785" t="inlineStr">
        <is>
          <t>Tecnología en Cartografía - Fusagasugá</t>
        </is>
      </c>
      <c r="D69" s="820" t="n"/>
      <c r="E69" s="820" t="n"/>
      <c r="F69" s="821" t="n"/>
      <c r="G69" s="526" t="n">
        <v>0.05701754385964912</v>
      </c>
      <c r="H69" s="820" t="n"/>
      <c r="I69" s="820" t="n"/>
      <c r="J69" s="821" t="n"/>
      <c r="K69" s="513" t="inlineStr">
        <is>
          <t>Durante el desarrollo del ejercicio de Autoevaluación el programa académico ha contado con la participación de 13 graduados que representan el 5,70% de la comunidad.</t>
        </is>
      </c>
      <c r="L69" s="820" t="n"/>
      <c r="M69" s="820" t="n"/>
      <c r="N69" s="820" t="n"/>
      <c r="O69" s="821" t="n"/>
      <c r="P69" s="318" t="n"/>
      <c r="Q69" s="316" t="n"/>
      <c r="R69" s="316" t="n"/>
      <c r="S69" s="316" t="n"/>
      <c r="T69" s="316" t="n"/>
      <c r="U69" s="316" t="n"/>
      <c r="V69" s="316" t="n"/>
      <c r="W69" s="316" t="n"/>
      <c r="X69" s="316" t="n"/>
      <c r="Y69" s="316" t="n"/>
      <c r="Z69" s="316" t="n"/>
      <c r="AA69" s="316" t="n"/>
      <c r="AB69" s="316" t="n"/>
    </row>
    <row r="70" ht="44.25" customFormat="1" customHeight="1" s="317">
      <c r="A70" s="316" t="n"/>
      <c r="B70" s="318" t="n"/>
      <c r="C70" s="785" t="inlineStr">
        <is>
          <t>Profesional en Ciencias del Deporte y la Educación Física - Soacha</t>
        </is>
      </c>
      <c r="D70" s="820" t="n"/>
      <c r="E70" s="820" t="n"/>
      <c r="F70" s="821" t="n"/>
      <c r="G70" s="526" t="n">
        <v>0.02097902097902098</v>
      </c>
      <c r="H70" s="820" t="n"/>
      <c r="I70" s="820" t="n"/>
      <c r="J70" s="821" t="n"/>
      <c r="K70" s="513" t="inlineStr">
        <is>
          <t>Durante el desarrollo del ejercicio de Autoevaluación el programa académico ha contado con la participación de 24 graduados que representan el 2,10% de la comunidad.</t>
        </is>
      </c>
      <c r="L70" s="820" t="n"/>
      <c r="M70" s="820" t="n"/>
      <c r="N70" s="820" t="n"/>
      <c r="O70" s="821" t="n"/>
      <c r="P70" s="318" t="n"/>
      <c r="Q70" s="316" t="n"/>
      <c r="R70" s="316" t="n"/>
      <c r="S70" s="316" t="n"/>
      <c r="T70" s="316" t="n"/>
      <c r="U70" s="316" t="n"/>
      <c r="V70" s="316" t="n"/>
      <c r="W70" s="316" t="n"/>
      <c r="X70" s="316" t="n"/>
      <c r="Y70" s="316" t="n"/>
      <c r="Z70" s="316" t="n"/>
      <c r="AA70" s="316" t="n"/>
      <c r="AB70" s="316" t="n"/>
    </row>
    <row r="71" ht="44.25" customFormat="1" customHeight="1" s="317">
      <c r="A71" s="316" t="n"/>
      <c r="B71" s="318" t="n"/>
      <c r="C71" s="785" t="inlineStr">
        <is>
          <t>Lic. en Ciencias Sociales - Fusagasugá</t>
        </is>
      </c>
      <c r="D71" s="820" t="n"/>
      <c r="E71" s="820" t="n"/>
      <c r="F71" s="821" t="n"/>
      <c r="G71" s="526" t="n">
        <v>0.1325301204819277</v>
      </c>
      <c r="H71" s="820" t="n"/>
      <c r="I71" s="820" t="n"/>
      <c r="J71" s="821" t="n"/>
      <c r="K71" s="513" t="inlineStr">
        <is>
          <t>Durante el desarrollo del ejercicio de Autoevaluación el programa académico ha contado con la participación de 11 graduados que representan el 13,25% de la comunidad.</t>
        </is>
      </c>
      <c r="L71" s="820" t="n"/>
      <c r="M71" s="820" t="n"/>
      <c r="N71" s="820" t="n"/>
      <c r="O71" s="821" t="n"/>
      <c r="P71" s="318" t="n"/>
      <c r="Q71" s="316" t="n"/>
      <c r="R71" s="316" t="n"/>
      <c r="S71" s="316" t="n"/>
      <c r="T71" s="316" t="n"/>
      <c r="U71" s="316" t="n"/>
      <c r="V71" s="316" t="n"/>
      <c r="W71" s="316" t="n"/>
      <c r="X71" s="316" t="n"/>
      <c r="Y71" s="316" t="n"/>
      <c r="Z71" s="316" t="n"/>
      <c r="AA71" s="316" t="n"/>
      <c r="AB71" s="316" t="n"/>
    </row>
    <row r="72" ht="44.25" customFormat="1" customHeight="1" s="317">
      <c r="A72" s="316" t="n"/>
      <c r="B72" s="318" t="n"/>
      <c r="C72" s="785" t="inlineStr">
        <is>
          <t>Ingeniería Electrónica - Fusagasugá</t>
        </is>
      </c>
      <c r="D72" s="820" t="n"/>
      <c r="E72" s="820" t="n"/>
      <c r="F72" s="821" t="n"/>
      <c r="G72" s="526" t="n">
        <v>0.1815789473684211</v>
      </c>
      <c r="H72" s="820" t="n"/>
      <c r="I72" s="820" t="n"/>
      <c r="J72" s="821" t="n"/>
      <c r="K72" s="513" t="inlineStr">
        <is>
          <t>Durante el desarrollo del ejercicio de Autoevaluación el programa académico ha contado con la participación de 69 graduados que representan el 18,16% de la comunidad.</t>
        </is>
      </c>
      <c r="L72" s="820" t="n"/>
      <c r="M72" s="820" t="n"/>
      <c r="N72" s="820" t="n"/>
      <c r="O72" s="821" t="n"/>
      <c r="P72" s="318" t="n"/>
      <c r="Q72" s="316" t="n"/>
      <c r="R72" s="316" t="n"/>
      <c r="S72" s="316" t="n"/>
      <c r="T72" s="316" t="n"/>
      <c r="U72" s="316" t="n"/>
      <c r="V72" s="316" t="n"/>
      <c r="W72" s="316" t="n"/>
      <c r="X72" s="316" t="n"/>
      <c r="Y72" s="316" t="n"/>
      <c r="Z72" s="316" t="n"/>
      <c r="AA72" s="316" t="n"/>
      <c r="AB72" s="316" t="n"/>
    </row>
    <row r="73" ht="44.25" customFormat="1" customHeight="1" s="317">
      <c r="A73" s="316" t="n"/>
      <c r="B73" s="318" t="n"/>
      <c r="C73" s="785" t="inlineStr">
        <is>
          <t>Ingeniería Industrial - Soacha</t>
        </is>
      </c>
      <c r="D73" s="820" t="n"/>
      <c r="E73" s="820" t="n"/>
      <c r="F73" s="821" t="n"/>
      <c r="G73" s="526" t="n">
        <v>0.03076923076923077</v>
      </c>
      <c r="H73" s="820" t="n"/>
      <c r="I73" s="820" t="n"/>
      <c r="J73" s="821" t="n"/>
      <c r="K73" s="513" t="inlineStr">
        <is>
          <t>Durante el desarrollo del ejercicio de Autoevaluación el programa académico ha contado con la participación de 10 graduados que representan el 3,08% de la comunidad.</t>
        </is>
      </c>
      <c r="L73" s="820" t="n"/>
      <c r="M73" s="820" t="n"/>
      <c r="N73" s="820" t="n"/>
      <c r="O73" s="821" t="n"/>
      <c r="P73" s="318" t="n"/>
      <c r="Q73" s="316" t="n"/>
      <c r="R73" s="316" t="n"/>
      <c r="S73" s="316" t="n"/>
      <c r="T73" s="316" t="n"/>
      <c r="U73" s="316" t="n"/>
      <c r="V73" s="316" t="n"/>
      <c r="W73" s="316" t="n"/>
      <c r="X73" s="316" t="n"/>
      <c r="Y73" s="316" t="n"/>
      <c r="Z73" s="316" t="n"/>
      <c r="AA73" s="316" t="n"/>
      <c r="AB73" s="316" t="n"/>
    </row>
    <row r="74" ht="44.25" customFormat="1" customHeight="1" s="317">
      <c r="A74" s="316" t="n"/>
      <c r="B74" s="318" t="n"/>
      <c r="C74" s="785" t="inlineStr">
        <is>
          <t>Ingeniería de Sistemas - Fusagasugá</t>
        </is>
      </c>
      <c r="D74" s="820" t="n"/>
      <c r="E74" s="820" t="n"/>
      <c r="F74" s="821" t="n"/>
      <c r="G74" s="526" t="n">
        <v>0.1568627450980392</v>
      </c>
      <c r="H74" s="820" t="n"/>
      <c r="I74" s="820" t="n"/>
      <c r="J74" s="821" t="n"/>
      <c r="K74" s="513" t="inlineStr">
        <is>
          <t>Durante el desarrollo del ejercicio de Autoevaluación el programa académico ha contado con la participación de 8 graduados que representan el 15,69% de la comunidad.</t>
        </is>
      </c>
      <c r="L74" s="820" t="n"/>
      <c r="M74" s="820" t="n"/>
      <c r="N74" s="820" t="n"/>
      <c r="O74" s="821" t="n"/>
      <c r="P74" s="318" t="n"/>
      <c r="Q74" s="316" t="n"/>
      <c r="R74" s="316" t="n"/>
      <c r="S74" s="316" t="n"/>
      <c r="T74" s="316" t="n"/>
      <c r="U74" s="316" t="n"/>
      <c r="V74" s="316" t="n"/>
      <c r="W74" s="316" t="n"/>
      <c r="X74" s="316" t="n"/>
      <c r="Y74" s="316" t="n"/>
      <c r="Z74" s="316" t="n"/>
      <c r="AA74" s="316" t="n"/>
      <c r="AB74" s="316" t="n"/>
    </row>
    <row r="75" ht="44.25" customFormat="1" customHeight="1" s="317">
      <c r="A75" s="316" t="n"/>
      <c r="B75" s="318" t="n"/>
      <c r="C75" s="785" t="inlineStr">
        <is>
          <t>Ingeniería de Sistemas - Ubaté</t>
        </is>
      </c>
      <c r="D75" s="820" t="n"/>
      <c r="E75" s="820" t="n"/>
      <c r="F75" s="821" t="n"/>
      <c r="G75" s="526" t="n">
        <v>1</v>
      </c>
      <c r="H75" s="820" t="n"/>
      <c r="I75" s="820" t="n"/>
      <c r="J75" s="821" t="n"/>
      <c r="K75" s="513" t="inlineStr">
        <is>
          <t>Durante el desarrollo del ejercicio de Autoevaluación el programa académico ha contado con la participación de 1 graduados que representan el 100,00% de la comunidad.</t>
        </is>
      </c>
      <c r="L75" s="820" t="n"/>
      <c r="M75" s="820" t="n"/>
      <c r="N75" s="820" t="n"/>
      <c r="O75" s="821" t="n"/>
      <c r="P75" s="318" t="n"/>
      <c r="Q75" s="316" t="n"/>
      <c r="R75" s="316" t="n"/>
      <c r="S75" s="316" t="n"/>
      <c r="T75" s="316" t="n"/>
      <c r="U75" s="316" t="n"/>
      <c r="V75" s="316" t="n"/>
      <c r="W75" s="316" t="n"/>
      <c r="X75" s="316" t="n"/>
      <c r="Y75" s="316" t="n"/>
      <c r="Z75" s="316" t="n"/>
      <c r="AA75" s="316" t="n"/>
      <c r="AB75" s="316" t="n"/>
    </row>
    <row r="76" ht="44.25" customFormat="1" customHeight="1" s="317">
      <c r="A76" s="316" t="n"/>
      <c r="B76" s="318" t="n"/>
      <c r="C76" s="785" t="inlineStr">
        <is>
          <t>Ingeniería de Sistemas - Chía</t>
        </is>
      </c>
      <c r="D76" s="820" t="n"/>
      <c r="E76" s="820" t="n"/>
      <c r="F76" s="821" t="n"/>
      <c r="G76" s="526" t="n">
        <v>0.01401869158878505</v>
      </c>
      <c r="H76" s="820" t="n"/>
      <c r="I76" s="820" t="n"/>
      <c r="J76" s="821" t="n"/>
      <c r="K76" s="513" t="inlineStr">
        <is>
          <t>Durante el desarrollo del ejercicio de Autoevaluación el programa académico ha contado con la participación de 6 graduados que representan el 1,40% de la comunidad.</t>
        </is>
      </c>
      <c r="L76" s="820" t="n"/>
      <c r="M76" s="820" t="n"/>
      <c r="N76" s="820" t="n"/>
      <c r="O76" s="821" t="n"/>
      <c r="P76" s="318" t="n"/>
      <c r="Q76" s="316" t="n"/>
      <c r="R76" s="316" t="n"/>
      <c r="S76" s="316" t="n"/>
      <c r="T76" s="316" t="n"/>
      <c r="U76" s="316" t="n"/>
      <c r="V76" s="316" t="n"/>
      <c r="W76" s="316" t="n"/>
      <c r="X76" s="316" t="n"/>
      <c r="Y76" s="316" t="n"/>
      <c r="Z76" s="316" t="n"/>
      <c r="AA76" s="316" t="n"/>
      <c r="AB76" s="316" t="n"/>
    </row>
    <row r="77" ht="44.25" customFormat="1" customHeight="1" s="317">
      <c r="A77" s="316" t="n"/>
      <c r="B77" s="318" t="n"/>
      <c r="C77" s="785" t="inlineStr">
        <is>
          <t>Ingeniería de Sistemas - Facatativá</t>
        </is>
      </c>
      <c r="D77" s="820" t="n"/>
      <c r="E77" s="820" t="n"/>
      <c r="F77" s="821" t="n"/>
      <c r="G77" s="526" t="n">
        <v>0.119047619047619</v>
      </c>
      <c r="H77" s="820" t="n"/>
      <c r="I77" s="820" t="n"/>
      <c r="J77" s="821" t="n"/>
      <c r="K77" s="513" t="inlineStr">
        <is>
          <t>Durante el desarrollo del ejercicio de Autoevaluación el programa académico ha contado con la participación de 5 graduados que representan el 11,90% de la comunidad.</t>
        </is>
      </c>
      <c r="L77" s="820" t="n"/>
      <c r="M77" s="820" t="n"/>
      <c r="N77" s="820" t="n"/>
      <c r="O77" s="821" t="n"/>
      <c r="P77" s="318" t="n"/>
      <c r="Q77" s="316" t="n"/>
      <c r="R77" s="316" t="n"/>
      <c r="S77" s="316" t="n"/>
      <c r="T77" s="316" t="n"/>
      <c r="U77" s="316" t="n"/>
      <c r="V77" s="316" t="n"/>
      <c r="W77" s="316" t="n"/>
      <c r="X77" s="316" t="n"/>
      <c r="Y77" s="316" t="n"/>
      <c r="Z77" s="316" t="n"/>
      <c r="AA77" s="316" t="n"/>
      <c r="AB77" s="316" t="n"/>
    </row>
    <row r="78" ht="44.25" customFormat="1" customHeight="1" s="317">
      <c r="A78" s="316" t="n"/>
      <c r="B78" s="318" t="n"/>
      <c r="C78" s="785" t="inlineStr">
        <is>
          <t>Tecnología en Desarrollo de Software - Soacha</t>
        </is>
      </c>
      <c r="D78" s="820" t="n"/>
      <c r="E78" s="820" t="n"/>
      <c r="F78" s="821" t="n"/>
      <c r="G78" s="526" t="n">
        <v>0.1111111111111111</v>
      </c>
      <c r="H78" s="820" t="n"/>
      <c r="I78" s="820" t="n"/>
      <c r="J78" s="821" t="n"/>
      <c r="K78" s="513" t="inlineStr">
        <is>
          <t>Durante el desarrollo del ejercicio de Autoevaluación el programa académico ha contado con la participación de 4 graduados que representan el 11,11% de la comunidad.</t>
        </is>
      </c>
      <c r="L78" s="820" t="n"/>
      <c r="M78" s="820" t="n"/>
      <c r="N78" s="820" t="n"/>
      <c r="O78" s="821" t="n"/>
      <c r="P78" s="318" t="n"/>
      <c r="Q78" s="316" t="n"/>
      <c r="R78" s="316" t="n"/>
      <c r="S78" s="316" t="n"/>
      <c r="T78" s="316" t="n"/>
      <c r="U78" s="316" t="n"/>
      <c r="V78" s="316" t="n"/>
      <c r="W78" s="316" t="n"/>
      <c r="X78" s="316" t="n"/>
      <c r="Y78" s="316" t="n"/>
      <c r="Z78" s="316" t="n"/>
      <c r="AA78" s="316" t="n"/>
      <c r="AB78" s="316" t="n"/>
    </row>
    <row r="79" ht="44.25" customFormat="1" customHeight="1" s="317">
      <c r="A79" s="316" t="n"/>
      <c r="B79" s="318" t="n"/>
      <c r="C79" s="785" t="inlineStr">
        <is>
          <t>Enfermería - Girardot</t>
        </is>
      </c>
      <c r="D79" s="820" t="n"/>
      <c r="E79" s="820" t="n"/>
      <c r="F79" s="821" t="n"/>
      <c r="G79" s="526" t="n">
        <v>0.09210526315789473</v>
      </c>
      <c r="H79" s="820" t="n"/>
      <c r="I79" s="820" t="n"/>
      <c r="J79" s="821" t="n"/>
      <c r="K79" s="513" t="inlineStr">
        <is>
          <t>Durante el desarrollo del ejercicio de Autoevaluación el programa académico ha contado con la participación de 63 graduados que representan el 9.21% de la comunidad.</t>
        </is>
      </c>
      <c r="L79" s="820" t="n"/>
      <c r="M79" s="820" t="n"/>
      <c r="N79" s="820" t="n"/>
      <c r="O79" s="821" t="n"/>
      <c r="P79" s="318" t="n"/>
      <c r="Q79" s="316" t="n"/>
      <c r="R79" s="316" t="n"/>
      <c r="S79" s="316" t="n"/>
      <c r="T79" s="316" t="n"/>
      <c r="U79" s="316" t="n"/>
      <c r="V79" s="316" t="n"/>
      <c r="W79" s="316" t="n"/>
      <c r="X79" s="316" t="n"/>
      <c r="Y79" s="316" t="n"/>
      <c r="Z79" s="316" t="n"/>
      <c r="AA79" s="316" t="n"/>
      <c r="AB79" s="316" t="n"/>
    </row>
    <row r="80" ht="44.25" customFormat="1" customHeight="1" s="317">
      <c r="A80" s="316" t="n"/>
      <c r="B80" s="318" t="n"/>
      <c r="C80" s="785" t="inlineStr">
        <is>
          <t>Música - Zipaquirá</t>
        </is>
      </c>
      <c r="D80" s="820" t="n"/>
      <c r="E80" s="820" t="n"/>
      <c r="F80" s="821" t="n"/>
      <c r="G80" s="526" t="n">
        <v>0.2692307692307692</v>
      </c>
      <c r="H80" s="820" t="n"/>
      <c r="I80" s="820" t="n"/>
      <c r="J80" s="821" t="n"/>
      <c r="K80" s="513" t="inlineStr">
        <is>
          <t>Durante el desarrollo del ejercicio de Autoevaluación el programa académico ha contado con la participación de 28 graduados que representan el 26,92% de la comunidad.</t>
        </is>
      </c>
      <c r="L80" s="820" t="n"/>
      <c r="M80" s="820" t="n"/>
      <c r="N80" s="820" t="n"/>
      <c r="O80" s="821" t="n"/>
      <c r="P80" s="318" t="n"/>
      <c r="Q80" s="316" t="n"/>
      <c r="R80" s="316" t="n"/>
      <c r="S80" s="316" t="n"/>
      <c r="T80" s="316" t="n"/>
      <c r="U80" s="316" t="n"/>
      <c r="V80" s="316" t="n"/>
      <c r="W80" s="316" t="n"/>
      <c r="X80" s="316" t="n"/>
      <c r="Y80" s="316" t="n"/>
      <c r="Z80" s="316" t="n"/>
      <c r="AA80" s="316" t="n"/>
      <c r="AB80" s="316" t="n"/>
    </row>
    <row r="81" ht="44.25" customFormat="1" customHeight="1" s="317">
      <c r="A81" s="316" t="n"/>
      <c r="B81" s="318" t="n"/>
      <c r="C81" s="785" t="inlineStr">
        <is>
          <t>Psicología - Facatativá</t>
        </is>
      </c>
      <c r="D81" s="820" t="n"/>
      <c r="E81" s="820" t="n"/>
      <c r="F81" s="821" t="n"/>
      <c r="G81" s="526" t="n">
        <v>0.009900990099009901</v>
      </c>
      <c r="H81" s="820" t="n"/>
      <c r="I81" s="820" t="n"/>
      <c r="J81" s="821" t="n"/>
      <c r="K81" s="513" t="inlineStr">
        <is>
          <t>Durante el desarrollo del ejercicio de Autoevaluación el programa académico ha contado con la participación de 4 graduados que representan el 0,99% de la comunidad.</t>
        </is>
      </c>
      <c r="L81" s="820" t="n"/>
      <c r="M81" s="820" t="n"/>
      <c r="N81" s="820" t="n"/>
      <c r="O81" s="821" t="n"/>
      <c r="P81" s="318" t="n"/>
      <c r="Q81" s="316" t="n"/>
      <c r="R81" s="316" t="n"/>
      <c r="S81" s="316" t="n"/>
      <c r="T81" s="316" t="n"/>
      <c r="U81" s="316" t="n"/>
      <c r="V81" s="316" t="n"/>
      <c r="W81" s="316" t="n"/>
      <c r="X81" s="316" t="n"/>
      <c r="Y81" s="316" t="n"/>
      <c r="Z81" s="316" t="n"/>
      <c r="AA81" s="316" t="n"/>
      <c r="AB81" s="316" t="n"/>
    </row>
    <row r="82" ht="44.25" customFormat="1" customHeight="1" s="317">
      <c r="A82" s="316" t="n"/>
      <c r="B82" s="318" t="n"/>
      <c r="C82" s="785" t="inlineStr">
        <is>
          <t>Esp. en Gerencia para el Desarrollo Organizacional</t>
        </is>
      </c>
      <c r="D82" s="820" t="n"/>
      <c r="E82" s="820" t="n"/>
      <c r="F82" s="821" t="n"/>
      <c r="G82" s="526" t="n">
        <v>0.5909090909090909</v>
      </c>
      <c r="H82" s="820" t="n"/>
      <c r="I82" s="820" t="n"/>
      <c r="J82" s="821" t="n"/>
      <c r="K82" s="513" t="inlineStr">
        <is>
          <t>Durante el desarrollo del ejercicio de Autoevaluación el programa académico ha contado con la participación de 26 graduados que representan el 59,09% de la comunidad.</t>
        </is>
      </c>
      <c r="L82" s="820" t="n"/>
      <c r="M82" s="820" t="n"/>
      <c r="N82" s="820" t="n"/>
      <c r="O82" s="821" t="n"/>
      <c r="P82" s="318" t="n"/>
      <c r="Q82" s="316" t="n"/>
      <c r="R82" s="316" t="n"/>
      <c r="S82" s="316" t="n"/>
      <c r="T82" s="316" t="n"/>
      <c r="U82" s="316" t="n"/>
      <c r="V82" s="316" t="n"/>
      <c r="W82" s="316" t="n"/>
      <c r="X82" s="316" t="n"/>
      <c r="Y82" s="316" t="n"/>
      <c r="Z82" s="316" t="n"/>
      <c r="AA82" s="316" t="n"/>
      <c r="AB82" s="316" t="n"/>
    </row>
    <row r="83" ht="44.25" customFormat="1" customHeight="1" s="317">
      <c r="A83" s="316" t="n"/>
      <c r="B83" s="318" t="n"/>
      <c r="C83" s="785" t="inlineStr">
        <is>
          <t>Esp. en Procesos Pedagógicos del Entrenamiento Deportivo</t>
        </is>
      </c>
      <c r="D83" s="820" t="n"/>
      <c r="E83" s="820" t="n"/>
      <c r="F83" s="821" t="n"/>
      <c r="G83" s="526" t="n">
        <v>0.06081081081081081</v>
      </c>
      <c r="H83" s="820" t="n"/>
      <c r="I83" s="820" t="n"/>
      <c r="J83" s="821" t="n"/>
      <c r="K83" s="513" t="inlineStr">
        <is>
          <t>Durante el desarrollo del ejercicio de Autoevaluación el programa académico ha contado con la participación de 9 graduados que representan el 6,08% de la comunidad.</t>
        </is>
      </c>
      <c r="L83" s="820" t="n"/>
      <c r="M83" s="820" t="n"/>
      <c r="N83" s="820" t="n"/>
      <c r="O83" s="821" t="n"/>
      <c r="P83" s="318" t="n"/>
      <c r="Q83" s="316" t="n"/>
      <c r="R83" s="316" t="n"/>
      <c r="S83" s="316" t="n"/>
      <c r="T83" s="316" t="n"/>
      <c r="U83" s="316" t="n"/>
      <c r="V83" s="316" t="n"/>
      <c r="W83" s="316" t="n"/>
      <c r="X83" s="316" t="n"/>
      <c r="Y83" s="316" t="n"/>
      <c r="Z83" s="316" t="n"/>
      <c r="AA83" s="316" t="n"/>
      <c r="AB83" s="316" t="n"/>
    </row>
    <row r="84" ht="44.25" customFormat="1" customHeight="1" s="317">
      <c r="A84" s="316" t="n"/>
      <c r="B84" s="318" t="n"/>
      <c r="C84" s="785" t="inlineStr">
        <is>
          <t>Esp. en Educación Ambiental y Desarrollo de la Comunidad</t>
        </is>
      </c>
      <c r="D84" s="820" t="n"/>
      <c r="E84" s="820" t="n"/>
      <c r="F84" s="821" t="n"/>
      <c r="G84" s="526" t="n">
        <v>0.01623376623376623</v>
      </c>
      <c r="H84" s="820" t="n"/>
      <c r="I84" s="820" t="n"/>
      <c r="J84" s="821" t="n"/>
      <c r="K84" s="513" t="inlineStr">
        <is>
          <t>Durante el desarrollo del ejercicio de Autoevaluación el programa académico ha contado con la participación de 5 graduados que representan el 1,62% de la comunidad.</t>
        </is>
      </c>
      <c r="L84" s="820" t="n"/>
      <c r="M84" s="820" t="n"/>
      <c r="N84" s="820" t="n"/>
      <c r="O84" s="821" t="n"/>
      <c r="P84" s="318" t="n"/>
      <c r="Q84" s="316" t="n"/>
      <c r="R84" s="316" t="n"/>
      <c r="S84" s="316" t="n"/>
      <c r="T84" s="316" t="n"/>
      <c r="U84" s="316" t="n"/>
      <c r="V84" s="316" t="n"/>
      <c r="W84" s="316" t="n"/>
      <c r="X84" s="316" t="n"/>
      <c r="Y84" s="316" t="n"/>
      <c r="Z84" s="316" t="n"/>
      <c r="AA84" s="316" t="n"/>
      <c r="AB84" s="316" t="n"/>
    </row>
    <row r="85" ht="44.25" customFormat="1" customHeight="1" s="317">
      <c r="A85" s="316" t="n"/>
      <c r="B85" s="318" t="n"/>
      <c r="C85" s="785" t="inlineStr">
        <is>
          <t>Esp. Negocios y Comercio Electrónico</t>
        </is>
      </c>
      <c r="D85" s="820" t="n"/>
      <c r="E85" s="820" t="n"/>
      <c r="F85" s="821" t="n"/>
      <c r="G85" s="526" t="n">
        <v>0.03636363636363636</v>
      </c>
      <c r="H85" s="820" t="n"/>
      <c r="I85" s="820" t="n"/>
      <c r="J85" s="821" t="n"/>
      <c r="K85" s="513" t="inlineStr">
        <is>
          <t>Durante el desarrollo del ejercicio de Autoevaluación el programa académico ha contado con la participación de 2 graduados que representan el 3,64% de la comunidad.</t>
        </is>
      </c>
      <c r="L85" s="820" t="n"/>
      <c r="M85" s="820" t="n"/>
      <c r="N85" s="820" t="n"/>
      <c r="O85" s="821" t="n"/>
      <c r="P85" s="318" t="n"/>
      <c r="Q85" s="316" t="n"/>
      <c r="R85" s="316" t="n"/>
      <c r="S85" s="316" t="n"/>
      <c r="T85" s="316" t="n"/>
      <c r="U85" s="316" t="n"/>
      <c r="V85" s="316" t="n"/>
      <c r="W85" s="316" t="n"/>
      <c r="X85" s="316" t="n"/>
      <c r="Y85" s="316" t="n"/>
      <c r="Z85" s="316" t="n"/>
      <c r="AA85" s="316" t="n"/>
      <c r="AB85" s="316" t="n"/>
    </row>
    <row r="86" ht="44.25" customFormat="1" customHeight="1" s="317">
      <c r="A86" s="316" t="n"/>
      <c r="B86" s="318" t="n"/>
      <c r="C86" s="785" t="inlineStr">
        <is>
          <t>Esp. Gestión de Sistemas de Información Gerencial (Virtual)</t>
        </is>
      </c>
      <c r="D86" s="820" t="n"/>
      <c r="E86" s="820" t="n"/>
      <c r="F86" s="821" t="n"/>
      <c r="G86" s="526" t="n">
        <v>0.1176470588235294</v>
      </c>
      <c r="H86" s="820" t="n"/>
      <c r="I86" s="820" t="n"/>
      <c r="J86" s="821" t="n"/>
      <c r="K86" s="513" t="inlineStr">
        <is>
          <t>Durante el desarrollo del ejercicio de Autoevaluación el programa académico ha contado con la participación de 4 graduados que representan el 11,76% de la comunidad.</t>
        </is>
      </c>
      <c r="L86" s="820" t="n"/>
      <c r="M86" s="820" t="n"/>
      <c r="N86" s="820" t="n"/>
      <c r="O86" s="821" t="n"/>
      <c r="P86" s="318" t="n"/>
      <c r="Q86" s="316" t="n"/>
      <c r="R86" s="316" t="n"/>
      <c r="S86" s="316" t="n"/>
      <c r="T86" s="316" t="n"/>
      <c r="U86" s="316" t="n"/>
      <c r="V86" s="316" t="n"/>
      <c r="W86" s="316" t="n"/>
      <c r="X86" s="316" t="n"/>
      <c r="Y86" s="316" t="n"/>
      <c r="Z86" s="316" t="n"/>
      <c r="AA86" s="316" t="n"/>
      <c r="AB86" s="316" t="n"/>
    </row>
    <row r="87" ht="44.25" customFormat="1" customHeight="1" s="317">
      <c r="A87" s="316" t="n"/>
      <c r="B87" s="318" t="n"/>
      <c r="C87" s="785" t="inlineStr">
        <is>
          <t>Maestría en Educación</t>
        </is>
      </c>
      <c r="D87" s="820" t="n"/>
      <c r="E87" s="820" t="n"/>
      <c r="F87" s="821" t="n"/>
      <c r="G87" s="526" t="n">
        <v>0.0392156862745098</v>
      </c>
      <c r="H87" s="820" t="n"/>
      <c r="I87" s="820" t="n"/>
      <c r="J87" s="821" t="n"/>
      <c r="K87" s="513" t="inlineStr">
        <is>
          <t>Durante el desarrollo del ejercicio de Autoevaluación el programa académico ha contado con la participación de 2 graduados que representan el 3,92% de la comunidad.</t>
        </is>
      </c>
      <c r="L87" s="820" t="n"/>
      <c r="M87" s="820" t="n"/>
      <c r="N87" s="820" t="n"/>
      <c r="O87" s="821" t="n"/>
      <c r="P87" s="318" t="n"/>
      <c r="Q87" s="316" t="n"/>
      <c r="R87" s="316" t="n"/>
      <c r="S87" s="316" t="n"/>
      <c r="T87" s="316" t="n"/>
      <c r="U87" s="316" t="n"/>
      <c r="V87" s="316" t="n"/>
      <c r="W87" s="316" t="n"/>
      <c r="X87" s="316" t="n"/>
      <c r="Y87" s="316" t="n"/>
      <c r="Z87" s="316" t="n"/>
      <c r="AA87" s="316" t="n"/>
      <c r="AB87" s="316" t="n"/>
    </row>
    <row r="88" ht="44.25" customFormat="1" customHeight="1" s="317">
      <c r="A88" s="316" t="n"/>
      <c r="B88" s="318" t="n"/>
      <c r="C88" s="785" t="inlineStr">
        <is>
          <t>Maestría en Ciencias Ambientales</t>
        </is>
      </c>
      <c r="D88" s="820" t="n"/>
      <c r="E88" s="820" t="n"/>
      <c r="F88" s="821" t="n"/>
      <c r="G88" s="526" t="n">
        <v>0.8</v>
      </c>
      <c r="H88" s="820" t="n"/>
      <c r="I88" s="820" t="n"/>
      <c r="J88" s="821" t="n"/>
      <c r="K88" s="513" t="inlineStr">
        <is>
          <t>Durante el desarrollo del ejercicio de Autoevaluación el programa académico ha contado con la participación de 4 graduados que representan el 80,00% de la comunidad.</t>
        </is>
      </c>
      <c r="L88" s="820" t="n"/>
      <c r="M88" s="820" t="n"/>
      <c r="N88" s="820" t="n"/>
      <c r="O88" s="821" t="n"/>
      <c r="P88" s="318" t="n"/>
      <c r="Q88" s="316" t="n"/>
      <c r="R88" s="316" t="n"/>
      <c r="S88" s="316" t="n"/>
      <c r="T88" s="316" t="n"/>
      <c r="U88" s="316" t="n"/>
      <c r="V88" s="316" t="n"/>
      <c r="W88" s="316" t="n"/>
      <c r="X88" s="316" t="n"/>
      <c r="Y88" s="316" t="n"/>
      <c r="Z88" s="316" t="n"/>
      <c r="AA88" s="316" t="n"/>
      <c r="AB88" s="316" t="n"/>
    </row>
    <row r="89" customFormat="1" s="317">
      <c r="A89" s="316" t="n"/>
      <c r="B89" s="318" t="n"/>
      <c r="C89" s="788" t="n"/>
      <c r="D89" s="812" t="n"/>
      <c r="E89" s="812" t="n"/>
      <c r="F89" s="812" t="n"/>
      <c r="G89" s="788" t="n"/>
      <c r="H89" s="812" t="n"/>
      <c r="I89" s="812" t="n"/>
      <c r="J89" s="812" t="n"/>
      <c r="K89" s="788" t="n"/>
      <c r="L89" s="812" t="n"/>
      <c r="M89" s="812" t="n"/>
      <c r="N89" s="812" t="n"/>
      <c r="O89" s="812" t="n"/>
      <c r="P89" s="318" t="n"/>
      <c r="Q89" s="316" t="n"/>
      <c r="R89" s="316" t="n"/>
      <c r="S89" s="316" t="n"/>
      <c r="T89" s="316" t="n"/>
      <c r="U89" s="316" t="n"/>
      <c r="V89" s="316" t="n"/>
      <c r="W89" s="316" t="n"/>
      <c r="X89" s="316" t="n"/>
      <c r="Y89" s="316" t="n"/>
      <c r="Z89" s="316" t="n"/>
      <c r="AA89" s="316" t="n"/>
      <c r="AB89" s="316" t="n"/>
    </row>
    <row r="90" customFormat="1" s="317">
      <c r="A90" s="316" t="n"/>
      <c r="B90" s="318" t="n"/>
      <c r="C90" s="349" t="n"/>
      <c r="D90" s="350" t="n"/>
      <c r="E90" s="350" t="n"/>
      <c r="F90" s="350" t="n"/>
      <c r="G90" s="350" t="n"/>
      <c r="H90" s="350" t="n"/>
      <c r="I90" s="350" t="n"/>
      <c r="J90" s="350" t="n"/>
      <c r="K90" s="350" t="n"/>
      <c r="L90" s="350" t="n"/>
      <c r="M90" s="350" t="n"/>
      <c r="N90" s="350" t="n"/>
      <c r="O90" s="350" t="n"/>
      <c r="P90" s="318" t="n"/>
      <c r="Q90" s="316" t="n"/>
      <c r="R90" s="316" t="n"/>
      <c r="S90" s="316" t="n"/>
      <c r="T90" s="316" t="n"/>
      <c r="U90" s="316" t="n"/>
      <c r="V90" s="316" t="n"/>
      <c r="W90" s="316" t="n"/>
      <c r="X90" s="316" t="n"/>
      <c r="Y90" s="316" t="n"/>
      <c r="Z90" s="316" t="n"/>
      <c r="AA90" s="316" t="n"/>
      <c r="AB90" s="316" t="n"/>
    </row>
    <row r="93" customFormat="1" s="260">
      <c r="C93" s="259" t="n"/>
      <c r="D93" s="259" t="n"/>
      <c r="E93" s="259" t="n"/>
      <c r="F93" s="259" t="n"/>
      <c r="G93" s="259" t="n"/>
      <c r="H93" s="259" t="n"/>
      <c r="I93" s="259" t="n"/>
      <c r="J93" s="259" t="n"/>
      <c r="K93" s="259" t="n"/>
      <c r="L93" s="259" t="n"/>
      <c r="M93" s="259" t="n"/>
      <c r="N93" s="259" t="n"/>
      <c r="O93" s="259" t="n"/>
    </row>
    <row r="94" customFormat="1" s="260">
      <c r="C94" s="259" t="n"/>
      <c r="D94" s="259" t="n"/>
      <c r="E94" s="259" t="n"/>
      <c r="F94" s="259" t="n"/>
      <c r="G94" s="259" t="n"/>
      <c r="H94" s="259" t="n"/>
      <c r="I94" s="259" t="n"/>
      <c r="J94" s="259" t="n"/>
      <c r="K94" s="259" t="n"/>
      <c r="L94" s="259" t="n"/>
      <c r="M94" s="259" t="n"/>
      <c r="N94" s="259" t="n"/>
      <c r="O94" s="259" t="n"/>
    </row>
    <row r="95" customFormat="1" s="260">
      <c r="C95" s="259" t="n"/>
      <c r="D95" s="259" t="n"/>
      <c r="E95" s="259" t="n"/>
      <c r="F95" s="259" t="n"/>
      <c r="G95" s="259" t="n"/>
      <c r="H95" s="259" t="n"/>
      <c r="I95" s="259" t="n"/>
      <c r="J95" s="259" t="n"/>
      <c r="K95" s="259" t="n"/>
      <c r="L95" s="259" t="n"/>
      <c r="M95" s="259" t="n"/>
      <c r="N95" s="259" t="n"/>
      <c r="O95" s="259" t="n"/>
    </row>
    <row r="96" customFormat="1" s="260">
      <c r="C96" s="259" t="n"/>
      <c r="D96" s="259" t="n"/>
      <c r="E96" s="259" t="n"/>
      <c r="F96" s="259" t="n"/>
      <c r="G96" s="259" t="n"/>
      <c r="H96" s="259" t="n"/>
      <c r="I96" s="259" t="n"/>
      <c r="J96" s="259" t="n"/>
      <c r="K96" s="259" t="n"/>
      <c r="L96" s="259" t="n"/>
      <c r="M96" s="259" t="n"/>
      <c r="N96" s="259" t="n"/>
      <c r="O96" s="259" t="n"/>
    </row>
    <row r="97" customFormat="1" s="260">
      <c r="C97" s="259" t="n"/>
      <c r="D97" s="259" t="n"/>
      <c r="E97" s="259" t="n"/>
      <c r="F97" s="259" t="n"/>
      <c r="G97" s="259" t="n"/>
      <c r="H97" s="259" t="n"/>
      <c r="I97" s="259" t="n"/>
      <c r="J97" s="259" t="n"/>
      <c r="K97" s="259" t="n"/>
      <c r="L97" s="259" t="n"/>
      <c r="M97" s="259" t="n"/>
      <c r="N97" s="259" t="n"/>
      <c r="O97" s="259" t="n"/>
    </row>
    <row r="98" customFormat="1" s="260">
      <c r="C98" s="259" t="n"/>
      <c r="D98" s="259" t="n"/>
      <c r="E98" s="259" t="n"/>
      <c r="F98" s="259" t="n"/>
      <c r="G98" s="259" t="n"/>
      <c r="H98" s="259" t="n"/>
      <c r="I98" s="259" t="n"/>
      <c r="J98" s="259" t="n"/>
      <c r="K98" s="259" t="n"/>
      <c r="L98" s="259" t="n"/>
      <c r="M98" s="259" t="n"/>
      <c r="N98" s="259" t="n"/>
      <c r="O98" s="259" t="n"/>
    </row>
    <row r="99" customFormat="1" s="260">
      <c r="C99" s="259" t="n"/>
      <c r="D99" s="259" t="n"/>
      <c r="E99" s="259" t="n"/>
      <c r="F99" s="259" t="n"/>
      <c r="G99" s="355" t="inlineStr">
        <is>
          <t>Estratégico</t>
        </is>
      </c>
      <c r="H99" s="262" t="n"/>
      <c r="I99" s="262" t="n"/>
      <c r="J99" s="355" t="inlineStr">
        <is>
          <t>Eficacia</t>
        </is>
      </c>
      <c r="K99" s="259" t="n"/>
      <c r="L99" s="259" t="n"/>
      <c r="M99" s="259" t="n"/>
      <c r="N99" s="259" t="n"/>
      <c r="O99" s="259" t="n"/>
    </row>
    <row r="100" customFormat="1" s="260">
      <c r="C100" s="259" t="n"/>
      <c r="D100" s="259" t="n"/>
      <c r="E100" s="259" t="n"/>
      <c r="F100" s="259" t="n"/>
      <c r="G100" s="355" t="inlineStr">
        <is>
          <t>Misional</t>
        </is>
      </c>
      <c r="H100" s="262" t="n"/>
      <c r="I100" s="262" t="n"/>
      <c r="J100" s="355" t="inlineStr">
        <is>
          <t>Eficiencia</t>
        </is>
      </c>
      <c r="K100" s="259" t="n"/>
      <c r="L100" s="259" t="n"/>
      <c r="M100" s="259" t="n"/>
      <c r="N100" s="259" t="n"/>
      <c r="O100" s="259" t="n"/>
    </row>
    <row r="101" customFormat="1" s="260">
      <c r="C101" s="259" t="n"/>
      <c r="D101" s="259" t="n"/>
      <c r="E101" s="259" t="n"/>
      <c r="F101" s="259" t="n"/>
      <c r="G101" s="355" t="inlineStr">
        <is>
          <t>Apoyo</t>
        </is>
      </c>
      <c r="H101" s="262" t="n"/>
      <c r="I101" s="262" t="n"/>
      <c r="J101" s="355" t="inlineStr">
        <is>
          <t>Acreditación</t>
        </is>
      </c>
      <c r="K101" s="259" t="n"/>
      <c r="L101" s="259" t="n"/>
      <c r="M101" s="259" t="n"/>
      <c r="N101" s="259" t="n"/>
      <c r="O101" s="259" t="n"/>
    </row>
    <row r="102" customFormat="1" s="260">
      <c r="C102" s="259" t="n"/>
      <c r="D102" s="259" t="n"/>
      <c r="E102" s="259" t="n"/>
      <c r="F102" s="259" t="n"/>
      <c r="G102" s="355" t="inlineStr">
        <is>
          <t>Seguimiento, Medición, Análisis y Evaluación</t>
        </is>
      </c>
      <c r="H102" s="262" t="n"/>
      <c r="I102" s="262" t="n"/>
      <c r="J102" s="355" t="inlineStr">
        <is>
          <t>Positiva</t>
        </is>
      </c>
      <c r="K102" s="259" t="n"/>
      <c r="L102" s="259" t="n"/>
      <c r="M102" s="259" t="n"/>
      <c r="N102" s="259" t="n"/>
      <c r="O102" s="259" t="n"/>
    </row>
    <row r="103" customFormat="1" s="260">
      <c r="C103" s="259" t="n"/>
      <c r="D103" s="259" t="n"/>
      <c r="E103" s="259" t="n"/>
      <c r="F103" s="259" t="n"/>
      <c r="G103" s="355" t="inlineStr">
        <is>
          <t>Direccionamiento Estratégico</t>
        </is>
      </c>
      <c r="H103" s="262" t="n"/>
      <c r="I103" s="262" t="n"/>
      <c r="J103" s="355" t="inlineStr">
        <is>
          <t>Negativa</t>
        </is>
      </c>
      <c r="K103" s="259" t="n"/>
      <c r="L103" s="259" t="n"/>
      <c r="M103" s="259" t="n"/>
      <c r="N103" s="259" t="n"/>
      <c r="O103" s="259" t="n"/>
    </row>
    <row r="104" customFormat="1" s="260">
      <c r="C104" s="259" t="n"/>
      <c r="D104" s="259" t="n"/>
      <c r="E104" s="259" t="n"/>
      <c r="F104" s="259" t="n"/>
      <c r="G104" s="355" t="inlineStr">
        <is>
          <t>Planeación Institucional</t>
        </is>
      </c>
      <c r="H104" s="262" t="n"/>
      <c r="I104" s="262" t="n"/>
      <c r="J104" s="355" t="inlineStr">
        <is>
          <t>Por Unidad Regional</t>
        </is>
      </c>
      <c r="K104" s="259" t="n"/>
      <c r="L104" s="259" t="n"/>
      <c r="M104" s="259" t="n"/>
      <c r="N104" s="259" t="n"/>
      <c r="O104" s="259" t="n"/>
    </row>
    <row r="105" customFormat="1" s="260">
      <c r="C105" s="259" t="n"/>
      <c r="D105" s="259" t="n"/>
      <c r="E105" s="259" t="n"/>
      <c r="F105" s="259" t="n"/>
      <c r="G105" s="355" t="inlineStr">
        <is>
          <t>Proyectos Especiales y Relaciones Interinstitucionales</t>
        </is>
      </c>
      <c r="H105" s="262" t="n"/>
      <c r="I105" s="262" t="n"/>
      <c r="J105" s="355" t="inlineStr">
        <is>
          <t>Por Facultad</t>
        </is>
      </c>
      <c r="K105" s="259" t="n"/>
      <c r="L105" s="259" t="n"/>
      <c r="M105" s="259" t="n"/>
      <c r="N105" s="259" t="n"/>
      <c r="O105" s="259" t="n"/>
    </row>
    <row r="106" customFormat="1" s="260">
      <c r="C106" s="259" t="n"/>
      <c r="D106" s="259" t="n"/>
      <c r="E106" s="259" t="n"/>
      <c r="F106" s="259" t="n"/>
      <c r="G106" s="355" t="inlineStr">
        <is>
          <t>Sistemas Integrados</t>
        </is>
      </c>
      <c r="H106" s="262" t="n"/>
      <c r="I106" s="262" t="n"/>
      <c r="J106" s="355" t="inlineStr">
        <is>
          <t>Por Programa Académico</t>
        </is>
      </c>
      <c r="K106" s="259" t="n"/>
      <c r="L106" s="259" t="n"/>
      <c r="M106" s="259" t="n"/>
      <c r="N106" s="259" t="n"/>
      <c r="O106" s="259" t="n"/>
    </row>
    <row r="107" customFormat="1" s="260">
      <c r="C107" s="259" t="n"/>
      <c r="D107" s="259" t="n"/>
      <c r="E107" s="259" t="n"/>
      <c r="F107" s="259" t="n"/>
      <c r="G107" s="355" t="inlineStr">
        <is>
          <t>Autoevaluación y Acreditación</t>
        </is>
      </c>
      <c r="H107" s="262" t="n"/>
      <c r="I107" s="262" t="n"/>
      <c r="J107" s="355" t="inlineStr">
        <is>
          <t>Por área</t>
        </is>
      </c>
      <c r="K107" s="259" t="n"/>
      <c r="L107" s="259" t="n"/>
      <c r="M107" s="259" t="n"/>
      <c r="N107" s="259" t="n"/>
      <c r="O107" s="259" t="n"/>
    </row>
    <row r="108" customFormat="1" s="260">
      <c r="C108" s="259" t="n"/>
      <c r="D108" s="259" t="n"/>
      <c r="E108" s="259" t="n"/>
      <c r="F108" s="259" t="n"/>
      <c r="G108" s="355" t="inlineStr">
        <is>
          <t>Comunicaciones</t>
        </is>
      </c>
      <c r="H108" s="262" t="n"/>
      <c r="I108" s="262" t="n"/>
      <c r="J108" s="355" t="inlineStr">
        <is>
          <t>Por Laboratorio</t>
        </is>
      </c>
      <c r="K108" s="259" t="n"/>
      <c r="L108" s="259" t="n"/>
      <c r="M108" s="259" t="n"/>
      <c r="N108" s="259" t="n"/>
      <c r="O108" s="259" t="n"/>
    </row>
    <row r="109" customFormat="1" s="260">
      <c r="C109" s="259" t="n"/>
      <c r="D109" s="259" t="n"/>
      <c r="E109" s="259" t="n"/>
      <c r="F109" s="259" t="n"/>
      <c r="G109" s="355" t="inlineStr">
        <is>
          <t>Formación y Aprendizaje</t>
        </is>
      </c>
      <c r="H109" s="262" t="n"/>
      <c r="I109" s="262" t="n"/>
      <c r="J109" s="355" t="inlineStr">
        <is>
          <t>Otros</t>
        </is>
      </c>
      <c r="K109" s="259" t="n"/>
      <c r="L109" s="259" t="n"/>
      <c r="M109" s="259" t="n"/>
      <c r="N109" s="259" t="n"/>
      <c r="O109" s="259" t="n"/>
    </row>
    <row r="110" customFormat="1" s="260">
      <c r="C110" s="259" t="n"/>
      <c r="D110" s="259" t="n"/>
      <c r="E110" s="259" t="n"/>
      <c r="F110" s="259" t="n"/>
      <c r="G110" s="355" t="inlineStr">
        <is>
          <t>Ciencia, Tecnología e Innovación</t>
        </is>
      </c>
      <c r="H110" s="262" t="n"/>
      <c r="I110" s="262" t="n"/>
      <c r="J110" s="355" t="inlineStr">
        <is>
          <t>No Aplica</t>
        </is>
      </c>
      <c r="K110" s="259" t="n"/>
      <c r="L110" s="259" t="n"/>
      <c r="M110" s="259" t="n"/>
      <c r="N110" s="259" t="n"/>
      <c r="O110" s="259" t="n"/>
    </row>
    <row r="111">
      <c r="G111" s="355" t="inlineStr">
        <is>
          <t>Interacción Social Universitaria</t>
        </is>
      </c>
      <c r="H111" s="262" t="n"/>
      <c r="I111" s="262" t="n"/>
      <c r="J111" s="262" t="n"/>
      <c r="K111" s="259" t="n"/>
      <c r="L111" s="259" t="n"/>
    </row>
    <row r="112">
      <c r="G112" s="355" t="inlineStr">
        <is>
          <t>Bienestar Universitario</t>
        </is>
      </c>
      <c r="H112" s="262" t="n"/>
      <c r="I112" s="262" t="n"/>
      <c r="J112" s="262" t="n"/>
      <c r="K112" s="259" t="n"/>
      <c r="L112" s="259" t="n"/>
    </row>
    <row r="113">
      <c r="G113" s="355" t="inlineStr">
        <is>
          <t>Admisiones y Registro</t>
        </is>
      </c>
      <c r="H113" s="262" t="n"/>
      <c r="I113" s="262" t="n"/>
      <c r="J113" s="262" t="n"/>
      <c r="K113" s="259" t="n"/>
      <c r="L113" s="259" t="n"/>
    </row>
    <row r="114">
      <c r="G114" s="355" t="inlineStr">
        <is>
          <t>Graduados</t>
        </is>
      </c>
      <c r="H114" s="262" t="n"/>
      <c r="I114" s="262" t="n"/>
      <c r="J114" s="262" t="n"/>
      <c r="K114" s="259" t="n"/>
      <c r="L114" s="259" t="n"/>
    </row>
    <row r="115">
      <c r="G115" s="355" t="inlineStr">
        <is>
          <t>Dialogando con el Mundo</t>
        </is>
      </c>
      <c r="H115" s="262" t="n"/>
      <c r="I115" s="262" t="n"/>
      <c r="J115" s="262" t="n"/>
      <c r="K115" s="259" t="n"/>
      <c r="L115" s="259" t="n"/>
    </row>
    <row r="116">
      <c r="G116" s="355" t="inlineStr">
        <is>
          <t>Talento Humano</t>
        </is>
      </c>
      <c r="H116" s="262" t="n"/>
      <c r="I116" s="262" t="n"/>
      <c r="J116" s="262" t="n"/>
      <c r="K116" s="259" t="n"/>
      <c r="L116" s="259" t="n"/>
    </row>
    <row r="117">
      <c r="G117" s="355" t="inlineStr">
        <is>
          <t>Jurídica</t>
        </is>
      </c>
      <c r="H117" s="262" t="n"/>
      <c r="I117" s="262" t="n"/>
      <c r="J117" s="262" t="n"/>
      <c r="K117" s="259" t="n"/>
      <c r="L117" s="259" t="n"/>
    </row>
    <row r="118">
      <c r="G118" s="355" t="inlineStr">
        <is>
          <t>Financiera</t>
        </is>
      </c>
      <c r="H118" s="262" t="n"/>
      <c r="I118" s="262" t="n"/>
      <c r="J118" s="262" t="n"/>
      <c r="K118" s="259" t="n"/>
      <c r="L118" s="259" t="n"/>
    </row>
    <row r="119">
      <c r="G119" s="355" t="inlineStr">
        <is>
          <t>Sistemas y Tecnología</t>
        </is>
      </c>
      <c r="H119" s="262" t="n"/>
      <c r="I119" s="262" t="n"/>
      <c r="J119" s="262" t="n"/>
      <c r="K119" s="259" t="n"/>
      <c r="L119" s="259" t="n"/>
    </row>
    <row r="120">
      <c r="G120" s="355" t="inlineStr">
        <is>
          <t>Bienes y Servicios</t>
        </is>
      </c>
      <c r="H120" s="262" t="n"/>
      <c r="I120" s="262" t="n"/>
      <c r="J120" s="262" t="n"/>
      <c r="K120" s="259" t="n"/>
      <c r="L120" s="259" t="n"/>
    </row>
    <row r="121">
      <c r="G121" s="355" t="inlineStr">
        <is>
          <t>Documental</t>
        </is>
      </c>
      <c r="H121" s="262" t="n"/>
      <c r="I121" s="262" t="n"/>
      <c r="J121" s="262" t="n"/>
    </row>
    <row r="122">
      <c r="G122" s="355" t="inlineStr">
        <is>
          <t>Apoyo Académico</t>
        </is>
      </c>
      <c r="H122" s="262" t="n"/>
      <c r="I122" s="262" t="n"/>
      <c r="J122" s="262" t="n"/>
    </row>
    <row r="123">
      <c r="G123" s="355" t="inlineStr">
        <is>
          <t>Control Interno</t>
        </is>
      </c>
      <c r="H123" s="262" t="n"/>
      <c r="I123" s="262" t="n"/>
      <c r="J123" s="262" t="n"/>
    </row>
    <row r="124">
      <c r="G124" s="355" t="inlineStr">
        <is>
          <t>Control Disciplinario</t>
        </is>
      </c>
      <c r="H124" s="262" t="n"/>
      <c r="I124" s="262" t="n"/>
      <c r="J124" s="262" t="n"/>
    </row>
    <row r="125">
      <c r="G125" s="355" t="inlineStr">
        <is>
          <t>Servicio de Atención al Ciudadano</t>
        </is>
      </c>
      <c r="H125" s="262" t="n"/>
      <c r="I125" s="262" t="n"/>
      <c r="J125" s="262" t="n"/>
    </row>
  </sheetData>
  <sheetProtection selectLockedCells="0" selectUnlockedCells="0" algorithmName="SHA-512" sheet="1" objects="1" insertRows="1" insertHyperlinks="1" autoFilter="1" scenarios="1" formatColumns="1" deleteColumns="1" insertColumns="1" pivotTables="1" deleteRows="1" formatCells="1" saltValue="wiCPFzrJ0U7Zcenr3wEReA==" formatRows="1" sort="1" spinCount="100000" hashValue="HnuMGdBkHEMAhAbnDNew6BoFmkntwnqsCDEeqNoJ+Lf+Hx7F9OIAqstXi2iX16k4KGG7wVtoGoYv53XjEEj3fg=="/>
  <mergeCells count="171">
    <mergeCell ref="L17:M17"/>
    <mergeCell ref="K78:O78"/>
    <mergeCell ref="C61:F61"/>
    <mergeCell ref="C52:O52"/>
    <mergeCell ref="J35:O40"/>
    <mergeCell ref="G55:J55"/>
    <mergeCell ref="C72:F72"/>
    <mergeCell ref="K80:O80"/>
    <mergeCell ref="C81:F81"/>
    <mergeCell ref="K54:O54"/>
    <mergeCell ref="K55:O55"/>
    <mergeCell ref="K64:O64"/>
    <mergeCell ref="C78:F78"/>
    <mergeCell ref="J41:O41"/>
    <mergeCell ref="B2:C4"/>
    <mergeCell ref="G72:J72"/>
    <mergeCell ref="C87:F87"/>
    <mergeCell ref="G81:J81"/>
    <mergeCell ref="C62:F62"/>
    <mergeCell ref="K72:O72"/>
    <mergeCell ref="C15:O15"/>
    <mergeCell ref="J43:O43"/>
    <mergeCell ref="G71:J71"/>
    <mergeCell ref="C89:F89"/>
    <mergeCell ref="K56:O56"/>
    <mergeCell ref="C64:F64"/>
    <mergeCell ref="C79:F79"/>
    <mergeCell ref="C73:F73"/>
    <mergeCell ref="J20:K22"/>
    <mergeCell ref="C88:F88"/>
    <mergeCell ref="E6:L6"/>
    <mergeCell ref="J42:O42"/>
    <mergeCell ref="K71:O71"/>
    <mergeCell ref="C26:O26"/>
    <mergeCell ref="C54:F54"/>
    <mergeCell ref="G82:J82"/>
    <mergeCell ref="C63:F63"/>
    <mergeCell ref="C17:D17"/>
    <mergeCell ref="G57:J57"/>
    <mergeCell ref="C16:O16"/>
    <mergeCell ref="G66:J66"/>
    <mergeCell ref="K73:O73"/>
    <mergeCell ref="G53:J53"/>
    <mergeCell ref="C56:F56"/>
    <mergeCell ref="K82:O82"/>
    <mergeCell ref="M5:O5"/>
    <mergeCell ref="G74:J74"/>
    <mergeCell ref="G68:J68"/>
    <mergeCell ref="K66:O66"/>
    <mergeCell ref="G58:J58"/>
    <mergeCell ref="K74:O74"/>
    <mergeCell ref="K68:O68"/>
    <mergeCell ref="K83:O83"/>
    <mergeCell ref="L23:M24"/>
    <mergeCell ref="N23:O24"/>
    <mergeCell ref="C14:D14"/>
    <mergeCell ref="G85:J85"/>
    <mergeCell ref="C67:F67"/>
    <mergeCell ref="M6:O6"/>
    <mergeCell ref="E14:O14"/>
    <mergeCell ref="G75:J75"/>
    <mergeCell ref="G84:J84"/>
    <mergeCell ref="K60:O60"/>
    <mergeCell ref="C20:D22"/>
    <mergeCell ref="J17:K17"/>
    <mergeCell ref="C69:F69"/>
    <mergeCell ref="C83:F83"/>
    <mergeCell ref="E12:H12"/>
    <mergeCell ref="G77:J77"/>
    <mergeCell ref="G86:J86"/>
    <mergeCell ref="K84:O84"/>
    <mergeCell ref="G67:J67"/>
    <mergeCell ref="H17:I17"/>
    <mergeCell ref="G61:J61"/>
    <mergeCell ref="K12:O12"/>
    <mergeCell ref="G70:J70"/>
    <mergeCell ref="K86:O86"/>
    <mergeCell ref="K70:O70"/>
    <mergeCell ref="C27:I43"/>
    <mergeCell ref="G62:J62"/>
    <mergeCell ref="E24:G24"/>
    <mergeCell ref="K65:O65"/>
    <mergeCell ref="E17:G17"/>
    <mergeCell ref="L20:O20"/>
    <mergeCell ref="K57:O57"/>
    <mergeCell ref="C71:F71"/>
    <mergeCell ref="E18:F18"/>
    <mergeCell ref="J34:O34"/>
    <mergeCell ref="G65:J65"/>
    <mergeCell ref="C76:F76"/>
    <mergeCell ref="G88:J88"/>
    <mergeCell ref="J27:O27"/>
    <mergeCell ref="C82:F82"/>
    <mergeCell ref="G76:J76"/>
    <mergeCell ref="C57:F57"/>
    <mergeCell ref="C66:F66"/>
    <mergeCell ref="P27:P28"/>
    <mergeCell ref="G60:J60"/>
    <mergeCell ref="C53:F53"/>
    <mergeCell ref="K76:O76"/>
    <mergeCell ref="C77:F77"/>
    <mergeCell ref="E7:L8"/>
    <mergeCell ref="P17:P18"/>
    <mergeCell ref="C86:F86"/>
    <mergeCell ref="K85:O85"/>
    <mergeCell ref="C68:F68"/>
    <mergeCell ref="G59:J59"/>
    <mergeCell ref="G19:K19"/>
    <mergeCell ref="E13:O13"/>
    <mergeCell ref="C58:F58"/>
    <mergeCell ref="K75:O75"/>
    <mergeCell ref="N17:O17"/>
    <mergeCell ref="C12:D12"/>
    <mergeCell ref="K59:O59"/>
    <mergeCell ref="C45:O45"/>
    <mergeCell ref="J23:K24"/>
    <mergeCell ref="J28:O33"/>
    <mergeCell ref="K77:O77"/>
    <mergeCell ref="C5:D8"/>
    <mergeCell ref="C65:F65"/>
    <mergeCell ref="C23:D23"/>
    <mergeCell ref="K61:O61"/>
    <mergeCell ref="C84:F84"/>
    <mergeCell ref="C80:F80"/>
    <mergeCell ref="G78:J78"/>
    <mergeCell ref="E23:G23"/>
    <mergeCell ref="G87:J87"/>
    <mergeCell ref="L18:M19"/>
    <mergeCell ref="C60:F60"/>
    <mergeCell ref="E20:G22"/>
    <mergeCell ref="K62:O62"/>
    <mergeCell ref="G80:J80"/>
    <mergeCell ref="G89:J89"/>
    <mergeCell ref="K87:O87"/>
    <mergeCell ref="C70:F70"/>
    <mergeCell ref="C24:D24"/>
    <mergeCell ref="G64:J64"/>
    <mergeCell ref="G79:J79"/>
    <mergeCell ref="G73:J73"/>
    <mergeCell ref="K89:O89"/>
    <mergeCell ref="M7:O7"/>
    <mergeCell ref="G54:J54"/>
    <mergeCell ref="G63:J63"/>
    <mergeCell ref="E5:L5"/>
    <mergeCell ref="K79:O79"/>
    <mergeCell ref="H20:I22"/>
    <mergeCell ref="C10:O11"/>
    <mergeCell ref="K88:O88"/>
    <mergeCell ref="G56:J56"/>
    <mergeCell ref="K63:O63"/>
    <mergeCell ref="E19:F19"/>
    <mergeCell ref="K81:O81"/>
    <mergeCell ref="M8:O8"/>
    <mergeCell ref="G18:K18"/>
    <mergeCell ref="C74:F74"/>
    <mergeCell ref="I12:J12"/>
    <mergeCell ref="K58:O58"/>
    <mergeCell ref="K67:O67"/>
    <mergeCell ref="C18:D19"/>
    <mergeCell ref="H23:I24"/>
    <mergeCell ref="C85:F85"/>
    <mergeCell ref="C55:F55"/>
    <mergeCell ref="N18:O19"/>
    <mergeCell ref="C75:F75"/>
    <mergeCell ref="C9:O9"/>
    <mergeCell ref="K53:O53"/>
    <mergeCell ref="G69:J69"/>
    <mergeCell ref="G83:J83"/>
    <mergeCell ref="C59:F59"/>
    <mergeCell ref="C13:D13"/>
    <mergeCell ref="K69:O69"/>
  </mergeCells>
  <dataValidations count="5">
    <dataValidation sqref="E13:O13" showDropDown="0" showInputMessage="1" showErrorMessage="1" allowBlank="1" type="list">
      <formula1>$G$103:$G$125</formula1>
    </dataValidation>
    <dataValidation sqref="E12:H12" showDropDown="0" showInputMessage="1" showErrorMessage="1" allowBlank="1" type="list">
      <formula1>$G$99:$G$102</formula1>
    </dataValidation>
    <dataValidation sqref="J17:K17" showDropDown="0" showInputMessage="1" showErrorMessage="1" allowBlank="1" type="list">
      <formula1>$J$99:$J$101</formula1>
    </dataValidation>
    <dataValidation sqref="J20:K22" showDropDown="0" showInputMessage="1" showErrorMessage="1" allowBlank="1" type="list">
      <formula1>$J$104:$J$110</formula1>
    </dataValidation>
    <dataValidation sqref="E20:G22" showDropDown="0" showInputMessage="1" showErrorMessage="1" allowBlank="1" type="list">
      <formula1>$J$102:$J$103</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15.xml><?xml version="1.0" encoding="utf-8"?>
<worksheet xmlns="http://schemas.openxmlformats.org/spreadsheetml/2006/main">
  <sheetPr codeName="Hoja141">
    <tabColor rgb="FFEDE394"/>
    <outlinePr summaryBelow="1" summaryRight="1"/>
    <pageSetUpPr fitToPage="1"/>
  </sheetPr>
  <dimension ref="A1:AB127"/>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Estratégico</t>
        </is>
      </c>
      <c r="F12" s="801" t="n"/>
      <c r="G12" s="801" t="n"/>
      <c r="H12" s="802" t="n"/>
      <c r="I12" s="763" t="inlineStr">
        <is>
          <t>NOMBRE DEL INDICADOR</t>
        </is>
      </c>
      <c r="J12" s="802" t="n"/>
      <c r="K12" s="463" t="inlineStr">
        <is>
          <t>Oportunidad en el cumplimiento del cronograma de autoevaluación</t>
        </is>
      </c>
      <c r="L12" s="801" t="n"/>
      <c r="M12" s="801" t="n"/>
      <c r="N12" s="801" t="n"/>
      <c r="O12" s="802" t="n"/>
      <c r="P12" s="245" t="n"/>
    </row>
    <row r="13" customFormat="1" s="243">
      <c r="B13" s="245" t="n"/>
      <c r="C13" s="684" t="inlineStr">
        <is>
          <t>PROCESO GESTIÓN</t>
        </is>
      </c>
      <c r="D13" s="802" t="n"/>
      <c r="E13" s="706" t="inlineStr">
        <is>
          <t>Autoevaluación y Acreditación</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Autoevaluación y Acreditación</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1</v>
      </c>
      <c r="O17" s="802" t="n"/>
      <c r="P17" s="544" t="n"/>
    </row>
    <row r="18" ht="15.75" customFormat="1" customHeight="1" s="243">
      <c r="B18" s="245" t="n"/>
      <c r="C18" s="684" t="inlineStr">
        <is>
          <t>FORMULA</t>
        </is>
      </c>
      <c r="D18" s="800" t="n"/>
      <c r="E18" s="684" t="inlineStr">
        <is>
          <t>NUMERADOR</t>
        </is>
      </c>
      <c r="F18" s="802" t="n"/>
      <c r="G18" s="762" t="inlineStr">
        <is>
          <t>N° de actividades ejecutadas oportunamente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xml:space="preserve">Total de actividades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- 40%</t>
        </is>
      </c>
      <c r="M22" s="328" t="inlineStr">
        <is>
          <t>41% - 84%</t>
        </is>
      </c>
      <c r="N22" s="329" t="inlineStr">
        <is>
          <t>85% - 100%</t>
        </is>
      </c>
      <c r="O22" s="173" t="inlineStr">
        <is>
          <t>N/A</t>
        </is>
      </c>
      <c r="P22" s="245" t="n"/>
    </row>
    <row r="23" ht="26.25" customFormat="1" customHeight="1" s="243">
      <c r="B23" s="245" t="n"/>
      <c r="C23" s="684" t="inlineStr">
        <is>
          <t>ORIGEN DE DATOS NUMERADOR</t>
        </is>
      </c>
      <c r="D23" s="802" t="n"/>
      <c r="E23" s="475" t="inlineStr">
        <is>
          <t>Módulo de aseguramiento de la calidad educativa</t>
        </is>
      </c>
      <c r="F23" s="801" t="n"/>
      <c r="G23" s="802" t="n"/>
      <c r="H23" s="818" t="inlineStr">
        <is>
          <t>FRECUENCIA DE LA MEDICIÓN</t>
        </is>
      </c>
      <c r="I23" s="800" t="n"/>
      <c r="J23" s="762" t="inlineStr">
        <is>
          <t>TRIMESTRAL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Módulo de aseguramiento de la calidad educativa</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51" customFormat="1" customHeight="1" s="243">
      <c r="B28" s="245" t="n"/>
      <c r="C28" s="803" t="n"/>
      <c r="I28" s="804" t="n"/>
      <c r="J28" s="394" t="inlineStr">
        <is>
          <t>I TRIMESTRE
Desde la Dirección de Autoevaluación y Acreditación se ha acompañado a todos los programas académicos de pregrado y posgrado de la Universidad de Cundinamarca durante el desarrollo del proceso de Autoevaluación, en el cual se han surtido a cabalidad las siguientes actividades del cronograma previsto: 1. Sensibilización y preparación del Proceso de Autoevaluación con la Comunidad Universitaria; 2. Recolección de Información (Documental); 3. Recolección de Información estadística e informes; Aplicación de instrumentos de percepción.
II TRIMESTRE
Desde la Dirección de Autoevaluación y Acreditación se ha acompañado a todos los programas académicos de pregrado y posgrado de la Universidad de Cundinamarca durante el desarrollo del proceso de Autoevaluación, en el cual se han surtido a cabalidad las siguientes actividades del cronograma previsto: * Emisión juicios de calidad; * Formulación Planes de Mejoramiento.
III TRIMESTRE
Conforme el cronograma establecido para el desarrollo del proceso de Autoevaluación de programas académicos de la Universidad de Cundinamarca, la Dirección de Autoevaluación y Acreditación ha hecho efectivo acompañamiento al cumplimiento de cada una de las actividades previstas. Para el tercer trimestre de la vigencia 2020 se desarrollaron las fases de: * Construcción Documentos Informes de Autoevaluación; * Socialización de resultados a la comunidad universitaria. Así, se da cuenta del cumplimiento de la totalidad de las actividades establecidas para el proceso.</t>
        </is>
      </c>
      <c r="O28" s="804" t="n"/>
    </row>
    <row r="29" ht="56.25" customFormat="1" customHeight="1" s="243">
      <c r="B29" s="245" t="n"/>
      <c r="C29" s="803" t="n"/>
      <c r="I29" s="804" t="n"/>
      <c r="O29" s="804" t="n"/>
      <c r="P29" s="245" t="n"/>
    </row>
    <row r="30" ht="51" customFormat="1" customHeight="1" s="243">
      <c r="B30" s="245" t="n"/>
      <c r="C30" s="803" t="n"/>
      <c r="I30" s="804" t="n"/>
      <c r="O30" s="804" t="n"/>
      <c r="P30" s="245" t="n"/>
    </row>
    <row r="31" ht="54.75" customFormat="1" customHeight="1" s="243">
      <c r="B31" s="245" t="n"/>
      <c r="C31" s="803" t="n"/>
      <c r="I31" s="804" t="n"/>
      <c r="O31" s="804" t="n"/>
      <c r="P31" s="245" t="n"/>
    </row>
    <row r="32" ht="51.75" customFormat="1" customHeight="1" s="243">
      <c r="B32" s="245" t="n"/>
      <c r="C32" s="803" t="n"/>
      <c r="I32" s="804" t="n"/>
      <c r="O32" s="804" t="n"/>
      <c r="P32" s="245" t="n"/>
    </row>
    <row r="33" ht="51.7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24.75" customFormat="1" customHeight="1" s="243">
      <c r="B35" s="245" t="n"/>
      <c r="C35" s="803" t="n"/>
      <c r="I35" s="804" t="n"/>
      <c r="J35" s="394" t="inlineStr">
        <is>
          <t>I TRIMESTRE
Para el efectivo cumplimiento de todo el cronograma de autoevaluación se llevarán a cabo las actividades faltantes: Emisión de Juicios de Calidad; Emisión de Planes de Mejoramiento; Informe de Autoevaluación y Socialización de resultados a la comunidad universitaria. 
II TRIMESTRE
Para el efectivo cumplimiento de todo el cronograma de autoevaluación se llevarán a cabo las actividades faltantes: Construcción Documentos Informe de Autoevaluación; Socialización de resultados a la comunidad universitaria.
III TRIMESTRE
No aplica.</t>
        </is>
      </c>
      <c r="O35" s="804" t="n"/>
      <c r="P35" s="245" t="n"/>
    </row>
    <row r="36" ht="28.5" customFormat="1" customHeight="1" s="243">
      <c r="B36" s="245" t="n"/>
      <c r="C36" s="803" t="n"/>
      <c r="I36" s="804" t="n"/>
      <c r="O36" s="804" t="n"/>
      <c r="P36" s="245" t="n"/>
    </row>
    <row r="37" ht="27" customFormat="1" customHeight="1" s="243">
      <c r="B37" s="245" t="n"/>
      <c r="C37" s="803" t="n"/>
      <c r="I37" s="804" t="n"/>
      <c r="O37" s="804" t="n"/>
      <c r="P37" s="245" t="n"/>
    </row>
    <row r="38" ht="27" customFormat="1" customHeight="1" s="243">
      <c r="B38" s="245" t="n"/>
      <c r="C38" s="803" t="n"/>
      <c r="I38" s="804" t="n"/>
      <c r="O38" s="804" t="n"/>
      <c r="P38" s="245" t="n"/>
    </row>
    <row r="39" ht="29.25" customFormat="1" customHeight="1" s="243">
      <c r="B39" s="245" t="n"/>
      <c r="C39" s="803" t="n"/>
      <c r="I39" s="804" t="n"/>
      <c r="O39" s="804" t="n"/>
      <c r="P39" s="245" t="n"/>
    </row>
    <row r="40" ht="24.7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45" customFormat="1" customHeight="1" s="247">
      <c r="B47" s="246" t="n"/>
      <c r="C47" s="763">
        <f>G18</f>
        <v/>
      </c>
      <c r="D47" s="762" t="n">
        <v>144</v>
      </c>
      <c r="E47" s="762" t="n">
        <v>216</v>
      </c>
      <c r="F47" s="762" t="n">
        <v>288</v>
      </c>
      <c r="G47" s="762" t="n"/>
      <c r="H47" s="762" t="n"/>
      <c r="I47" s="762" t="n"/>
      <c r="J47" s="762" t="n"/>
      <c r="K47" s="762" t="n"/>
      <c r="L47" s="762" t="n"/>
      <c r="M47" s="762" t="n"/>
      <c r="N47" s="762" t="n"/>
      <c r="O47" s="762" t="n"/>
      <c r="P47" s="246" t="n"/>
    </row>
    <row r="48" customFormat="1" s="247">
      <c r="B48" s="246" t="n"/>
      <c r="C48" s="763">
        <f>G19</f>
        <v/>
      </c>
      <c r="D48" s="762" t="n">
        <v>288</v>
      </c>
      <c r="E48" s="762" t="n">
        <v>288</v>
      </c>
      <c r="F48" s="762" t="n">
        <v>288</v>
      </c>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143.25" customFormat="1" customHeight="1" s="317">
      <c r="A54" s="316" t="n"/>
      <c r="B54" s="318" t="n"/>
      <c r="C54" s="532" t="inlineStr">
        <is>
          <t>Administración de empresas - Fusagasugá</t>
        </is>
      </c>
      <c r="D54" s="820" t="n"/>
      <c r="E54" s="820" t="n"/>
      <c r="F54" s="821" t="n"/>
      <c r="G54" s="533">
        <f> 100%</f>
        <v/>
      </c>
      <c r="H54" s="820" t="n"/>
      <c r="I54" s="820" t="n"/>
      <c r="J54" s="821" t="n"/>
      <c r="K54"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54" s="820" t="n"/>
      <c r="M54" s="820" t="n"/>
      <c r="N54" s="820" t="n"/>
      <c r="O54" s="821" t="n"/>
      <c r="P54" s="318" t="n"/>
      <c r="Q54" s="316" t="n"/>
      <c r="R54" s="316" t="n"/>
      <c r="S54" s="316" t="n"/>
      <c r="T54" s="316" t="n"/>
      <c r="U54" s="316" t="n"/>
      <c r="V54" s="316" t="n"/>
      <c r="W54" s="316" t="n"/>
      <c r="X54" s="316" t="n"/>
      <c r="Y54" s="316" t="n"/>
      <c r="Z54" s="316" t="n"/>
      <c r="AA54" s="316" t="n"/>
      <c r="AB54" s="316" t="n"/>
    </row>
    <row r="55" ht="144" customFormat="1" customHeight="1" s="317">
      <c r="A55" s="316" t="n"/>
      <c r="B55" s="318" t="n"/>
      <c r="C55" s="532" t="inlineStr">
        <is>
          <t>Administración de empresas - Girardot</t>
        </is>
      </c>
      <c r="D55" s="820" t="n"/>
      <c r="E55" s="820" t="n"/>
      <c r="F55" s="821" t="n"/>
      <c r="G55" s="533">
        <f> 100%</f>
        <v/>
      </c>
      <c r="H55" s="820" t="n"/>
      <c r="I55" s="820" t="n"/>
      <c r="J55" s="821" t="n"/>
      <c r="K55"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55" s="820" t="n"/>
      <c r="M55" s="820" t="n"/>
      <c r="N55" s="820" t="n"/>
      <c r="O55" s="821" t="n"/>
      <c r="P55" s="318" t="n"/>
      <c r="Q55" s="316" t="n"/>
      <c r="R55" s="316" t="n"/>
      <c r="S55" s="316" t="n"/>
      <c r="T55" s="316" t="n"/>
      <c r="U55" s="316" t="n"/>
      <c r="V55" s="316" t="n"/>
      <c r="W55" s="316" t="n"/>
      <c r="X55" s="316" t="n"/>
      <c r="Y55" s="316" t="n"/>
      <c r="Z55" s="316" t="n"/>
      <c r="AA55" s="316" t="n"/>
      <c r="AB55" s="316" t="n"/>
    </row>
    <row r="56" ht="144" customFormat="1" customHeight="1" s="317">
      <c r="A56" s="316" t="n"/>
      <c r="B56" s="318" t="n"/>
      <c r="C56" s="532" t="inlineStr">
        <is>
          <t>Administración de empresas - Ubaté</t>
        </is>
      </c>
      <c r="D56" s="820" t="n"/>
      <c r="E56" s="820" t="n"/>
      <c r="F56" s="821" t="n"/>
      <c r="G56" s="533">
        <f> 100%</f>
        <v/>
      </c>
      <c r="H56" s="820" t="n"/>
      <c r="I56" s="820" t="n"/>
      <c r="J56" s="821" t="n"/>
      <c r="K56"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56" s="820" t="n"/>
      <c r="M56" s="820" t="n"/>
      <c r="N56" s="820" t="n"/>
      <c r="O56" s="821" t="n"/>
      <c r="P56" s="318" t="n"/>
      <c r="Q56" s="316" t="n"/>
      <c r="R56" s="316" t="n"/>
      <c r="S56" s="316" t="n"/>
      <c r="T56" s="316" t="n"/>
      <c r="U56" s="316" t="n"/>
      <c r="V56" s="316" t="n"/>
      <c r="W56" s="316" t="n"/>
      <c r="X56" s="316" t="n"/>
      <c r="Y56" s="316" t="n"/>
      <c r="Z56" s="316" t="n"/>
      <c r="AA56" s="316" t="n"/>
      <c r="AB56" s="316" t="n"/>
    </row>
    <row r="57" ht="144" customFormat="1" customHeight="1" s="317">
      <c r="A57" s="316" t="n"/>
      <c r="B57" s="318" t="n"/>
      <c r="C57" s="532" t="inlineStr">
        <is>
          <t>Administración de empresas - Chía</t>
        </is>
      </c>
      <c r="D57" s="820" t="n"/>
      <c r="E57" s="820" t="n"/>
      <c r="F57" s="821" t="n"/>
      <c r="G57" s="533">
        <f> 100%</f>
        <v/>
      </c>
      <c r="H57" s="820" t="n"/>
      <c r="I57" s="820" t="n"/>
      <c r="J57" s="821" t="n"/>
      <c r="K57"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57" s="820" t="n"/>
      <c r="M57" s="820" t="n"/>
      <c r="N57" s="820" t="n"/>
      <c r="O57" s="821" t="n"/>
      <c r="P57" s="318" t="n"/>
      <c r="Q57" s="316" t="n"/>
      <c r="R57" s="316" t="n"/>
      <c r="S57" s="316" t="n"/>
      <c r="T57" s="316" t="n"/>
      <c r="U57" s="316" t="n"/>
      <c r="V57" s="316" t="n"/>
      <c r="W57" s="316" t="n"/>
      <c r="X57" s="316" t="n"/>
      <c r="Y57" s="316" t="n"/>
      <c r="Z57" s="316" t="n"/>
      <c r="AA57" s="316" t="n"/>
      <c r="AB57" s="316" t="n"/>
    </row>
    <row r="58" ht="144" customFormat="1" customHeight="1" s="317">
      <c r="A58" s="316" t="n"/>
      <c r="B58" s="318" t="n"/>
      <c r="C58" s="532" t="inlineStr">
        <is>
          <t>Administración de empresas - Facatativá</t>
        </is>
      </c>
      <c r="D58" s="820" t="n"/>
      <c r="E58" s="820" t="n"/>
      <c r="F58" s="821" t="n"/>
      <c r="G58" s="533">
        <f> 100%</f>
        <v/>
      </c>
      <c r="H58" s="820" t="n"/>
      <c r="I58" s="820" t="n"/>
      <c r="J58" s="821" t="n"/>
      <c r="K58"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58" s="820" t="n"/>
      <c r="M58" s="820" t="n"/>
      <c r="N58" s="820" t="n"/>
      <c r="O58" s="821" t="n"/>
      <c r="P58" s="318" t="n"/>
      <c r="Q58" s="316" t="n"/>
      <c r="R58" s="316" t="n"/>
      <c r="S58" s="316" t="n"/>
      <c r="T58" s="316" t="n"/>
      <c r="U58" s="316" t="n"/>
      <c r="V58" s="316" t="n"/>
      <c r="W58" s="316" t="n"/>
      <c r="X58" s="316" t="n"/>
      <c r="Y58" s="316" t="n"/>
      <c r="Z58" s="316" t="n"/>
      <c r="AA58" s="316" t="n"/>
      <c r="AB58" s="316" t="n"/>
    </row>
    <row r="59" ht="144" customFormat="1" customHeight="1" s="317">
      <c r="A59" s="316" t="n"/>
      <c r="B59" s="318" t="n"/>
      <c r="C59" s="532" t="inlineStr">
        <is>
          <t>Contaduría Pública- Fusagasugá</t>
        </is>
      </c>
      <c r="D59" s="820" t="n"/>
      <c r="E59" s="820" t="n"/>
      <c r="F59" s="821" t="n"/>
      <c r="G59" s="533">
        <f> 100%</f>
        <v/>
      </c>
      <c r="H59" s="820" t="n"/>
      <c r="I59" s="820" t="n"/>
      <c r="J59" s="821" t="n"/>
      <c r="K59"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59" s="820" t="n"/>
      <c r="M59" s="820" t="n"/>
      <c r="N59" s="820" t="n"/>
      <c r="O59" s="821" t="n"/>
      <c r="P59" s="318" t="n"/>
      <c r="Q59" s="316" t="n"/>
      <c r="R59" s="316" t="n"/>
      <c r="S59" s="316" t="n"/>
      <c r="T59" s="316" t="n"/>
      <c r="U59" s="316" t="n"/>
      <c r="V59" s="316" t="n"/>
      <c r="W59" s="316" t="n"/>
      <c r="X59" s="316" t="n"/>
      <c r="Y59" s="316" t="n"/>
      <c r="Z59" s="316" t="n"/>
      <c r="AA59" s="316" t="n"/>
      <c r="AB59" s="316" t="n"/>
    </row>
    <row r="60" ht="144" customFormat="1" customHeight="1" s="317">
      <c r="A60" s="316" t="n"/>
      <c r="B60" s="318" t="n"/>
      <c r="C60" s="532" t="inlineStr">
        <is>
          <t>Contaduría Pública - Facatativá</t>
        </is>
      </c>
      <c r="D60" s="820" t="n"/>
      <c r="E60" s="820" t="n"/>
      <c r="F60" s="821" t="n"/>
      <c r="G60" s="533">
        <f> 100%</f>
        <v/>
      </c>
      <c r="H60" s="820" t="n"/>
      <c r="I60" s="820" t="n"/>
      <c r="J60" s="821" t="n"/>
      <c r="K60"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60" s="820" t="n"/>
      <c r="M60" s="820" t="n"/>
      <c r="N60" s="820" t="n"/>
      <c r="O60" s="821" t="n"/>
      <c r="P60" s="318" t="n"/>
      <c r="Q60" s="316" t="n"/>
      <c r="R60" s="316" t="n"/>
      <c r="S60" s="316" t="n"/>
      <c r="T60" s="316" t="n"/>
      <c r="U60" s="316" t="n"/>
      <c r="V60" s="316" t="n"/>
      <c r="W60" s="316" t="n"/>
      <c r="X60" s="316" t="n"/>
      <c r="Y60" s="316" t="n"/>
      <c r="Z60" s="316" t="n"/>
      <c r="AA60" s="316" t="n"/>
      <c r="AB60" s="316" t="n"/>
    </row>
    <row r="61" ht="144" customFormat="1" customHeight="1" s="317">
      <c r="A61" s="316" t="n"/>
      <c r="B61" s="318" t="n"/>
      <c r="C61" s="532" t="inlineStr">
        <is>
          <t>Contaduría Pública Ubaté</t>
        </is>
      </c>
      <c r="D61" s="820" t="n"/>
      <c r="E61" s="820" t="n"/>
      <c r="F61" s="821" t="n"/>
      <c r="G61" s="533">
        <f> 100%</f>
        <v/>
      </c>
      <c r="H61" s="820" t="n"/>
      <c r="I61" s="820" t="n"/>
      <c r="J61" s="821" t="n"/>
      <c r="K61"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61" s="820" t="n"/>
      <c r="M61" s="820" t="n"/>
      <c r="N61" s="820" t="n"/>
      <c r="O61" s="821" t="n"/>
      <c r="P61" s="318" t="n"/>
      <c r="Q61" s="316" t="n"/>
      <c r="R61" s="316" t="n"/>
      <c r="S61" s="316" t="n"/>
      <c r="T61" s="316" t="n"/>
      <c r="U61" s="316" t="n"/>
      <c r="V61" s="316" t="n"/>
      <c r="W61" s="316" t="n"/>
      <c r="X61" s="316" t="n"/>
      <c r="Y61" s="316" t="n"/>
      <c r="Z61" s="316" t="n"/>
      <c r="AA61" s="316" t="n"/>
      <c r="AB61" s="316" t="n"/>
    </row>
    <row r="62" ht="144" customFormat="1" customHeight="1" s="317">
      <c r="A62" s="316" t="n"/>
      <c r="B62" s="318" t="n"/>
      <c r="C62" s="532" t="inlineStr">
        <is>
          <t>Contaduría Pública - Chía</t>
        </is>
      </c>
      <c r="D62" s="820" t="n"/>
      <c r="E62" s="820" t="n"/>
      <c r="F62" s="821" t="n"/>
      <c r="G62" s="533">
        <f> 100%</f>
        <v/>
      </c>
      <c r="H62" s="820" t="n"/>
      <c r="I62" s="820" t="n"/>
      <c r="J62" s="821" t="n"/>
      <c r="K62"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62" s="820" t="n"/>
      <c r="M62" s="820" t="n"/>
      <c r="N62" s="820" t="n"/>
      <c r="O62" s="821" t="n"/>
      <c r="P62" s="318" t="n"/>
      <c r="Q62" s="316" t="n"/>
      <c r="R62" s="316" t="n"/>
      <c r="S62" s="316" t="n"/>
      <c r="T62" s="316" t="n"/>
      <c r="U62" s="316" t="n"/>
      <c r="V62" s="316" t="n"/>
      <c r="W62" s="316" t="n"/>
      <c r="X62" s="316" t="n"/>
      <c r="Y62" s="316" t="n"/>
      <c r="Z62" s="316" t="n"/>
      <c r="AA62" s="316" t="n"/>
      <c r="AB62" s="316" t="n"/>
    </row>
    <row r="63" ht="144" customFormat="1" customHeight="1" s="317">
      <c r="A63" s="316" t="n"/>
      <c r="B63" s="318" t="n"/>
      <c r="C63" s="532" t="inlineStr">
        <is>
          <t>Tecnología en gestión Turística y Hotelera</t>
        </is>
      </c>
      <c r="D63" s="820" t="n"/>
      <c r="E63" s="820" t="n"/>
      <c r="F63" s="821" t="n"/>
      <c r="G63" s="533">
        <f> 100%</f>
        <v/>
      </c>
      <c r="H63" s="820" t="n"/>
      <c r="I63" s="820" t="n"/>
      <c r="J63" s="821" t="n"/>
      <c r="K63"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63" s="820" t="n"/>
      <c r="M63" s="820" t="n"/>
      <c r="N63" s="820" t="n"/>
      <c r="O63" s="821" t="n"/>
      <c r="P63" s="318" t="n"/>
      <c r="Q63" s="316" t="n"/>
      <c r="R63" s="316" t="n"/>
      <c r="S63" s="316" t="n"/>
      <c r="T63" s="316" t="n"/>
      <c r="U63" s="316" t="n"/>
      <c r="V63" s="316" t="n"/>
      <c r="W63" s="316" t="n"/>
      <c r="X63" s="316" t="n"/>
      <c r="Y63" s="316" t="n"/>
      <c r="Z63" s="316" t="n"/>
      <c r="AA63" s="316" t="n"/>
      <c r="AB63" s="316" t="n"/>
    </row>
    <row r="64" ht="144" customFormat="1" customHeight="1" s="317">
      <c r="A64" s="316" t="n"/>
      <c r="B64" s="318" t="n"/>
      <c r="C64" s="532" t="inlineStr">
        <is>
          <t>Ingeniería Agronómica - Fusagasugá</t>
        </is>
      </c>
      <c r="D64" s="820" t="n"/>
      <c r="E64" s="820" t="n"/>
      <c r="F64" s="821" t="n"/>
      <c r="G64" s="533">
        <f> 100%</f>
        <v/>
      </c>
      <c r="H64" s="820" t="n"/>
      <c r="I64" s="820" t="n"/>
      <c r="J64" s="821" t="n"/>
      <c r="K64"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64" s="820" t="n"/>
      <c r="M64" s="820" t="n"/>
      <c r="N64" s="820" t="n"/>
      <c r="O64" s="821" t="n"/>
      <c r="P64" s="318" t="n"/>
      <c r="Q64" s="316" t="n"/>
      <c r="R64" s="316" t="n"/>
      <c r="S64" s="316" t="n"/>
      <c r="T64" s="316" t="n"/>
      <c r="U64" s="316" t="n"/>
      <c r="V64" s="316" t="n"/>
      <c r="W64" s="316" t="n"/>
      <c r="X64" s="316" t="n"/>
      <c r="Y64" s="316" t="n"/>
      <c r="Z64" s="316" t="n"/>
      <c r="AA64" s="316" t="n"/>
      <c r="AB64" s="316" t="n"/>
    </row>
    <row r="65" ht="144" customFormat="1" customHeight="1" s="317">
      <c r="A65" s="316" t="n"/>
      <c r="B65" s="318" t="n"/>
      <c r="C65" s="532" t="inlineStr">
        <is>
          <t>Ingeniería Agronómica - Facatativá</t>
        </is>
      </c>
      <c r="D65" s="820" t="n"/>
      <c r="E65" s="820" t="n"/>
      <c r="F65" s="821" t="n"/>
      <c r="G65" s="533">
        <f> 100%</f>
        <v/>
      </c>
      <c r="H65" s="820" t="n"/>
      <c r="I65" s="820" t="n"/>
      <c r="J65" s="821" t="n"/>
      <c r="K65"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65" s="820" t="n"/>
      <c r="M65" s="820" t="n"/>
      <c r="N65" s="820" t="n"/>
      <c r="O65" s="821" t="n"/>
      <c r="P65" s="318" t="n"/>
      <c r="Q65" s="316" t="n"/>
      <c r="R65" s="316" t="n"/>
      <c r="S65" s="316" t="n"/>
      <c r="T65" s="316" t="n"/>
      <c r="U65" s="316" t="n"/>
      <c r="V65" s="316" t="n"/>
      <c r="W65" s="316" t="n"/>
      <c r="X65" s="316" t="n"/>
      <c r="Y65" s="316" t="n"/>
      <c r="Z65" s="316" t="n"/>
      <c r="AA65" s="316" t="n"/>
      <c r="AB65" s="316" t="n"/>
    </row>
    <row r="66" ht="144" customFormat="1" customHeight="1" s="317">
      <c r="A66" s="316" t="n"/>
      <c r="B66" s="318" t="n"/>
      <c r="C66" s="532" t="inlineStr">
        <is>
          <t>Ingeniería Ambiental - Girardot</t>
        </is>
      </c>
      <c r="D66" s="820" t="n"/>
      <c r="E66" s="820" t="n"/>
      <c r="F66" s="821" t="n"/>
      <c r="G66" s="533">
        <f> 100%</f>
        <v/>
      </c>
      <c r="H66" s="820" t="n"/>
      <c r="I66" s="820" t="n"/>
      <c r="J66" s="821" t="n"/>
      <c r="K66"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66" s="820" t="n"/>
      <c r="M66" s="820" t="n"/>
      <c r="N66" s="820" t="n"/>
      <c r="O66" s="821" t="n"/>
      <c r="P66" s="318" t="n"/>
      <c r="Q66" s="316" t="n"/>
      <c r="R66" s="316" t="n"/>
      <c r="S66" s="316" t="n"/>
      <c r="T66" s="316" t="n"/>
      <c r="U66" s="316" t="n"/>
      <c r="V66" s="316" t="n"/>
      <c r="W66" s="316" t="n"/>
      <c r="X66" s="316" t="n"/>
      <c r="Y66" s="316" t="n"/>
      <c r="Z66" s="316" t="n"/>
      <c r="AA66" s="316" t="n"/>
      <c r="AB66" s="316" t="n"/>
    </row>
    <row r="67" ht="144" customFormat="1" customHeight="1" s="317">
      <c r="A67" s="316" t="n"/>
      <c r="B67" s="318" t="n"/>
      <c r="C67" s="532" t="inlineStr">
        <is>
          <t>Ingeniería Ambiental - Facatativá</t>
        </is>
      </c>
      <c r="D67" s="820" t="n"/>
      <c r="E67" s="820" t="n"/>
      <c r="F67" s="821" t="n"/>
      <c r="G67" s="533">
        <f> 100%</f>
        <v/>
      </c>
      <c r="H67" s="820" t="n"/>
      <c r="I67" s="820" t="n"/>
      <c r="J67" s="821" t="n"/>
      <c r="K67"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67" s="820" t="n"/>
      <c r="M67" s="820" t="n"/>
      <c r="N67" s="820" t="n"/>
      <c r="O67" s="821" t="n"/>
      <c r="P67" s="318" t="n"/>
      <c r="Q67" s="316" t="n"/>
      <c r="R67" s="316" t="n"/>
      <c r="S67" s="316" t="n"/>
      <c r="T67" s="316" t="n"/>
      <c r="U67" s="316" t="n"/>
      <c r="V67" s="316" t="n"/>
      <c r="W67" s="316" t="n"/>
      <c r="X67" s="316" t="n"/>
      <c r="Y67" s="316" t="n"/>
      <c r="Z67" s="316" t="n"/>
      <c r="AA67" s="316" t="n"/>
      <c r="AB67" s="316" t="n"/>
    </row>
    <row r="68" ht="144" customFormat="1" customHeight="1" s="317">
      <c r="A68" s="316" t="n"/>
      <c r="B68" s="318" t="n"/>
      <c r="C68" s="532" t="inlineStr">
        <is>
          <t>Zootecnia - Fusagasugá</t>
        </is>
      </c>
      <c r="D68" s="820" t="n"/>
      <c r="E68" s="820" t="n"/>
      <c r="F68" s="821" t="n"/>
      <c r="G68" s="533">
        <f> 100%</f>
        <v/>
      </c>
      <c r="H68" s="820" t="n"/>
      <c r="I68" s="820" t="n"/>
      <c r="J68" s="821" t="n"/>
      <c r="K68"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68" s="820" t="n"/>
      <c r="M68" s="820" t="n"/>
      <c r="N68" s="820" t="n"/>
      <c r="O68" s="821" t="n"/>
      <c r="P68" s="318" t="n"/>
      <c r="Q68" s="316" t="n"/>
      <c r="R68" s="316" t="n"/>
      <c r="S68" s="316" t="n"/>
      <c r="T68" s="316" t="n"/>
      <c r="U68" s="316" t="n"/>
      <c r="V68" s="316" t="n"/>
      <c r="W68" s="316" t="n"/>
      <c r="X68" s="316" t="n"/>
      <c r="Y68" s="316" t="n"/>
      <c r="Z68" s="316" t="n"/>
      <c r="AA68" s="316" t="n"/>
      <c r="AB68" s="316" t="n"/>
    </row>
    <row r="69" ht="144" customFormat="1" customHeight="1" s="317">
      <c r="A69" s="316" t="n"/>
      <c r="B69" s="318" t="n"/>
      <c r="C69" s="532" t="inlineStr">
        <is>
          <t>Zootecnia - Ubaté</t>
        </is>
      </c>
      <c r="D69" s="820" t="n"/>
      <c r="E69" s="820" t="n"/>
      <c r="F69" s="821" t="n"/>
      <c r="G69" s="533">
        <f> 100%</f>
        <v/>
      </c>
      <c r="H69" s="820" t="n"/>
      <c r="I69" s="820" t="n"/>
      <c r="J69" s="821" t="n"/>
      <c r="K69"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69" s="820" t="n"/>
      <c r="M69" s="820" t="n"/>
      <c r="N69" s="820" t="n"/>
      <c r="O69" s="821" t="n"/>
      <c r="P69" s="318" t="n"/>
      <c r="Q69" s="316" t="n"/>
      <c r="R69" s="316" t="n"/>
      <c r="S69" s="316" t="n"/>
      <c r="T69" s="316" t="n"/>
      <c r="U69" s="316" t="n"/>
      <c r="V69" s="316" t="n"/>
      <c r="W69" s="316" t="n"/>
      <c r="X69" s="316" t="n"/>
      <c r="Y69" s="316" t="n"/>
      <c r="Z69" s="316" t="n"/>
      <c r="AA69" s="316" t="n"/>
      <c r="AB69" s="316" t="n"/>
    </row>
    <row r="70" ht="144" customFormat="1" customHeight="1" s="317">
      <c r="A70" s="316" t="n"/>
      <c r="B70" s="318" t="n"/>
      <c r="C70" s="532" t="inlineStr">
        <is>
          <t>Tecnología en Cartografía - Fusagasugá</t>
        </is>
      </c>
      <c r="D70" s="820" t="n"/>
      <c r="E70" s="820" t="n"/>
      <c r="F70" s="821" t="n"/>
      <c r="G70" s="533">
        <f> 100%</f>
        <v/>
      </c>
      <c r="H70" s="820" t="n"/>
      <c r="I70" s="820" t="n"/>
      <c r="J70" s="821" t="n"/>
      <c r="K70"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70" s="820" t="n"/>
      <c r="M70" s="820" t="n"/>
      <c r="N70" s="820" t="n"/>
      <c r="O70" s="821" t="n"/>
      <c r="P70" s="318" t="n"/>
      <c r="Q70" s="316" t="n"/>
      <c r="R70" s="316" t="n"/>
      <c r="S70" s="316" t="n"/>
      <c r="T70" s="316" t="n"/>
      <c r="U70" s="316" t="n"/>
      <c r="V70" s="316" t="n"/>
      <c r="W70" s="316" t="n"/>
      <c r="X70" s="316" t="n"/>
      <c r="Y70" s="316" t="n"/>
      <c r="Z70" s="316" t="n"/>
      <c r="AA70" s="316" t="n"/>
      <c r="AB70" s="316" t="n"/>
    </row>
    <row r="71" ht="144" customFormat="1" customHeight="1" s="317">
      <c r="A71" s="316" t="n"/>
      <c r="B71" s="318" t="n"/>
      <c r="C71" s="532" t="inlineStr">
        <is>
          <t>Profesional en Ciencias del Deporte y la Educación Física - Soacha</t>
        </is>
      </c>
      <c r="D71" s="820" t="n"/>
      <c r="E71" s="820" t="n"/>
      <c r="F71" s="821" t="n"/>
      <c r="G71" s="533">
        <f> 100%</f>
        <v/>
      </c>
      <c r="H71" s="820" t="n"/>
      <c r="I71" s="820" t="n"/>
      <c r="J71" s="821" t="n"/>
      <c r="K71"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71" s="820" t="n"/>
      <c r="M71" s="820" t="n"/>
      <c r="N71" s="820" t="n"/>
      <c r="O71" s="821" t="n"/>
      <c r="P71" s="318" t="n"/>
      <c r="Q71" s="316" t="n"/>
      <c r="R71" s="316" t="n"/>
      <c r="S71" s="316" t="n"/>
      <c r="T71" s="316" t="n"/>
      <c r="U71" s="316" t="n"/>
      <c r="V71" s="316" t="n"/>
      <c r="W71" s="316" t="n"/>
      <c r="X71" s="316" t="n"/>
      <c r="Y71" s="316" t="n"/>
      <c r="Z71" s="316" t="n"/>
      <c r="AA71" s="316" t="n"/>
      <c r="AB71" s="316" t="n"/>
    </row>
    <row r="72" ht="144" customFormat="1" customHeight="1" s="317">
      <c r="A72" s="316" t="n"/>
      <c r="B72" s="318" t="n"/>
      <c r="C72" s="532" t="inlineStr">
        <is>
          <t>Lic. en Ciencias Sociales - Fusagasugá</t>
        </is>
      </c>
      <c r="D72" s="820" t="n"/>
      <c r="E72" s="820" t="n"/>
      <c r="F72" s="821" t="n"/>
      <c r="G72" s="533">
        <f> 100%</f>
        <v/>
      </c>
      <c r="H72" s="820" t="n"/>
      <c r="I72" s="820" t="n"/>
      <c r="J72" s="821" t="n"/>
      <c r="K72"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72" s="820" t="n"/>
      <c r="M72" s="820" t="n"/>
      <c r="N72" s="820" t="n"/>
      <c r="O72" s="821" t="n"/>
      <c r="P72" s="318" t="n"/>
      <c r="Q72" s="316" t="n"/>
      <c r="R72" s="316" t="n"/>
      <c r="S72" s="316" t="n"/>
      <c r="T72" s="316" t="n"/>
      <c r="U72" s="316" t="n"/>
      <c r="V72" s="316" t="n"/>
      <c r="W72" s="316" t="n"/>
      <c r="X72" s="316" t="n"/>
      <c r="Y72" s="316" t="n"/>
      <c r="Z72" s="316" t="n"/>
      <c r="AA72" s="316" t="n"/>
      <c r="AB72" s="316" t="n"/>
    </row>
    <row r="73" ht="144" customFormat="1" customHeight="1" s="317">
      <c r="A73" s="316" t="n"/>
      <c r="B73" s="318" t="n"/>
      <c r="C73" s="532" t="inlineStr">
        <is>
          <t>Ingeniería Electrónica - Fusagasugá</t>
        </is>
      </c>
      <c r="D73" s="820" t="n"/>
      <c r="E73" s="820" t="n"/>
      <c r="F73" s="821" t="n"/>
      <c r="G73" s="533">
        <f> 100%</f>
        <v/>
      </c>
      <c r="H73" s="820" t="n"/>
      <c r="I73" s="820" t="n"/>
      <c r="J73" s="821" t="n"/>
      <c r="K73"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73" s="820" t="n"/>
      <c r="M73" s="820" t="n"/>
      <c r="N73" s="820" t="n"/>
      <c r="O73" s="821" t="n"/>
      <c r="P73" s="318" t="n"/>
      <c r="Q73" s="316" t="n"/>
      <c r="R73" s="316" t="n"/>
      <c r="S73" s="316" t="n"/>
      <c r="T73" s="316" t="n"/>
      <c r="U73" s="316" t="n"/>
      <c r="V73" s="316" t="n"/>
      <c r="W73" s="316" t="n"/>
      <c r="X73" s="316" t="n"/>
      <c r="Y73" s="316" t="n"/>
      <c r="Z73" s="316" t="n"/>
      <c r="AA73" s="316" t="n"/>
      <c r="AB73" s="316" t="n"/>
    </row>
    <row r="74" ht="144" customFormat="1" customHeight="1" s="317">
      <c r="A74" s="316" t="n"/>
      <c r="B74" s="318" t="n"/>
      <c r="C74" s="532" t="inlineStr">
        <is>
          <t>Ingeniería Industrial - Soacha</t>
        </is>
      </c>
      <c r="D74" s="820" t="n"/>
      <c r="E74" s="820" t="n"/>
      <c r="F74" s="821" t="n"/>
      <c r="G74" s="533">
        <f> 100%</f>
        <v/>
      </c>
      <c r="H74" s="820" t="n"/>
      <c r="I74" s="820" t="n"/>
      <c r="J74" s="821" t="n"/>
      <c r="K74"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74" s="820" t="n"/>
      <c r="M74" s="820" t="n"/>
      <c r="N74" s="820" t="n"/>
      <c r="O74" s="821" t="n"/>
      <c r="P74" s="318" t="n"/>
      <c r="Q74" s="316" t="n"/>
      <c r="R74" s="316" t="n"/>
      <c r="S74" s="316" t="n"/>
      <c r="T74" s="316" t="n"/>
      <c r="U74" s="316" t="n"/>
      <c r="V74" s="316" t="n"/>
      <c r="W74" s="316" t="n"/>
      <c r="X74" s="316" t="n"/>
      <c r="Y74" s="316" t="n"/>
      <c r="Z74" s="316" t="n"/>
      <c r="AA74" s="316" t="n"/>
      <c r="AB74" s="316" t="n"/>
    </row>
    <row r="75" ht="144" customFormat="1" customHeight="1" s="317">
      <c r="A75" s="316" t="n"/>
      <c r="B75" s="318" t="n"/>
      <c r="C75" s="532" t="inlineStr">
        <is>
          <t>Ingeniería de Sistemas - Fusagasugá</t>
        </is>
      </c>
      <c r="D75" s="820" t="n"/>
      <c r="E75" s="820" t="n"/>
      <c r="F75" s="821" t="n"/>
      <c r="G75" s="533">
        <f> 100%</f>
        <v/>
      </c>
      <c r="H75" s="820" t="n"/>
      <c r="I75" s="820" t="n"/>
      <c r="J75" s="821" t="n"/>
      <c r="K75"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75" s="820" t="n"/>
      <c r="M75" s="820" t="n"/>
      <c r="N75" s="820" t="n"/>
      <c r="O75" s="821" t="n"/>
      <c r="P75" s="318" t="n"/>
      <c r="Q75" s="316" t="n"/>
      <c r="R75" s="316" t="n"/>
      <c r="S75" s="316" t="n"/>
      <c r="T75" s="316" t="n"/>
      <c r="U75" s="316" t="n"/>
      <c r="V75" s="316" t="n"/>
      <c r="W75" s="316" t="n"/>
      <c r="X75" s="316" t="n"/>
      <c r="Y75" s="316" t="n"/>
      <c r="Z75" s="316" t="n"/>
      <c r="AA75" s="316" t="n"/>
      <c r="AB75" s="316" t="n"/>
    </row>
    <row r="76" ht="144" customFormat="1" customHeight="1" s="317">
      <c r="A76" s="316" t="n"/>
      <c r="B76" s="318" t="n"/>
      <c r="C76" s="532" t="inlineStr">
        <is>
          <t>Ingeniería de Sistemas - Ubaté</t>
        </is>
      </c>
      <c r="D76" s="820" t="n"/>
      <c r="E76" s="820" t="n"/>
      <c r="F76" s="821" t="n"/>
      <c r="G76" s="533">
        <f> 100%</f>
        <v/>
      </c>
      <c r="H76" s="820" t="n"/>
      <c r="I76" s="820" t="n"/>
      <c r="J76" s="821" t="n"/>
      <c r="K76"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76" s="820" t="n"/>
      <c r="M76" s="820" t="n"/>
      <c r="N76" s="820" t="n"/>
      <c r="O76" s="821" t="n"/>
      <c r="P76" s="318" t="n"/>
      <c r="Q76" s="316" t="n"/>
      <c r="R76" s="316" t="n"/>
      <c r="S76" s="316" t="n"/>
      <c r="T76" s="316" t="n"/>
      <c r="U76" s="316" t="n"/>
      <c r="V76" s="316" t="n"/>
      <c r="W76" s="316" t="n"/>
      <c r="X76" s="316" t="n"/>
      <c r="Y76" s="316" t="n"/>
      <c r="Z76" s="316" t="n"/>
      <c r="AA76" s="316" t="n"/>
      <c r="AB76" s="316" t="n"/>
    </row>
    <row r="77" ht="144" customFormat="1" customHeight="1" s="317">
      <c r="A77" s="316" t="n"/>
      <c r="B77" s="318" t="n"/>
      <c r="C77" s="532" t="inlineStr">
        <is>
          <t>Ingeniería de Sistemas - Chía</t>
        </is>
      </c>
      <c r="D77" s="820" t="n"/>
      <c r="E77" s="820" t="n"/>
      <c r="F77" s="821" t="n"/>
      <c r="G77" s="533">
        <f> 100%</f>
        <v/>
      </c>
      <c r="H77" s="820" t="n"/>
      <c r="I77" s="820" t="n"/>
      <c r="J77" s="821" t="n"/>
      <c r="K77"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77" s="820" t="n"/>
      <c r="M77" s="820" t="n"/>
      <c r="N77" s="820" t="n"/>
      <c r="O77" s="821" t="n"/>
      <c r="P77" s="318" t="n"/>
      <c r="Q77" s="316" t="n"/>
      <c r="R77" s="316" t="n"/>
      <c r="S77" s="316" t="n"/>
      <c r="T77" s="316" t="n"/>
      <c r="U77" s="316" t="n"/>
      <c r="V77" s="316" t="n"/>
      <c r="W77" s="316" t="n"/>
      <c r="X77" s="316" t="n"/>
      <c r="Y77" s="316" t="n"/>
      <c r="Z77" s="316" t="n"/>
      <c r="AA77" s="316" t="n"/>
      <c r="AB77" s="316" t="n"/>
    </row>
    <row r="78" ht="144" customFormat="1" customHeight="1" s="317">
      <c r="A78" s="316" t="n"/>
      <c r="B78" s="318" t="n"/>
      <c r="C78" s="532" t="inlineStr">
        <is>
          <t>Ingeniería de Sistemas - Facatativá</t>
        </is>
      </c>
      <c r="D78" s="820" t="n"/>
      <c r="E78" s="820" t="n"/>
      <c r="F78" s="821" t="n"/>
      <c r="G78" s="533">
        <f> 100%</f>
        <v/>
      </c>
      <c r="H78" s="820" t="n"/>
      <c r="I78" s="820" t="n"/>
      <c r="J78" s="821" t="n"/>
      <c r="K78"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78" s="820" t="n"/>
      <c r="M78" s="820" t="n"/>
      <c r="N78" s="820" t="n"/>
      <c r="O78" s="821" t="n"/>
      <c r="P78" s="318" t="n"/>
      <c r="Q78" s="316" t="n"/>
      <c r="R78" s="316" t="n"/>
      <c r="S78" s="316" t="n"/>
      <c r="T78" s="316" t="n"/>
      <c r="U78" s="316" t="n"/>
      <c r="V78" s="316" t="n"/>
      <c r="W78" s="316" t="n"/>
      <c r="X78" s="316" t="n"/>
      <c r="Y78" s="316" t="n"/>
      <c r="Z78" s="316" t="n"/>
      <c r="AA78" s="316" t="n"/>
      <c r="AB78" s="316" t="n"/>
    </row>
    <row r="79" ht="144" customFormat="1" customHeight="1" s="317">
      <c r="A79" s="316" t="n"/>
      <c r="B79" s="318" t="n"/>
      <c r="C79" s="532" t="inlineStr">
        <is>
          <t>Tecnología en Desarrollo de Software - Soacha</t>
        </is>
      </c>
      <c r="D79" s="820" t="n"/>
      <c r="E79" s="820" t="n"/>
      <c r="F79" s="821" t="n"/>
      <c r="G79" s="533">
        <f> 100%</f>
        <v/>
      </c>
      <c r="H79" s="820" t="n"/>
      <c r="I79" s="820" t="n"/>
      <c r="J79" s="821" t="n"/>
      <c r="K79"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79" s="820" t="n"/>
      <c r="M79" s="820" t="n"/>
      <c r="N79" s="820" t="n"/>
      <c r="O79" s="821" t="n"/>
      <c r="P79" s="318" t="n"/>
      <c r="Q79" s="316" t="n"/>
      <c r="R79" s="316" t="n"/>
      <c r="S79" s="316" t="n"/>
      <c r="T79" s="316" t="n"/>
      <c r="U79" s="316" t="n"/>
      <c r="V79" s="316" t="n"/>
      <c r="W79" s="316" t="n"/>
      <c r="X79" s="316" t="n"/>
      <c r="Y79" s="316" t="n"/>
      <c r="Z79" s="316" t="n"/>
      <c r="AA79" s="316" t="n"/>
      <c r="AB79" s="316" t="n"/>
    </row>
    <row r="80" ht="144" customFormat="1" customHeight="1" s="317">
      <c r="A80" s="316" t="n"/>
      <c r="B80" s="318" t="n"/>
      <c r="C80" s="532" t="inlineStr">
        <is>
          <t>Enfermería - Girardot</t>
        </is>
      </c>
      <c r="D80" s="820" t="n"/>
      <c r="E80" s="820" t="n"/>
      <c r="F80" s="821" t="n"/>
      <c r="G80" s="533">
        <f> 100%</f>
        <v/>
      </c>
      <c r="H80" s="820" t="n"/>
      <c r="I80" s="820" t="n"/>
      <c r="J80" s="821" t="n"/>
      <c r="K80"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80" s="820" t="n"/>
      <c r="M80" s="820" t="n"/>
      <c r="N80" s="820" t="n"/>
      <c r="O80" s="821" t="n"/>
      <c r="P80" s="318" t="n"/>
      <c r="Q80" s="316" t="n"/>
      <c r="R80" s="316" t="n"/>
      <c r="S80" s="316" t="n"/>
      <c r="T80" s="316" t="n"/>
      <c r="U80" s="316" t="n"/>
      <c r="V80" s="316" t="n"/>
      <c r="W80" s="316" t="n"/>
      <c r="X80" s="316" t="n"/>
      <c r="Y80" s="316" t="n"/>
      <c r="Z80" s="316" t="n"/>
      <c r="AA80" s="316" t="n"/>
      <c r="AB80" s="316" t="n"/>
    </row>
    <row r="81" ht="144" customFormat="1" customHeight="1" s="317">
      <c r="A81" s="316" t="n"/>
      <c r="B81" s="318" t="n"/>
      <c r="C81" s="532" t="inlineStr">
        <is>
          <t>Música - Zipaquirá</t>
        </is>
      </c>
      <c r="D81" s="820" t="n"/>
      <c r="E81" s="820" t="n"/>
      <c r="F81" s="821" t="n"/>
      <c r="G81" s="533">
        <f> 100%</f>
        <v/>
      </c>
      <c r="H81" s="820" t="n"/>
      <c r="I81" s="820" t="n"/>
      <c r="J81" s="821" t="n"/>
      <c r="K81"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81" s="820" t="n"/>
      <c r="M81" s="820" t="n"/>
      <c r="N81" s="820" t="n"/>
      <c r="O81" s="821" t="n"/>
      <c r="P81" s="318" t="n"/>
      <c r="Q81" s="316" t="n"/>
      <c r="R81" s="316" t="n"/>
      <c r="S81" s="316" t="n"/>
      <c r="T81" s="316" t="n"/>
      <c r="U81" s="316" t="n"/>
      <c r="V81" s="316" t="n"/>
      <c r="W81" s="316" t="n"/>
      <c r="X81" s="316" t="n"/>
      <c r="Y81" s="316" t="n"/>
      <c r="Z81" s="316" t="n"/>
      <c r="AA81" s="316" t="n"/>
      <c r="AB81" s="316" t="n"/>
    </row>
    <row r="82" ht="144" customFormat="1" customHeight="1" s="317">
      <c r="A82" s="316" t="n"/>
      <c r="B82" s="318" t="n"/>
      <c r="C82" s="532" t="inlineStr">
        <is>
          <t>Psicología - Facatativá</t>
        </is>
      </c>
      <c r="D82" s="820" t="n"/>
      <c r="E82" s="820" t="n"/>
      <c r="F82" s="821" t="n"/>
      <c r="G82" s="533">
        <f> 100%</f>
        <v/>
      </c>
      <c r="H82" s="820" t="n"/>
      <c r="I82" s="820" t="n"/>
      <c r="J82" s="821" t="n"/>
      <c r="K82"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82" s="820" t="n"/>
      <c r="M82" s="820" t="n"/>
      <c r="N82" s="820" t="n"/>
      <c r="O82" s="821" t="n"/>
      <c r="P82" s="318" t="n"/>
      <c r="Q82" s="316" t="n"/>
      <c r="R82" s="316" t="n"/>
      <c r="S82" s="316" t="n"/>
      <c r="T82" s="316" t="n"/>
      <c r="U82" s="316" t="n"/>
      <c r="V82" s="316" t="n"/>
      <c r="W82" s="316" t="n"/>
      <c r="X82" s="316" t="n"/>
      <c r="Y82" s="316" t="n"/>
      <c r="Z82" s="316" t="n"/>
      <c r="AA82" s="316" t="n"/>
      <c r="AB82" s="316" t="n"/>
    </row>
    <row r="83" ht="144" customFormat="1" customHeight="1" s="317">
      <c r="A83" s="316" t="n"/>
      <c r="B83" s="318" t="n"/>
      <c r="C83" s="532" t="inlineStr">
        <is>
          <t>Esp. en Gerencia para el Desarrollo Organizacional</t>
        </is>
      </c>
      <c r="D83" s="820" t="n"/>
      <c r="E83" s="820" t="n"/>
      <c r="F83" s="821" t="n"/>
      <c r="G83" s="533">
        <f> 100%</f>
        <v/>
      </c>
      <c r="H83" s="820" t="n"/>
      <c r="I83" s="820" t="n"/>
      <c r="J83" s="821" t="n"/>
      <c r="K83"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83" s="820" t="n"/>
      <c r="M83" s="820" t="n"/>
      <c r="N83" s="820" t="n"/>
      <c r="O83" s="821" t="n"/>
      <c r="P83" s="318" t="n"/>
      <c r="Q83" s="316" t="n"/>
      <c r="R83" s="316" t="n"/>
      <c r="S83" s="316" t="n"/>
      <c r="T83" s="316" t="n"/>
      <c r="U83" s="316" t="n"/>
      <c r="V83" s="316" t="n"/>
      <c r="W83" s="316" t="n"/>
      <c r="X83" s="316" t="n"/>
      <c r="Y83" s="316" t="n"/>
      <c r="Z83" s="316" t="n"/>
      <c r="AA83" s="316" t="n"/>
      <c r="AB83" s="316" t="n"/>
    </row>
    <row r="84" ht="144" customFormat="1" customHeight="1" s="317">
      <c r="A84" s="316" t="n"/>
      <c r="B84" s="318" t="n"/>
      <c r="C84" s="532" t="inlineStr">
        <is>
          <t>Esp. en Procesos Pedagógicos del Entrenamiento Deportivo</t>
        </is>
      </c>
      <c r="D84" s="820" t="n"/>
      <c r="E84" s="820" t="n"/>
      <c r="F84" s="821" t="n"/>
      <c r="G84" s="533">
        <f> 100%</f>
        <v/>
      </c>
      <c r="H84" s="820" t="n"/>
      <c r="I84" s="820" t="n"/>
      <c r="J84" s="821" t="n"/>
      <c r="K84"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84" s="820" t="n"/>
      <c r="M84" s="820" t="n"/>
      <c r="N84" s="820" t="n"/>
      <c r="O84" s="821" t="n"/>
      <c r="P84" s="318" t="n"/>
      <c r="Q84" s="316" t="n"/>
      <c r="R84" s="316" t="n"/>
      <c r="S84" s="316" t="n"/>
      <c r="T84" s="316" t="n"/>
      <c r="U84" s="316" t="n"/>
      <c r="V84" s="316" t="n"/>
      <c r="W84" s="316" t="n"/>
      <c r="X84" s="316" t="n"/>
      <c r="Y84" s="316" t="n"/>
      <c r="Z84" s="316" t="n"/>
      <c r="AA84" s="316" t="n"/>
      <c r="AB84" s="316" t="n"/>
    </row>
    <row r="85" ht="144" customFormat="1" customHeight="1" s="317">
      <c r="A85" s="316" t="n"/>
      <c r="B85" s="318" t="n"/>
      <c r="C85" s="532" t="inlineStr">
        <is>
          <t>Esp. en Educación Ambiental y Desarrollo de la Comunidad</t>
        </is>
      </c>
      <c r="D85" s="820" t="n"/>
      <c r="E85" s="820" t="n"/>
      <c r="F85" s="821" t="n"/>
      <c r="G85" s="533">
        <f> 100%</f>
        <v/>
      </c>
      <c r="H85" s="820" t="n"/>
      <c r="I85" s="820" t="n"/>
      <c r="J85" s="821" t="n"/>
      <c r="K85"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85" s="820" t="n"/>
      <c r="M85" s="820" t="n"/>
      <c r="N85" s="820" t="n"/>
      <c r="O85" s="821" t="n"/>
      <c r="P85" s="318" t="n"/>
      <c r="Q85" s="316" t="n"/>
      <c r="R85" s="316" t="n"/>
      <c r="S85" s="316" t="n"/>
      <c r="T85" s="316" t="n"/>
      <c r="U85" s="316" t="n"/>
      <c r="V85" s="316" t="n"/>
      <c r="W85" s="316" t="n"/>
      <c r="X85" s="316" t="n"/>
      <c r="Y85" s="316" t="n"/>
      <c r="Z85" s="316" t="n"/>
      <c r="AA85" s="316" t="n"/>
      <c r="AB85" s="316" t="n"/>
    </row>
    <row r="86" ht="144" customFormat="1" customHeight="1" s="317">
      <c r="A86" s="316" t="n"/>
      <c r="B86" s="318" t="n"/>
      <c r="C86" s="532" t="inlineStr">
        <is>
          <t>Esp. Negocios y Comercio Electrónico</t>
        </is>
      </c>
      <c r="D86" s="820" t="n"/>
      <c r="E86" s="820" t="n"/>
      <c r="F86" s="821" t="n"/>
      <c r="G86" s="533">
        <f> 100%</f>
        <v/>
      </c>
      <c r="H86" s="820" t="n"/>
      <c r="I86" s="820" t="n"/>
      <c r="J86" s="821" t="n"/>
      <c r="K86"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86" s="820" t="n"/>
      <c r="M86" s="820" t="n"/>
      <c r="N86" s="820" t="n"/>
      <c r="O86" s="821" t="n"/>
      <c r="P86" s="318" t="n"/>
      <c r="Q86" s="316" t="n"/>
      <c r="R86" s="316" t="n"/>
      <c r="S86" s="316" t="n"/>
      <c r="T86" s="316" t="n"/>
      <c r="U86" s="316" t="n"/>
      <c r="V86" s="316" t="n"/>
      <c r="W86" s="316" t="n"/>
      <c r="X86" s="316" t="n"/>
      <c r="Y86" s="316" t="n"/>
      <c r="Z86" s="316" t="n"/>
      <c r="AA86" s="316" t="n"/>
      <c r="AB86" s="316" t="n"/>
    </row>
    <row r="87" ht="144" customFormat="1" customHeight="1" s="317">
      <c r="A87" s="316" t="n"/>
      <c r="B87" s="318" t="n"/>
      <c r="C87" s="532" t="inlineStr">
        <is>
          <t>Esp. Gestión de Sistemas de Información Gerencial (Virtual)</t>
        </is>
      </c>
      <c r="D87" s="820" t="n"/>
      <c r="E87" s="820" t="n"/>
      <c r="F87" s="821" t="n"/>
      <c r="G87" s="533">
        <f> 100%</f>
        <v/>
      </c>
      <c r="H87" s="820" t="n"/>
      <c r="I87" s="820" t="n"/>
      <c r="J87" s="821" t="n"/>
      <c r="K87"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87" s="820" t="n"/>
      <c r="M87" s="820" t="n"/>
      <c r="N87" s="820" t="n"/>
      <c r="O87" s="821" t="n"/>
      <c r="P87" s="318" t="n"/>
      <c r="Q87" s="316" t="n"/>
      <c r="R87" s="316" t="n"/>
      <c r="S87" s="316" t="n"/>
      <c r="T87" s="316" t="n"/>
      <c r="U87" s="316" t="n"/>
      <c r="V87" s="316" t="n"/>
      <c r="W87" s="316" t="n"/>
      <c r="X87" s="316" t="n"/>
      <c r="Y87" s="316" t="n"/>
      <c r="Z87" s="316" t="n"/>
      <c r="AA87" s="316" t="n"/>
      <c r="AB87" s="316" t="n"/>
    </row>
    <row r="88" ht="144" customFormat="1" customHeight="1" s="317">
      <c r="A88" s="316" t="n"/>
      <c r="B88" s="318" t="n"/>
      <c r="C88" s="532" t="inlineStr">
        <is>
          <t>Maestría en Educación</t>
        </is>
      </c>
      <c r="D88" s="820" t="n"/>
      <c r="E88" s="820" t="n"/>
      <c r="F88" s="821" t="n"/>
      <c r="G88" s="533">
        <f> 100%</f>
        <v/>
      </c>
      <c r="H88" s="820" t="n"/>
      <c r="I88" s="820" t="n"/>
      <c r="J88" s="821" t="n"/>
      <c r="K88"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88" s="820" t="n"/>
      <c r="M88" s="820" t="n"/>
      <c r="N88" s="820" t="n"/>
      <c r="O88" s="821" t="n"/>
      <c r="P88" s="318" t="n"/>
      <c r="Q88" s="316" t="n"/>
      <c r="R88" s="316" t="n"/>
      <c r="S88" s="316" t="n"/>
      <c r="T88" s="316" t="n"/>
      <c r="U88" s="316" t="n"/>
      <c r="V88" s="316" t="n"/>
      <c r="W88" s="316" t="n"/>
      <c r="X88" s="316" t="n"/>
      <c r="Y88" s="316" t="n"/>
      <c r="Z88" s="316" t="n"/>
      <c r="AA88" s="316" t="n"/>
      <c r="AB88" s="316" t="n"/>
    </row>
    <row r="89" ht="144" customFormat="1" customHeight="1" s="317">
      <c r="A89" s="316" t="n"/>
      <c r="B89" s="318" t="n"/>
      <c r="C89" s="532" t="inlineStr">
        <is>
          <t>Maestría en Ciencias Ambientales</t>
        </is>
      </c>
      <c r="D89" s="820" t="n"/>
      <c r="E89" s="820" t="n"/>
      <c r="F89" s="821" t="n"/>
      <c r="G89" s="533">
        <f> 100%</f>
        <v/>
      </c>
      <c r="H89" s="820" t="n"/>
      <c r="I89" s="820" t="n"/>
      <c r="J89" s="821" t="n"/>
      <c r="K89" s="534" t="inlineStr">
        <is>
          <t>El programa académico ha desarrollado las actividades de: Sensibilización y preparación del Proceso de Autoevaluación con la Comunidad Universitaria; Recolección de Información (Documental); Recolección de Información estadística e informes, Aplicación instrumentos de percepción; Emisión juicios de Calidad; Formulación Planes de Mejoramiento; Construcción Documento Informe de Autoevaluación y Socialización de resultados a la comunidad universitaria. Fases que contaron con el acompañamiento permanente de la Dirección de Autoevaluación y Acreditación para el efectivo cumplimiento de cada una de las actividades previstas.</t>
        </is>
      </c>
      <c r="L89" s="820" t="n"/>
      <c r="M89" s="820" t="n"/>
      <c r="N89" s="820" t="n"/>
      <c r="O89" s="821" t="n"/>
      <c r="P89" s="318" t="n"/>
      <c r="Q89" s="316" t="n"/>
      <c r="R89" s="316" t="n"/>
      <c r="S89" s="316" t="n"/>
      <c r="T89" s="316" t="n"/>
      <c r="U89" s="316" t="n"/>
      <c r="V89" s="316" t="n"/>
      <c r="W89" s="316" t="n"/>
      <c r="X89" s="316" t="n"/>
      <c r="Y89" s="316" t="n"/>
      <c r="Z89" s="316" t="n"/>
      <c r="AA89" s="316" t="n"/>
      <c r="AB89" s="316" t="n"/>
    </row>
    <row r="90" customFormat="1" s="317">
      <c r="A90" s="316" t="n"/>
      <c r="B90" s="318" t="n"/>
      <c r="C90" s="788" t="n"/>
      <c r="D90" s="812" t="n"/>
      <c r="E90" s="812" t="n"/>
      <c r="F90" s="812" t="n"/>
      <c r="G90" s="788" t="n"/>
      <c r="H90" s="812" t="n"/>
      <c r="I90" s="812" t="n"/>
      <c r="J90" s="812" t="n"/>
      <c r="K90" s="788" t="n"/>
      <c r="L90" s="812" t="n"/>
      <c r="M90" s="812" t="n"/>
      <c r="N90" s="812" t="n"/>
      <c r="O90" s="812" t="n"/>
      <c r="P90" s="318" t="n"/>
      <c r="Q90" s="316" t="n"/>
      <c r="R90" s="316" t="n"/>
      <c r="S90" s="316" t="n"/>
      <c r="T90" s="316" t="n"/>
      <c r="U90" s="316" t="n"/>
      <c r="V90" s="316" t="n"/>
      <c r="W90" s="316" t="n"/>
      <c r="X90" s="316" t="n"/>
      <c r="Y90" s="316" t="n"/>
      <c r="Z90" s="316" t="n"/>
      <c r="AA90" s="316" t="n"/>
      <c r="AB90" s="316" t="n"/>
    </row>
    <row r="91" customFormat="1" s="317">
      <c r="A91" s="316" t="n"/>
      <c r="B91" s="318" t="n"/>
      <c r="C91" s="349" t="n"/>
      <c r="D91" s="350" t="n"/>
      <c r="E91" s="350" t="n"/>
      <c r="F91" s="350" t="n"/>
      <c r="G91" s="350" t="n"/>
      <c r="H91" s="350" t="n"/>
      <c r="I91" s="350" t="n"/>
      <c r="J91" s="350" t="n"/>
      <c r="K91" s="350" t="n"/>
      <c r="L91" s="350" t="n"/>
      <c r="M91" s="350" t="n"/>
      <c r="N91" s="350" t="n"/>
      <c r="O91" s="350" t="n"/>
      <c r="P91" s="318" t="n"/>
      <c r="Q91" s="316" t="n"/>
      <c r="R91" s="316" t="n"/>
      <c r="S91" s="316" t="n"/>
      <c r="T91" s="316" t="n"/>
      <c r="U91" s="316" t="n"/>
      <c r="V91" s="316" t="n"/>
      <c r="W91" s="316" t="n"/>
      <c r="X91" s="316" t="n"/>
      <c r="Y91" s="316" t="n"/>
      <c r="Z91" s="316" t="n"/>
      <c r="AA91" s="316" t="n"/>
      <c r="AB91" s="316" t="n"/>
    </row>
    <row r="92" customFormat="1" s="317">
      <c r="A92" s="316" t="n"/>
      <c r="B92" s="318" t="n"/>
      <c r="C92" s="349" t="n"/>
      <c r="D92" s="350" t="n"/>
      <c r="E92" s="350" t="n"/>
      <c r="F92" s="350" t="n"/>
      <c r="G92" s="350" t="n"/>
      <c r="H92" s="350" t="n"/>
      <c r="I92" s="350" t="n"/>
      <c r="J92" s="350" t="n"/>
      <c r="K92" s="350" t="n"/>
      <c r="L92" s="350" t="n"/>
      <c r="M92" s="350" t="n"/>
      <c r="N92" s="350" t="n"/>
      <c r="O92" s="350" t="n"/>
      <c r="P92" s="318" t="n"/>
      <c r="Q92" s="316" t="n"/>
      <c r="R92" s="316" t="n"/>
      <c r="S92" s="316" t="n"/>
      <c r="T92" s="316" t="n"/>
      <c r="U92" s="316" t="n"/>
      <c r="V92" s="316" t="n"/>
      <c r="W92" s="316" t="n"/>
      <c r="X92" s="316" t="n"/>
      <c r="Y92" s="316" t="n"/>
      <c r="Z92" s="316" t="n"/>
      <c r="AA92" s="316" t="n"/>
      <c r="AB92" s="316" t="n"/>
    </row>
    <row r="95" customFormat="1" s="260">
      <c r="C95" s="259" t="n"/>
      <c r="D95" s="259" t="n"/>
      <c r="E95" s="259" t="n"/>
      <c r="F95" s="259" t="n"/>
      <c r="G95" s="259" t="n"/>
      <c r="H95" s="259" t="n"/>
      <c r="I95" s="259" t="n"/>
      <c r="J95" s="259" t="n"/>
      <c r="K95" s="259" t="n"/>
      <c r="L95" s="259" t="n"/>
      <c r="M95" s="259" t="n"/>
      <c r="N95" s="259" t="n"/>
      <c r="O95" s="259" t="n"/>
    </row>
    <row r="96" customFormat="1" s="260">
      <c r="C96" s="259" t="n"/>
      <c r="D96" s="259" t="n"/>
      <c r="E96" s="259" t="n"/>
      <c r="F96" s="259" t="n"/>
      <c r="G96" s="259" t="n"/>
      <c r="H96" s="259" t="n"/>
      <c r="I96" s="259" t="n"/>
      <c r="J96" s="259" t="n"/>
      <c r="K96" s="259" t="n"/>
      <c r="L96" s="259" t="n"/>
      <c r="M96" s="259" t="n"/>
      <c r="N96" s="259" t="n"/>
      <c r="O96" s="259" t="n"/>
    </row>
    <row r="97" customFormat="1" s="260">
      <c r="C97" s="259" t="n"/>
      <c r="D97" s="259" t="n"/>
      <c r="E97" s="259" t="n"/>
      <c r="F97" s="259" t="n"/>
      <c r="G97" s="259" t="n"/>
      <c r="H97" s="259" t="n"/>
      <c r="I97" s="259" t="n"/>
      <c r="J97" s="259" t="n"/>
      <c r="K97" s="259" t="n"/>
      <c r="L97" s="259" t="n"/>
      <c r="M97" s="259" t="n"/>
      <c r="N97" s="259" t="n"/>
      <c r="O97" s="259" t="n"/>
    </row>
    <row r="98" customFormat="1" s="260">
      <c r="C98" s="259" t="n"/>
      <c r="D98" s="259" t="n"/>
      <c r="E98" s="259" t="n"/>
      <c r="F98" s="259" t="n"/>
      <c r="G98" s="259" t="n"/>
      <c r="H98" s="259" t="n"/>
      <c r="I98" s="259" t="n"/>
      <c r="J98" s="259" t="n"/>
      <c r="K98" s="259" t="n"/>
      <c r="L98" s="259" t="n"/>
      <c r="M98" s="259" t="n"/>
      <c r="N98" s="259" t="n"/>
      <c r="O98" s="259" t="n"/>
    </row>
    <row r="99" customFormat="1" s="260">
      <c r="C99" s="259" t="n"/>
      <c r="D99" s="259" t="n"/>
      <c r="E99" s="259" t="n"/>
      <c r="F99" s="259" t="n"/>
      <c r="G99" s="259" t="n"/>
      <c r="H99" s="259" t="n"/>
      <c r="I99" s="259" t="n"/>
      <c r="J99" s="259" t="n"/>
      <c r="K99" s="259" t="n"/>
      <c r="L99" s="259" t="n"/>
      <c r="M99" s="259" t="n"/>
      <c r="N99" s="259" t="n"/>
      <c r="O99" s="259" t="n"/>
    </row>
    <row r="100" customFormat="1" s="260">
      <c r="C100" s="259" t="n"/>
      <c r="D100" s="259" t="n"/>
      <c r="E100" s="259" t="n"/>
      <c r="F100" s="259" t="n"/>
      <c r="G100" s="259" t="n"/>
      <c r="H100" s="259" t="n"/>
      <c r="I100" s="259" t="n"/>
      <c r="J100" s="259" t="n"/>
      <c r="K100" s="259" t="n"/>
      <c r="L100" s="259" t="n"/>
      <c r="M100" s="259" t="n"/>
      <c r="N100" s="259" t="n"/>
      <c r="O100" s="259" t="n"/>
    </row>
    <row r="101" customFormat="1" s="260">
      <c r="C101" s="259" t="n"/>
      <c r="D101" s="259" t="n"/>
      <c r="E101" s="259" t="n"/>
      <c r="F101" s="259" t="n"/>
      <c r="G101" s="355" t="inlineStr">
        <is>
          <t>Estratégico</t>
        </is>
      </c>
      <c r="H101" s="262" t="n"/>
      <c r="I101" s="262" t="n"/>
      <c r="J101" s="355" t="inlineStr">
        <is>
          <t>Eficacia</t>
        </is>
      </c>
      <c r="K101" s="259" t="n"/>
      <c r="L101" s="259" t="n"/>
      <c r="M101" s="259" t="n"/>
      <c r="N101" s="259" t="n"/>
      <c r="O101" s="259" t="n"/>
    </row>
    <row r="102" customFormat="1" s="260">
      <c r="C102" s="259" t="n"/>
      <c r="D102" s="259" t="n"/>
      <c r="E102" s="259" t="n"/>
      <c r="F102" s="259" t="n"/>
      <c r="G102" s="355" t="inlineStr">
        <is>
          <t>Misional</t>
        </is>
      </c>
      <c r="H102" s="262" t="n"/>
      <c r="I102" s="262" t="n"/>
      <c r="J102" s="355" t="inlineStr">
        <is>
          <t>Eficiencia</t>
        </is>
      </c>
      <c r="K102" s="259" t="n"/>
      <c r="L102" s="259" t="n"/>
      <c r="M102" s="259" t="n"/>
      <c r="N102" s="259" t="n"/>
      <c r="O102" s="259" t="n"/>
    </row>
    <row r="103" customFormat="1" s="260">
      <c r="C103" s="259" t="n"/>
      <c r="D103" s="259" t="n"/>
      <c r="E103" s="259" t="n"/>
      <c r="F103" s="259" t="n"/>
      <c r="G103" s="355" t="inlineStr">
        <is>
          <t>Apoyo</t>
        </is>
      </c>
      <c r="H103" s="262" t="n"/>
      <c r="I103" s="262" t="n"/>
      <c r="J103" s="355" t="inlineStr">
        <is>
          <t>Acreditación</t>
        </is>
      </c>
      <c r="K103" s="259" t="n"/>
      <c r="L103" s="259" t="n"/>
      <c r="M103" s="259" t="n"/>
      <c r="N103" s="259" t="n"/>
      <c r="O103" s="259" t="n"/>
    </row>
    <row r="104" customFormat="1" s="260">
      <c r="C104" s="259" t="n"/>
      <c r="D104" s="259" t="n"/>
      <c r="E104" s="259" t="n"/>
      <c r="F104" s="259" t="n"/>
      <c r="G104" s="355" t="inlineStr">
        <is>
          <t>Seguimiento, Medición, Análisis y Evaluación</t>
        </is>
      </c>
      <c r="H104" s="262" t="n"/>
      <c r="I104" s="262" t="n"/>
      <c r="J104" s="355" t="inlineStr">
        <is>
          <t>Positiva</t>
        </is>
      </c>
      <c r="K104" s="259" t="n"/>
      <c r="L104" s="259" t="n"/>
      <c r="M104" s="259" t="n"/>
      <c r="N104" s="259" t="n"/>
      <c r="O104" s="259" t="n"/>
    </row>
    <row r="105" customFormat="1" s="260">
      <c r="C105" s="259" t="n"/>
      <c r="D105" s="259" t="n"/>
      <c r="E105" s="259" t="n"/>
      <c r="F105" s="259" t="n"/>
      <c r="G105" s="355" t="inlineStr">
        <is>
          <t>Direccionamiento Estratégico</t>
        </is>
      </c>
      <c r="H105" s="262" t="n"/>
      <c r="I105" s="262" t="n"/>
      <c r="J105" s="355" t="inlineStr">
        <is>
          <t>Negativa</t>
        </is>
      </c>
      <c r="K105" s="259" t="n"/>
      <c r="L105" s="259" t="n"/>
      <c r="M105" s="259" t="n"/>
      <c r="N105" s="259" t="n"/>
      <c r="O105" s="259" t="n"/>
    </row>
    <row r="106" customFormat="1" s="260">
      <c r="C106" s="259" t="n"/>
      <c r="D106" s="259" t="n"/>
      <c r="E106" s="259" t="n"/>
      <c r="F106" s="259" t="n"/>
      <c r="G106" s="355" t="inlineStr">
        <is>
          <t>Planeación Institucional</t>
        </is>
      </c>
      <c r="H106" s="262" t="n"/>
      <c r="I106" s="262" t="n"/>
      <c r="J106" s="355" t="inlineStr">
        <is>
          <t>Por Unidad Regional</t>
        </is>
      </c>
      <c r="K106" s="259" t="n"/>
      <c r="L106" s="259" t="n"/>
      <c r="M106" s="259" t="n"/>
      <c r="N106" s="259" t="n"/>
      <c r="O106" s="259" t="n"/>
    </row>
    <row r="107" customFormat="1" s="260">
      <c r="C107" s="259" t="n"/>
      <c r="D107" s="259" t="n"/>
      <c r="E107" s="259" t="n"/>
      <c r="F107" s="259" t="n"/>
      <c r="G107" s="355" t="inlineStr">
        <is>
          <t>Proyectos Especiales y Relaciones Interinstitucionales</t>
        </is>
      </c>
      <c r="H107" s="262" t="n"/>
      <c r="I107" s="262" t="n"/>
      <c r="J107" s="355" t="inlineStr">
        <is>
          <t>Por Facultad</t>
        </is>
      </c>
      <c r="K107" s="259" t="n"/>
      <c r="L107" s="259" t="n"/>
      <c r="M107" s="259" t="n"/>
      <c r="N107" s="259" t="n"/>
      <c r="O107" s="259" t="n"/>
    </row>
    <row r="108" customFormat="1" s="260">
      <c r="C108" s="259" t="n"/>
      <c r="D108" s="259" t="n"/>
      <c r="E108" s="259" t="n"/>
      <c r="F108" s="259" t="n"/>
      <c r="G108" s="355" t="inlineStr">
        <is>
          <t>Sistemas Integrados</t>
        </is>
      </c>
      <c r="H108" s="262" t="n"/>
      <c r="I108" s="262" t="n"/>
      <c r="J108" s="355" t="inlineStr">
        <is>
          <t>Por Programa Académico</t>
        </is>
      </c>
      <c r="K108" s="259" t="n"/>
      <c r="L108" s="259" t="n"/>
      <c r="M108" s="259" t="n"/>
      <c r="N108" s="259" t="n"/>
      <c r="O108" s="259" t="n"/>
    </row>
    <row r="109" customFormat="1" s="260">
      <c r="C109" s="259" t="n"/>
      <c r="D109" s="259" t="n"/>
      <c r="E109" s="259" t="n"/>
      <c r="F109" s="259" t="n"/>
      <c r="G109" s="355" t="inlineStr">
        <is>
          <t>Autoevaluación y Acreditación</t>
        </is>
      </c>
      <c r="H109" s="262" t="n"/>
      <c r="I109" s="262" t="n"/>
      <c r="J109" s="355" t="inlineStr">
        <is>
          <t>Por área</t>
        </is>
      </c>
      <c r="K109" s="259" t="n"/>
      <c r="L109" s="259" t="n"/>
      <c r="M109" s="259" t="n"/>
      <c r="N109" s="259" t="n"/>
      <c r="O109" s="259" t="n"/>
    </row>
    <row r="110" customFormat="1" s="260">
      <c r="C110" s="259" t="n"/>
      <c r="D110" s="259" t="n"/>
      <c r="E110" s="259" t="n"/>
      <c r="F110" s="259" t="n"/>
      <c r="G110" s="355" t="inlineStr">
        <is>
          <t>Comunicaciones</t>
        </is>
      </c>
      <c r="H110" s="262" t="n"/>
      <c r="I110" s="262" t="n"/>
      <c r="J110" s="355" t="inlineStr">
        <is>
          <t>Por Laboratorio</t>
        </is>
      </c>
      <c r="K110" s="259" t="n"/>
      <c r="L110" s="259" t="n"/>
      <c r="M110" s="259" t="n"/>
      <c r="N110" s="259" t="n"/>
      <c r="O110" s="259" t="n"/>
    </row>
    <row r="111" customFormat="1" s="260">
      <c r="C111" s="259" t="n"/>
      <c r="D111" s="259" t="n"/>
      <c r="E111" s="259" t="n"/>
      <c r="F111" s="259" t="n"/>
      <c r="G111" s="355" t="inlineStr">
        <is>
          <t>Formación y Aprendizaje</t>
        </is>
      </c>
      <c r="H111" s="262" t="n"/>
      <c r="I111" s="262" t="n"/>
      <c r="J111" s="355" t="inlineStr">
        <is>
          <t>Otros</t>
        </is>
      </c>
      <c r="K111" s="259" t="n"/>
      <c r="L111" s="259" t="n"/>
      <c r="M111" s="259" t="n"/>
      <c r="N111" s="259" t="n"/>
      <c r="O111" s="259" t="n"/>
    </row>
    <row r="112" customFormat="1" s="260">
      <c r="C112" s="259" t="n"/>
      <c r="D112" s="259" t="n"/>
      <c r="E112" s="259" t="n"/>
      <c r="F112" s="259" t="n"/>
      <c r="G112" s="355" t="inlineStr">
        <is>
          <t>Ciencia, Tecnología e Innovación</t>
        </is>
      </c>
      <c r="H112" s="262" t="n"/>
      <c r="I112" s="262" t="n"/>
      <c r="J112" s="355" t="inlineStr">
        <is>
          <t>No Aplica</t>
        </is>
      </c>
      <c r="K112" s="259" t="n"/>
      <c r="L112" s="259" t="n"/>
      <c r="M112" s="259" t="n"/>
      <c r="N112" s="259" t="n"/>
      <c r="O112" s="259" t="n"/>
    </row>
    <row r="113">
      <c r="G113" s="355" t="inlineStr">
        <is>
          <t>Interacción Social Universitaria</t>
        </is>
      </c>
      <c r="H113" s="262" t="n"/>
      <c r="I113" s="262" t="n"/>
      <c r="J113" s="262" t="n"/>
      <c r="K113" s="259" t="n"/>
      <c r="L113" s="259" t="n"/>
    </row>
    <row r="114">
      <c r="G114" s="355" t="inlineStr">
        <is>
          <t>Bienestar Universitario</t>
        </is>
      </c>
      <c r="H114" s="262" t="n"/>
      <c r="I114" s="262" t="n"/>
      <c r="J114" s="262" t="n"/>
      <c r="K114" s="259" t="n"/>
      <c r="L114" s="259" t="n"/>
    </row>
    <row r="115">
      <c r="G115" s="355" t="inlineStr">
        <is>
          <t>Admisiones y Registro</t>
        </is>
      </c>
      <c r="H115" s="262" t="n"/>
      <c r="I115" s="262" t="n"/>
      <c r="J115" s="262" t="n"/>
      <c r="K115" s="259" t="n"/>
      <c r="L115" s="259" t="n"/>
    </row>
    <row r="116">
      <c r="G116" s="355" t="inlineStr">
        <is>
          <t>Graduados</t>
        </is>
      </c>
      <c r="H116" s="262" t="n"/>
      <c r="I116" s="262" t="n"/>
      <c r="J116" s="262" t="n"/>
      <c r="K116" s="259" t="n"/>
      <c r="L116" s="259" t="n"/>
    </row>
    <row r="117">
      <c r="G117" s="355" t="inlineStr">
        <is>
          <t>Dialogando con el Mundo</t>
        </is>
      </c>
      <c r="H117" s="262" t="n"/>
      <c r="I117" s="262" t="n"/>
      <c r="J117" s="262" t="n"/>
      <c r="K117" s="259" t="n"/>
      <c r="L117" s="259" t="n"/>
    </row>
    <row r="118">
      <c r="G118" s="355" t="inlineStr">
        <is>
          <t>Talento Humano</t>
        </is>
      </c>
      <c r="H118" s="262" t="n"/>
      <c r="I118" s="262" t="n"/>
      <c r="J118" s="262" t="n"/>
      <c r="K118" s="259" t="n"/>
      <c r="L118" s="259" t="n"/>
    </row>
    <row r="119">
      <c r="G119" s="355" t="inlineStr">
        <is>
          <t>Jurídica</t>
        </is>
      </c>
      <c r="H119" s="262" t="n"/>
      <c r="I119" s="262" t="n"/>
      <c r="J119" s="262" t="n"/>
      <c r="K119" s="259" t="n"/>
      <c r="L119" s="259" t="n"/>
    </row>
    <row r="120">
      <c r="G120" s="355" t="inlineStr">
        <is>
          <t>Financiera</t>
        </is>
      </c>
      <c r="H120" s="262" t="n"/>
      <c r="I120" s="262" t="n"/>
      <c r="J120" s="262" t="n"/>
      <c r="K120" s="259" t="n"/>
      <c r="L120" s="259" t="n"/>
    </row>
    <row r="121">
      <c r="G121" s="355" t="inlineStr">
        <is>
          <t>Sistemas y Tecnología</t>
        </is>
      </c>
      <c r="H121" s="262" t="n"/>
      <c r="I121" s="262" t="n"/>
      <c r="J121" s="262" t="n"/>
      <c r="K121" s="259" t="n"/>
      <c r="L121" s="259" t="n"/>
    </row>
    <row r="122">
      <c r="G122" s="355" t="inlineStr">
        <is>
          <t>Bienes y Servicios</t>
        </is>
      </c>
      <c r="H122" s="262" t="n"/>
      <c r="I122" s="262" t="n"/>
      <c r="J122" s="262" t="n"/>
      <c r="K122" s="259" t="n"/>
      <c r="L122" s="259" t="n"/>
    </row>
    <row r="123">
      <c r="G123" s="355" t="inlineStr">
        <is>
          <t>Documental</t>
        </is>
      </c>
      <c r="H123" s="262" t="n"/>
      <c r="I123" s="262" t="n"/>
      <c r="J123" s="262" t="n"/>
    </row>
    <row r="124">
      <c r="G124" s="355" t="inlineStr">
        <is>
          <t>Apoyo Académico</t>
        </is>
      </c>
      <c r="H124" s="262" t="n"/>
      <c r="I124" s="262" t="n"/>
      <c r="J124" s="262" t="n"/>
    </row>
    <row r="125">
      <c r="G125" s="355" t="inlineStr">
        <is>
          <t>Control Interno</t>
        </is>
      </c>
      <c r="H125" s="262" t="n"/>
      <c r="I125" s="262" t="n"/>
      <c r="J125" s="262" t="n"/>
    </row>
    <row r="126">
      <c r="G126" s="355" t="inlineStr">
        <is>
          <t>Control Disciplinario</t>
        </is>
      </c>
      <c r="H126" s="262" t="n"/>
      <c r="I126" s="262" t="n"/>
      <c r="J126" s="262" t="n"/>
    </row>
    <row r="127">
      <c r="G127" s="355" t="inlineStr">
        <is>
          <t>Servicio de Atención al Ciudadano</t>
        </is>
      </c>
      <c r="H127" s="262" t="n"/>
      <c r="I127" s="262" t="n"/>
      <c r="J127" s="262" t="n"/>
    </row>
  </sheetData>
  <sheetProtection selectLockedCells="0" selectUnlockedCells="0" algorithmName="SHA-512" sheet="1" objects="1" insertRows="1" insertHyperlinks="1" autoFilter="1" scenarios="1" formatColumns="1" deleteColumns="1" insertColumns="1" pivotTables="1" deleteRows="1" formatCells="1" saltValue="lPaoyPP/n6Llu6y8K/1/iw==" formatRows="1" sort="1" spinCount="100000" hashValue="LszDblrJaJHwW1ZND5jvJSHVdDtnCTvLAEApx1FxU2FbYuEbmD85wRXWXQEASMQ8uTIJQTDQD2MmdMwmNrIKwA=="/>
  <mergeCells count="174">
    <mergeCell ref="L17:M17"/>
    <mergeCell ref="K78:O78"/>
    <mergeCell ref="C61:F61"/>
    <mergeCell ref="C52:O52"/>
    <mergeCell ref="J35:O40"/>
    <mergeCell ref="G55:J55"/>
    <mergeCell ref="C72:F72"/>
    <mergeCell ref="K80:O80"/>
    <mergeCell ref="C81:F81"/>
    <mergeCell ref="K54:O54"/>
    <mergeCell ref="K55:O55"/>
    <mergeCell ref="K64:O64"/>
    <mergeCell ref="C78:F78"/>
    <mergeCell ref="J41:O41"/>
    <mergeCell ref="B2:C4"/>
    <mergeCell ref="G72:J72"/>
    <mergeCell ref="C87:F87"/>
    <mergeCell ref="G81:J81"/>
    <mergeCell ref="C62:F62"/>
    <mergeCell ref="K72:O72"/>
    <mergeCell ref="C15:O15"/>
    <mergeCell ref="J43:O43"/>
    <mergeCell ref="G71:J71"/>
    <mergeCell ref="C89:F89"/>
    <mergeCell ref="K56:O56"/>
    <mergeCell ref="C64:F64"/>
    <mergeCell ref="C79:F79"/>
    <mergeCell ref="C73:F73"/>
    <mergeCell ref="J20:K22"/>
    <mergeCell ref="C88:F88"/>
    <mergeCell ref="E6:L6"/>
    <mergeCell ref="J42:O42"/>
    <mergeCell ref="K71:O71"/>
    <mergeCell ref="C26:O26"/>
    <mergeCell ref="C54:F54"/>
    <mergeCell ref="G82:J82"/>
    <mergeCell ref="C63:F63"/>
    <mergeCell ref="C17:D17"/>
    <mergeCell ref="G57:J57"/>
    <mergeCell ref="C16:O16"/>
    <mergeCell ref="G66:J66"/>
    <mergeCell ref="K73:O73"/>
    <mergeCell ref="G53:J53"/>
    <mergeCell ref="C56:F56"/>
    <mergeCell ref="K82:O82"/>
    <mergeCell ref="M5:O5"/>
    <mergeCell ref="G74:J74"/>
    <mergeCell ref="K66:O66"/>
    <mergeCell ref="G68:J68"/>
    <mergeCell ref="G58:J58"/>
    <mergeCell ref="K74:O74"/>
    <mergeCell ref="K68:O68"/>
    <mergeCell ref="K83:O83"/>
    <mergeCell ref="L23:M24"/>
    <mergeCell ref="N23:O24"/>
    <mergeCell ref="C14:D14"/>
    <mergeCell ref="G85:J85"/>
    <mergeCell ref="C67:F67"/>
    <mergeCell ref="E14:O14"/>
    <mergeCell ref="M6:O6"/>
    <mergeCell ref="G75:J75"/>
    <mergeCell ref="G84:J84"/>
    <mergeCell ref="K60:O60"/>
    <mergeCell ref="C20:D22"/>
    <mergeCell ref="J17:K17"/>
    <mergeCell ref="C69:F69"/>
    <mergeCell ref="C83:F83"/>
    <mergeCell ref="E12:H12"/>
    <mergeCell ref="G77:J77"/>
    <mergeCell ref="G86:J86"/>
    <mergeCell ref="K84:O84"/>
    <mergeCell ref="G67:J67"/>
    <mergeCell ref="H17:I17"/>
    <mergeCell ref="G61:J61"/>
    <mergeCell ref="K12:O12"/>
    <mergeCell ref="G70:J70"/>
    <mergeCell ref="K86:O86"/>
    <mergeCell ref="K70:O70"/>
    <mergeCell ref="C27:I43"/>
    <mergeCell ref="G62:J62"/>
    <mergeCell ref="E24:G24"/>
    <mergeCell ref="K65:O65"/>
    <mergeCell ref="C90:F90"/>
    <mergeCell ref="E17:G17"/>
    <mergeCell ref="L20:O20"/>
    <mergeCell ref="K57:O57"/>
    <mergeCell ref="C71:F71"/>
    <mergeCell ref="E18:F18"/>
    <mergeCell ref="J34:O34"/>
    <mergeCell ref="G65:J65"/>
    <mergeCell ref="C76:F76"/>
    <mergeCell ref="G88:J88"/>
    <mergeCell ref="J27:O27"/>
    <mergeCell ref="C82:F82"/>
    <mergeCell ref="G76:J76"/>
    <mergeCell ref="C57:F57"/>
    <mergeCell ref="G90:J90"/>
    <mergeCell ref="C66:F66"/>
    <mergeCell ref="P27:P28"/>
    <mergeCell ref="G60:J60"/>
    <mergeCell ref="C53:F53"/>
    <mergeCell ref="K76:O76"/>
    <mergeCell ref="C77:F77"/>
    <mergeCell ref="E7:L8"/>
    <mergeCell ref="P17:P18"/>
    <mergeCell ref="K85:O85"/>
    <mergeCell ref="C86:F86"/>
    <mergeCell ref="C68:F68"/>
    <mergeCell ref="G59:J59"/>
    <mergeCell ref="G19:K19"/>
    <mergeCell ref="E13:O13"/>
    <mergeCell ref="C58:F58"/>
    <mergeCell ref="K75:O75"/>
    <mergeCell ref="N17:O17"/>
    <mergeCell ref="C12:D12"/>
    <mergeCell ref="K59:O59"/>
    <mergeCell ref="C45:O45"/>
    <mergeCell ref="J23:K24"/>
    <mergeCell ref="J28:O33"/>
    <mergeCell ref="K77:O77"/>
    <mergeCell ref="C5:D8"/>
    <mergeCell ref="C65:F65"/>
    <mergeCell ref="C23:D23"/>
    <mergeCell ref="K61:O61"/>
    <mergeCell ref="C84:F84"/>
    <mergeCell ref="C80:F80"/>
    <mergeCell ref="G78:J78"/>
    <mergeCell ref="E23:G23"/>
    <mergeCell ref="G87:J87"/>
    <mergeCell ref="L18:M19"/>
    <mergeCell ref="C60:F60"/>
    <mergeCell ref="E20:G22"/>
    <mergeCell ref="K62:O62"/>
    <mergeCell ref="G80:J80"/>
    <mergeCell ref="G89:J89"/>
    <mergeCell ref="K87:O87"/>
    <mergeCell ref="C70:F70"/>
    <mergeCell ref="C24:D24"/>
    <mergeCell ref="G64:J64"/>
    <mergeCell ref="G79:J79"/>
    <mergeCell ref="G73:J73"/>
    <mergeCell ref="K89:O89"/>
    <mergeCell ref="M7:O7"/>
    <mergeCell ref="G54:J54"/>
    <mergeCell ref="G63:J63"/>
    <mergeCell ref="E5:L5"/>
    <mergeCell ref="K79:O79"/>
    <mergeCell ref="H20:I22"/>
    <mergeCell ref="C10:O11"/>
    <mergeCell ref="K88:O88"/>
    <mergeCell ref="G56:J56"/>
    <mergeCell ref="K63:O63"/>
    <mergeCell ref="E19:F19"/>
    <mergeCell ref="K81:O81"/>
    <mergeCell ref="K90:O90"/>
    <mergeCell ref="M8:O8"/>
    <mergeCell ref="G18:K18"/>
    <mergeCell ref="C74:F74"/>
    <mergeCell ref="I12:J12"/>
    <mergeCell ref="K58:O58"/>
    <mergeCell ref="K67:O67"/>
    <mergeCell ref="C18:D19"/>
    <mergeCell ref="H23:I24"/>
    <mergeCell ref="C85:F85"/>
    <mergeCell ref="C55:F55"/>
    <mergeCell ref="N18:O19"/>
    <mergeCell ref="C75:F75"/>
    <mergeCell ref="C9:O9"/>
    <mergeCell ref="K53:O53"/>
    <mergeCell ref="G69:J69"/>
    <mergeCell ref="G83:J83"/>
    <mergeCell ref="C59:F59"/>
    <mergeCell ref="C13:D13"/>
    <mergeCell ref="K69:O69"/>
  </mergeCells>
  <dataValidations count="5">
    <dataValidation sqref="E13:O13" showDropDown="0" showInputMessage="1" showErrorMessage="1" allowBlank="1" type="list">
      <formula1>$G$105:$G$127</formula1>
    </dataValidation>
    <dataValidation sqref="E12:H12" showDropDown="0" showInputMessage="1" showErrorMessage="1" allowBlank="1" type="list">
      <formula1>$G$101:$G$104</formula1>
    </dataValidation>
    <dataValidation sqref="J17:K17" showDropDown="0" showInputMessage="1" showErrorMessage="1" allowBlank="1" type="list">
      <formula1>$J$101:$J$103</formula1>
    </dataValidation>
    <dataValidation sqref="J20:K22" showDropDown="0" showInputMessage="1" showErrorMessage="1" allowBlank="1" type="list">
      <formula1>$J$106:$J$112</formula1>
    </dataValidation>
    <dataValidation sqref="E20:G22" showDropDown="0" showInputMessage="1" showErrorMessage="1" allowBlank="1" type="list">
      <formula1>$J$104:$J$105</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16.xml><?xml version="1.0" encoding="utf-8"?>
<worksheet xmlns="http://schemas.openxmlformats.org/spreadsheetml/2006/main">
  <sheetPr codeName="Hoja142">
    <tabColor rgb="FFEDE394"/>
    <outlinePr summaryBelow="1" summaryRight="1"/>
    <pageSetUpPr fitToPage="1"/>
  </sheetPr>
  <dimension ref="A1:AB94"/>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Estratégico</t>
        </is>
      </c>
      <c r="F12" s="801" t="n"/>
      <c r="G12" s="801" t="n"/>
      <c r="H12" s="802" t="n"/>
      <c r="I12" s="763" t="inlineStr">
        <is>
          <t>NOMBRE DEL INDICADOR</t>
        </is>
      </c>
      <c r="J12" s="802" t="n"/>
      <c r="K12" s="463" t="inlineStr">
        <is>
          <t>Cumplimiento de los planes de contingencia</t>
        </is>
      </c>
      <c r="L12" s="801" t="n"/>
      <c r="M12" s="801" t="n"/>
      <c r="N12" s="801" t="n"/>
      <c r="O12" s="802" t="n"/>
      <c r="P12" s="245" t="n"/>
    </row>
    <row r="13" customFormat="1" s="243">
      <c r="B13" s="245" t="n"/>
      <c r="C13" s="684" t="inlineStr">
        <is>
          <t>PROCESO GESTIÓN</t>
        </is>
      </c>
      <c r="D13" s="802" t="n"/>
      <c r="E13" s="706" t="inlineStr">
        <is>
          <t>Autoevaluación y Acreditación</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Autoevaluación y Acreditación</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1</v>
      </c>
      <c r="O17" s="802" t="n"/>
      <c r="P17" s="544" t="n"/>
    </row>
    <row r="18" ht="15.75" customFormat="1" customHeight="1" s="243">
      <c r="B18" s="245" t="n"/>
      <c r="C18" s="684" t="inlineStr">
        <is>
          <t>FORMULA</t>
        </is>
      </c>
      <c r="D18" s="800" t="n"/>
      <c r="E18" s="684" t="inlineStr">
        <is>
          <t>NUMERADOR</t>
        </is>
      </c>
      <c r="F18" s="802" t="n"/>
      <c r="G18" s="762" t="inlineStr">
        <is>
          <t>Total de actividades ejecutadas oportunamente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Total de actividades programadas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- 49%</t>
        </is>
      </c>
      <c r="M22" s="328" t="inlineStr">
        <is>
          <t>50% - 75%</t>
        </is>
      </c>
      <c r="N22" s="329" t="inlineStr">
        <is>
          <t>76% - 100%</t>
        </is>
      </c>
      <c r="O22" s="255" t="inlineStr">
        <is>
          <t>N/A</t>
        </is>
      </c>
      <c r="P22" s="245" t="n"/>
    </row>
    <row r="23" ht="26.25" customFormat="1" customHeight="1" s="243">
      <c r="B23" s="245" t="n"/>
      <c r="C23" s="684" t="inlineStr">
        <is>
          <t>ORIGEN DE DATOS NUMERADOR</t>
        </is>
      </c>
      <c r="D23" s="802" t="n"/>
      <c r="E23" s="475" t="inlineStr">
        <is>
          <t>Documento en ONE DRIVE</t>
        </is>
      </c>
      <c r="F23" s="801" t="n"/>
      <c r="G23" s="802" t="n"/>
      <c r="H23" s="818" t="inlineStr">
        <is>
          <t>FRECUENCIA DE LA MEDICIÓN</t>
        </is>
      </c>
      <c r="I23" s="800" t="n"/>
      <c r="J23" s="762" t="inlineStr">
        <is>
          <t>TRIMESTRAL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Documento en ONE DRIVE</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25.5" customFormat="1" customHeight="1" s="243">
      <c r="B28" s="245" t="n"/>
      <c r="C28" s="803" t="n"/>
      <c r="I28" s="804" t="n"/>
      <c r="J28" s="394" t="inlineStr">
        <is>
          <t xml:space="preserve">I, II Y III TRIMESTRE
Los programas académicos en cumplimiento del cronograma planteado en cada uno de los tres (3) Planes de Contingencia han desarrollado oportunamente 28 de las 46 actividades formuladas, las cuales se distribuyen así: La Lic. En Educación Básica con énfasis en Educación Física, Recreación y Deportes ha cumplido con 12 de las 21 actividades previstas, la Lic. en educación básica con énfasis en lengua castellana e Ingles ha desarrollado oportunamente 10 de las 15 actividades plateadas y la Lic. en Matemáticas 6 de 10 actividades. Desde la Dirección de Autoevaluación y Acreditación se ha hecho seguimiento a la entrega de soportes por parte de los programas académicos que evidencian el cumplimiento de las actividades, lo cual ha permitido a la fecha un cumplimiento oportuno del 61% de las actividades formuladas en los cronogramas de los Planes de Contingencia. </t>
        </is>
      </c>
      <c r="O28" s="804" t="n"/>
    </row>
    <row r="29" ht="25.5" customFormat="1" customHeight="1" s="243">
      <c r="B29" s="245" t="n"/>
      <c r="C29" s="803" t="n"/>
      <c r="I29" s="804" t="n"/>
      <c r="O29" s="804" t="n"/>
      <c r="P29" s="245" t="n"/>
    </row>
    <row r="30" ht="31.5" customFormat="1" customHeight="1" s="243">
      <c r="B30" s="245" t="n"/>
      <c r="C30" s="803" t="n"/>
      <c r="I30" s="804" t="n"/>
      <c r="O30" s="804" t="n"/>
      <c r="P30" s="245" t="n"/>
    </row>
    <row r="31" ht="29.25" customFormat="1" customHeight="1" s="243">
      <c r="B31" s="245" t="n"/>
      <c r="C31" s="803" t="n"/>
      <c r="I31" s="804" t="n"/>
      <c r="O31" s="804" t="n"/>
      <c r="P31" s="245" t="n"/>
    </row>
    <row r="32" ht="35.25" customFormat="1" customHeight="1" s="243">
      <c r="B32" s="245" t="n"/>
      <c r="C32" s="803" t="n"/>
      <c r="I32" s="804" t="n"/>
      <c r="O32" s="804" t="n"/>
      <c r="P32" s="245" t="n"/>
    </row>
    <row r="33" ht="24.7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32.25" customFormat="1" customHeight="1" s="243">
      <c r="B35" s="245" t="n"/>
      <c r="C35" s="803" t="n"/>
      <c r="I35" s="804" t="n"/>
      <c r="J35" s="394" t="inlineStr">
        <is>
          <t>I Y II TRIMESTRE
Continuar con el seguimiento por parte de la Dirección de Autoevaluación y Acreditación al cumplimento de los Planes de Contingencia de las tres (3) Licenciaturas en el proceso, con el propósito de desarrollar oportunamente las 18 actividades faltantes a la fecha para alcanzar la meta del 100% de cumplimiento de cada una de las actividades de los cronogramas planteados en los Planes de Contingencia.
III TRIMESTRE
El cronograma de seguimiento trimestral a los planes de contingencia de las tres (3) Licenciaturas tuvo que ser ajustado a periodicidad semestral por motivos de la contingencia sanitaria y la carga de procesos en los programas académicos, por tanto, desde la Dirección de Autoevaluación y Acreditación se realizará seguimiento en el mes de octubre de 2020 con el propósito de desarrollar oportunamente las actividades faltantes a la fecha para alcanzar la meta del 100% de cumplimiento de los Planes de Contingencia.</t>
        </is>
      </c>
      <c r="O35" s="804" t="n"/>
      <c r="P35" s="245" t="n"/>
    </row>
    <row r="36" ht="27" customFormat="1" customHeight="1" s="243">
      <c r="B36" s="245" t="n"/>
      <c r="C36" s="803" t="n"/>
      <c r="I36" s="804" t="n"/>
      <c r="O36" s="804" t="n"/>
      <c r="P36" s="245" t="n"/>
    </row>
    <row r="37" ht="36.75" customFormat="1" customHeight="1" s="243">
      <c r="B37" s="245" t="n"/>
      <c r="C37" s="803" t="n"/>
      <c r="I37" s="804" t="n"/>
      <c r="O37" s="804" t="n"/>
      <c r="P37" s="245" t="n"/>
    </row>
    <row r="38" ht="32.25" customFormat="1" customHeight="1" s="243">
      <c r="B38" s="245" t="n"/>
      <c r="C38" s="803" t="n"/>
      <c r="I38" s="804" t="n"/>
      <c r="O38" s="804" t="n"/>
      <c r="P38" s="245" t="n"/>
    </row>
    <row r="39" ht="30" customFormat="1" customHeight="1" s="243">
      <c r="B39" s="245" t="n"/>
      <c r="C39" s="803" t="n"/>
      <c r="I39" s="804" t="n"/>
      <c r="O39" s="804" t="n"/>
      <c r="P39" s="245" t="n"/>
    </row>
    <row r="40" ht="31.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45" customFormat="1" customHeight="1" s="247">
      <c r="B47" s="246" t="n"/>
      <c r="C47" s="763">
        <f>G18</f>
        <v/>
      </c>
      <c r="D47" s="762" t="n">
        <v>28</v>
      </c>
      <c r="E47" s="762" t="n">
        <v>28</v>
      </c>
      <c r="F47" s="762" t="n">
        <v>28</v>
      </c>
      <c r="G47" s="762" t="n"/>
      <c r="H47" s="762" t="n"/>
      <c r="I47" s="762" t="n"/>
      <c r="J47" s="762" t="n"/>
      <c r="K47" s="762" t="n"/>
      <c r="L47" s="762" t="n"/>
      <c r="M47" s="762" t="n"/>
      <c r="N47" s="762" t="n"/>
      <c r="O47" s="762" t="n"/>
      <c r="P47" s="246" t="n"/>
    </row>
    <row r="48" ht="35.25" customFormat="1" customHeight="1" s="247">
      <c r="B48" s="246" t="n"/>
      <c r="C48" s="763">
        <f>G19</f>
        <v/>
      </c>
      <c r="D48" s="762" t="n">
        <v>46</v>
      </c>
      <c r="E48" s="762" t="n">
        <v>46</v>
      </c>
      <c r="F48" s="762" t="n">
        <v>46</v>
      </c>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301.5" customFormat="1" customHeight="1" s="317">
      <c r="A54" s="316" t="n"/>
      <c r="B54" s="318" t="n"/>
      <c r="C54" s="776" t="inlineStr">
        <is>
          <t>Lic. En Educación Básica con énfasis en Educación Física, Recreación y Deportes</t>
        </is>
      </c>
      <c r="D54" s="820" t="n"/>
      <c r="E54" s="820" t="n"/>
      <c r="F54" s="821" t="n"/>
      <c r="G54" s="526" t="n">
        <v>0.571428571428571</v>
      </c>
      <c r="H54" s="820" t="n"/>
      <c r="I54" s="820" t="n"/>
      <c r="J54" s="821" t="n"/>
      <c r="K54" s="513" t="inlineStr">
        <is>
          <t>El programa académico en cumplimiento del cronograma planteado en su Plan de Contingencia a ejecutado oportunamente las siguientes actividades: 1. Participar en eventos académicos nacionales e internacionales, producción de artículos científicos sometidos en revistas indexadas; 2. Presentar convocatoria de Colciencias para categorizar un docente como par evaluador e investigador Junior por Colciencias, categorizar un grupo de investigación en Colciencias; 3. Participar como docentes en proyectos de investigación interdisciplinaria en la convocatoria de investigación institucional; 4. Participar como docentes en proyectos de investigación interdisciplinaria en la convocatoria de investigación institucional; 5. Participar como docentes en la convocatoria institucional de macro proyectos; 6. Participar en las convocatorias interinstitucionales de la Universidad; 7. Programar y desarrollar el primer seminario internacional de actualización en educación física recreación y deporte; 8. Programar y desarrollar el cuarto congreso internacional del movimiento humano; 9. Programar y desarrollar eventos internos de investigación organizados por el campo de formación investigativa; 10. Articulación misional (investigación docencia e interacción universitaria) en los programas Recreoteca Itinerante y CARD (trabajos de grado modalidad auxiliares de investigación); 11. Socializar gestionar participar y proponer en eventos académicos nacionales por parte de los semilleros; 12. Ajustar la reglamentación.</t>
        </is>
      </c>
      <c r="L54" s="820" t="n"/>
      <c r="M54" s="820" t="n"/>
      <c r="N54" s="820" t="n"/>
      <c r="O54" s="821" t="n"/>
      <c r="P54" s="318" t="n"/>
      <c r="Q54" s="316" t="n"/>
      <c r="R54" s="316" t="n"/>
      <c r="S54" s="316" t="n"/>
      <c r="T54" s="316" t="n"/>
      <c r="U54" s="316" t="n"/>
      <c r="V54" s="316" t="n"/>
      <c r="W54" s="316" t="n"/>
      <c r="X54" s="316" t="n"/>
      <c r="Y54" s="316" t="n"/>
      <c r="Z54" s="316" t="n"/>
      <c r="AA54" s="316" t="n"/>
      <c r="AB54" s="316" t="n"/>
    </row>
    <row r="55" ht="201" customFormat="1" customHeight="1" s="317">
      <c r="A55" s="316" t="n"/>
      <c r="B55" s="318" t="n"/>
      <c r="C55" s="785" t="inlineStr">
        <is>
          <t>Lic. en educación básica con énfasis en lengua castellana e Ingles</t>
        </is>
      </c>
      <c r="D55" s="820" t="n"/>
      <c r="E55" s="820" t="n"/>
      <c r="F55" s="821" t="n"/>
      <c r="G55" s="526" t="n">
        <v>0.6666666666666666</v>
      </c>
      <c r="H55" s="820" t="n"/>
      <c r="I55" s="820" t="n"/>
      <c r="J55" s="821" t="n"/>
      <c r="K55" s="534" t="inlineStr">
        <is>
          <t>El programa académico en cumplimiento del cronograma planteado en su Plan de Contingencia a ejecutado oportunamente las siguientes actividades: 1. Mejora de las estrategias de seguimiento académico administrativo de los productos de investigación asignados a los docentes investigadores; 2. Acompañar al grupo de investigación del programa en la categoría de categorización promovida por Colciencias; 3. Dinamizar los convenios para las publicaciones a nivel nacional e internacional; 4. Actualizar el diagnóstico de deserción en el programa para ajustar estrategias; 5. Seguimiento a las cohortes y aplicaciones de normatividad correspondiente; 6. Seguimiento al desarrollo a las opciones de grado; 7. Planeación y asignación del requerimiento de asignación docente; 8. Aplicación de la normatividad vigente relacionada con la contratación docente; 9. Aplicación de las política de graduados; 10. Fortalecer los encuentros anuales con graduados del programa.</t>
        </is>
      </c>
      <c r="L55" s="820" t="n"/>
      <c r="M55" s="820" t="n"/>
      <c r="N55" s="820" t="n"/>
      <c r="O55" s="821" t="n"/>
      <c r="P55" s="318" t="n"/>
      <c r="Q55" s="316" t="n"/>
      <c r="R55" s="316" t="n"/>
      <c r="S55" s="316" t="n"/>
      <c r="T55" s="316" t="n"/>
      <c r="U55" s="316" t="n"/>
      <c r="V55" s="316" t="n"/>
      <c r="W55" s="316" t="n"/>
      <c r="X55" s="316" t="n"/>
      <c r="Y55" s="316" t="n"/>
      <c r="Z55" s="316" t="n"/>
      <c r="AA55" s="316" t="n"/>
      <c r="AB55" s="316" t="n"/>
    </row>
    <row r="56" ht="161.25" customFormat="1" customHeight="1" s="317">
      <c r="A56" s="316" t="n"/>
      <c r="B56" s="318" t="n"/>
      <c r="C56" s="785" t="inlineStr">
        <is>
          <t>Lic. en Matemáticas</t>
        </is>
      </c>
      <c r="D56" s="820" t="n"/>
      <c r="E56" s="820" t="n"/>
      <c r="F56" s="821" t="n"/>
      <c r="G56" s="526" t="n">
        <v>0.6</v>
      </c>
      <c r="H56" s="820" t="n"/>
      <c r="I56" s="820" t="n"/>
      <c r="J56" s="821" t="n"/>
      <c r="K56" s="513" t="inlineStr">
        <is>
          <t>El programa académico en cumplimiento del cronograma planteado en su Plan de Contingencia a ejecutado oportunamente las siguientes actividades: 1. Mejorar estrategias de seguimiento académico administrativos de los productos de investigación asignados a los docentes investigadores; 2. Divulgación y socialización de los proyectos de investigación; 3. Acompañar al grupo de investigación del programa en la convocatoria de categorización promovida por Colciencias; 4. Consolidar el estudio e implementar estrategias de mejoramiento de corto plazo; 5. Fortalecer la productividad académica para garantizar la visibilidad nacional e internacional del programa; 6. Gestionar la vinculación de los actores del programa a los convenios.</t>
        </is>
      </c>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349" t="n"/>
      <c r="D57" s="350" t="n"/>
      <c r="E57" s="350" t="n"/>
      <c r="F57" s="350" t="n"/>
      <c r="G57" s="350" t="n"/>
      <c r="H57" s="350" t="n"/>
      <c r="I57" s="350" t="n"/>
      <c r="J57" s="350" t="n"/>
      <c r="K57" s="350" t="n"/>
      <c r="L57" s="350" t="n"/>
      <c r="M57" s="350" t="n"/>
      <c r="N57" s="350" t="n"/>
      <c r="O57" s="350" t="n"/>
      <c r="P57" s="318" t="n"/>
      <c r="Q57" s="316" t="n"/>
      <c r="R57" s="316" t="n"/>
      <c r="S57" s="316" t="n"/>
      <c r="T57" s="316" t="n"/>
      <c r="U57" s="316" t="n"/>
      <c r="V57" s="316" t="n"/>
      <c r="W57" s="316" t="n"/>
      <c r="X57" s="316" t="n"/>
      <c r="Y57" s="316" t="n"/>
      <c r="Z57" s="316" t="n"/>
      <c r="AA57" s="316" t="n"/>
      <c r="AB57" s="316" t="n"/>
    </row>
    <row r="58" customFormat="1" s="317">
      <c r="A58" s="316" t="n"/>
      <c r="B58" s="318" t="n"/>
      <c r="C58" s="349" t="n"/>
      <c r="D58" s="350" t="n"/>
      <c r="E58" s="350" t="n"/>
      <c r="F58" s="350" t="n"/>
      <c r="G58" s="350" t="n"/>
      <c r="H58" s="350" t="n"/>
      <c r="I58" s="350" t="n"/>
      <c r="J58" s="350" t="n"/>
      <c r="K58" s="350" t="n"/>
      <c r="L58" s="350" t="n"/>
      <c r="M58" s="350" t="n"/>
      <c r="N58" s="350" t="n"/>
      <c r="O58" s="350" t="n"/>
      <c r="P58" s="318" t="n"/>
      <c r="Q58" s="316" t="n"/>
      <c r="R58" s="316" t="n"/>
      <c r="S58" s="316" t="n"/>
      <c r="T58" s="316" t="n"/>
      <c r="U58" s="316" t="n"/>
      <c r="V58" s="316" t="n"/>
      <c r="W58" s="316" t="n"/>
      <c r="X58" s="316" t="n"/>
      <c r="Y58" s="316" t="n"/>
      <c r="Z58" s="316" t="n"/>
      <c r="AA58" s="316" t="n"/>
      <c r="AB58" s="316" t="n"/>
    </row>
    <row r="59" customFormat="1" s="317">
      <c r="A59" s="316" t="n"/>
      <c r="B59" s="318" t="n"/>
      <c r="C59" s="349" t="n"/>
      <c r="D59" s="350" t="n"/>
      <c r="E59" s="350" t="n"/>
      <c r="F59" s="350" t="n"/>
      <c r="G59" s="350" t="n"/>
      <c r="H59" s="350" t="n"/>
      <c r="I59" s="350" t="n"/>
      <c r="J59" s="350" t="n"/>
      <c r="K59" s="350" t="n"/>
      <c r="L59" s="350" t="n"/>
      <c r="M59" s="350" t="n"/>
      <c r="N59" s="350" t="n"/>
      <c r="O59" s="350" t="n"/>
      <c r="P59" s="318" t="n"/>
      <c r="Q59" s="316" t="n"/>
      <c r="R59" s="316" t="n"/>
      <c r="S59" s="316" t="n"/>
      <c r="T59" s="316" t="n"/>
      <c r="U59" s="316" t="n"/>
      <c r="V59" s="316" t="n"/>
      <c r="W59" s="316" t="n"/>
      <c r="X59" s="316" t="n"/>
      <c r="Y59" s="316" t="n"/>
      <c r="Z59" s="316" t="n"/>
      <c r="AA59" s="316" t="n"/>
      <c r="AB59" s="316" t="n"/>
    </row>
    <row r="62" customFormat="1" s="260">
      <c r="C62" s="259" t="n"/>
      <c r="D62" s="259" t="n"/>
      <c r="E62" s="259" t="n"/>
      <c r="F62" s="259" t="n"/>
      <c r="G62" s="259" t="n"/>
      <c r="H62" s="259" t="n"/>
      <c r="I62" s="259" t="n"/>
      <c r="J62" s="259" t="n"/>
      <c r="K62" s="259" t="n"/>
      <c r="L62" s="259" t="n"/>
      <c r="M62" s="259" t="n"/>
      <c r="N62" s="259" t="n"/>
      <c r="O62" s="259" t="n"/>
    </row>
    <row r="63" customFormat="1" s="260">
      <c r="C63" s="259" t="n"/>
      <c r="D63" s="259" t="n"/>
      <c r="E63" s="259" t="n"/>
      <c r="F63" s="259" t="n"/>
      <c r="G63" s="259" t="n"/>
      <c r="H63" s="259" t="n"/>
      <c r="I63" s="259" t="n"/>
      <c r="J63" s="259" t="n"/>
      <c r="K63" s="259" t="n"/>
      <c r="L63" s="259" t="n"/>
      <c r="M63" s="259" t="n"/>
      <c r="N63" s="259" t="n"/>
      <c r="O63" s="259" t="n"/>
    </row>
    <row r="64" customFormat="1" s="260">
      <c r="C64" s="259" t="n"/>
      <c r="D64" s="259" t="n"/>
      <c r="E64" s="259" t="n"/>
      <c r="F64" s="259" t="n"/>
      <c r="G64" s="259" t="n"/>
      <c r="H64" s="259" t="n"/>
      <c r="I64" s="259" t="n"/>
      <c r="J64" s="259" t="n"/>
      <c r="K64" s="259" t="n"/>
      <c r="L64" s="259" t="n"/>
      <c r="M64" s="259" t="n"/>
      <c r="N64" s="259" t="n"/>
      <c r="O64" s="259" t="n"/>
    </row>
    <row r="65" customFormat="1" s="260">
      <c r="C65" s="259" t="n"/>
      <c r="D65" s="259" t="n"/>
      <c r="E65" s="259" t="n"/>
      <c r="F65" s="259" t="n"/>
      <c r="G65" s="259" t="n"/>
      <c r="H65" s="259" t="n"/>
      <c r="I65" s="259" t="n"/>
      <c r="J65" s="259" t="n"/>
      <c r="K65" s="259" t="n"/>
      <c r="L65" s="259" t="n"/>
      <c r="M65" s="259" t="n"/>
      <c r="N65" s="259" t="n"/>
      <c r="O65" s="259"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355" t="inlineStr">
        <is>
          <t>Estratégico</t>
        </is>
      </c>
      <c r="H68" s="262" t="n"/>
      <c r="I68" s="262" t="n"/>
      <c r="J68" s="355" t="inlineStr">
        <is>
          <t>Eficacia</t>
        </is>
      </c>
      <c r="K68" s="259" t="n"/>
      <c r="L68" s="259" t="n"/>
      <c r="M68" s="259" t="n"/>
      <c r="N68" s="259" t="n"/>
      <c r="O68" s="259" t="n"/>
    </row>
    <row r="69" customFormat="1" s="260">
      <c r="C69" s="259" t="n"/>
      <c r="D69" s="259" t="n"/>
      <c r="E69" s="259" t="n"/>
      <c r="F69" s="259" t="n"/>
      <c r="G69" s="355" t="inlineStr">
        <is>
          <t>Misional</t>
        </is>
      </c>
      <c r="H69" s="262" t="n"/>
      <c r="I69" s="262" t="n"/>
      <c r="J69" s="355" t="inlineStr">
        <is>
          <t>Eficiencia</t>
        </is>
      </c>
      <c r="K69" s="259" t="n"/>
      <c r="L69" s="259" t="n"/>
      <c r="M69" s="259" t="n"/>
      <c r="N69" s="259" t="n"/>
      <c r="O69" s="259" t="n"/>
    </row>
    <row r="70" customFormat="1" s="260">
      <c r="C70" s="259" t="n"/>
      <c r="D70" s="259" t="n"/>
      <c r="E70" s="259" t="n"/>
      <c r="F70" s="259" t="n"/>
      <c r="G70" s="355" t="inlineStr">
        <is>
          <t>Apoyo</t>
        </is>
      </c>
      <c r="H70" s="262" t="n"/>
      <c r="I70" s="262" t="n"/>
      <c r="J70" s="355" t="inlineStr">
        <is>
          <t>Acreditación</t>
        </is>
      </c>
      <c r="K70" s="259" t="n"/>
      <c r="L70" s="259" t="n"/>
      <c r="M70" s="259" t="n"/>
      <c r="N70" s="259" t="n"/>
      <c r="O70" s="259" t="n"/>
    </row>
    <row r="71" customFormat="1" s="260">
      <c r="C71" s="259" t="n"/>
      <c r="D71" s="259" t="n"/>
      <c r="E71" s="259" t="n"/>
      <c r="F71" s="259" t="n"/>
      <c r="G71" s="355" t="inlineStr">
        <is>
          <t>Seguimiento, Medición, Análisis y Evaluación</t>
        </is>
      </c>
      <c r="H71" s="262" t="n"/>
      <c r="I71" s="262" t="n"/>
      <c r="J71" s="355" t="inlineStr">
        <is>
          <t>Positiva</t>
        </is>
      </c>
      <c r="K71" s="259" t="n"/>
      <c r="L71" s="259" t="n"/>
      <c r="M71" s="259" t="n"/>
      <c r="N71" s="259" t="n"/>
      <c r="O71" s="259" t="n"/>
    </row>
    <row r="72" customFormat="1" s="260">
      <c r="C72" s="259" t="n"/>
      <c r="D72" s="259" t="n"/>
      <c r="E72" s="259" t="n"/>
      <c r="F72" s="259" t="n"/>
      <c r="G72" s="355" t="inlineStr">
        <is>
          <t>Direccionamiento Estratégico</t>
        </is>
      </c>
      <c r="H72" s="262" t="n"/>
      <c r="I72" s="262" t="n"/>
      <c r="J72" s="355" t="inlineStr">
        <is>
          <t>Negativa</t>
        </is>
      </c>
      <c r="K72" s="259" t="n"/>
      <c r="L72" s="259" t="n"/>
      <c r="M72" s="259" t="n"/>
      <c r="N72" s="259" t="n"/>
      <c r="O72" s="259" t="n"/>
    </row>
    <row r="73" customFormat="1" s="260">
      <c r="C73" s="259" t="n"/>
      <c r="D73" s="259" t="n"/>
      <c r="E73" s="259" t="n"/>
      <c r="F73" s="259" t="n"/>
      <c r="G73" s="355" t="inlineStr">
        <is>
          <t>Planeación Institucional</t>
        </is>
      </c>
      <c r="H73" s="262" t="n"/>
      <c r="I73" s="262" t="n"/>
      <c r="J73" s="355" t="inlineStr">
        <is>
          <t>Por Unidad Regional</t>
        </is>
      </c>
      <c r="K73" s="259" t="n"/>
      <c r="L73" s="259" t="n"/>
      <c r="M73" s="259" t="n"/>
      <c r="N73" s="259" t="n"/>
      <c r="O73" s="259" t="n"/>
    </row>
    <row r="74" customFormat="1" s="260">
      <c r="C74" s="259" t="n"/>
      <c r="D74" s="259" t="n"/>
      <c r="E74" s="259" t="n"/>
      <c r="F74" s="259" t="n"/>
      <c r="G74" s="355" t="inlineStr">
        <is>
          <t>Proyectos Especiales y Relaciones Interinstitucionales</t>
        </is>
      </c>
      <c r="H74" s="262" t="n"/>
      <c r="I74" s="262" t="n"/>
      <c r="J74" s="355" t="inlineStr">
        <is>
          <t>Por Facultad</t>
        </is>
      </c>
      <c r="K74" s="259" t="n"/>
      <c r="L74" s="259" t="n"/>
      <c r="M74" s="259" t="n"/>
      <c r="N74" s="259" t="n"/>
      <c r="O74" s="259" t="n"/>
    </row>
    <row r="75" customFormat="1" s="260">
      <c r="C75" s="259" t="n"/>
      <c r="D75" s="259" t="n"/>
      <c r="E75" s="259" t="n"/>
      <c r="F75" s="259" t="n"/>
      <c r="G75" s="355" t="inlineStr">
        <is>
          <t>Sistemas Integrados</t>
        </is>
      </c>
      <c r="H75" s="262" t="n"/>
      <c r="I75" s="262" t="n"/>
      <c r="J75" s="355" t="inlineStr">
        <is>
          <t>Por Programa Académico</t>
        </is>
      </c>
      <c r="K75" s="259" t="n"/>
      <c r="L75" s="259" t="n"/>
      <c r="M75" s="259" t="n"/>
      <c r="N75" s="259" t="n"/>
      <c r="O75" s="259" t="n"/>
    </row>
    <row r="76" customFormat="1" s="260">
      <c r="C76" s="259" t="n"/>
      <c r="D76" s="259" t="n"/>
      <c r="E76" s="259" t="n"/>
      <c r="F76" s="259" t="n"/>
      <c r="G76" s="355" t="inlineStr">
        <is>
          <t>Autoevaluación y Acreditación</t>
        </is>
      </c>
      <c r="H76" s="262" t="n"/>
      <c r="I76" s="262" t="n"/>
      <c r="J76" s="355" t="inlineStr">
        <is>
          <t>Por área</t>
        </is>
      </c>
      <c r="K76" s="259" t="n"/>
      <c r="L76" s="259" t="n"/>
      <c r="M76" s="259" t="n"/>
      <c r="N76" s="259" t="n"/>
      <c r="O76" s="259" t="n"/>
    </row>
    <row r="77" customFormat="1" s="260">
      <c r="C77" s="259" t="n"/>
      <c r="D77" s="259" t="n"/>
      <c r="E77" s="259" t="n"/>
      <c r="F77" s="259" t="n"/>
      <c r="G77" s="355" t="inlineStr">
        <is>
          <t>Comunicaciones</t>
        </is>
      </c>
      <c r="H77" s="262" t="n"/>
      <c r="I77" s="262" t="n"/>
      <c r="J77" s="355" t="inlineStr">
        <is>
          <t>Por Laboratorio</t>
        </is>
      </c>
      <c r="K77" s="259" t="n"/>
      <c r="L77" s="259" t="n"/>
      <c r="M77" s="259" t="n"/>
      <c r="N77" s="259" t="n"/>
      <c r="O77" s="259" t="n"/>
    </row>
    <row r="78" customFormat="1" s="260">
      <c r="C78" s="259" t="n"/>
      <c r="D78" s="259" t="n"/>
      <c r="E78" s="259" t="n"/>
      <c r="F78" s="259" t="n"/>
      <c r="G78" s="355" t="inlineStr">
        <is>
          <t>Formación y Aprendizaje</t>
        </is>
      </c>
      <c r="H78" s="262" t="n"/>
      <c r="I78" s="262" t="n"/>
      <c r="J78" s="355" t="inlineStr">
        <is>
          <t>Otros</t>
        </is>
      </c>
      <c r="K78" s="259" t="n"/>
      <c r="L78" s="259" t="n"/>
      <c r="M78" s="259" t="n"/>
      <c r="N78" s="259" t="n"/>
      <c r="O78" s="259" t="n"/>
    </row>
    <row r="79" customFormat="1" s="260">
      <c r="C79" s="259" t="n"/>
      <c r="D79" s="259" t="n"/>
      <c r="E79" s="259" t="n"/>
      <c r="F79" s="259" t="n"/>
      <c r="G79" s="355" t="inlineStr">
        <is>
          <t>Ciencia, Tecnología e Innovación</t>
        </is>
      </c>
      <c r="H79" s="262" t="n"/>
      <c r="I79" s="262" t="n"/>
      <c r="J79" s="355" t="inlineStr">
        <is>
          <t>No Aplica</t>
        </is>
      </c>
      <c r="K79" s="259" t="n"/>
      <c r="L79" s="259" t="n"/>
      <c r="M79" s="259" t="n"/>
      <c r="N79" s="259" t="n"/>
      <c r="O79" s="259" t="n"/>
    </row>
    <row r="80">
      <c r="G80" s="355" t="inlineStr">
        <is>
          <t>Interacción Social Universitaria</t>
        </is>
      </c>
      <c r="H80" s="262" t="n"/>
      <c r="I80" s="262" t="n"/>
      <c r="J80" s="262" t="n"/>
      <c r="K80" s="259" t="n"/>
      <c r="L80" s="259" t="n"/>
    </row>
    <row r="81">
      <c r="G81" s="355" t="inlineStr">
        <is>
          <t>Bienestar Universitario</t>
        </is>
      </c>
      <c r="H81" s="262" t="n"/>
      <c r="I81" s="262" t="n"/>
      <c r="J81" s="262" t="n"/>
      <c r="K81" s="259" t="n"/>
      <c r="L81" s="259" t="n"/>
    </row>
    <row r="82">
      <c r="G82" s="355" t="inlineStr">
        <is>
          <t>Admisiones y Registro</t>
        </is>
      </c>
      <c r="H82" s="262" t="n"/>
      <c r="I82" s="262" t="n"/>
      <c r="J82" s="262" t="n"/>
      <c r="K82" s="259" t="n"/>
      <c r="L82" s="259" t="n"/>
    </row>
    <row r="83">
      <c r="G83" s="355" t="inlineStr">
        <is>
          <t>Graduados</t>
        </is>
      </c>
      <c r="H83" s="262" t="n"/>
      <c r="I83" s="262" t="n"/>
      <c r="J83" s="262" t="n"/>
      <c r="K83" s="259" t="n"/>
      <c r="L83" s="259" t="n"/>
    </row>
    <row r="84">
      <c r="G84" s="355" t="inlineStr">
        <is>
          <t>Dialogando con el Mundo</t>
        </is>
      </c>
      <c r="H84" s="262" t="n"/>
      <c r="I84" s="262" t="n"/>
      <c r="J84" s="262" t="n"/>
      <c r="K84" s="259" t="n"/>
      <c r="L84" s="259" t="n"/>
    </row>
    <row r="85">
      <c r="G85" s="355" t="inlineStr">
        <is>
          <t>Talento Humano</t>
        </is>
      </c>
      <c r="H85" s="262" t="n"/>
      <c r="I85" s="262" t="n"/>
      <c r="J85" s="262" t="n"/>
      <c r="K85" s="259" t="n"/>
      <c r="L85" s="259" t="n"/>
    </row>
    <row r="86">
      <c r="G86" s="355" t="inlineStr">
        <is>
          <t>Jurídica</t>
        </is>
      </c>
      <c r="H86" s="262" t="n"/>
      <c r="I86" s="262" t="n"/>
      <c r="J86" s="262" t="n"/>
      <c r="K86" s="259" t="n"/>
      <c r="L86" s="259" t="n"/>
    </row>
    <row r="87">
      <c r="G87" s="355" t="inlineStr">
        <is>
          <t>Financiera</t>
        </is>
      </c>
      <c r="H87" s="262" t="n"/>
      <c r="I87" s="262" t="n"/>
      <c r="J87" s="262" t="n"/>
      <c r="K87" s="259" t="n"/>
      <c r="L87" s="259" t="n"/>
    </row>
    <row r="88">
      <c r="G88" s="355" t="inlineStr">
        <is>
          <t>Sistemas y Tecnología</t>
        </is>
      </c>
      <c r="H88" s="262" t="n"/>
      <c r="I88" s="262" t="n"/>
      <c r="J88" s="262" t="n"/>
      <c r="K88" s="259" t="n"/>
      <c r="L88" s="259" t="n"/>
    </row>
    <row r="89">
      <c r="G89" s="355" t="inlineStr">
        <is>
          <t>Bienes y Servicios</t>
        </is>
      </c>
      <c r="H89" s="262" t="n"/>
      <c r="I89" s="262" t="n"/>
      <c r="J89" s="262" t="n"/>
      <c r="K89" s="259" t="n"/>
      <c r="L89" s="259" t="n"/>
    </row>
    <row r="90">
      <c r="G90" s="355" t="inlineStr">
        <is>
          <t>Documental</t>
        </is>
      </c>
      <c r="H90" s="262" t="n"/>
      <c r="I90" s="262" t="n"/>
      <c r="J90" s="262" t="n"/>
    </row>
    <row r="91">
      <c r="G91" s="355" t="inlineStr">
        <is>
          <t>Apoyo Académico</t>
        </is>
      </c>
      <c r="H91" s="262" t="n"/>
      <c r="I91" s="262" t="n"/>
      <c r="J91" s="262" t="n"/>
    </row>
    <row r="92">
      <c r="G92" s="355" t="inlineStr">
        <is>
          <t>Control Interno</t>
        </is>
      </c>
      <c r="H92" s="262" t="n"/>
      <c r="I92" s="262" t="n"/>
      <c r="J92" s="262" t="n"/>
    </row>
    <row r="93" customFormat="1" s="241">
      <c r="A93" s="242" t="n"/>
      <c r="B93" s="242" t="n"/>
      <c r="G93" s="355" t="inlineStr">
        <is>
          <t>Control Disciplinario</t>
        </is>
      </c>
      <c r="H93" s="262" t="n"/>
      <c r="I93" s="262" t="n"/>
      <c r="J93" s="262" t="n"/>
      <c r="P93" s="242" t="n"/>
      <c r="Q93" s="242" t="n"/>
      <c r="R93" s="242" t="n"/>
      <c r="S93" s="242" t="n"/>
      <c r="T93" s="242" t="n"/>
      <c r="U93" s="242" t="n"/>
      <c r="V93" s="242" t="n"/>
      <c r="W93" s="242" t="n"/>
      <c r="X93" s="242" t="n"/>
      <c r="Y93" s="242" t="n"/>
      <c r="Z93" s="242" t="n"/>
      <c r="AA93" s="242" t="n"/>
      <c r="AB93" s="242" t="n"/>
    </row>
    <row r="94" customFormat="1" s="241">
      <c r="A94" s="242" t="n"/>
      <c r="B94" s="242" t="n"/>
      <c r="G94" s="355" t="inlineStr">
        <is>
          <t>Servicio de Atención al Ciudadano</t>
        </is>
      </c>
      <c r="H94" s="262" t="n"/>
      <c r="I94" s="262" t="n"/>
      <c r="J94" s="262" t="n"/>
      <c r="P94" s="242" t="n"/>
      <c r="Q94" s="242" t="n"/>
      <c r="R94" s="242" t="n"/>
      <c r="S94" s="242" t="n"/>
      <c r="T94" s="242" t="n"/>
      <c r="U94" s="242" t="n"/>
      <c r="V94" s="242" t="n"/>
      <c r="W94" s="242" t="n"/>
      <c r="X94" s="242" t="n"/>
      <c r="Y94" s="242" t="n"/>
      <c r="Z94" s="242" t="n"/>
      <c r="AA94" s="242" t="n"/>
      <c r="AB94" s="242" t="n"/>
    </row>
  </sheetData>
  <sheetProtection selectLockedCells="0" selectUnlockedCells="0" algorithmName="SHA-512" sheet="1" objects="1" insertRows="1" insertHyperlinks="1" autoFilter="1" scenarios="1" formatColumns="1" deleteColumns="1" insertColumns="1" pivotTables="1" deleteRows="1" formatCells="1" saltValue="3YpMR5iL492eihXDyhCJeQ==" formatRows="1" sort="1" spinCount="100000" hashValue="h5GnGIffotVL5ugYp7nj22Xyd3Xf0MCPp4W44sikMxCqCWdyXboKBiojDgUyaF+wZqQaZg1E79i1/gaEb/XA8Q=="/>
  <mergeCells count="72">
    <mergeCell ref="L17:M17"/>
    <mergeCell ref="C24:D24"/>
    <mergeCell ref="C52:O52"/>
    <mergeCell ref="J35:O40"/>
    <mergeCell ref="L23:M24"/>
    <mergeCell ref="J27:O27"/>
    <mergeCell ref="G55:J55"/>
    <mergeCell ref="N23:O24"/>
    <mergeCell ref="C14:D14"/>
    <mergeCell ref="M7:O7"/>
    <mergeCell ref="G54:J54"/>
    <mergeCell ref="K54:O54"/>
    <mergeCell ref="E5:L5"/>
    <mergeCell ref="E14:O14"/>
    <mergeCell ref="M6:O6"/>
    <mergeCell ref="H20:I22"/>
    <mergeCell ref="K55:O55"/>
    <mergeCell ref="C10:O11"/>
    <mergeCell ref="P27:P28"/>
    <mergeCell ref="C53:F53"/>
    <mergeCell ref="C20:D22"/>
    <mergeCell ref="J41:O41"/>
    <mergeCell ref="G56:J56"/>
    <mergeCell ref="B2:C4"/>
    <mergeCell ref="E12:H12"/>
    <mergeCell ref="E7:L8"/>
    <mergeCell ref="P17:P18"/>
    <mergeCell ref="E19:F19"/>
    <mergeCell ref="G19:K19"/>
    <mergeCell ref="M8:O8"/>
    <mergeCell ref="E13:O13"/>
    <mergeCell ref="C15:O15"/>
    <mergeCell ref="J43:O43"/>
    <mergeCell ref="G18:K18"/>
    <mergeCell ref="H17:I17"/>
    <mergeCell ref="N17:O17"/>
    <mergeCell ref="C12:D12"/>
    <mergeCell ref="I12:J12"/>
    <mergeCell ref="K12:O12"/>
    <mergeCell ref="K56:O56"/>
    <mergeCell ref="C45:O45"/>
    <mergeCell ref="J20:K22"/>
    <mergeCell ref="C18:D19"/>
    <mergeCell ref="E6:L6"/>
    <mergeCell ref="J23:K24"/>
    <mergeCell ref="J28:O33"/>
    <mergeCell ref="H23:I24"/>
    <mergeCell ref="J42:O42"/>
    <mergeCell ref="C26:O26"/>
    <mergeCell ref="C54:F54"/>
    <mergeCell ref="C5:D8"/>
    <mergeCell ref="C17:D17"/>
    <mergeCell ref="C27:I43"/>
    <mergeCell ref="C23:D23"/>
    <mergeCell ref="C55:F55"/>
    <mergeCell ref="C16:O16"/>
    <mergeCell ref="E24:G24"/>
    <mergeCell ref="N18:O19"/>
    <mergeCell ref="G53:J53"/>
    <mergeCell ref="C56:F56"/>
    <mergeCell ref="C9:O9"/>
    <mergeCell ref="K53:O53"/>
    <mergeCell ref="E23:G23"/>
    <mergeCell ref="M5:O5"/>
    <mergeCell ref="L18:M19"/>
    <mergeCell ref="E17:G17"/>
    <mergeCell ref="L20:O20"/>
    <mergeCell ref="C13:D13"/>
    <mergeCell ref="E18:F18"/>
    <mergeCell ref="E20:G22"/>
    <mergeCell ref="J17:K17"/>
    <mergeCell ref="J34:O34"/>
  </mergeCells>
  <dataValidations count="5">
    <dataValidation sqref="E20:G22" showDropDown="0" showInputMessage="1" showErrorMessage="1" allowBlank="1" type="list">
      <formula1>$J$71:$J$72</formula1>
    </dataValidation>
    <dataValidation sqref="J20:K22" showDropDown="0" showInputMessage="1" showErrorMessage="1" allowBlank="1" type="list">
      <formula1>$J$73:$J$79</formula1>
    </dataValidation>
    <dataValidation sqref="J17:K17" showDropDown="0" showInputMessage="1" showErrorMessage="1" allowBlank="1" type="list">
      <formula1>$J$68:$J$70</formula1>
    </dataValidation>
    <dataValidation sqref="E12:H12" showDropDown="0" showInputMessage="1" showErrorMessage="1" allowBlank="1" type="list">
      <formula1>$G$68:$G$71</formula1>
    </dataValidation>
    <dataValidation sqref="E13:O13" showDropDown="0" showInputMessage="1" showErrorMessage="1" allowBlank="1" type="list">
      <formula1>$G$72:$G$94</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17.xml><?xml version="1.0" encoding="utf-8"?>
<worksheet xmlns="http://schemas.openxmlformats.org/spreadsheetml/2006/main">
  <sheetPr codeName="Hoja107">
    <tabColor rgb="FFEDE394"/>
    <outlinePr summaryBelow="1" summaryRight="1"/>
    <pageSetUpPr fitToPage="1"/>
  </sheetPr>
  <dimension ref="A1:AB101"/>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Estratégico</t>
        </is>
      </c>
      <c r="F12" s="801" t="n"/>
      <c r="G12" s="801" t="n"/>
      <c r="H12" s="802" t="n"/>
      <c r="I12" s="763" t="inlineStr">
        <is>
          <t>NOMBRE DEL INDICADOR</t>
        </is>
      </c>
      <c r="J12" s="802" t="n"/>
      <c r="K12" s="463" t="inlineStr">
        <is>
          <t>Oportunidad de atención a solicitudes (análisis según tipología)</t>
        </is>
      </c>
      <c r="L12" s="801" t="n"/>
      <c r="M12" s="801" t="n"/>
      <c r="N12" s="801" t="n"/>
      <c r="O12" s="802" t="n"/>
      <c r="P12" s="245" t="n"/>
    </row>
    <row r="13" customFormat="1" s="243">
      <c r="B13" s="245" t="n"/>
      <c r="C13" s="684" t="inlineStr">
        <is>
          <t>PROCESO GESTIÓN</t>
        </is>
      </c>
      <c r="D13" s="802" t="n"/>
      <c r="E13" s="706" t="inlineStr">
        <is>
          <t>Comunicaciones</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Oficina Asesora de Comunicaciones</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0.8</v>
      </c>
      <c r="O17" s="802" t="n"/>
      <c r="P17" s="544" t="n"/>
    </row>
    <row r="18" ht="15.75" customFormat="1" customHeight="1" s="243">
      <c r="B18" s="245" t="n"/>
      <c r="C18" s="684" t="inlineStr">
        <is>
          <t>FORMULA</t>
        </is>
      </c>
      <c r="D18" s="800" t="n"/>
      <c r="E18" s="684" t="inlineStr">
        <is>
          <t>NUMERADOR</t>
        </is>
      </c>
      <c r="F18" s="802" t="n"/>
      <c r="G18" s="762" t="inlineStr">
        <is>
          <t>Total de solicitudes atendidas oportunamente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xml:space="preserve">Total de solicitudes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- 70%</t>
        </is>
      </c>
      <c r="N22" s="329" t="inlineStr">
        <is>
          <t>71% - 80%</t>
        </is>
      </c>
      <c r="O22" s="255" t="inlineStr">
        <is>
          <t>81% - 100%</t>
        </is>
      </c>
      <c r="P22" s="245" t="n"/>
    </row>
    <row r="23" ht="26.25" customFormat="1" customHeight="1" s="243">
      <c r="B23" s="245" t="n"/>
      <c r="C23" s="684" t="inlineStr">
        <is>
          <t>ORIGEN DE DATOS NUMERADOR</t>
        </is>
      </c>
      <c r="D23" s="802" t="n"/>
      <c r="E23" s="475" t="inlineStr">
        <is>
          <t>Base de datos del módulo SIS</t>
        </is>
      </c>
      <c r="F23" s="801" t="n"/>
      <c r="G23" s="802" t="n"/>
      <c r="H23" s="818" t="inlineStr">
        <is>
          <t>FRECUENCIA DE LA MEDICIÓN</t>
        </is>
      </c>
      <c r="I23" s="800" t="n"/>
      <c r="J23" s="762" t="inlineStr">
        <is>
          <t>TRIMESTRAL</t>
        </is>
      </c>
      <c r="K23" s="800" t="n"/>
      <c r="L23" s="684" t="inlineStr">
        <is>
          <t>FRECUENCIA DE RESULTADO</t>
        </is>
      </c>
      <c r="M23" s="800" t="n"/>
      <c r="N23" s="762" t="inlineStr">
        <is>
          <t>TRIMESTRAL</t>
        </is>
      </c>
      <c r="O23" s="800" t="n"/>
      <c r="P23" s="245" t="n"/>
    </row>
    <row r="24" ht="26.25" customFormat="1" customHeight="1" s="243">
      <c r="B24" s="245" t="n"/>
      <c r="C24" s="684" t="inlineStr">
        <is>
          <t>ORIGEN DE DATOS DENOMINADOR</t>
        </is>
      </c>
      <c r="D24" s="802" t="n"/>
      <c r="E24" s="475" t="inlineStr">
        <is>
          <t>Base de datos del módulo SIS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27" customFormat="1" customHeight="1" s="243">
      <c r="B28" s="245" t="n"/>
      <c r="C28" s="803" t="n"/>
      <c r="I28" s="804" t="n"/>
      <c r="J28" s="394" t="inlineStr">
        <is>
          <t>I TRIMESTRE 
Para el primer trimestre se respondieron 401 solicitudes de las cuales 364 solicitudes fueron resultas a tiempo, logrando cumplir el indicador,  algunas solicitudes es difícil responderlas oportunamente debido a que el proceso se retrasa porque el solicitante no adjunta la información y documentos necesarios de una forma completa, clara y detallada.
II TRIMESTRE
Para el segundo trimestre se respondieron 757 solicitudes de las cuales 641 fueron resultas a tiempo, logrando cumplir con el indicador ya que se obtuvo un 85% como resultado y siendo la meta 80%, aun así en comparación con el trimestre anterior el resultado fue menor, y algunas solicitudes fue difícil responderlas a tiempo ya que el proceso se retrasa porque el solicitante no envía la información completa  o la envía al servicio equivocado, la comunicación se ha dificultado un poco debido a la situación de confinamiento y a que se está realizando trabajo en casa, por lo que no se cuenta con todos los recursos para una oportuna respuesta.
III TRIMESTRE
Para el tercer  trimestre se respondieron 1126 solicitudes de las cuales 1021 fueron resueltas a tiempo, logrando cumplir con el indicador ya que se obtuvo un 91% como resultado y siendo la meta 80%,  en comparación con el trimestre anterior el resultado fue mayor, la Oficina Asesora de Comunicaciones volvió a incrementar su porcentaje al responder las solicitudes oportunamente; aunque se ha logrado que la mayoría de solicitantes hagan el debido proceso a la hora de hacer solicitudes, hay quienes aun no cumplen con lo requerido por lo que se retrasan los procesos.</t>
        </is>
      </c>
      <c r="O28" s="804" t="n"/>
    </row>
    <row r="29" ht="33.75" customFormat="1" customHeight="1" s="243">
      <c r="B29" s="245" t="n"/>
      <c r="C29" s="803" t="n"/>
      <c r="I29" s="804" t="n"/>
      <c r="O29" s="804" t="n"/>
      <c r="P29" s="245" t="n"/>
    </row>
    <row r="30" ht="39" customFormat="1" customHeight="1" s="243">
      <c r="B30" s="245" t="n"/>
      <c r="C30" s="803" t="n"/>
      <c r="I30" s="804" t="n"/>
      <c r="O30" s="804" t="n"/>
      <c r="P30" s="245" t="n"/>
    </row>
    <row r="31" ht="33.75" customFormat="1" customHeight="1" s="243">
      <c r="B31" s="245" t="n"/>
      <c r="C31" s="803" t="n"/>
      <c r="I31" s="804" t="n"/>
      <c r="O31" s="804" t="n"/>
      <c r="P31" s="245" t="n"/>
    </row>
    <row r="32" ht="36" customFormat="1" customHeight="1" s="243">
      <c r="B32" s="245" t="n"/>
      <c r="C32" s="803" t="n"/>
      <c r="I32" s="804" t="n"/>
      <c r="O32" s="804" t="n"/>
      <c r="P32" s="245" t="n"/>
    </row>
    <row r="33" ht="35.25" customFormat="1" customHeight="1" s="243">
      <c r="B33" s="245" t="n"/>
      <c r="C33" s="803" t="n"/>
      <c r="I33" s="804" t="n"/>
      <c r="O33" s="804" t="n"/>
      <c r="P33" s="245" t="n"/>
    </row>
    <row r="34" ht="36" customFormat="1" customHeight="1" s="243">
      <c r="B34" s="245" t="n"/>
      <c r="C34" s="803" t="n"/>
      <c r="I34" s="804" t="n"/>
      <c r="O34" s="804" t="n"/>
      <c r="P34" s="245" t="n"/>
    </row>
    <row r="35" ht="37.5" customFormat="1" customHeight="1" s="243">
      <c r="B35" s="245" t="n"/>
      <c r="C35" s="803" t="n"/>
      <c r="I35" s="804" t="n"/>
      <c r="O35" s="804" t="n"/>
      <c r="P35" s="245" t="n"/>
    </row>
    <row r="36" ht="38.25" customFormat="1" customHeight="1" s="243">
      <c r="B36" s="245" t="n"/>
      <c r="C36" s="803" t="n"/>
      <c r="I36" s="804" t="n"/>
      <c r="J36" s="808" t="n"/>
      <c r="K36" s="808" t="n"/>
      <c r="L36" s="808" t="n"/>
      <c r="M36" s="808" t="n"/>
      <c r="N36" s="808" t="n"/>
      <c r="O36" s="807" t="n"/>
      <c r="P36" s="245" t="n"/>
    </row>
    <row r="37" ht="15.75" customFormat="1" customHeight="1" s="243">
      <c r="B37" s="245" t="n"/>
      <c r="C37" s="803" t="n"/>
      <c r="I37" s="804" t="n"/>
      <c r="J37" s="400" t="inlineStr">
        <is>
          <t>ACCIÓN FORMULADA</t>
        </is>
      </c>
      <c r="O37" s="804" t="n"/>
      <c r="P37" s="245" t="n"/>
    </row>
    <row r="38" ht="70.5" customFormat="1" customHeight="1" s="243">
      <c r="B38" s="245" t="n"/>
      <c r="C38" s="803" t="n"/>
      <c r="I38" s="804" t="n"/>
      <c r="J38" s="394" t="inlineStr">
        <is>
          <t xml:space="preserve">I TRIMESTRE
Las acciones están encaminadas a tener mayor control en las respuestas; que las solicitudes se hagan de forma individual, no en una misma solicitud varios servicios, ya que cada servicio tiene sus tiempos establecidos, ejemplo se solicita un diseño grafico para publicar en la web, diseño tiene mas días para realizar la pieza y mientras se diseña y aprueba, la publicación web se retrasa quedando esta a destiempo. lo otro es crear conciencia de los tiempos que se manejan según manual de comunicaciones, para que los solicitantes los respeten y aprueben oportunamente ya que esperan hasta ultimo momento para hacer correcciones afectando nuestro trabajo oportuno.
II TRIMESTRE
Se buscara mejorar internamente la comunicación del equipo para articularse, ya que muchas veces los solicitantes en una misma solicitud realizan solicitudes a diferentes servicios, y cada servicio tiene tiempos diferentes de respuesta por lo que se puede ver retrasado este en algún punto, se espera trabajar conjunta y oportunamente entre el equipo de comunicaciones para que no se pase por alto ningún detalle, así mismo crear conciencia en la comunidad solicitante para que tengan presentes los tiempos, y realicen las solicitudes con antelación y que del mismo modo envíen toda la información, datos y aspectos a tener en cuenta de una forma completa y detalla para poder trabajar oportunamente.
III TRIMESTRE
Las acciones están orientadas a tener mayor control en las respuestas; así mismo que las solicitudes se hagan de forma individual, no en una misma solicitud varios servicios, ya que cada servicio tiene sus tiempos establecidos e internamente se depende de algún otro servicio para dar cumplimiento con el requerimiento; por lo que se ha acudido a la dirección de Sistemas y Tecnología para hacer algunos ajustes en la plataforma y del mismo modo la emisión de una circular por parte de secretaria general con los lineamientos de uso adecuado de SIS; se esta buscando generar cultura y conciencia en los solicitantes sobre el debido proceso al momento de hacer una solicitud, así como seguimiento a la misma para cerrarla oportunamente.
</t>
        </is>
      </c>
      <c r="O38" s="804" t="n"/>
      <c r="P38" s="245" t="n"/>
    </row>
    <row r="39" ht="63.75" customFormat="1" customHeight="1" s="243">
      <c r="B39" s="245" t="n"/>
      <c r="C39" s="803" t="n"/>
      <c r="I39" s="804" t="n"/>
      <c r="O39" s="804" t="n"/>
      <c r="P39" s="245" t="n"/>
    </row>
    <row r="40" ht="76.5" customFormat="1" customHeight="1" s="243">
      <c r="B40" s="245" t="n"/>
      <c r="C40" s="803" t="n"/>
      <c r="I40" s="804" t="n"/>
      <c r="O40" s="804" t="n"/>
      <c r="P40" s="245" t="n"/>
    </row>
    <row r="41" ht="68.25" customFormat="1" customHeight="1" s="243">
      <c r="B41" s="245" t="n"/>
      <c r="C41" s="803" t="n"/>
      <c r="I41" s="804" t="n"/>
      <c r="O41" s="804" t="n"/>
      <c r="P41" s="245" t="n"/>
    </row>
    <row r="42" ht="66.75" customFormat="1" customHeight="1" s="243">
      <c r="B42" s="245" t="n"/>
      <c r="C42" s="803" t="n"/>
      <c r="I42" s="804" t="n"/>
      <c r="O42" s="804" t="n"/>
      <c r="P42" s="245" t="n"/>
    </row>
    <row r="43" ht="67.5" customFormat="1" customHeight="1" s="243">
      <c r="B43" s="245" t="n"/>
      <c r="C43" s="803" t="n"/>
      <c r="I43" s="804" t="n"/>
      <c r="J43" s="808" t="n"/>
      <c r="K43" s="808" t="n"/>
      <c r="L43" s="808" t="n"/>
      <c r="M43" s="808" t="n"/>
      <c r="N43" s="808" t="n"/>
      <c r="O43" s="807" t="n"/>
      <c r="P43" s="245" t="n"/>
    </row>
    <row r="44" ht="15.75" customFormat="1" customHeight="1" s="243">
      <c r="B44" s="245" t="n"/>
      <c r="C44" s="803" t="n"/>
      <c r="I44" s="804" t="n"/>
      <c r="J44" s="400" t="inlineStr">
        <is>
          <t xml:space="preserve">RESPONSABLE </t>
        </is>
      </c>
      <c r="O44" s="804" t="n"/>
      <c r="P44" s="245" t="n"/>
    </row>
    <row r="45" ht="15.75" customFormat="1" customHeight="1" s="243">
      <c r="B45" s="245" t="n"/>
      <c r="C45" s="803" t="n"/>
      <c r="I45" s="804" t="n"/>
      <c r="J45" s="402">
        <f>E14</f>
        <v/>
      </c>
      <c r="O45" s="804" t="n"/>
      <c r="P45" s="245" t="n"/>
    </row>
    <row r="46" ht="16.5" customFormat="1" customHeight="1" s="243">
      <c r="B46" s="245" t="n"/>
      <c r="C46" s="806" t="n"/>
      <c r="D46" s="808" t="n"/>
      <c r="E46" s="808" t="n"/>
      <c r="F46" s="808" t="n"/>
      <c r="G46" s="808" t="n"/>
      <c r="H46" s="808" t="n"/>
      <c r="I46" s="807" t="n"/>
      <c r="J46" s="418" t="n"/>
      <c r="K46" s="808" t="n"/>
      <c r="L46" s="808" t="n"/>
      <c r="M46" s="808" t="n"/>
      <c r="N46" s="808" t="n"/>
      <c r="O46" s="807" t="n"/>
      <c r="P46" s="245" t="n"/>
    </row>
    <row r="47" ht="16.5" customFormat="1" customHeight="1" s="243">
      <c r="B47" s="245" t="n"/>
      <c r="C47" s="319" t="n"/>
      <c r="D47" s="319" t="n"/>
      <c r="E47" s="319" t="n"/>
      <c r="F47" s="319" t="n"/>
      <c r="G47" s="319" t="n"/>
      <c r="H47" s="319" t="n"/>
      <c r="I47" s="319" t="n"/>
      <c r="J47" s="319" t="n"/>
      <c r="K47" s="319" t="n"/>
      <c r="L47" s="319" t="n"/>
      <c r="M47" s="319" t="n"/>
      <c r="N47" s="319" t="n"/>
      <c r="O47" s="319" t="n"/>
      <c r="P47" s="245" t="n"/>
    </row>
    <row r="48" ht="15" customFormat="1" customHeight="1" s="247">
      <c r="B48" s="246" t="n"/>
      <c r="C48" s="819" t="inlineStr">
        <is>
          <t>PERIODO DE EVALUACIÓN</t>
        </is>
      </c>
      <c r="D48" s="808" t="n"/>
      <c r="E48" s="808" t="n"/>
      <c r="F48" s="808" t="n"/>
      <c r="G48" s="808" t="n"/>
      <c r="H48" s="808" t="n"/>
      <c r="I48" s="808" t="n"/>
      <c r="J48" s="808" t="n"/>
      <c r="K48" s="808" t="n"/>
      <c r="L48" s="808" t="n"/>
      <c r="M48" s="808" t="n"/>
      <c r="N48" s="808" t="n"/>
      <c r="O48" s="807" t="n"/>
      <c r="P48" s="246" t="n"/>
    </row>
    <row r="49" customFormat="1" s="247">
      <c r="B49" s="246" t="n"/>
      <c r="C49" s="684" t="inlineStr">
        <is>
          <t>MES</t>
        </is>
      </c>
      <c r="D49" s="762">
        <f>IF(J23="MENSUAL","ENERO",IF(J23="TRIMESTRAL","MARZO",IF(J23="SEMESTRAL","JUNIO",IF(J23="ANUAL",YEAR(TODAY()),""))))</f>
        <v/>
      </c>
      <c r="E49" s="762">
        <f>IF(J23="MENSUAL","FEBRERO",IF(J23="TRIMESTRAL","JUNIO",IF(J23="SEMESTRAL","DICIEMBRE","")))</f>
        <v/>
      </c>
      <c r="F49" s="762">
        <f>IF(J23="MENSUAL","MARZO",IF(J23="TRIMESTRAL","SEPTIEMBRE",""))</f>
        <v/>
      </c>
      <c r="G49" s="762">
        <f>IF(J23="MENSUAL","ABRIL",IF(J23="TRIMESTRAL","DICIEMBRE",""))</f>
        <v/>
      </c>
      <c r="H49" s="762">
        <f>IF(J23="MENSUAL","MAYO","")</f>
        <v/>
      </c>
      <c r="I49" s="762">
        <f>IF(J23="MENSUAL","JUNIO","")</f>
        <v/>
      </c>
      <c r="J49" s="762">
        <f>IF(J23="MENSUAL","JULIO","")</f>
        <v/>
      </c>
      <c r="K49" s="762">
        <f>IF(J23="MENSUAL","AGOSTO","")</f>
        <v/>
      </c>
      <c r="L49" s="762">
        <f>IF(J23="MENSUAL","SEPTIEMBRE","")</f>
        <v/>
      </c>
      <c r="M49" s="762">
        <f>IF(J23="MENSUAL","OCTUBRE","")</f>
        <v/>
      </c>
      <c r="N49" s="762">
        <f>IF(J23="MENSUAL","NOVIEMBRE","")</f>
        <v/>
      </c>
      <c r="O49" s="762">
        <f>IF(J23="MENSUAL","DICIEMBRE","")</f>
        <v/>
      </c>
      <c r="P49" s="246" t="n"/>
    </row>
    <row r="50" ht="45" customFormat="1" customHeight="1" s="247">
      <c r="B50" s="246" t="n"/>
      <c r="C50" s="763">
        <f>G18</f>
        <v/>
      </c>
      <c r="D50" s="762" t="n">
        <v>364</v>
      </c>
      <c r="E50" s="762" t="n">
        <v>641</v>
      </c>
      <c r="F50" s="762" t="n">
        <v>1021</v>
      </c>
      <c r="G50" s="762" t="n"/>
      <c r="H50" s="762" t="n"/>
      <c r="I50" s="762" t="n"/>
      <c r="J50" s="762" t="n"/>
      <c r="K50" s="762" t="n"/>
      <c r="L50" s="762" t="n"/>
      <c r="M50" s="762" t="n"/>
      <c r="N50" s="762" t="n"/>
      <c r="O50" s="762" t="n"/>
      <c r="P50" s="246" t="n"/>
    </row>
    <row r="51" ht="18" customFormat="1" customHeight="1" s="247">
      <c r="B51" s="246" t="n"/>
      <c r="C51" s="763">
        <f>G19</f>
        <v/>
      </c>
      <c r="D51" s="762" t="n">
        <v>401</v>
      </c>
      <c r="E51" s="762" t="n">
        <v>757</v>
      </c>
      <c r="F51" s="762" t="n">
        <v>1126</v>
      </c>
      <c r="G51" s="762" t="n"/>
      <c r="H51" s="762" t="n"/>
      <c r="I51" s="762" t="n"/>
      <c r="J51" s="762" t="n"/>
      <c r="K51" s="762" t="n"/>
      <c r="L51" s="762" t="n"/>
      <c r="M51" s="762" t="n"/>
      <c r="N51" s="762" t="n"/>
      <c r="O51" s="762" t="n"/>
      <c r="P51" s="248" t="n"/>
    </row>
    <row r="52" customFormat="1" s="247">
      <c r="B52" s="246" t="n"/>
      <c r="C52" s="344" t="inlineStr">
        <is>
          <t xml:space="preserve">VALOR </t>
        </is>
      </c>
      <c r="D52" s="265">
        <f>IFERROR(IF($E$17=1,D50/D51,IF($E$17=2,D50,"")),"")</f>
        <v/>
      </c>
      <c r="E52" s="265">
        <f>IFERROR(IF($E$17=1,E50/E51,IF($E$17=2,E50,"")),"")</f>
        <v/>
      </c>
      <c r="F52" s="265">
        <f>IFERROR(IF($E$17=1,F50/F51,IF($E$17=2,F50,"")),"")</f>
        <v/>
      </c>
      <c r="G52" s="265">
        <f>IFERROR(IF($E$17=1,G50/G51,IF($E$17=2,G50,"")),"")</f>
        <v/>
      </c>
      <c r="H52" s="265">
        <f>IFERROR(IF($E$17=1,H50/H51,IF($E$17=2,H50,"")),"")</f>
        <v/>
      </c>
      <c r="I52" s="265">
        <f>IFERROR(IF($E$17=1,I50/I51,IF($E$17=2,I50,"")),"")</f>
        <v/>
      </c>
      <c r="J52" s="265">
        <f>IFERROR(IF($E$17=1,J50/J51,IF($E$17=2,J50,"")),"")</f>
        <v/>
      </c>
      <c r="K52" s="265">
        <f>IFERROR(IF($E$17=1,K50/K51,IF($E$17=2,K50,"")),"")</f>
        <v/>
      </c>
      <c r="L52" s="265">
        <f>IFERROR(IF($E$17=1,L50/L51,IF($E$17=2,L50,"")),"")</f>
        <v/>
      </c>
      <c r="M52" s="265">
        <f>IFERROR(IF($E$17=1,M50/M51,IF($E$17=2,M50,"")),"")</f>
        <v/>
      </c>
      <c r="N52" s="265">
        <f>IFERROR(IF($E$17=1,N50/N51,IF($E$17=2,N50,"")),"")</f>
        <v/>
      </c>
      <c r="O52" s="265">
        <f>IFERROR(IF($E$17=1,O50/O51,IF($E$17=2,O50,"")),"")</f>
        <v/>
      </c>
      <c r="P52" s="246" t="n"/>
    </row>
    <row r="53" customFormat="1" s="247">
      <c r="B53" s="246" t="n"/>
      <c r="C53" s="347" t="inlineStr">
        <is>
          <t>META PONDERADA</t>
        </is>
      </c>
      <c r="D53"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3" s="265">
        <f>IF(AND(N23="ANUAL",J23="MENSUAL"),N17/12+D53,IF(AND(N23="ANUAL",J23="TRIMESTRAL"),N17/4+D53,IF(AND(N23="ANUAL",J23="SEMESTRAL"),N17/2+D53,IF(AND(N23="SEMESTRAL",J23="MENSUAL"),N17/6+D53,IF(AND(N23="SEMESTRAL",J23="TRIMESTRAL"),N17/2+D53,IF(AND(N23="SEMESTRAL",J23="SEMESTRAL"),N17,IF(AND(N23="TRIMESTRAL",J23="MENSUAL"),N17/3+D53,IF(AND(N23="TRIMESTRAL",J23="TRIMESTRAL"),N17,IF(AND(N23="MENSUAL",J23="MENSUAL"),N17,"")))))))))</f>
        <v/>
      </c>
      <c r="F53" s="265">
        <f>IF(AND(N23="ANUAL",J23="MENSUAL"),N17/12+E53,IF(AND(N23="ANUAL",J23="TRIMESTRAL"),N17/4+E53,IF(AND(N23="SEMESTRAL",J23="MENSUAL"),N17/6+E53,IF(AND(N23="SEMESTRAL",J23="TRIMESTRAL"),N17/2,IF(AND(N23="TRIMESTRAL",J23="MENSUAL"),N17/3+E53,IF(AND(N23="TRIMESTRAL",J23="TRIMESTRAL"),N17,IF(AND(N23="MENSUAL",J23="MENSUAL"),N17,"")))))))</f>
        <v/>
      </c>
      <c r="G53" s="265">
        <f>IF(AND(N23="ANUAL",J23="MENSUAL"),N17/12+F53,IF(AND(N23="ANUAL",J23="TRIMESTRAL"),N17/4+F53,IF(AND(N23="SEMESTRAL",J23="MENSUAL"),N17/6+F53,IF(AND(N23="SEMESTRAL",J23="TRIMESTRAL"),N17/2+F53,IF(AND(N23="TRIMESTRAL",J23="MENSUAL"),N17/3,IF(AND(N23="TRIMESTRAL",J23="TRIMESTRAL"),N17,IF(AND(N23="MENSUAL",J23="MENSUAL"),N17,"")))))))</f>
        <v/>
      </c>
      <c r="H53" s="265">
        <f>IF(AND($N$23="ANUAL",$J$23="MENSUAL"),$N$17/12+G53,IF(AND(N23="SEMESTRAL",J23="MENSUAL"),N17/6+G53,IF(AND(N23="TRIMESTRAL",J23="MENSUAL"),N17/3+G53,IF(AND(N23="MENSUAL",J23="MENSUAL"),N17,""))))</f>
        <v/>
      </c>
      <c r="I53" s="265">
        <f>IF(AND($N$23="ANUAL",$J$23="MENSUAL"),$N$17/12+H53,IF(AND(N23="SEMESTRAL",J23="MENSUAL"),N17/6+H53,IF(AND(N23="TRIMESTRAL",J23="MENSUAL"),N17/3+H53,IF(AND(N23="MENSUAL",J23="MENSUAL"),N17,""))))</f>
        <v/>
      </c>
      <c r="J53" s="265">
        <f>IF(AND($N$23="ANUAL",$J$23="MENSUAL"),$N$17/12+I53,IF(AND(N23="SEMESTRAL",J23="MENSUAL"),N17/6,IF(AND(N23="TRIMESTRAL",J23="MENSUAL"),N17/3,IF(AND(N23="MENSUAL",J23="MENSUAL"),N17,""))))</f>
        <v/>
      </c>
      <c r="K53" s="265">
        <f>IF(AND($N$23="ANUAL",$J$23="MENSUAL"),$N$17/12+J53,IF(AND(N23="SEMESTRAL",J23="MENSUAL"),N17/6+J53,IF(AND(N23="TRIMESTRAL",J23="MENSUAL"),N17/3+J53,IF(AND(N23="MENSUAL",J23="MENSUAL"),N17,""))))</f>
        <v/>
      </c>
      <c r="L53" s="265">
        <f>IF(AND($N$23="ANUAL",$J$23="MENSUAL"),$N$17/12+K53,IF(AND(N23="SEMESTRAL",J23="MENSUAL"),N17/6+K53,IF(AND(N23="TRIMESTRAL",J23="MENSUAL"),N17/3+K53,IF(AND(N23="MENSUAL",J23="MENSUAL"),N17,""))))</f>
        <v/>
      </c>
      <c r="M53" s="265">
        <f>IF(AND($N$23="ANUAL",$J$23="MENSUAL"),$N$17/12+L53,IF(AND(N23="SEMESTRAL",J23="MENSUAL"),N17/6+L53,IF(AND(N23="TRIMESTRAL",J23="MENSUAL"),N17/3,IF(AND(N23="MENSUAL",J23="MENSUAL"),N17,""))))</f>
        <v/>
      </c>
      <c r="N53" s="265">
        <f>IF(AND($N$23="ANUAL",$J$23="MENSUAL"),$N$17/12+M53,IF(AND(N23="SEMESTRAL",J23="MENSUAL"),N17/6+M53,IF(AND(N23="TRIMESTRAL",J23="MENSUAL"),N17/3+M53,IF(AND(N23="MENSUAL",J23="MENSUAL"),N17,""))))</f>
        <v/>
      </c>
      <c r="O53" s="265">
        <f>IF(AND($N$23="ANUAL",$J$23="MENSUAL"),$N$17/12+N53,IF(AND(N23="SEMESTRAL",J23="MENSUAL"),N17/6+N53,IF(AND(N23="TRIMESTRAL",J23="MENSUAL"),N17/3+N53,IF(AND(N23="MENSUAL",J23="MENSUAL"),N17,""))))</f>
        <v/>
      </c>
      <c r="P53" s="246" t="n"/>
    </row>
    <row r="54" customFormat="1" s="247">
      <c r="B54" s="246" t="n"/>
      <c r="C54" s="319" t="n"/>
      <c r="D54" s="319" t="n"/>
      <c r="E54" s="319" t="n"/>
      <c r="F54" s="319" t="n"/>
      <c r="G54" s="319" t="n"/>
      <c r="H54" s="319" t="n"/>
      <c r="I54" s="319" t="n"/>
      <c r="J54" s="319" t="n"/>
      <c r="K54" s="319" t="n"/>
      <c r="L54" s="319" t="n"/>
      <c r="M54" s="319" t="n"/>
      <c r="N54" s="319" t="n"/>
      <c r="O54" s="319" t="n"/>
      <c r="P54" s="246" t="n"/>
    </row>
    <row r="55" customFormat="1" s="317">
      <c r="A55" s="316" t="n"/>
      <c r="B55" s="318" t="n"/>
      <c r="C55" s="779" t="inlineStr">
        <is>
          <t>NIVEL DE SEGREGACIÓN *</t>
        </is>
      </c>
      <c r="D55" s="805" t="n"/>
      <c r="E55" s="805" t="n"/>
      <c r="F55" s="805" t="n"/>
      <c r="G55" s="805" t="n"/>
      <c r="H55" s="805" t="n"/>
      <c r="I55" s="805" t="n"/>
      <c r="J55" s="805" t="n"/>
      <c r="K55" s="805" t="n"/>
      <c r="L55" s="805" t="n"/>
      <c r="M55" s="805" t="n"/>
      <c r="N55" s="805" t="n"/>
      <c r="O55" s="800" t="n"/>
      <c r="P55" s="318" t="n"/>
      <c r="Q55" s="316" t="n"/>
      <c r="R55" s="316" t="n"/>
      <c r="S55" s="316" t="n"/>
      <c r="T55" s="316" t="n"/>
      <c r="U55" s="316" t="n"/>
      <c r="V55" s="316" t="n"/>
      <c r="W55" s="316" t="n"/>
      <c r="X55" s="316" t="n"/>
      <c r="Y55" s="316" t="n"/>
      <c r="Z55" s="316" t="n"/>
      <c r="AA55" s="316" t="n"/>
      <c r="AB55" s="316" t="n"/>
    </row>
    <row r="56" customFormat="1" s="317">
      <c r="A56" s="316" t="n"/>
      <c r="B56" s="318" t="n"/>
      <c r="C56" s="781" t="inlineStr">
        <is>
          <t>UNIDAD SEGREGADA (Ej. Facultad, Programa Académico, Área)</t>
        </is>
      </c>
      <c r="D56" s="820" t="n"/>
      <c r="E56" s="820" t="n"/>
      <c r="F56" s="821" t="n"/>
      <c r="G56" s="781" t="inlineStr">
        <is>
          <t>RESULTADO</t>
        </is>
      </c>
      <c r="H56" s="820" t="n"/>
      <c r="I56" s="820" t="n"/>
      <c r="J56" s="821" t="n"/>
      <c r="K56" s="781" t="inlineStr">
        <is>
          <t>ANÁLISIS DE DATOS SEGREGADO</t>
        </is>
      </c>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392"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392"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392"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5" t="n"/>
      <c r="D60" s="820" t="n"/>
      <c r="E60" s="820" t="n"/>
      <c r="F60" s="821" t="n"/>
      <c r="G60" s="785" t="n"/>
      <c r="H60" s="820" t="n"/>
      <c r="I60" s="820" t="n"/>
      <c r="J60" s="821" t="n"/>
      <c r="K60" s="785" t="n"/>
      <c r="L60" s="820" t="n"/>
      <c r="M60" s="820" t="n"/>
      <c r="N60" s="820" t="n"/>
      <c r="O60" s="821" t="n"/>
      <c r="P60" s="318" t="n"/>
      <c r="Q60" s="316" t="n"/>
      <c r="R60" s="316" t="n"/>
      <c r="S60" s="316" t="n"/>
      <c r="T60" s="316" t="n"/>
      <c r="U60" s="316" t="n"/>
      <c r="V60" s="316" t="n"/>
      <c r="W60" s="316" t="n"/>
      <c r="X60" s="316" t="n"/>
      <c r="Y60" s="316" t="n"/>
      <c r="Z60" s="316" t="n"/>
      <c r="AA60" s="316" t="n"/>
      <c r="AB60" s="316" t="n"/>
    </row>
    <row r="61" customFormat="1" s="317">
      <c r="A61" s="316" t="n"/>
      <c r="B61" s="318" t="n"/>
      <c r="C61" s="785" t="n"/>
      <c r="D61" s="820" t="n"/>
      <c r="E61" s="820" t="n"/>
      <c r="F61" s="821" t="n"/>
      <c r="G61" s="785" t="n"/>
      <c r="H61" s="820" t="n"/>
      <c r="I61" s="820" t="n"/>
      <c r="J61" s="821" t="n"/>
      <c r="K61" s="785" t="n"/>
      <c r="L61" s="820" t="n"/>
      <c r="M61" s="820" t="n"/>
      <c r="N61" s="820" t="n"/>
      <c r="O61" s="821" t="n"/>
      <c r="P61" s="318" t="n"/>
      <c r="Q61" s="316" t="n"/>
      <c r="R61" s="316" t="n"/>
      <c r="S61" s="316" t="n"/>
      <c r="T61" s="316" t="n"/>
      <c r="U61" s="316" t="n"/>
      <c r="V61" s="316" t="n"/>
      <c r="W61" s="316" t="n"/>
      <c r="X61" s="316" t="n"/>
      <c r="Y61" s="316" t="n"/>
      <c r="Z61" s="316" t="n"/>
      <c r="AA61" s="316" t="n"/>
      <c r="AB61" s="316" t="n"/>
    </row>
    <row r="62" customFormat="1" s="317">
      <c r="A62" s="316" t="n"/>
      <c r="B62" s="318" t="n"/>
      <c r="C62" s="785" t="n"/>
      <c r="D62" s="820" t="n"/>
      <c r="E62" s="820" t="n"/>
      <c r="F62" s="821" t="n"/>
      <c r="G62" s="785" t="n"/>
      <c r="H62" s="820" t="n"/>
      <c r="I62" s="820" t="n"/>
      <c r="J62" s="821" t="n"/>
      <c r="K62" s="785" t="n"/>
      <c r="L62" s="820" t="n"/>
      <c r="M62" s="820" t="n"/>
      <c r="N62" s="820" t="n"/>
      <c r="O62" s="821" t="n"/>
      <c r="P62" s="318" t="n"/>
      <c r="Q62" s="316" t="n"/>
      <c r="R62" s="316" t="n"/>
      <c r="S62" s="316" t="n"/>
      <c r="T62" s="316" t="n"/>
      <c r="U62" s="316" t="n"/>
      <c r="V62" s="316" t="n"/>
      <c r="W62" s="316" t="n"/>
      <c r="X62" s="316" t="n"/>
      <c r="Y62" s="316" t="n"/>
      <c r="Z62" s="316" t="n"/>
      <c r="AA62" s="316" t="n"/>
      <c r="AB62" s="316" t="n"/>
    </row>
    <row r="63" customFormat="1" s="317">
      <c r="A63" s="316" t="n"/>
      <c r="B63" s="318" t="n"/>
      <c r="C63" s="788" t="n"/>
      <c r="D63" s="812" t="n"/>
      <c r="E63" s="812" t="n"/>
      <c r="F63" s="812" t="n"/>
      <c r="G63" s="788" t="n"/>
      <c r="H63" s="812" t="n"/>
      <c r="I63" s="812" t="n"/>
      <c r="J63" s="812" t="n"/>
      <c r="K63" s="788" t="n"/>
      <c r="L63" s="812" t="n"/>
      <c r="M63" s="812" t="n"/>
      <c r="N63" s="812" t="n"/>
      <c r="O63" s="812" t="n"/>
      <c r="P63" s="318" t="n"/>
      <c r="Q63" s="316" t="n"/>
      <c r="R63" s="316" t="n"/>
      <c r="S63" s="316" t="n"/>
      <c r="T63" s="316" t="n"/>
      <c r="U63" s="316" t="n"/>
      <c r="V63" s="316" t="n"/>
      <c r="W63" s="316" t="n"/>
      <c r="X63" s="316" t="n"/>
      <c r="Y63" s="316" t="n"/>
      <c r="Z63" s="316" t="n"/>
      <c r="AA63" s="316" t="n"/>
      <c r="AB63" s="316" t="n"/>
    </row>
    <row r="64" customFormat="1" s="317">
      <c r="A64" s="316" t="n"/>
      <c r="B64" s="318" t="n"/>
      <c r="C64" s="349" t="n"/>
      <c r="D64" s="350" t="n"/>
      <c r="E64" s="350" t="n"/>
      <c r="F64" s="350" t="n"/>
      <c r="G64" s="350" t="n"/>
      <c r="H64" s="350" t="n"/>
      <c r="I64" s="350" t="n"/>
      <c r="J64" s="350" t="n"/>
      <c r="K64" s="350" t="n"/>
      <c r="L64" s="350" t="n"/>
      <c r="M64" s="350" t="n"/>
      <c r="N64" s="350" t="n"/>
      <c r="O64" s="350" t="n"/>
      <c r="P64" s="318" t="n"/>
      <c r="Q64" s="316" t="n"/>
      <c r="R64" s="316" t="n"/>
      <c r="S64" s="316" t="n"/>
      <c r="T64" s="316" t="n"/>
      <c r="U64" s="316" t="n"/>
      <c r="V64" s="316" t="n"/>
      <c r="W64" s="316" t="n"/>
      <c r="X64" s="316" t="n"/>
      <c r="Y64" s="316" t="n"/>
      <c r="Z64" s="316" t="n"/>
      <c r="AA64" s="316" t="n"/>
      <c r="AB64" s="316" t="n"/>
    </row>
    <row r="65" customFormat="1" s="317">
      <c r="A65" s="316" t="n"/>
      <c r="B65" s="318" t="n"/>
      <c r="C65" s="349" t="n"/>
      <c r="D65" s="350" t="n"/>
      <c r="E65" s="350" t="n"/>
      <c r="F65" s="350" t="n"/>
      <c r="G65" s="350" t="n"/>
      <c r="H65" s="350" t="n"/>
      <c r="I65" s="350" t="n"/>
      <c r="J65" s="350" t="n"/>
      <c r="K65" s="350" t="n"/>
      <c r="L65" s="350" t="n"/>
      <c r="M65" s="350" t="n"/>
      <c r="N65" s="350" t="n"/>
      <c r="O65" s="350" t="n"/>
      <c r="P65" s="318" t="n"/>
      <c r="Q65" s="316" t="n"/>
      <c r="R65" s="316" t="n"/>
      <c r="S65" s="316" t="n"/>
      <c r="T65" s="316" t="n"/>
      <c r="U65" s="316" t="n"/>
      <c r="V65" s="316" t="n"/>
      <c r="W65" s="316" t="n"/>
      <c r="X65" s="316" t="n"/>
      <c r="Y65" s="316" t="n"/>
      <c r="Z65" s="316" t="n"/>
      <c r="AA65" s="316" t="n"/>
      <c r="AB65" s="316" t="n"/>
    </row>
    <row r="66" customFormat="1" s="317">
      <c r="A66" s="316" t="n"/>
      <c r="B66" s="318" t="n"/>
      <c r="C66" s="349" t="n"/>
      <c r="D66" s="350" t="n"/>
      <c r="E66" s="350" t="n"/>
      <c r="F66" s="350" t="n"/>
      <c r="G66" s="350" t="n"/>
      <c r="H66" s="350" t="n"/>
      <c r="I66" s="350" t="n"/>
      <c r="J66" s="350" t="n"/>
      <c r="K66" s="350" t="n"/>
      <c r="L66" s="350" t="n"/>
      <c r="M66" s="350" t="n"/>
      <c r="N66" s="350" t="n"/>
      <c r="O66" s="350" t="n"/>
      <c r="P66" s="318" t="n"/>
      <c r="Q66" s="316" t="n"/>
      <c r="R66" s="316" t="n"/>
      <c r="S66" s="316" t="n"/>
      <c r="T66" s="316" t="n"/>
      <c r="U66" s="316" t="n"/>
      <c r="V66" s="316" t="n"/>
      <c r="W66" s="316" t="n"/>
      <c r="X66" s="316" t="n"/>
      <c r="Y66" s="316" t="n"/>
      <c r="Z66" s="316" t="n"/>
      <c r="AA66" s="316" t="n"/>
      <c r="AB66" s="316"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259" t="n"/>
      <c r="H72" s="259" t="n"/>
      <c r="I72" s="259" t="n"/>
      <c r="J72" s="259" t="n"/>
      <c r="K72" s="259" t="n"/>
      <c r="L72" s="259" t="n"/>
      <c r="M72" s="259" t="n"/>
      <c r="N72" s="259" t="n"/>
      <c r="O72" s="259" t="n"/>
    </row>
    <row r="73" customFormat="1" s="260">
      <c r="C73" s="259" t="n"/>
      <c r="D73" s="259" t="n"/>
      <c r="E73" s="259" t="n"/>
      <c r="F73" s="259" t="n"/>
      <c r="G73" s="259" t="n"/>
      <c r="H73" s="259" t="n"/>
      <c r="I73" s="259" t="n"/>
      <c r="J73" s="259" t="n"/>
      <c r="K73" s="259" t="n"/>
      <c r="L73" s="259" t="n"/>
      <c r="M73" s="259" t="n"/>
      <c r="N73" s="259" t="n"/>
      <c r="O73" s="259" t="n"/>
    </row>
    <row r="74" customFormat="1" s="260">
      <c r="C74" s="259" t="n"/>
      <c r="D74" s="259" t="n"/>
      <c r="E74" s="259" t="n"/>
      <c r="F74" s="259" t="n"/>
      <c r="G74" s="259" t="n"/>
      <c r="H74" s="259" t="n"/>
      <c r="I74" s="259" t="n"/>
      <c r="J74" s="259" t="n"/>
      <c r="K74" s="259" t="n"/>
      <c r="L74" s="259" t="n"/>
      <c r="M74" s="259" t="n"/>
      <c r="N74" s="259" t="n"/>
      <c r="O74" s="259" t="n"/>
    </row>
    <row r="75" customFormat="1" s="260">
      <c r="C75" s="259" t="n"/>
      <c r="D75" s="259" t="n"/>
      <c r="E75" s="259" t="n"/>
      <c r="F75" s="259" t="n"/>
      <c r="G75" s="355" t="inlineStr">
        <is>
          <t>Estratégico</t>
        </is>
      </c>
      <c r="H75" s="262" t="n"/>
      <c r="I75" s="262" t="n"/>
      <c r="J75" s="355" t="inlineStr">
        <is>
          <t>Eficacia</t>
        </is>
      </c>
      <c r="K75" s="259" t="n"/>
      <c r="L75" s="259" t="n"/>
      <c r="M75" s="259" t="n"/>
      <c r="N75" s="259" t="n"/>
      <c r="O75" s="259" t="n"/>
    </row>
    <row r="76" customFormat="1" s="260">
      <c r="C76" s="259" t="n"/>
      <c r="D76" s="259" t="n"/>
      <c r="E76" s="259" t="n"/>
      <c r="F76" s="259" t="n"/>
      <c r="G76" s="355" t="inlineStr">
        <is>
          <t>Misional</t>
        </is>
      </c>
      <c r="H76" s="262" t="n"/>
      <c r="I76" s="262" t="n"/>
      <c r="J76" s="355" t="inlineStr">
        <is>
          <t>Eficiencia</t>
        </is>
      </c>
      <c r="K76" s="259" t="n"/>
      <c r="L76" s="259" t="n"/>
      <c r="M76" s="259" t="n"/>
      <c r="N76" s="259" t="n"/>
      <c r="O76" s="259" t="n"/>
    </row>
    <row r="77" customFormat="1" s="260">
      <c r="C77" s="259" t="n"/>
      <c r="D77" s="259" t="n"/>
      <c r="E77" s="259" t="n"/>
      <c r="F77" s="259" t="n"/>
      <c r="G77" s="355" t="inlineStr">
        <is>
          <t>Apoyo</t>
        </is>
      </c>
      <c r="H77" s="262" t="n"/>
      <c r="I77" s="262" t="n"/>
      <c r="J77" s="355" t="inlineStr">
        <is>
          <t>Acreditación</t>
        </is>
      </c>
      <c r="K77" s="259" t="n"/>
      <c r="L77" s="259" t="n"/>
      <c r="M77" s="259" t="n"/>
      <c r="N77" s="259" t="n"/>
      <c r="O77" s="259" t="n"/>
    </row>
    <row r="78" customFormat="1" s="260">
      <c r="C78" s="259" t="n"/>
      <c r="D78" s="259" t="n"/>
      <c r="E78" s="259" t="n"/>
      <c r="F78" s="259" t="n"/>
      <c r="G78" s="355" t="inlineStr">
        <is>
          <t>Seguimiento, Medición, Análisis y Evaluación</t>
        </is>
      </c>
      <c r="H78" s="262" t="n"/>
      <c r="I78" s="262" t="n"/>
      <c r="J78" s="355" t="inlineStr">
        <is>
          <t>Positiva</t>
        </is>
      </c>
      <c r="K78" s="259" t="n"/>
      <c r="L78" s="259" t="n"/>
      <c r="M78" s="259" t="n"/>
      <c r="N78" s="259" t="n"/>
      <c r="O78" s="259" t="n"/>
    </row>
    <row r="79" customFormat="1" s="260">
      <c r="C79" s="259" t="n"/>
      <c r="D79" s="259" t="n"/>
      <c r="E79" s="259" t="n"/>
      <c r="F79" s="259" t="n"/>
      <c r="G79" s="355" t="inlineStr">
        <is>
          <t>Direccionamiento Estratégico</t>
        </is>
      </c>
      <c r="H79" s="262" t="n"/>
      <c r="I79" s="262" t="n"/>
      <c r="J79" s="355" t="inlineStr">
        <is>
          <t>Negativa</t>
        </is>
      </c>
      <c r="K79" s="259" t="n"/>
      <c r="L79" s="259" t="n"/>
      <c r="M79" s="259" t="n"/>
      <c r="N79" s="259" t="n"/>
      <c r="O79" s="259" t="n"/>
    </row>
    <row r="80" customFormat="1" s="260">
      <c r="C80" s="259" t="n"/>
      <c r="D80" s="259" t="n"/>
      <c r="E80" s="259" t="n"/>
      <c r="F80" s="259" t="n"/>
      <c r="G80" s="355" t="inlineStr">
        <is>
          <t>Planeación Institucional</t>
        </is>
      </c>
      <c r="H80" s="262" t="n"/>
      <c r="I80" s="262" t="n"/>
      <c r="J80" s="355" t="inlineStr">
        <is>
          <t>Por Unidad Regional</t>
        </is>
      </c>
      <c r="K80" s="259" t="n"/>
      <c r="L80" s="259" t="n"/>
      <c r="M80" s="259" t="n"/>
      <c r="N80" s="259" t="n"/>
      <c r="O80" s="259" t="n"/>
    </row>
    <row r="81" customFormat="1" s="260">
      <c r="C81" s="259" t="n"/>
      <c r="D81" s="259" t="n"/>
      <c r="E81" s="259" t="n"/>
      <c r="F81" s="259" t="n"/>
      <c r="G81" s="355" t="inlineStr">
        <is>
          <t>Proyectos Especiales y Relaciones Interinstitucionales</t>
        </is>
      </c>
      <c r="H81" s="262" t="n"/>
      <c r="I81" s="262" t="n"/>
      <c r="J81" s="355" t="inlineStr">
        <is>
          <t>Por Facultad</t>
        </is>
      </c>
      <c r="K81" s="259" t="n"/>
      <c r="L81" s="259" t="n"/>
      <c r="M81" s="259" t="n"/>
      <c r="N81" s="259" t="n"/>
      <c r="O81" s="259" t="n"/>
    </row>
    <row r="82" customFormat="1" s="260">
      <c r="C82" s="259" t="n"/>
      <c r="D82" s="259" t="n"/>
      <c r="E82" s="259" t="n"/>
      <c r="F82" s="259" t="n"/>
      <c r="G82" s="355" t="inlineStr">
        <is>
          <t>Sistemas Integrados</t>
        </is>
      </c>
      <c r="H82" s="262" t="n"/>
      <c r="I82" s="262" t="n"/>
      <c r="J82" s="355" t="inlineStr">
        <is>
          <t>Por Programa Académico</t>
        </is>
      </c>
      <c r="K82" s="259" t="n"/>
      <c r="L82" s="259" t="n"/>
      <c r="M82" s="259" t="n"/>
      <c r="N82" s="259" t="n"/>
      <c r="O82" s="259" t="n"/>
    </row>
    <row r="83" customFormat="1" s="260">
      <c r="C83" s="259" t="n"/>
      <c r="D83" s="259" t="n"/>
      <c r="E83" s="259" t="n"/>
      <c r="F83" s="259" t="n"/>
      <c r="G83" s="355" t="inlineStr">
        <is>
          <t>Autoevaluación y Acreditación</t>
        </is>
      </c>
      <c r="H83" s="262" t="n"/>
      <c r="I83" s="262" t="n"/>
      <c r="J83" s="355" t="inlineStr">
        <is>
          <t>Por área</t>
        </is>
      </c>
      <c r="K83" s="259" t="n"/>
      <c r="L83" s="259" t="n"/>
      <c r="M83" s="259" t="n"/>
      <c r="N83" s="259" t="n"/>
      <c r="O83" s="259" t="n"/>
    </row>
    <row r="84" customFormat="1" s="260">
      <c r="C84" s="259" t="n"/>
      <c r="D84" s="259" t="n"/>
      <c r="E84" s="259" t="n"/>
      <c r="F84" s="259" t="n"/>
      <c r="G84" s="355" t="inlineStr">
        <is>
          <t>Comunicaciones</t>
        </is>
      </c>
      <c r="H84" s="262" t="n"/>
      <c r="I84" s="262" t="n"/>
      <c r="J84" s="355" t="inlineStr">
        <is>
          <t>Por Laboratorio</t>
        </is>
      </c>
      <c r="K84" s="259" t="n"/>
      <c r="L84" s="259" t="n"/>
      <c r="M84" s="259" t="n"/>
      <c r="N84" s="259" t="n"/>
      <c r="O84" s="259" t="n"/>
    </row>
    <row r="85" customFormat="1" s="260">
      <c r="C85" s="259" t="n"/>
      <c r="D85" s="259" t="n"/>
      <c r="E85" s="259" t="n"/>
      <c r="F85" s="259" t="n"/>
      <c r="G85" s="355" t="inlineStr">
        <is>
          <t>Formación y Aprendizaje</t>
        </is>
      </c>
      <c r="H85" s="262" t="n"/>
      <c r="I85" s="262" t="n"/>
      <c r="J85" s="355" t="inlineStr">
        <is>
          <t>Otros</t>
        </is>
      </c>
      <c r="K85" s="259" t="n"/>
      <c r="L85" s="259" t="n"/>
      <c r="M85" s="259" t="n"/>
      <c r="N85" s="259" t="n"/>
      <c r="O85" s="259" t="n"/>
    </row>
    <row r="86" customFormat="1" s="260">
      <c r="C86" s="259" t="n"/>
      <c r="D86" s="259" t="n"/>
      <c r="E86" s="259" t="n"/>
      <c r="F86" s="259" t="n"/>
      <c r="G86" s="355" t="inlineStr">
        <is>
          <t>Ciencia, Tecnología e Innovación</t>
        </is>
      </c>
      <c r="H86" s="262" t="n"/>
      <c r="I86" s="262" t="n"/>
      <c r="J86" s="355" t="inlineStr">
        <is>
          <t>No Aplica</t>
        </is>
      </c>
      <c r="K86" s="259" t="n"/>
      <c r="L86" s="259" t="n"/>
      <c r="M86" s="259" t="n"/>
      <c r="N86" s="259" t="n"/>
      <c r="O86" s="259" t="n"/>
    </row>
    <row r="87">
      <c r="G87" s="355" t="inlineStr">
        <is>
          <t>Interacción Social Universitaria</t>
        </is>
      </c>
      <c r="H87" s="262" t="n"/>
      <c r="I87" s="262" t="n"/>
      <c r="J87" s="262" t="n"/>
      <c r="K87" s="259" t="n"/>
      <c r="L87" s="259" t="n"/>
    </row>
    <row r="88">
      <c r="G88" s="355" t="inlineStr">
        <is>
          <t>Bienestar Universitario</t>
        </is>
      </c>
      <c r="H88" s="262" t="n"/>
      <c r="I88" s="262" t="n"/>
      <c r="J88" s="262" t="n"/>
      <c r="K88" s="259" t="n"/>
      <c r="L88" s="259" t="n"/>
    </row>
    <row r="89">
      <c r="G89" s="355" t="inlineStr">
        <is>
          <t>Admisiones y Registro</t>
        </is>
      </c>
      <c r="H89" s="262" t="n"/>
      <c r="I89" s="262" t="n"/>
      <c r="J89" s="262" t="n"/>
      <c r="K89" s="259" t="n"/>
      <c r="L89" s="259" t="n"/>
    </row>
    <row r="90">
      <c r="G90" s="355" t="inlineStr">
        <is>
          <t>Graduados</t>
        </is>
      </c>
      <c r="H90" s="262" t="n"/>
      <c r="I90" s="262" t="n"/>
      <c r="J90" s="262" t="n"/>
      <c r="K90" s="259" t="n"/>
      <c r="L90" s="259" t="n"/>
    </row>
    <row r="91">
      <c r="G91" s="355" t="inlineStr">
        <is>
          <t>Dialogando con el Mundo</t>
        </is>
      </c>
      <c r="H91" s="262" t="n"/>
      <c r="I91" s="262" t="n"/>
      <c r="J91" s="262" t="n"/>
      <c r="K91" s="259" t="n"/>
      <c r="L91" s="259" t="n"/>
    </row>
    <row r="92">
      <c r="G92" s="355" t="inlineStr">
        <is>
          <t>Talento Humano</t>
        </is>
      </c>
      <c r="H92" s="262" t="n"/>
      <c r="I92" s="262" t="n"/>
      <c r="J92" s="262" t="n"/>
      <c r="K92" s="259" t="n"/>
      <c r="L92" s="259" t="n"/>
    </row>
    <row r="93">
      <c r="G93" s="355" t="inlineStr">
        <is>
          <t>Jurídica</t>
        </is>
      </c>
      <c r="H93" s="262" t="n"/>
      <c r="I93" s="262" t="n"/>
      <c r="J93" s="262" t="n"/>
      <c r="K93" s="259" t="n"/>
      <c r="L93" s="259" t="n"/>
    </row>
    <row r="94">
      <c r="G94" s="355" t="inlineStr">
        <is>
          <t>Financiera</t>
        </is>
      </c>
      <c r="H94" s="262" t="n"/>
      <c r="I94" s="262" t="n"/>
      <c r="J94" s="262" t="n"/>
      <c r="K94" s="259" t="n"/>
      <c r="L94" s="259" t="n"/>
    </row>
    <row r="95">
      <c r="G95" s="355" t="inlineStr">
        <is>
          <t>Sistemas y Tecnología</t>
        </is>
      </c>
      <c r="H95" s="262" t="n"/>
      <c r="I95" s="262" t="n"/>
      <c r="J95" s="262" t="n"/>
      <c r="K95" s="259" t="n"/>
      <c r="L95" s="259" t="n"/>
    </row>
    <row r="96">
      <c r="G96" s="355" t="inlineStr">
        <is>
          <t>Bienes y Servicios</t>
        </is>
      </c>
      <c r="H96" s="262" t="n"/>
      <c r="I96" s="262" t="n"/>
      <c r="J96" s="262" t="n"/>
      <c r="K96" s="259" t="n"/>
      <c r="L96" s="259" t="n"/>
    </row>
    <row r="97">
      <c r="G97" s="355" t="inlineStr">
        <is>
          <t>Documental</t>
        </is>
      </c>
      <c r="H97" s="262" t="n"/>
      <c r="I97" s="262" t="n"/>
      <c r="J97" s="262" t="n"/>
    </row>
    <row r="98">
      <c r="G98" s="355" t="inlineStr">
        <is>
          <t>Apoyo Académico</t>
        </is>
      </c>
      <c r="H98" s="262" t="n"/>
      <c r="I98" s="262" t="n"/>
      <c r="J98" s="262" t="n"/>
    </row>
    <row r="99">
      <c r="G99" s="355" t="inlineStr">
        <is>
          <t>Control Interno</t>
        </is>
      </c>
      <c r="H99" s="262" t="n"/>
      <c r="I99" s="262" t="n"/>
      <c r="J99" s="262" t="n"/>
    </row>
    <row r="100">
      <c r="G100" s="355" t="inlineStr">
        <is>
          <t>Control Disciplinario</t>
        </is>
      </c>
      <c r="H100" s="262" t="n"/>
      <c r="I100" s="262" t="n"/>
      <c r="J100" s="262" t="n"/>
    </row>
    <row r="101">
      <c r="G101" s="355" t="inlineStr">
        <is>
          <t>Servicio de Atención al Ciudadano</t>
        </is>
      </c>
      <c r="H101" s="262" t="n"/>
      <c r="I101" s="262" t="n"/>
      <c r="J101" s="262" t="n"/>
    </row>
  </sheetData>
  <sheetProtection selectLockedCells="0" selectUnlockedCells="0" algorithmName="SHA-512" sheet="1" objects="1" insertRows="1" insertHyperlinks="1" autoFilter="1" scenarios="1" formatColumns="1" deleteColumns="1" insertColumns="1" pivotTables="1" deleteRows="1" formatCells="1" saltValue="uVDOcuI5dUHv04SfnqDNXg==" formatRows="1" sort="1" spinCount="100000" hashValue="R63l+Kv2yMs8xr3e4EGv7Dc3l65PAmrqWUFI3/qgv/BUE6Zvc3eUp90YSuIJAoX8Who3GuMMqaxL8tv2OMDIig=="/>
  <mergeCells count="84">
    <mergeCell ref="L17:M17"/>
    <mergeCell ref="C61:F61"/>
    <mergeCell ref="C48:O48"/>
    <mergeCell ref="B2:C4"/>
    <mergeCell ref="C62:F62"/>
    <mergeCell ref="C15:O15"/>
    <mergeCell ref="J38:O43"/>
    <mergeCell ref="K56:O56"/>
    <mergeCell ref="J20:K22"/>
    <mergeCell ref="E6:L6"/>
    <mergeCell ref="C26:O26"/>
    <mergeCell ref="C63:F63"/>
    <mergeCell ref="C17:D17"/>
    <mergeCell ref="G57:J57"/>
    <mergeCell ref="C16:O16"/>
    <mergeCell ref="J44:O44"/>
    <mergeCell ref="C56:F56"/>
    <mergeCell ref="M5:O5"/>
    <mergeCell ref="G58:J58"/>
    <mergeCell ref="L23:M24"/>
    <mergeCell ref="N23:O24"/>
    <mergeCell ref="C14:D14"/>
    <mergeCell ref="M6:O6"/>
    <mergeCell ref="E14:O14"/>
    <mergeCell ref="K60:O60"/>
    <mergeCell ref="C20:D22"/>
    <mergeCell ref="E12:H12"/>
    <mergeCell ref="H17:I17"/>
    <mergeCell ref="G61:J61"/>
    <mergeCell ref="K12:O12"/>
    <mergeCell ref="G62:J62"/>
    <mergeCell ref="E24:G24"/>
    <mergeCell ref="E17:G17"/>
    <mergeCell ref="L20:O20"/>
    <mergeCell ref="K57:O57"/>
    <mergeCell ref="E18:F18"/>
    <mergeCell ref="J27:O27"/>
    <mergeCell ref="J45:O45"/>
    <mergeCell ref="C57:F57"/>
    <mergeCell ref="P27:P28"/>
    <mergeCell ref="G60:J60"/>
    <mergeCell ref="E7:L8"/>
    <mergeCell ref="P17:P18"/>
    <mergeCell ref="G59:J59"/>
    <mergeCell ref="G19:K19"/>
    <mergeCell ref="E13:O13"/>
    <mergeCell ref="C58:F58"/>
    <mergeCell ref="J46:O46"/>
    <mergeCell ref="N17:O17"/>
    <mergeCell ref="C12:D12"/>
    <mergeCell ref="K59:O59"/>
    <mergeCell ref="J23:K24"/>
    <mergeCell ref="C5:D8"/>
    <mergeCell ref="C23:D23"/>
    <mergeCell ref="K61:O61"/>
    <mergeCell ref="E23:G23"/>
    <mergeCell ref="L18:M19"/>
    <mergeCell ref="C60:F60"/>
    <mergeCell ref="E20:G22"/>
    <mergeCell ref="K62:O62"/>
    <mergeCell ref="C24:D24"/>
    <mergeCell ref="M7:O7"/>
    <mergeCell ref="G63:J63"/>
    <mergeCell ref="E5:L5"/>
    <mergeCell ref="H20:I22"/>
    <mergeCell ref="C10:O11"/>
    <mergeCell ref="C27:I46"/>
    <mergeCell ref="J28:O36"/>
    <mergeCell ref="G56:J56"/>
    <mergeCell ref="K63:O63"/>
    <mergeCell ref="E19:F19"/>
    <mergeCell ref="M8:O8"/>
    <mergeCell ref="G18:K18"/>
    <mergeCell ref="I12:J12"/>
    <mergeCell ref="K58:O58"/>
    <mergeCell ref="C18:D19"/>
    <mergeCell ref="H23:I24"/>
    <mergeCell ref="C55:O55"/>
    <mergeCell ref="N18:O19"/>
    <mergeCell ref="C9:O9"/>
    <mergeCell ref="J37:O37"/>
    <mergeCell ref="C59:F59"/>
    <mergeCell ref="C13:D13"/>
    <mergeCell ref="J17:K17"/>
  </mergeCells>
  <dataValidations count="5">
    <dataValidation sqref="E13:O13" showDropDown="0" showInputMessage="1" showErrorMessage="1" allowBlank="1" type="list">
      <formula1>$G$79:$G$101</formula1>
    </dataValidation>
    <dataValidation sqref="E12:H12" showDropDown="0" showInputMessage="1" showErrorMessage="1" allowBlank="1" type="list">
      <formula1>$G$75:$G$78</formula1>
    </dataValidation>
    <dataValidation sqref="J17:K17" showDropDown="0" showInputMessage="1" showErrorMessage="1" allowBlank="1" type="list">
      <formula1>$J$75:$J$77</formula1>
    </dataValidation>
    <dataValidation sqref="J20:K22" showDropDown="0" showInputMessage="1" showErrorMessage="1" allowBlank="1" type="list">
      <formula1>$J$80:$J$86</formula1>
    </dataValidation>
    <dataValidation sqref="E20:G22" showDropDown="0" showInputMessage="1" showErrorMessage="1" allowBlank="1" type="list">
      <formula1>$J$78:$J$79</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18.xml><?xml version="1.0" encoding="utf-8"?>
<worksheet xmlns="http://schemas.openxmlformats.org/spreadsheetml/2006/main">
  <sheetPr codeName="Hoja108">
    <tabColor rgb="FFEDE394"/>
    <outlinePr summaryBelow="1" summaryRight="1"/>
    <pageSetUpPr fitToPage="1"/>
  </sheetPr>
  <dimension ref="A1:AB98"/>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Estratégico</t>
        </is>
      </c>
      <c r="F12" s="801" t="n"/>
      <c r="G12" s="801" t="n"/>
      <c r="H12" s="802" t="n"/>
      <c r="I12" s="763" t="inlineStr">
        <is>
          <t>NOMBRE DEL INDICADOR</t>
        </is>
      </c>
      <c r="J12" s="802" t="n"/>
      <c r="K12" s="463" t="inlineStr">
        <is>
          <t>Nivel de satisfacción del usuario</t>
        </is>
      </c>
      <c r="L12" s="801" t="n"/>
      <c r="M12" s="801" t="n"/>
      <c r="N12" s="801" t="n"/>
      <c r="O12" s="802" t="n"/>
      <c r="P12" s="245" t="n"/>
    </row>
    <row r="13" customFormat="1" s="243">
      <c r="B13" s="245" t="n"/>
      <c r="C13" s="684" t="inlineStr">
        <is>
          <t>PROCESO GESTIÓN</t>
        </is>
      </c>
      <c r="D13" s="802" t="n"/>
      <c r="E13" s="706" t="inlineStr">
        <is>
          <t>Comunicaciones</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Oficina Asesora de Comunicaciones</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0.88</v>
      </c>
      <c r="O17" s="802" t="n"/>
      <c r="P17" s="544" t="n"/>
    </row>
    <row r="18" ht="15.75" customFormat="1" customHeight="1" s="243">
      <c r="B18" s="245" t="n"/>
      <c r="C18" s="684" t="inlineStr">
        <is>
          <t>FORMULA</t>
        </is>
      </c>
      <c r="D18" s="800" t="n"/>
      <c r="E18" s="684" t="inlineStr">
        <is>
          <t>NUMERADOR</t>
        </is>
      </c>
      <c r="F18" s="802" t="n"/>
      <c r="G18" s="762" t="inlineStr">
        <is>
          <t>Número de solicitudes con calificación buenas y/o excelentes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Número de solicitudes calificadas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- 75%</t>
        </is>
      </c>
      <c r="N22" s="329" t="inlineStr">
        <is>
          <t>76% - 88%</t>
        </is>
      </c>
      <c r="O22" s="255" t="inlineStr">
        <is>
          <t>89% - 100%</t>
        </is>
      </c>
      <c r="P22" s="245" t="n"/>
    </row>
    <row r="23" ht="26.25" customFormat="1" customHeight="1" s="243">
      <c r="B23" s="245" t="n"/>
      <c r="C23" s="684" t="inlineStr">
        <is>
          <t>ORIGEN DE DATOS NUMERADOR</t>
        </is>
      </c>
      <c r="D23" s="802" t="n"/>
      <c r="E23" s="475" t="inlineStr">
        <is>
          <t>Base de datos del módulo SIS</t>
        </is>
      </c>
      <c r="F23" s="801" t="n"/>
      <c r="G23" s="802" t="n"/>
      <c r="H23" s="818" t="inlineStr">
        <is>
          <t>FRECUENCIA DE LA MEDICIÓN</t>
        </is>
      </c>
      <c r="I23" s="800" t="n"/>
      <c r="J23" s="762" t="inlineStr">
        <is>
          <t>TRIMESTRAL</t>
        </is>
      </c>
      <c r="K23" s="800" t="n"/>
      <c r="L23" s="684" t="inlineStr">
        <is>
          <t>FRECUENCIA DE RESULTADO</t>
        </is>
      </c>
      <c r="M23" s="800" t="n"/>
      <c r="N23" s="762" t="inlineStr">
        <is>
          <t>TRIMESTRAL</t>
        </is>
      </c>
      <c r="O23" s="800" t="n"/>
      <c r="P23" s="245" t="n"/>
    </row>
    <row r="24" ht="26.25" customFormat="1" customHeight="1" s="243">
      <c r="B24" s="245" t="n"/>
      <c r="C24" s="684" t="inlineStr">
        <is>
          <t>ORIGEN DE DATOS DENOMINADOR</t>
        </is>
      </c>
      <c r="D24" s="802" t="n"/>
      <c r="E24" s="475" t="inlineStr">
        <is>
          <t>Base de datos del módulo SIS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51.75" customFormat="1" customHeight="1" s="243">
      <c r="B28" s="245" t="n"/>
      <c r="C28" s="803" t="n"/>
      <c r="I28" s="804" t="n"/>
      <c r="J28" s="394" t="inlineStr">
        <is>
          <t xml:space="preserve">I TRIMESTRE 
En el primer trimestre se recibieron 414 solicitudes  entre 01 de enero y 31 de marzo de 2020,  364 recibieron calificación, teniendo en cuenta las recomendaciones de la auditoria se omiten las solicitudes sin calificación debido a que estas se respondieron en los tiempos establecidos para cada servicio, pero el solicitante no ingreso para dar su calificación y por eso mismo se veía afectado el resultado de nuestro indicador, al aplicar la recomendación se omitieron 37 solicitudes sin calificación dando por resultado un 99% en el nivel de satisfacción del usuario. 
II TRIMESTRE
En el segundo trimestre se reciben 757 solicitudes de las cuales 686 están calificadas de la siguiente forma: 4 malo, 9 regular, 211 bueno, 462 excelente y 71 sin calificar, en este sentido la implementación del cumplimiento en un 98%, lo que respecta a una excelente satisfacción del usuario, pasando la meta establecida, sin embargo aun se debe hacer seguimiento y verificación a aquellas solicitudes sin calificación; se bajo un punto en el porcentaje con respecto al trimestre anterior.
III TRIMESTRE
En el tercer trimestre se reciben 1126 solicitudes de las cuales 1093 están calificadas, 33 sin calificar, 1 deficiente, 1 mal, 5 regular, 294 buenos y 792 excelentes; las solicitudes con buenos y excelentes representan 1086 solicitudes, logrando un resultado de 99% superando la meta establecida y mejorando en comparación del trimestre anterior, las solicitudes sin calificar se redujeron notoriamente, evidenciando que los usuarios están satisfechos con los servicios prestados. </t>
        </is>
      </c>
      <c r="O28" s="804" t="n"/>
    </row>
    <row r="29" ht="54" customFormat="1" customHeight="1" s="243">
      <c r="B29" s="245" t="n"/>
      <c r="C29" s="803" t="n"/>
      <c r="I29" s="804" t="n"/>
      <c r="O29" s="804" t="n"/>
      <c r="P29" s="245" t="n"/>
    </row>
    <row r="30" ht="51" customFormat="1" customHeight="1" s="243">
      <c r="B30" s="245" t="n"/>
      <c r="C30" s="803" t="n"/>
      <c r="I30" s="804" t="n"/>
      <c r="O30" s="804" t="n"/>
      <c r="P30" s="245" t="n"/>
    </row>
    <row r="31" ht="53.25" customFormat="1" customHeight="1" s="243">
      <c r="B31" s="245" t="n"/>
      <c r="C31" s="803" t="n"/>
      <c r="I31" s="804" t="n"/>
      <c r="O31" s="804" t="n"/>
      <c r="P31" s="245" t="n"/>
    </row>
    <row r="32" ht="52.5" customFormat="1" customHeight="1" s="243">
      <c r="B32" s="245" t="n"/>
      <c r="C32" s="803" t="n"/>
      <c r="I32" s="804" t="n"/>
      <c r="O32" s="804" t="n"/>
      <c r="P32" s="245" t="n"/>
    </row>
    <row r="33" ht="53.2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54.75" customFormat="1" customHeight="1" s="243">
      <c r="B35" s="245" t="n"/>
      <c r="C35" s="803" t="n"/>
      <c r="I35" s="804" t="n"/>
      <c r="J35" s="394" t="inlineStr">
        <is>
          <t xml:space="preserve">I TRIMESTRE 
Se evidencia como el  porcentaje se incremento notoriamente al suprimir las solicitudes sin calificación gracias a la acción propuesta por el auditor y al plan de mejoramiento  al incrementar el porcentaje en la meta según el promedio obtenido en el año 2019, en vista que el trabajo de la oficina asesora de comunicaciones esta siendo bien visto y valorado, en busca de la mejora constante y optimización de nuestro servicios. 
Aunque se supero la meta establecida se requiere realizar seguimiento a las solicitudes que están sin calificación y llevar a cabo actividades para que estas sean valoradas y así poder mantener la satisfacción del usuario e incrementar el resultado en miras a obtener un 100%
II TRIMESTRE
Aunque se logro la meta establecida aun se requiere realizar seguimiento a aquellas solicitudes sin calificación, por lo que se enviará correos a los solicitantes que no califican pidiendo por favor su calificación, mostrándoles que esta es importante para nuestro proceso, resultados y mejora continua.
III TRIMESTRE
Se continua con el envió de correos a aquellos solicitantes que no califican los servicios prestados, así mismo, en la circular emitida sobre lineamientos de uso adecuado de SIS allí se indica que por favor una vez culminado el proceso de solicitud se califique el mismo; la circular fue enviada a cada proceso y su respectivo director o jefe, así como también a directores de extensiones y seccionales, decanos y coordinadores de programas ya que estas son las personas que tienen habilitado el rol para hacer solicitudes, por otra parte fue enviado a los docentes, sin embargo, ellos no tienen habilitado este rol, pero en caso de que tengan algún requerimiento allí se indicó el conducto regular es a través de su coordinador o decano de programa o facultad. </t>
        </is>
      </c>
      <c r="O35" s="804" t="n"/>
      <c r="P35" s="245" t="n"/>
    </row>
    <row r="36" ht="60" customFormat="1" customHeight="1" s="243">
      <c r="B36" s="245" t="n"/>
      <c r="C36" s="803" t="n"/>
      <c r="I36" s="804" t="n"/>
      <c r="O36" s="804" t="n"/>
      <c r="P36" s="245" t="n"/>
    </row>
    <row r="37" ht="54" customFormat="1" customHeight="1" s="243">
      <c r="B37" s="245" t="n"/>
      <c r="C37" s="803" t="n"/>
      <c r="I37" s="804" t="n"/>
      <c r="O37" s="804" t="n"/>
      <c r="P37" s="245" t="n"/>
    </row>
    <row r="38" ht="59.25" customFormat="1" customHeight="1" s="243">
      <c r="B38" s="245" t="n"/>
      <c r="C38" s="803" t="n"/>
      <c r="I38" s="804" t="n"/>
      <c r="O38" s="804" t="n"/>
      <c r="P38" s="245" t="n"/>
    </row>
    <row r="39" ht="60.75" customFormat="1" customHeight="1" s="243">
      <c r="B39" s="245" t="n"/>
      <c r="C39" s="803" t="n"/>
      <c r="I39" s="804" t="n"/>
      <c r="O39" s="804" t="n"/>
      <c r="P39" s="245" t="n"/>
    </row>
    <row r="40" ht="68.2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45" customFormat="1" customHeight="1" s="247">
      <c r="B47" s="246" t="n"/>
      <c r="C47" s="763">
        <f>G18</f>
        <v/>
      </c>
      <c r="D47" s="762" t="n">
        <v>361</v>
      </c>
      <c r="E47" s="762" t="n">
        <v>673</v>
      </c>
      <c r="F47" s="762" t="n">
        <v>1086</v>
      </c>
      <c r="G47" s="762" t="n"/>
      <c r="H47" s="762" t="n"/>
      <c r="I47" s="762" t="n"/>
      <c r="J47" s="762" t="n"/>
      <c r="K47" s="762" t="n"/>
      <c r="L47" s="762" t="n"/>
      <c r="M47" s="762" t="n"/>
      <c r="N47" s="762" t="n"/>
      <c r="O47" s="762" t="n"/>
      <c r="P47" s="246" t="n"/>
    </row>
    <row r="48" ht="30" customFormat="1" customHeight="1" s="247">
      <c r="B48" s="246" t="n"/>
      <c r="C48" s="763">
        <f>G19</f>
        <v/>
      </c>
      <c r="D48" s="762" t="n">
        <v>364</v>
      </c>
      <c r="E48" s="762" t="n">
        <v>686</v>
      </c>
      <c r="F48" s="762" t="n">
        <v>1093</v>
      </c>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bu2z8Ncc/dvJgryndtasYA==" formatRows="1" sort="1" spinCount="100000" hashValue="dZfojKn3sFB1FjmFmUiVP+RBiL2OI1fOy0vJRPzhmH5GC1u3iZ1zLQvbXxBlZZVAncPvm7ggJvUTuFNwD2Q7DQ=="/>
  <mergeCells count="84">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19.xml><?xml version="1.0" encoding="utf-8"?>
<worksheet xmlns="http://schemas.openxmlformats.org/spreadsheetml/2006/main">
  <sheetPr codeName="Hoja96">
    <tabColor rgb="FFEDE394"/>
    <outlinePr summaryBelow="1" summaryRight="1"/>
    <pageSetUpPr fitToPage="1"/>
  </sheetPr>
  <dimension ref="A1:AB98"/>
  <sheetViews>
    <sheetView topLeftCell="A5"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Misional</t>
        </is>
      </c>
      <c r="F12" s="801" t="n"/>
      <c r="G12" s="801" t="n"/>
      <c r="H12" s="802" t="n"/>
      <c r="I12" s="763" t="inlineStr">
        <is>
          <t>NOMBRE DEL INDICADOR</t>
        </is>
      </c>
      <c r="J12" s="802" t="n"/>
      <c r="K12" s="463" t="inlineStr">
        <is>
          <t>Inscripciones efectivas</t>
        </is>
      </c>
      <c r="L12" s="801" t="n"/>
      <c r="M12" s="801" t="n"/>
      <c r="N12" s="801" t="n"/>
      <c r="O12" s="802" t="n"/>
      <c r="P12" s="245" t="n"/>
    </row>
    <row r="13" customFormat="1" s="243">
      <c r="B13" s="245" t="n"/>
      <c r="C13" s="684" t="inlineStr">
        <is>
          <t>PROCESO GESTIÓN</t>
        </is>
      </c>
      <c r="D13" s="802" t="n"/>
      <c r="E13" s="706" t="inlineStr">
        <is>
          <t>Admisiones y Registro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Oficina de Admisiones y Registro-Profesional Universitario I</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0.95</v>
      </c>
      <c r="O17" s="802" t="n"/>
      <c r="P17" s="544" t="n"/>
    </row>
    <row r="18" ht="15.75" customFormat="1" customHeight="1" s="243">
      <c r="B18" s="245" t="n"/>
      <c r="C18" s="684" t="inlineStr">
        <is>
          <t>FORMULA</t>
        </is>
      </c>
      <c r="D18" s="800" t="n"/>
      <c r="E18" s="684" t="inlineStr">
        <is>
          <t>NUMERADOR</t>
        </is>
      </c>
      <c r="F18" s="802" t="n"/>
      <c r="G18" s="762" t="inlineStr">
        <is>
          <t>Inscritos efectivos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xml:space="preserve">total de aspirantes inscritos por Sede, seccional y extensión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Unidad Regional</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0 - 70%</t>
        </is>
      </c>
      <c r="M22" s="328" t="inlineStr">
        <is>
          <t>71% - 84%</t>
        </is>
      </c>
      <c r="N22" s="329" t="inlineStr">
        <is>
          <t>85% - 95%</t>
        </is>
      </c>
      <c r="O22" s="255" t="inlineStr">
        <is>
          <t>96% - 100%</t>
        </is>
      </c>
      <c r="P22" s="245" t="n"/>
    </row>
    <row r="23" ht="26.25" customFormat="1" customHeight="1" s="243">
      <c r="B23" s="245" t="n"/>
      <c r="C23" s="684" t="inlineStr">
        <is>
          <t>ORIGEN DE DATOS NUMERADOR</t>
        </is>
      </c>
      <c r="D23" s="802" t="n"/>
      <c r="E23" s="475" t="inlineStr">
        <is>
          <t>Base de datos procedimiento Inscripción y Selección de Aspirantes</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Base de datos procedimiento Inscripción y Selección de Aspirantes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46.5" customFormat="1" customHeight="1" s="243">
      <c r="B28" s="245" t="n"/>
      <c r="C28" s="803" t="n"/>
      <c r="I28" s="804" t="n"/>
      <c r="J28" s="394" t="inlineStr">
        <is>
          <t>Para este 1er. Periodo académico del 2020 y teniendo en cuenta el proceso y seguimiento de inscripción de los aspirantes a cursar un programa determinado en nuestra Institución, para cada periodo académico, se logra evidenciar que tal cual los semestres anteriores, se realizan los ajustes pertinentes y se notifican así mismo dentro del formulario de inscripción, diligenciando paso a paso la información allí requerida, de manera clara, exacta y concisa para que la posible parte interesada, tenga en cuenta y lea detenidamente la información allí a consignar, para lograr sacar su proceso adelante y finiquitar con éxito el ingreso a la Universidad, culminando así ser un inscrito real y efectivo. 
Citado lo anterior, para el IPA 2020 se obtuvo un 90% de inscritos efectivos                                                                con respecto a la meta propuesta del 100%, quiere decir que para este primer periodo se mantuvo el respectivo 96,97% frente a lo esperado, con un total de 4283 aspirantes que hicieron el proceso de inscripción, teniendo en cuenta 32 registros de estudiantes excluidos. Se asumen algunas inconsistencias a la hora de: la parte interesada puede estar inscrita ya en otra(s) Entidades de Educación Superior, no se oferta el Programa deseado y deciden desistir con su proceso y no menos importante, el no leer detalladamente el instructivo y no seguir apropiadamente el proceso de inscripción. Este tipo de escenarios reflejados, sin duda alguna logran afectar el proceso de inscripción con éxito, de las partes interesadas, estropeando así el resultado esperado del cumplimiento del objetivo trazado, alcanzable y medible por parte del área de Admisiones y registro.
Como gestión del cambio, se mantiene la idea propuesta de tener en cuenta para el IIPA, el factor de Inclusión Educativa (políticas internas de inclusión) y se transforma el proceso a raíz de la pandemia a nivel mundial del Covid- 19, en cuanto al requisito de las Pruebas ICFES.</t>
        </is>
      </c>
      <c r="O28" s="804" t="n"/>
    </row>
    <row r="29" ht="48.75" customFormat="1" customHeight="1" s="243">
      <c r="B29" s="245" t="n"/>
      <c r="C29" s="803" t="n"/>
      <c r="I29" s="804" t="n"/>
      <c r="O29" s="804" t="n"/>
      <c r="P29" s="245" t="n"/>
    </row>
    <row r="30" ht="44.25" customFormat="1" customHeight="1" s="243">
      <c r="B30" s="245" t="n"/>
      <c r="C30" s="803" t="n"/>
      <c r="I30" s="804" t="n"/>
      <c r="O30" s="804" t="n"/>
      <c r="P30" s="245" t="n"/>
    </row>
    <row r="31" ht="58.5" customFormat="1" customHeight="1" s="243">
      <c r="B31" s="245" t="n"/>
      <c r="C31" s="803" t="n"/>
      <c r="I31" s="804" t="n"/>
      <c r="O31" s="804" t="n"/>
      <c r="P31" s="245" t="n"/>
    </row>
    <row r="32" ht="49.5" customFormat="1" customHeight="1" s="243">
      <c r="B32" s="245" t="n"/>
      <c r="C32" s="803" t="n"/>
      <c r="I32" s="804" t="n"/>
      <c r="O32" s="804" t="n"/>
      <c r="P32" s="245" t="n"/>
    </row>
    <row r="33" ht="49.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69.75" customFormat="1" customHeight="1" s="243">
      <c r="B35" s="245" t="n"/>
      <c r="C35" s="803" t="n"/>
      <c r="I35" s="804" t="n"/>
      <c r="J35" s="394" t="inlineStr">
        <is>
          <t xml:space="preserve">admisiones tiene a disposición de los aspirantes la ventanilla de admisiones para que ellos cuenten con un servicio de asesoramiento al momento de hacer la inscripción (no disponible en el semestre) y por último se cuenta con un tutorial que muestra el paso a paso del proceso de inscripción que se encuentra en la página de la universidad.  
Se actualiza el instructivo de acompañamiento del proceso de inscripción, el cual se publica en el enlace "admisiones" de la página institucional, solicitando a la Oficina de Comunicaciones la publicación de las fechas de inscripción, esta actualización del formulario de inscripción, requisitos adquiridos y plan de contingencia, Pandemia mundial Covid-19.
Para el periodo académico siguiente 2020-2: La oficina de Admisiones y Registro, estipulado ya en la plataforma institucional, el instructivo que muestra a las partes interesadas el paso a paso del proceso de inscripción de forma fácil y entendible; a su vez, cuenta con un tutorial que indica aspectos a tener en cuenta a la hora del diligenciamiento, reportado también en nuestro portal institucional. 
En vista de la crisis de salud por la que atravesamos, con la pandemia del Covid-19 a nivel mundial, se limita la atención suministrada a los estudiantes por medio de la ventanilla de admisiones y/o líneas telefónicas con sus respectivas extensiones, como plan de contingencia, se mantiene la comunicación constante, vía telefónica-celular, WhatsApp, correo de área de Admisiones y Registro e Institucional del personal encargado para continuar prestando el mejor servicio de atención a estudiantes, orientar a los aspirantes en el proceso y a su disposición, el contar con un servicio de asesoramiento al momento de realizar la inscripción, por último a tener en cuenta el factor de inclusión educativa (políticas internas de inclusión), se anexa dentro de los datos personales a solicitud de diligenciamiento del formulario de inscripción, que cada parte interesada especifique si pertenece alguna comunidad étnica, si maneja algún tipo de discapacidad o pertenece socialmente a grupos vulnerables, Leyes 1084-2006.
Se tiene en cuenta la Fase #1. Requisito ICFES, para las inscripciones del IIPA. (Plan de contingencia) citado en comunicado No. 15 “Implementar el Decreto Legislativo 532 del 08 de abril de 2020 expedido por el Gobierno Nacional, siendo cubiertas por las pruebas asignadas con su respectivo %; 1. Prueba Gral. (Presentada por todos aquellos quienes cancelaron su respectiva inscripción) 2. Prueba Vocacional, implementada por cada Facultad y la tercera es la entrevista realizada por la plataforma Teams con el Coordinador de Programa, respectivamente.
Actualización del Procedimientos del modelo de operación digital - MARP02.
</t>
        </is>
      </c>
      <c r="O35" s="804" t="n"/>
      <c r="P35" s="245" t="n"/>
    </row>
    <row r="36" ht="70.5" customFormat="1" customHeight="1" s="243">
      <c r="B36" s="245" t="n"/>
      <c r="C36" s="803" t="n"/>
      <c r="I36" s="804" t="n"/>
      <c r="O36" s="804" t="n"/>
      <c r="P36" s="245" t="n"/>
    </row>
    <row r="37" ht="84" customFormat="1" customHeight="1" s="243">
      <c r="B37" s="245" t="n"/>
      <c r="C37" s="803" t="n"/>
      <c r="I37" s="804" t="n"/>
      <c r="O37" s="804" t="n"/>
      <c r="P37" s="245" t="n"/>
    </row>
    <row r="38" ht="83.25" customFormat="1" customHeight="1" s="243">
      <c r="B38" s="245" t="n"/>
      <c r="C38" s="803" t="n"/>
      <c r="I38" s="804" t="n"/>
      <c r="O38" s="804" t="n"/>
      <c r="P38" s="245" t="n"/>
    </row>
    <row r="39" ht="93.75" customFormat="1" customHeight="1" s="243">
      <c r="B39" s="245" t="n"/>
      <c r="C39" s="803" t="n"/>
      <c r="I39" s="804" t="n"/>
      <c r="O39" s="804" t="n"/>
      <c r="P39" s="245" t="n"/>
    </row>
    <row r="40" ht="103.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26.25" customFormat="1" customHeight="1" s="247">
      <c r="B47" s="246" t="n"/>
      <c r="C47" s="763">
        <f>G18</f>
        <v/>
      </c>
      <c r="D47" s="218" t="n">
        <v>3843</v>
      </c>
      <c r="E47" s="762" t="n"/>
      <c r="F47" s="762" t="n"/>
      <c r="G47" s="762" t="n"/>
      <c r="H47" s="762" t="n"/>
      <c r="I47" s="762" t="n"/>
      <c r="J47" s="762" t="n"/>
      <c r="K47" s="762" t="n"/>
      <c r="L47" s="762" t="n"/>
      <c r="M47" s="762" t="n"/>
      <c r="N47" s="762" t="n"/>
      <c r="O47" s="762" t="n"/>
      <c r="P47" s="246" t="n"/>
    </row>
    <row r="48" ht="45" customFormat="1" customHeight="1" s="247">
      <c r="B48" s="246" t="n"/>
      <c r="C48" s="763">
        <f>G19</f>
        <v/>
      </c>
      <c r="D48" s="762" t="n">
        <v>4283</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41.25" customFormat="1" customHeight="1" s="317">
      <c r="A54" s="316" t="n"/>
      <c r="B54" s="318" t="n"/>
      <c r="C54" s="785" t="inlineStr">
        <is>
          <t>Sede Fusagasugá</t>
        </is>
      </c>
      <c r="D54" s="820" t="n"/>
      <c r="E54" s="820" t="n"/>
      <c r="F54" s="821" t="n"/>
      <c r="G54" s="539" t="inlineStr">
        <is>
          <t>Inscritos Efectivos Totales 596     =  15,50%</t>
        </is>
      </c>
      <c r="H54" s="820" t="n"/>
      <c r="I54" s="820" t="n"/>
      <c r="J54" s="821" t="n"/>
      <c r="K54" s="519" t="inlineStr">
        <is>
          <t>Del total de los aspirantes inscritos, quienes realizaron su proceso de inscripción satisfactorio fueron 596 para la Sede de Fusagasugá.</t>
        </is>
      </c>
      <c r="L54" s="820" t="n"/>
      <c r="M54" s="820" t="n"/>
      <c r="N54" s="820" t="n"/>
      <c r="O54" s="821" t="n"/>
      <c r="P54" s="318" t="n"/>
      <c r="Q54" s="316" t="n"/>
      <c r="R54" s="316" t="n"/>
      <c r="S54" s="316" t="n"/>
      <c r="T54" s="316" t="n"/>
      <c r="U54" s="316" t="n"/>
      <c r="V54" s="316" t="n"/>
      <c r="W54" s="316" t="n"/>
      <c r="X54" s="316" t="n"/>
      <c r="Y54" s="316" t="n"/>
      <c r="Z54" s="316" t="n"/>
      <c r="AA54" s="316" t="n"/>
      <c r="AB54" s="316" t="n"/>
    </row>
    <row r="55" ht="34.5" customFormat="1" customHeight="1" s="317">
      <c r="A55" s="316" t="n"/>
      <c r="B55" s="318" t="n"/>
      <c r="C55" s="785" t="inlineStr">
        <is>
          <t>Seccional Girardot</t>
        </is>
      </c>
      <c r="D55" s="820" t="n"/>
      <c r="E55" s="820" t="n"/>
      <c r="F55" s="821" t="n"/>
      <c r="G55" s="539" t="inlineStr">
        <is>
          <t>Inscritos Efectivos Totales 371    =   9,65%</t>
        </is>
      </c>
      <c r="H55" s="820" t="n"/>
      <c r="I55" s="820" t="n"/>
      <c r="J55" s="821" t="n"/>
      <c r="K55" s="519" t="inlineStr">
        <is>
          <t>Del total de los aspirantes inscritos, quienes realizaron su proceso de inscripción satisfactorio fueron 371 para la Seccional Girardot.</t>
        </is>
      </c>
      <c r="L55" s="820" t="n"/>
      <c r="M55" s="820" t="n"/>
      <c r="N55" s="820" t="n"/>
      <c r="O55" s="821" t="n"/>
      <c r="P55" s="318" t="n"/>
      <c r="Q55" s="316" t="n"/>
      <c r="R55" s="316" t="n"/>
      <c r="S55" s="316" t="n"/>
      <c r="T55" s="316" t="n"/>
      <c r="U55" s="316" t="n"/>
      <c r="V55" s="316" t="n"/>
      <c r="W55" s="316" t="n"/>
      <c r="X55" s="316" t="n"/>
      <c r="Y55" s="316" t="n"/>
      <c r="Z55" s="316" t="n"/>
      <c r="AA55" s="316" t="n"/>
      <c r="AB55" s="316" t="n"/>
    </row>
    <row r="56" ht="32.25" customFormat="1" customHeight="1" s="317">
      <c r="A56" s="316" t="n"/>
      <c r="B56" s="318" t="n"/>
      <c r="C56" s="785" t="inlineStr">
        <is>
          <t>Seccional Ubaté</t>
        </is>
      </c>
      <c r="D56" s="820" t="n"/>
      <c r="E56" s="820" t="n"/>
      <c r="F56" s="821" t="n"/>
      <c r="G56" s="539" t="inlineStr">
        <is>
          <t>Inscritos Efectivos Totales 216   =   5,62%</t>
        </is>
      </c>
      <c r="H56" s="820" t="n"/>
      <c r="I56" s="820" t="n"/>
      <c r="J56" s="821" t="n"/>
      <c r="K56" s="519" t="inlineStr">
        <is>
          <t>Del total de los aspirantes inscritos, quienes realizaron su proceso de inscripción satisfactorio fueron 216 para la Seccional Ubaté.</t>
        </is>
      </c>
      <c r="L56" s="820" t="n"/>
      <c r="M56" s="820" t="n"/>
      <c r="N56" s="820" t="n"/>
      <c r="O56" s="821" t="n"/>
      <c r="P56" s="318" t="n"/>
      <c r="Q56" s="316" t="n"/>
      <c r="R56" s="316" t="n"/>
      <c r="S56" s="316" t="n"/>
      <c r="T56" s="316" t="n"/>
      <c r="U56" s="316" t="n"/>
      <c r="V56" s="316" t="n"/>
      <c r="W56" s="316" t="n"/>
      <c r="X56" s="316" t="n"/>
      <c r="Y56" s="316" t="n"/>
      <c r="Z56" s="316" t="n"/>
      <c r="AA56" s="316" t="n"/>
      <c r="AB56" s="316" t="n"/>
    </row>
    <row r="57" ht="32.25" customFormat="1" customHeight="1" s="317">
      <c r="A57" s="316" t="n"/>
      <c r="B57" s="318" t="n"/>
      <c r="C57" s="785" t="inlineStr">
        <is>
          <t>Extensión Facatativá</t>
        </is>
      </c>
      <c r="D57" s="820" t="n"/>
      <c r="E57" s="820" t="n"/>
      <c r="F57" s="821" t="n"/>
      <c r="G57" s="539" t="inlineStr">
        <is>
          <t>Inscritos Efectivos Totales 1086    =   28,25%</t>
        </is>
      </c>
      <c r="H57" s="820" t="n"/>
      <c r="I57" s="820" t="n"/>
      <c r="J57" s="821" t="n"/>
      <c r="K57" s="519" t="inlineStr">
        <is>
          <t>Del total de los aspirantes inscritos, quienes realizaron su proceso de inscripción satisfactorio fueron 1086 para la Extensión Facatativá.</t>
        </is>
      </c>
      <c r="L57" s="820" t="n"/>
      <c r="M57" s="820" t="n"/>
      <c r="N57" s="820" t="n"/>
      <c r="O57" s="821" t="n"/>
      <c r="P57" s="318" t="n"/>
      <c r="Q57" s="316" t="n"/>
      <c r="R57" s="316" t="n"/>
      <c r="S57" s="316" t="n"/>
      <c r="T57" s="316" t="n"/>
      <c r="U57" s="316" t="n"/>
      <c r="V57" s="316" t="n"/>
      <c r="W57" s="316" t="n"/>
      <c r="X57" s="316" t="n"/>
      <c r="Y57" s="316" t="n"/>
      <c r="Z57" s="316" t="n"/>
      <c r="AA57" s="316" t="n"/>
      <c r="AB57" s="316" t="n"/>
    </row>
    <row r="58" ht="30" customFormat="1" customHeight="1" s="317">
      <c r="A58" s="316" t="n"/>
      <c r="B58" s="318" t="n"/>
      <c r="C58" s="785" t="inlineStr">
        <is>
          <t>Extensión Chía</t>
        </is>
      </c>
      <c r="D58" s="820" t="n"/>
      <c r="E58" s="820" t="n"/>
      <c r="F58" s="821" t="n"/>
      <c r="G58" s="539" t="inlineStr">
        <is>
          <t>Inscritos Efectivos Totales 456      =   11,86%</t>
        </is>
      </c>
      <c r="H58" s="820" t="n"/>
      <c r="I58" s="820" t="n"/>
      <c r="J58" s="821" t="n"/>
      <c r="K58" s="519" t="inlineStr">
        <is>
          <t>Del total de los aspirantes inscritos, quienes realizaron su proceso de inscripción satisfactorio fueron 456 para la Extensión Chía.</t>
        </is>
      </c>
      <c r="L58" s="820" t="n"/>
      <c r="M58" s="820" t="n"/>
      <c r="N58" s="820" t="n"/>
      <c r="O58" s="821" t="n"/>
      <c r="P58" s="318" t="n"/>
      <c r="Q58" s="316" t="n"/>
      <c r="R58" s="316" t="n"/>
      <c r="S58" s="316" t="n"/>
      <c r="T58" s="316" t="n"/>
      <c r="U58" s="316" t="n"/>
      <c r="V58" s="316" t="n"/>
      <c r="W58" s="316" t="n"/>
      <c r="X58" s="316" t="n"/>
      <c r="Y58" s="316" t="n"/>
      <c r="Z58" s="316" t="n"/>
      <c r="AA58" s="316" t="n"/>
      <c r="AB58" s="316" t="n"/>
    </row>
    <row r="59" ht="25.5" customFormat="1" customHeight="1" s="317">
      <c r="A59" s="316" t="n"/>
      <c r="B59" s="318" t="n"/>
      <c r="C59" s="542" t="inlineStr">
        <is>
          <t>Extensión Zipaquirá</t>
        </is>
      </c>
      <c r="D59" s="812" t="n"/>
      <c r="E59" s="812" t="n"/>
      <c r="F59" s="813" t="n"/>
      <c r="G59" s="543" t="inlineStr">
        <is>
          <t>Inscritos Efectivos Totales 115     =   2,99%</t>
        </is>
      </c>
      <c r="H59" s="812" t="n"/>
      <c r="I59" s="812" t="n"/>
      <c r="J59" s="813" t="n"/>
      <c r="K59" s="519" t="inlineStr">
        <is>
          <t>Del total de los aspirantes inscritos, quienes realizaron su proceso de inscripción satisfactorio fueron 115 para la Extensión Zipaquirá.</t>
        </is>
      </c>
      <c r="L59" s="820" t="n"/>
      <c r="M59" s="820" t="n"/>
      <c r="N59" s="820" t="n"/>
      <c r="O59" s="821" t="n"/>
      <c r="P59" s="318" t="n"/>
      <c r="Q59" s="316" t="n"/>
      <c r="R59" s="316" t="n"/>
      <c r="S59" s="316" t="n"/>
      <c r="T59" s="316" t="n"/>
      <c r="U59" s="316" t="n"/>
      <c r="V59" s="316" t="n"/>
      <c r="W59" s="316" t="n"/>
      <c r="X59" s="316" t="n"/>
      <c r="Y59" s="316" t="n"/>
      <c r="Z59" s="316" t="n"/>
      <c r="AA59" s="316" t="n"/>
      <c r="AB59" s="316" t="n"/>
    </row>
    <row r="60" ht="30.75" customFormat="1" customHeight="1" s="317">
      <c r="A60" s="316" t="n"/>
      <c r="B60" s="318" t="n"/>
      <c r="C60" s="540" t="inlineStr">
        <is>
          <t>Extensión Soacha</t>
        </is>
      </c>
      <c r="D60" s="825" t="n"/>
      <c r="E60" s="825" t="n"/>
      <c r="F60" s="826" t="n"/>
      <c r="G60" s="541" t="inlineStr">
        <is>
          <t>Inscritos Efectivos Totales 1035    =   26,93%</t>
        </is>
      </c>
      <c r="H60" s="825" t="n"/>
      <c r="I60" s="825" t="n"/>
      <c r="J60" s="826" t="n"/>
      <c r="K60" s="519" t="inlineStr">
        <is>
          <t>Del total de los aspirantes inscritos, quienes realizaron su proceso de inscripción satisfactorio fueron 1035 para la Extensión Soacha.</t>
        </is>
      </c>
      <c r="L60" s="820" t="n"/>
      <c r="M60" s="820" t="n"/>
      <c r="N60" s="820" t="n"/>
      <c r="O60" s="821"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iM3iRo4KQFdIgpb6nLjScw==" formatRows="1" sort="1" spinCount="100000" hashValue="L/RumkNdkLp/jvSqeJtEcwhCQWx+KPIQasWUR2a4jmtgAL0rmqtSCX/vDdxM0xMB3crPElLaccKJlJ7WR8B1eQ=="/>
  <mergeCells count="84">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2.xml><?xml version="1.0" encoding="utf-8"?>
<worksheet xmlns="http://schemas.openxmlformats.org/spreadsheetml/2006/main">
  <sheetPr codeName="Hoja111">
    <tabColor rgb="FFEDE394"/>
    <outlinePr summaryBelow="1" summaryRight="1"/>
    <pageSetUpPr fitToPage="1"/>
  </sheetPr>
  <dimension ref="A1:AB94"/>
  <sheetViews>
    <sheetView topLeftCell="A13"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Estratégico</t>
        </is>
      </c>
      <c r="F12" s="801" t="n"/>
      <c r="G12" s="801" t="n"/>
      <c r="H12" s="802" t="n"/>
      <c r="I12" s="763" t="inlineStr">
        <is>
          <t>NOMBRE DEL INDICADOR</t>
        </is>
      </c>
      <c r="J12" s="802" t="n"/>
      <c r="K12" s="463" t="inlineStr">
        <is>
          <t>Medición de satisfacción del cliente</t>
        </is>
      </c>
      <c r="L12" s="801" t="n"/>
      <c r="M12" s="801" t="n"/>
      <c r="N12" s="801" t="n"/>
      <c r="O12" s="802" t="n"/>
      <c r="P12" s="245" t="n"/>
    </row>
    <row r="13" customFormat="1" s="243">
      <c r="B13" s="245" t="n"/>
      <c r="C13" s="684" t="inlineStr">
        <is>
          <t>PROCESO GESTIÓN</t>
        </is>
      </c>
      <c r="D13" s="802" t="n"/>
      <c r="E13" s="706" t="inlineStr">
        <is>
          <t>Planeación Institucional</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Planeación Institucional</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0.82</v>
      </c>
      <c r="O17" s="802" t="n"/>
      <c r="P17" s="544" t="n"/>
    </row>
    <row r="18" customFormat="1" s="243">
      <c r="B18" s="245" t="n"/>
      <c r="C18" s="684" t="inlineStr">
        <is>
          <t>FORMULA</t>
        </is>
      </c>
      <c r="D18" s="800" t="n"/>
      <c r="E18" s="684" t="inlineStr">
        <is>
          <t>NUMERADOR</t>
        </is>
      </c>
      <c r="F18" s="802" t="n"/>
      <c r="G18" s="481" t="inlineStr">
        <is>
          <t>(# Total encuestas con calificación mayor a 4)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Total encuestas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0 - 59,9%</t>
        </is>
      </c>
      <c r="M22" s="328" t="inlineStr">
        <is>
          <t>60% - 69,9%</t>
        </is>
      </c>
      <c r="N22" s="329" t="inlineStr">
        <is>
          <t>70% - 82%</t>
        </is>
      </c>
      <c r="O22" s="255" t="inlineStr">
        <is>
          <t>82,1% - 100%</t>
        </is>
      </c>
      <c r="P22" s="245" t="n"/>
    </row>
    <row r="23" ht="26.25" customFormat="1" customHeight="1" s="243">
      <c r="B23" s="245" t="n"/>
      <c r="C23" s="684" t="inlineStr">
        <is>
          <t>ORIGEN DE DATOS NUMERADOR</t>
        </is>
      </c>
      <c r="D23" s="802" t="n"/>
      <c r="E23" s="411" t="inlineStr">
        <is>
          <t xml:space="preserve">Encuestas Satisfacción al Cliente </t>
        </is>
      </c>
      <c r="F23" s="801" t="n"/>
      <c r="G23" s="802" t="n"/>
      <c r="H23" s="818" t="inlineStr">
        <is>
          <t>FRECUENCIA DE LA MEDICIÓN</t>
        </is>
      </c>
      <c r="I23" s="800" t="n"/>
      <c r="J23" s="762" t="inlineStr">
        <is>
          <t>ANUAL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11" t="inlineStr">
        <is>
          <t xml:space="preserve">Encuestas Satisfacción al Cliente </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Se formuló una encuesta de percepción de satisfacción del usuario con los procesos institucionales en conjunto con la dirección de autoevaluación y acreditación y la oficina de atención al ciudadano. Se cargó en el aplicativo de encuestas de la universidad y se aplicó a estudiantes, docentes, administrativos, graduados y comunidad en general. 
En fecha viernes 23 de octubre se realiza corte de información y se aplica la metodología construida para dicho análisis de satisfacción con un resultado del 82%.</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 xml:space="preserve">Se formuló una metodología que se formalizará por medio de una guía de planeación institucional. </t>
        </is>
      </c>
      <c r="O35" s="804" t="n"/>
      <c r="P35" s="245" t="n"/>
    </row>
    <row r="36" ht="15.75" customFormat="1" customHeight="1" s="243">
      <c r="B36" s="245" t="n"/>
      <c r="C36" s="803" t="n"/>
      <c r="I36" s="804" t="n"/>
      <c r="J36" s="808" t="n"/>
      <c r="K36" s="808" t="n"/>
      <c r="L36" s="808" t="n"/>
      <c r="M36" s="808" t="n"/>
      <c r="N36" s="808" t="n"/>
      <c r="O36" s="807" t="n"/>
      <c r="P36" s="245" t="n"/>
    </row>
    <row r="37" ht="15.75" customFormat="1" customHeight="1" s="243">
      <c r="B37" s="245" t="n"/>
      <c r="C37" s="803" t="n"/>
      <c r="I37" s="804" t="n"/>
      <c r="J37" s="400" t="inlineStr">
        <is>
          <t xml:space="preserve">RESPONSABLE </t>
        </is>
      </c>
      <c r="O37" s="804" t="n"/>
      <c r="P37" s="245" t="n"/>
    </row>
    <row r="38" ht="15.75" customFormat="1" customHeight="1" s="243">
      <c r="B38" s="245" t="n"/>
      <c r="C38" s="803" t="n"/>
      <c r="I38" s="804" t="n"/>
      <c r="J38" s="402">
        <f>E14</f>
        <v/>
      </c>
      <c r="O38" s="804" t="n"/>
      <c r="P38" s="245" t="n"/>
    </row>
    <row r="39" ht="16.5" customFormat="1" customHeight="1" s="243">
      <c r="B39" s="245" t="n"/>
      <c r="C39" s="806" t="n"/>
      <c r="D39" s="808" t="n"/>
      <c r="E39" s="808" t="n"/>
      <c r="F39" s="808" t="n"/>
      <c r="G39" s="808" t="n"/>
      <c r="H39" s="808" t="n"/>
      <c r="I39" s="807" t="n"/>
      <c r="J39" s="418" t="n"/>
      <c r="K39" s="808" t="n"/>
      <c r="L39" s="808" t="n"/>
      <c r="M39" s="808" t="n"/>
      <c r="N39" s="808" t="n"/>
      <c r="O39" s="807" t="n"/>
      <c r="P39" s="245" t="n"/>
    </row>
    <row r="40" ht="16.5" customFormat="1" customHeight="1" s="243">
      <c r="B40" s="245" t="n"/>
      <c r="C40" s="319" t="n"/>
      <c r="D40" s="319" t="n"/>
      <c r="E40" s="319" t="n"/>
      <c r="F40" s="319" t="n"/>
      <c r="G40" s="319" t="n"/>
      <c r="H40" s="319" t="n"/>
      <c r="I40" s="319" t="n"/>
      <c r="J40" s="319" t="n"/>
      <c r="K40" s="319" t="n"/>
      <c r="L40" s="319" t="n"/>
      <c r="M40" s="319" t="n"/>
      <c r="N40" s="319" t="n"/>
      <c r="O40" s="319" t="n"/>
      <c r="P40" s="245" t="n"/>
    </row>
    <row r="41" ht="15" customFormat="1" customHeight="1" s="247">
      <c r="B41" s="246" t="n"/>
      <c r="C41" s="819" t="inlineStr">
        <is>
          <t>PERIODO DE EVALUACIÓN</t>
        </is>
      </c>
      <c r="D41" s="808" t="n"/>
      <c r="E41" s="808" t="n"/>
      <c r="F41" s="808" t="n"/>
      <c r="G41" s="808" t="n"/>
      <c r="H41" s="808" t="n"/>
      <c r="I41" s="808" t="n"/>
      <c r="J41" s="808" t="n"/>
      <c r="K41" s="808" t="n"/>
      <c r="L41" s="808" t="n"/>
      <c r="M41" s="808" t="n"/>
      <c r="N41" s="808" t="n"/>
      <c r="O41" s="807" t="n"/>
      <c r="P41" s="246" t="n"/>
    </row>
    <row r="42" customFormat="1" s="247">
      <c r="B42" s="246" t="n"/>
      <c r="C42" s="684" t="inlineStr">
        <is>
          <t>MES</t>
        </is>
      </c>
      <c r="D42" s="762">
        <f>IF(J23="MENSUAL","ENERO",IF(J23="TRIMESTRAL","MARZO",IF(J23="SEMESTRAL","JUNIO",IF(J23="ANUAL",YEAR(TODAY()),""))))</f>
        <v/>
      </c>
      <c r="E42" s="762">
        <f>IF(J23="MENSUAL","FEBRERO",IF(J23="TRIMESTRAL","JUNIO",IF(J23="SEMESTRAL","DICIEMBRE","")))</f>
        <v/>
      </c>
      <c r="F42" s="762">
        <f>IF(J23="MENSUAL","MARZO",IF(J23="TRIMESTRAL","SEPTIEMBRE",""))</f>
        <v/>
      </c>
      <c r="G42" s="762">
        <f>IF(J23="MENSUAL","ABRIL",IF(J23="TRIMESTRAL","DICIEMBRE",""))</f>
        <v/>
      </c>
      <c r="H42" s="762">
        <f>IF(J23="MENSUAL","MAYO","")</f>
        <v/>
      </c>
      <c r="I42" s="762">
        <f>IF(J23="MENSUAL","JUNIO","")</f>
        <v/>
      </c>
      <c r="J42" s="762">
        <f>IF(J23="MENSUAL","JULIO","")</f>
        <v/>
      </c>
      <c r="K42" s="762">
        <f>IF(J23="MENSUAL","AGOSTO","")</f>
        <v/>
      </c>
      <c r="L42" s="762">
        <f>IF(J23="MENSUAL","SEPTIEMBRE","")</f>
        <v/>
      </c>
      <c r="M42" s="762">
        <f>IF(J23="MENSUAL","OCTUBRE","")</f>
        <v/>
      </c>
      <c r="N42" s="762">
        <f>IF(J23="MENSUAL","NOVIEMBRE","")</f>
        <v/>
      </c>
      <c r="O42" s="762">
        <f>IF(J23="MENSUAL","DICIEMBRE","")</f>
        <v/>
      </c>
      <c r="P42" s="246" t="n"/>
    </row>
    <row r="43" ht="30" customFormat="1" customHeight="1" s="247">
      <c r="B43" s="246" t="n"/>
      <c r="C43" s="168">
        <f>G18</f>
        <v/>
      </c>
      <c r="D43" s="234" t="n">
        <v>0.82</v>
      </c>
      <c r="E43" s="762" t="n"/>
      <c r="F43" s="762" t="n"/>
      <c r="G43" s="762" t="n"/>
      <c r="H43" s="762" t="n"/>
      <c r="I43" s="762" t="n"/>
      <c r="J43" s="762" t="n"/>
      <c r="K43" s="762" t="n"/>
      <c r="L43" s="762" t="n"/>
      <c r="M43" s="762" t="n"/>
      <c r="N43" s="762" t="n"/>
      <c r="O43" s="762" t="n"/>
      <c r="P43" s="246" t="n"/>
    </row>
    <row r="44" ht="29.25" customFormat="1" customHeight="1" s="247">
      <c r="B44" s="246" t="n"/>
      <c r="C44" s="168">
        <f>G19</f>
        <v/>
      </c>
      <c r="D44" s="234" t="n">
        <v>1</v>
      </c>
      <c r="E44" s="762" t="n"/>
      <c r="F44" s="762" t="n"/>
      <c r="G44" s="762" t="n"/>
      <c r="H44" s="762" t="n"/>
      <c r="I44" s="762" t="n"/>
      <c r="J44" s="762" t="n"/>
      <c r="K44" s="762" t="n"/>
      <c r="L44" s="762" t="n"/>
      <c r="M44" s="762" t="n"/>
      <c r="N44" s="762" t="n"/>
      <c r="O44" s="762" t="n"/>
      <c r="P44" s="248" t="n"/>
    </row>
    <row r="45" customFormat="1" s="247">
      <c r="B45" s="246" t="n"/>
      <c r="C45" s="344" t="inlineStr">
        <is>
          <t xml:space="preserve">VALOR </t>
        </is>
      </c>
      <c r="D45" s="265">
        <f>IFERROR(IF($E$17=1,D43/D44,IF($E$17=2,D43,"")),"")</f>
        <v/>
      </c>
      <c r="E45" s="265">
        <f>IFERROR(IF($E$17=1,E43/E44,IF($E$17=2,E43,"")),"")</f>
        <v/>
      </c>
      <c r="F45" s="265">
        <f>IFERROR(IF($E$17=1,F43/F44,IF($E$17=2,F43,"")),"")</f>
        <v/>
      </c>
      <c r="G45" s="265">
        <f>IFERROR(IF($E$17=1,G43/G44,IF($E$17=2,G43,"")),"")</f>
        <v/>
      </c>
      <c r="H45" s="265">
        <f>IFERROR(IF($E$17=1,H43/H44,IF($E$17=2,H43,"")),"")</f>
        <v/>
      </c>
      <c r="I45" s="265">
        <f>IFERROR(IF($E$17=1,I43/I44,IF($E$17=2,I43,"")),"")</f>
        <v/>
      </c>
      <c r="J45" s="265">
        <f>IFERROR(IF($E$17=1,J43/J44,IF($E$17=2,J43,"")),"")</f>
        <v/>
      </c>
      <c r="K45" s="265">
        <f>IFERROR(IF($E$17=1,K43/K44,IF($E$17=2,K43,"")),"")</f>
        <v/>
      </c>
      <c r="L45" s="265">
        <f>IFERROR(IF($E$17=1,L43/L44,IF($E$17=2,L43,"")),"")</f>
        <v/>
      </c>
      <c r="M45" s="265">
        <f>IFERROR(IF($E$17=1,M43/M44,IF($E$17=2,M43,"")),"")</f>
        <v/>
      </c>
      <c r="N45" s="265">
        <f>IFERROR(IF($E$17=1,N43/N44,IF($E$17=2,N43,"")),"")</f>
        <v/>
      </c>
      <c r="O45" s="265">
        <f>IFERROR(IF($E$17=1,O43/O44,IF($E$17=2,O43,"")),"")</f>
        <v/>
      </c>
      <c r="P45" s="246" t="n"/>
    </row>
    <row r="46" customFormat="1" s="247">
      <c r="B46" s="246" t="n"/>
      <c r="C46" s="347" t="inlineStr">
        <is>
          <t>META PONDERADA</t>
        </is>
      </c>
      <c r="D46"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46" s="265">
        <f>IF(AND(N23="ANUAL",J23="MENSUAL"),N17/12+D46,IF(AND(N23="ANUAL",J23="TRIMESTRAL"),N17/4+D46,IF(AND(N23="ANUAL",J23="SEMESTRAL"),N17/2+D46,IF(AND(N23="SEMESTRAL",J23="MENSUAL"),N17/6+D46,IF(AND(N23="SEMESTRAL",J23="TRIMESTRAL"),N17/2+D46,IF(AND(N23="SEMESTRAL",J23="SEMESTRAL"),N17,IF(AND(N23="TRIMESTRAL",J23="MENSUAL"),N17/3+D46,IF(AND(N23="TRIMESTRAL",J23="TRIMESTRAL"),N17,IF(AND(N23="MENSUAL",J23="MENSUAL"),N17,"")))))))))</f>
        <v/>
      </c>
      <c r="F46" s="265">
        <f>IF(AND(N23="ANUAL",J23="MENSUAL"),N17/12+E46,IF(AND(N23="ANUAL",J23="TRIMESTRAL"),N17/4+E46,IF(AND(N23="SEMESTRAL",J23="MENSUAL"),N17/6+E46,IF(AND(N23="SEMESTRAL",J23="TRIMESTRAL"),N17/2,IF(AND(N23="TRIMESTRAL",J23="MENSUAL"),N17/3+E46,IF(AND(N23="TRIMESTRAL",J23="TRIMESTRAL"),N17,IF(AND(N23="MENSUAL",J23="MENSUAL"),N17,"")))))))</f>
        <v/>
      </c>
      <c r="G46" s="265">
        <f>IF(AND(N23="ANUAL",J23="MENSUAL"),N17/12+F46,IF(AND(N23="ANUAL",J23="TRIMESTRAL"),N17/4+F46,IF(AND(N23="SEMESTRAL",J23="MENSUAL"),N17/6+F46,IF(AND(N23="SEMESTRAL",J23="TRIMESTRAL"),N17/2+F46,IF(AND(N23="TRIMESTRAL",J23="MENSUAL"),N17/3,IF(AND(N23="TRIMESTRAL",J23="TRIMESTRAL"),N17,IF(AND(N23="MENSUAL",J23="MENSUAL"),N17,"")))))))</f>
        <v/>
      </c>
      <c r="H46" s="265">
        <f>IF(AND($N$23="ANUAL",$J$23="MENSUAL"),$N$17/12+G46,IF(AND(N23="SEMESTRAL",J23="MENSUAL"),N17/6+G46,IF(AND(N23="TRIMESTRAL",J23="MENSUAL"),N17/3+G46,IF(AND(N23="MENSUAL",J23="MENSUAL"),N17,""))))</f>
        <v/>
      </c>
      <c r="I46" s="265">
        <f>IF(AND($N$23="ANUAL",$J$23="MENSUAL"),$N$17/12+H46,IF(AND(N23="SEMESTRAL",J23="MENSUAL"),N17/6+H46,IF(AND(N23="TRIMESTRAL",J23="MENSUAL"),N17/3+H46,IF(AND(N23="MENSUAL",J23="MENSUAL"),N17,""))))</f>
        <v/>
      </c>
      <c r="J46" s="265">
        <f>IF(AND($N$23="ANUAL",$J$23="MENSUAL"),$N$17/12+I46,IF(AND(N23="SEMESTRAL",J23="MENSUAL"),N17/6,IF(AND(N23="TRIMESTRAL",J23="MENSUAL"),N17/3,IF(AND(N23="MENSUAL",J23="MENSUAL"),N17,""))))</f>
        <v/>
      </c>
      <c r="K46" s="265">
        <f>IF(AND($N$23="ANUAL",$J$23="MENSUAL"),$N$17/12+J46,IF(AND(N23="SEMESTRAL",J23="MENSUAL"),N17/6+J46,IF(AND(N23="TRIMESTRAL",J23="MENSUAL"),N17/3+J46,IF(AND(N23="MENSUAL",J23="MENSUAL"),N17,""))))</f>
        <v/>
      </c>
      <c r="L46" s="265">
        <f>IF(AND($N$23="ANUAL",$J$23="MENSUAL"),$N$17/12+K46,IF(AND(N23="SEMESTRAL",J23="MENSUAL"),N17/6+K46,IF(AND(N23="TRIMESTRAL",J23="MENSUAL"),N17/3+K46,IF(AND(N23="MENSUAL",J23="MENSUAL"),N17,""))))</f>
        <v/>
      </c>
      <c r="M46" s="265">
        <f>IF(AND($N$23="ANUAL",$J$23="MENSUAL"),$N$17/12+L46,IF(AND(N23="SEMESTRAL",J23="MENSUAL"),N17/6+L46,IF(AND(N23="TRIMESTRAL",J23="MENSUAL"),N17/3,IF(AND(N23="MENSUAL",J23="MENSUAL"),N17,""))))</f>
        <v/>
      </c>
      <c r="N46" s="265">
        <f>IF(AND($N$23="ANUAL",$J$23="MENSUAL"),$N$17/12+M46,IF(AND(N23="SEMESTRAL",J23="MENSUAL"),N17/6+M46,IF(AND(N23="TRIMESTRAL",J23="MENSUAL"),N17/3+M46,IF(AND(N23="MENSUAL",J23="MENSUAL"),N17,""))))</f>
        <v/>
      </c>
      <c r="O46" s="265">
        <f>IF(AND($N$23="ANUAL",$J$23="MENSUAL"),$N$17/12+N46,IF(AND(N23="SEMESTRAL",J23="MENSUAL"),N17/6+N46,IF(AND(N23="TRIMESTRAL",J23="MENSUAL"),N17/3+N46,IF(AND(N23="MENSUAL",J23="MENSUAL"),N17,""))))</f>
        <v/>
      </c>
      <c r="P46" s="246" t="n"/>
    </row>
    <row r="47" customFormat="1" s="247">
      <c r="B47" s="246" t="n"/>
      <c r="C47" s="319" t="n"/>
      <c r="D47" s="319" t="n"/>
      <c r="E47" s="319" t="n"/>
      <c r="F47" s="319" t="n"/>
      <c r="G47" s="319" t="n"/>
      <c r="H47" s="319" t="n"/>
      <c r="I47" s="319" t="n"/>
      <c r="J47" s="319" t="n"/>
      <c r="K47" s="319" t="n"/>
      <c r="L47" s="319" t="n"/>
      <c r="M47" s="319" t="n"/>
      <c r="N47" s="319" t="n"/>
      <c r="O47" s="319" t="n"/>
      <c r="P47" s="246" t="n"/>
    </row>
    <row r="48" customFormat="1" s="317">
      <c r="A48" s="316" t="n"/>
      <c r="B48" s="318" t="n"/>
      <c r="C48" s="779" t="inlineStr">
        <is>
          <t>NIVEL DE SEGREGACIÓN *</t>
        </is>
      </c>
      <c r="D48" s="805" t="n"/>
      <c r="E48" s="805" t="n"/>
      <c r="F48" s="805" t="n"/>
      <c r="G48" s="805" t="n"/>
      <c r="H48" s="805" t="n"/>
      <c r="I48" s="805" t="n"/>
      <c r="J48" s="805" t="n"/>
      <c r="K48" s="805" t="n"/>
      <c r="L48" s="805" t="n"/>
      <c r="M48" s="805" t="n"/>
      <c r="N48" s="805" t="n"/>
      <c r="O48" s="800" t="n"/>
      <c r="P48" s="318" t="n"/>
      <c r="Q48" s="316" t="n"/>
      <c r="R48" s="316" t="n"/>
      <c r="S48" s="316" t="n"/>
      <c r="T48" s="316" t="n"/>
      <c r="U48" s="316" t="n"/>
      <c r="V48" s="316" t="n"/>
      <c r="W48" s="316" t="n"/>
      <c r="X48" s="316" t="n"/>
      <c r="Y48" s="316" t="n"/>
      <c r="Z48" s="316" t="n"/>
      <c r="AA48" s="316" t="n"/>
      <c r="AB48" s="316" t="n"/>
    </row>
    <row r="49" customFormat="1" s="317">
      <c r="A49" s="316" t="n"/>
      <c r="B49" s="318" t="n"/>
      <c r="C49" s="781" t="inlineStr">
        <is>
          <t>UNIDAD SEGREGADA (Ej. Facultad, Programa Académico, Área)</t>
        </is>
      </c>
      <c r="D49" s="820" t="n"/>
      <c r="E49" s="820" t="n"/>
      <c r="F49" s="821" t="n"/>
      <c r="G49" s="781" t="inlineStr">
        <is>
          <t>RESULTADO</t>
        </is>
      </c>
      <c r="H49" s="820" t="n"/>
      <c r="I49" s="820" t="n"/>
      <c r="J49" s="821" t="n"/>
      <c r="K49" s="781" t="inlineStr">
        <is>
          <t>ANALISIS DE DATOS SEGREGADO</t>
        </is>
      </c>
      <c r="L49" s="820" t="n"/>
      <c r="M49" s="820" t="n"/>
      <c r="N49" s="820" t="n"/>
      <c r="O49" s="821" t="n"/>
      <c r="P49" s="318" t="n"/>
      <c r="Q49" s="316" t="n"/>
      <c r="R49" s="316" t="n"/>
      <c r="S49" s="316" t="n"/>
      <c r="T49" s="316" t="n"/>
      <c r="U49" s="316" t="n"/>
      <c r="V49" s="316" t="n"/>
      <c r="W49" s="316" t="n"/>
      <c r="X49" s="316" t="n"/>
      <c r="Y49" s="316" t="n"/>
      <c r="Z49" s="316" t="n"/>
      <c r="AA49" s="316" t="n"/>
      <c r="AB49" s="316" t="n"/>
    </row>
    <row r="50" customFormat="1" s="317">
      <c r="A50" s="316" t="n"/>
      <c r="B50" s="318" t="n"/>
      <c r="C50" s="785" t="n"/>
      <c r="D50" s="820" t="n"/>
      <c r="E50" s="820" t="n"/>
      <c r="F50" s="821" t="n"/>
      <c r="G50" s="392" t="n"/>
      <c r="H50" s="820" t="n"/>
      <c r="I50" s="820" t="n"/>
      <c r="J50" s="821" t="n"/>
      <c r="K50" s="785" t="n"/>
      <c r="L50" s="820" t="n"/>
      <c r="M50" s="820" t="n"/>
      <c r="N50" s="820" t="n"/>
      <c r="O50" s="821" t="n"/>
      <c r="P50" s="318" t="n"/>
      <c r="Q50" s="316" t="n"/>
      <c r="R50" s="316" t="n"/>
      <c r="S50" s="316" t="n"/>
      <c r="T50" s="316" t="n"/>
      <c r="U50" s="316" t="n"/>
      <c r="V50" s="316" t="n"/>
      <c r="W50" s="316" t="n"/>
      <c r="X50" s="316" t="n"/>
      <c r="Y50" s="316" t="n"/>
      <c r="Z50" s="316" t="n"/>
      <c r="AA50" s="316" t="n"/>
      <c r="AB50" s="316" t="n"/>
    </row>
    <row r="51" customFormat="1" s="317">
      <c r="A51" s="316" t="n"/>
      <c r="B51" s="318" t="n"/>
      <c r="C51" s="785" t="n"/>
      <c r="D51" s="820" t="n"/>
      <c r="E51" s="820" t="n"/>
      <c r="F51" s="821" t="n"/>
      <c r="G51" s="392" t="n"/>
      <c r="H51" s="820" t="n"/>
      <c r="I51" s="820" t="n"/>
      <c r="J51" s="821" t="n"/>
      <c r="K51" s="785" t="n"/>
      <c r="L51" s="820" t="n"/>
      <c r="M51" s="820" t="n"/>
      <c r="N51" s="820" t="n"/>
      <c r="O51" s="821" t="n"/>
      <c r="P51" s="318" t="n"/>
      <c r="Q51" s="316" t="n"/>
      <c r="R51" s="316" t="n"/>
      <c r="S51" s="316" t="n"/>
      <c r="T51" s="316" t="n"/>
      <c r="U51" s="316" t="n"/>
      <c r="V51" s="316" t="n"/>
      <c r="W51" s="316" t="n"/>
      <c r="X51" s="316" t="n"/>
      <c r="Y51" s="316" t="n"/>
      <c r="Z51" s="316" t="n"/>
      <c r="AA51" s="316" t="n"/>
      <c r="AB51" s="316" t="n"/>
    </row>
    <row r="52" customFormat="1" s="317">
      <c r="A52" s="316" t="n"/>
      <c r="B52" s="318" t="n"/>
      <c r="C52" s="785" t="n"/>
      <c r="D52" s="820" t="n"/>
      <c r="E52" s="820" t="n"/>
      <c r="F52" s="821" t="n"/>
      <c r="G52" s="392" t="n"/>
      <c r="H52" s="820" t="n"/>
      <c r="I52" s="820" t="n"/>
      <c r="J52" s="821" t="n"/>
      <c r="K52" s="785" t="n"/>
      <c r="L52" s="820" t="n"/>
      <c r="M52" s="820" t="n"/>
      <c r="N52" s="820" t="n"/>
      <c r="O52" s="821" t="n"/>
      <c r="P52" s="318" t="n"/>
      <c r="Q52" s="316" t="n"/>
      <c r="R52" s="316" t="n"/>
      <c r="S52" s="316" t="n"/>
      <c r="T52" s="316" t="n"/>
      <c r="U52" s="316" t="n"/>
      <c r="V52" s="316" t="n"/>
      <c r="W52" s="316" t="n"/>
      <c r="X52" s="316" t="n"/>
      <c r="Y52" s="316" t="n"/>
      <c r="Z52" s="316" t="n"/>
      <c r="AA52" s="316" t="n"/>
      <c r="AB52" s="316" t="n"/>
    </row>
    <row r="53" customFormat="1" s="317">
      <c r="A53" s="316" t="n"/>
      <c r="B53" s="318" t="n"/>
      <c r="C53" s="785" t="n"/>
      <c r="D53" s="820" t="n"/>
      <c r="E53" s="820" t="n"/>
      <c r="F53" s="821" t="n"/>
      <c r="G53" s="785" t="n"/>
      <c r="H53" s="820" t="n"/>
      <c r="I53" s="820" t="n"/>
      <c r="J53" s="821" t="n"/>
      <c r="K53" s="785" t="n"/>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785"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785"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8" t="n"/>
      <c r="D56" s="812" t="n"/>
      <c r="E56" s="812" t="n"/>
      <c r="F56" s="812" t="n"/>
      <c r="G56" s="788" t="n"/>
      <c r="H56" s="812" t="n"/>
      <c r="I56" s="812" t="n"/>
      <c r="J56" s="812" t="n"/>
      <c r="K56" s="788" t="n"/>
      <c r="L56" s="812" t="n"/>
      <c r="M56" s="812" t="n"/>
      <c r="N56" s="812" t="n"/>
      <c r="O56" s="812" t="n"/>
      <c r="P56" s="318" t="n"/>
      <c r="Q56" s="316" t="n"/>
      <c r="R56" s="316" t="n"/>
      <c r="S56" s="316" t="n"/>
      <c r="T56" s="316" t="n"/>
      <c r="U56" s="316" t="n"/>
      <c r="V56" s="316" t="n"/>
      <c r="W56" s="316" t="n"/>
      <c r="X56" s="316" t="n"/>
      <c r="Y56" s="316" t="n"/>
      <c r="Z56" s="316" t="n"/>
      <c r="AA56" s="316" t="n"/>
      <c r="AB56" s="316" t="n"/>
    </row>
    <row r="57" customFormat="1" s="317">
      <c r="A57" s="316" t="n"/>
      <c r="B57" s="318" t="n"/>
      <c r="C57" s="349" t="n"/>
      <c r="D57" s="350" t="n"/>
      <c r="E57" s="350" t="n"/>
      <c r="F57" s="350" t="n"/>
      <c r="G57" s="350" t="n"/>
      <c r="H57" s="350" t="n"/>
      <c r="I57" s="350" t="n"/>
      <c r="J57" s="350" t="n"/>
      <c r="K57" s="350" t="n"/>
      <c r="L57" s="350" t="n"/>
      <c r="M57" s="350" t="n"/>
      <c r="N57" s="350" t="n"/>
      <c r="O57" s="350" t="n"/>
      <c r="P57" s="318" t="n"/>
      <c r="Q57" s="316" t="n"/>
      <c r="R57" s="316" t="n"/>
      <c r="S57" s="316" t="n"/>
      <c r="T57" s="316" t="n"/>
      <c r="U57" s="316" t="n"/>
      <c r="V57" s="316" t="n"/>
      <c r="W57" s="316" t="n"/>
      <c r="X57" s="316" t="n"/>
      <c r="Y57" s="316" t="n"/>
      <c r="Z57" s="316" t="n"/>
      <c r="AA57" s="316" t="n"/>
      <c r="AB57" s="316" t="n"/>
    </row>
    <row r="58" customFormat="1" s="317">
      <c r="A58" s="316" t="n"/>
      <c r="B58" s="318" t="n"/>
      <c r="C58" s="349" t="n"/>
      <c r="D58" s="350" t="n"/>
      <c r="E58" s="350" t="n"/>
      <c r="F58" s="350" t="n"/>
      <c r="G58" s="350" t="n"/>
      <c r="H58" s="350" t="n"/>
      <c r="I58" s="350" t="n"/>
      <c r="J58" s="350" t="n"/>
      <c r="K58" s="350" t="n"/>
      <c r="L58" s="350" t="n"/>
      <c r="M58" s="350" t="n"/>
      <c r="N58" s="350" t="n"/>
      <c r="O58" s="350" t="n"/>
      <c r="P58" s="318" t="n"/>
      <c r="Q58" s="316" t="n"/>
      <c r="R58" s="316" t="n"/>
      <c r="S58" s="316" t="n"/>
      <c r="T58" s="316" t="n"/>
      <c r="U58" s="316" t="n"/>
      <c r="V58" s="316" t="n"/>
      <c r="W58" s="316" t="n"/>
      <c r="X58" s="316" t="n"/>
      <c r="Y58" s="316" t="n"/>
      <c r="Z58" s="316" t="n"/>
      <c r="AA58" s="316" t="n"/>
      <c r="AB58" s="316" t="n"/>
    </row>
    <row r="59" customFormat="1" s="317">
      <c r="A59" s="316" t="n"/>
      <c r="B59" s="318" t="n"/>
      <c r="C59" s="349" t="n"/>
      <c r="D59" s="350" t="n"/>
      <c r="E59" s="350" t="n"/>
      <c r="F59" s="350" t="n"/>
      <c r="G59" s="350" t="n"/>
      <c r="H59" s="350" t="n"/>
      <c r="I59" s="350" t="n"/>
      <c r="J59" s="350" t="n"/>
      <c r="K59" s="350" t="n"/>
      <c r="L59" s="350" t="n"/>
      <c r="M59" s="350" t="n"/>
      <c r="N59" s="350" t="n"/>
      <c r="O59" s="350" t="n"/>
      <c r="P59" s="318" t="n"/>
      <c r="Q59" s="316" t="n"/>
      <c r="R59" s="316" t="n"/>
      <c r="S59" s="316" t="n"/>
      <c r="T59" s="316" t="n"/>
      <c r="U59" s="316" t="n"/>
      <c r="V59" s="316" t="n"/>
      <c r="W59" s="316" t="n"/>
      <c r="X59" s="316" t="n"/>
      <c r="Y59" s="316" t="n"/>
      <c r="Z59" s="316" t="n"/>
      <c r="AA59" s="316" t="n"/>
      <c r="AB59" s="316" t="n"/>
    </row>
    <row r="62" customFormat="1" s="260">
      <c r="C62" s="259" t="n"/>
      <c r="D62" s="259" t="n"/>
      <c r="E62" s="259" t="n"/>
      <c r="F62" s="259" t="n"/>
      <c r="G62" s="259" t="n"/>
      <c r="H62" s="259" t="n"/>
      <c r="I62" s="259" t="n"/>
      <c r="J62" s="259" t="n"/>
      <c r="K62" s="259" t="n"/>
      <c r="L62" s="259" t="n"/>
      <c r="M62" s="259" t="n"/>
      <c r="N62" s="259" t="n"/>
      <c r="O62" s="259" t="n"/>
    </row>
    <row r="63" customFormat="1" s="260">
      <c r="C63" s="259" t="n"/>
      <c r="D63" s="259" t="n"/>
      <c r="E63" s="259" t="n"/>
      <c r="F63" s="259" t="n"/>
      <c r="G63" s="259" t="n"/>
      <c r="H63" s="259" t="n"/>
      <c r="I63" s="259" t="n"/>
      <c r="J63" s="259" t="n"/>
      <c r="K63" s="259" t="n"/>
      <c r="L63" s="259" t="n"/>
      <c r="M63" s="259" t="n"/>
      <c r="N63" s="259" t="n"/>
      <c r="O63" s="259" t="n"/>
    </row>
    <row r="64" customFormat="1" s="260">
      <c r="C64" s="259" t="n"/>
      <c r="D64" s="259" t="n"/>
      <c r="E64" s="259" t="n"/>
      <c r="F64" s="259" t="n"/>
      <c r="G64" s="259" t="n"/>
      <c r="H64" s="259" t="n"/>
      <c r="I64" s="259" t="n"/>
      <c r="J64" s="259" t="n"/>
      <c r="K64" s="259" t="n"/>
      <c r="L64" s="259" t="n"/>
      <c r="M64" s="259" t="n"/>
      <c r="N64" s="259" t="n"/>
      <c r="O64" s="259" t="n"/>
    </row>
    <row r="65" customFormat="1" s="260">
      <c r="C65" s="259" t="n"/>
      <c r="D65" s="259" t="n"/>
      <c r="E65" s="259" t="n"/>
      <c r="F65" s="259" t="n"/>
      <c r="G65" s="259" t="n"/>
      <c r="H65" s="259" t="n"/>
      <c r="I65" s="259" t="n"/>
      <c r="J65" s="259" t="n"/>
      <c r="K65" s="259" t="n"/>
      <c r="L65" s="259" t="n"/>
      <c r="M65" s="259" t="n"/>
      <c r="N65" s="259" t="n"/>
      <c r="O65" s="259"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355" t="inlineStr">
        <is>
          <t>Estratégico</t>
        </is>
      </c>
      <c r="H68" s="262" t="n"/>
      <c r="I68" s="262" t="n"/>
      <c r="J68" s="355" t="inlineStr">
        <is>
          <t>Eficacia</t>
        </is>
      </c>
      <c r="K68" s="259" t="n"/>
      <c r="L68" s="259" t="n"/>
      <c r="M68" s="259" t="n"/>
      <c r="N68" s="259" t="n"/>
      <c r="O68" s="259" t="n"/>
    </row>
    <row r="69" customFormat="1" s="260">
      <c r="C69" s="259" t="n"/>
      <c r="D69" s="259" t="n"/>
      <c r="E69" s="259" t="n"/>
      <c r="F69" s="259" t="n"/>
      <c r="G69" s="355" t="inlineStr">
        <is>
          <t>Misional</t>
        </is>
      </c>
      <c r="H69" s="262" t="n"/>
      <c r="I69" s="262" t="n"/>
      <c r="J69" s="355" t="inlineStr">
        <is>
          <t>Eficiencia</t>
        </is>
      </c>
      <c r="K69" s="259" t="n"/>
      <c r="L69" s="259" t="n"/>
      <c r="M69" s="259" t="n"/>
      <c r="N69" s="259" t="n"/>
      <c r="O69" s="259" t="n"/>
    </row>
    <row r="70" customFormat="1" s="260">
      <c r="C70" s="259" t="n"/>
      <c r="D70" s="259" t="n"/>
      <c r="E70" s="259" t="n"/>
      <c r="F70" s="259" t="n"/>
      <c r="G70" s="355" t="inlineStr">
        <is>
          <t>Apoyo</t>
        </is>
      </c>
      <c r="H70" s="262" t="n"/>
      <c r="I70" s="262" t="n"/>
      <c r="J70" s="355" t="inlineStr">
        <is>
          <t>Acreditación</t>
        </is>
      </c>
      <c r="K70" s="259" t="n"/>
      <c r="L70" s="259" t="n"/>
      <c r="M70" s="259" t="n"/>
      <c r="N70" s="259" t="n"/>
      <c r="O70" s="259" t="n"/>
    </row>
    <row r="71" customFormat="1" s="260">
      <c r="C71" s="259" t="n"/>
      <c r="D71" s="259" t="n"/>
      <c r="E71" s="259" t="n"/>
      <c r="F71" s="259" t="n"/>
      <c r="G71" s="355" t="inlineStr">
        <is>
          <t>Seguimiento, Medición, Análisis y Evaluación</t>
        </is>
      </c>
      <c r="H71" s="262" t="n"/>
      <c r="I71" s="262" t="n"/>
      <c r="J71" s="355" t="inlineStr">
        <is>
          <t>Positiva</t>
        </is>
      </c>
      <c r="K71" s="259" t="n"/>
      <c r="L71" s="259" t="n"/>
      <c r="M71" s="259" t="n"/>
      <c r="N71" s="259" t="n"/>
      <c r="O71" s="259" t="n"/>
    </row>
    <row r="72" customFormat="1" s="260">
      <c r="C72" s="259" t="n"/>
      <c r="D72" s="259" t="n"/>
      <c r="E72" s="259" t="n"/>
      <c r="F72" s="259" t="n"/>
      <c r="G72" s="355" t="inlineStr">
        <is>
          <t>Direccionamiento Estratégico</t>
        </is>
      </c>
      <c r="H72" s="262" t="n"/>
      <c r="I72" s="262" t="n"/>
      <c r="J72" s="355" t="inlineStr">
        <is>
          <t>Negativa</t>
        </is>
      </c>
      <c r="K72" s="259" t="n"/>
      <c r="L72" s="259" t="n"/>
      <c r="M72" s="259" t="n"/>
      <c r="N72" s="259" t="n"/>
      <c r="O72" s="259" t="n"/>
    </row>
    <row r="73" customFormat="1" s="260">
      <c r="C73" s="259" t="n"/>
      <c r="D73" s="259" t="n"/>
      <c r="E73" s="259" t="n"/>
      <c r="F73" s="259" t="n"/>
      <c r="G73" s="355" t="inlineStr">
        <is>
          <t>Planeación Institucional</t>
        </is>
      </c>
      <c r="H73" s="262" t="n"/>
      <c r="I73" s="262" t="n"/>
      <c r="J73" s="355" t="inlineStr">
        <is>
          <t>Por Unidad Regional</t>
        </is>
      </c>
      <c r="K73" s="259" t="n"/>
      <c r="L73" s="259" t="n"/>
      <c r="M73" s="259" t="n"/>
      <c r="N73" s="259" t="n"/>
      <c r="O73" s="259" t="n"/>
    </row>
    <row r="74" customFormat="1" s="260">
      <c r="C74" s="259" t="n"/>
      <c r="D74" s="259" t="n"/>
      <c r="E74" s="259" t="n"/>
      <c r="F74" s="259" t="n"/>
      <c r="G74" s="355" t="inlineStr">
        <is>
          <t>Proyectos Especiales y Relaciones Interinstitucionales</t>
        </is>
      </c>
      <c r="H74" s="262" t="n"/>
      <c r="I74" s="262" t="n"/>
      <c r="J74" s="355" t="inlineStr">
        <is>
          <t>Por Facultad</t>
        </is>
      </c>
      <c r="K74" s="259" t="n"/>
      <c r="L74" s="259" t="n"/>
      <c r="M74" s="259" t="n"/>
      <c r="N74" s="259" t="n"/>
      <c r="O74" s="259" t="n"/>
    </row>
    <row r="75" customFormat="1" s="260">
      <c r="C75" s="259" t="n"/>
      <c r="D75" s="259" t="n"/>
      <c r="E75" s="259" t="n"/>
      <c r="F75" s="259" t="n"/>
      <c r="G75" s="355" t="inlineStr">
        <is>
          <t>Sistemas Integrados</t>
        </is>
      </c>
      <c r="H75" s="262" t="n"/>
      <c r="I75" s="262" t="n"/>
      <c r="J75" s="355" t="inlineStr">
        <is>
          <t>Por Programa Académico</t>
        </is>
      </c>
      <c r="K75" s="259" t="n"/>
      <c r="L75" s="259" t="n"/>
      <c r="M75" s="259" t="n"/>
      <c r="N75" s="259" t="n"/>
      <c r="O75" s="259" t="n"/>
    </row>
    <row r="76" customFormat="1" s="260">
      <c r="C76" s="259" t="n"/>
      <c r="D76" s="259" t="n"/>
      <c r="E76" s="259" t="n"/>
      <c r="F76" s="259" t="n"/>
      <c r="G76" s="355" t="inlineStr">
        <is>
          <t>Autoevaluación y Acreditación</t>
        </is>
      </c>
      <c r="H76" s="262" t="n"/>
      <c r="I76" s="262" t="n"/>
      <c r="J76" s="355" t="inlineStr">
        <is>
          <t>Por área</t>
        </is>
      </c>
      <c r="K76" s="259" t="n"/>
      <c r="L76" s="259" t="n"/>
      <c r="M76" s="259" t="n"/>
      <c r="N76" s="259" t="n"/>
      <c r="O76" s="259" t="n"/>
    </row>
    <row r="77" customFormat="1" s="260">
      <c r="C77" s="259" t="n"/>
      <c r="D77" s="259" t="n"/>
      <c r="E77" s="259" t="n"/>
      <c r="F77" s="259" t="n"/>
      <c r="G77" s="355" t="inlineStr">
        <is>
          <t>Comunicaciones</t>
        </is>
      </c>
      <c r="H77" s="262" t="n"/>
      <c r="I77" s="262" t="n"/>
      <c r="J77" s="355" t="inlineStr">
        <is>
          <t>Por Laboratorio</t>
        </is>
      </c>
      <c r="K77" s="259" t="n"/>
      <c r="L77" s="259" t="n"/>
      <c r="M77" s="259" t="n"/>
      <c r="N77" s="259" t="n"/>
      <c r="O77" s="259" t="n"/>
    </row>
    <row r="78" customFormat="1" s="260">
      <c r="C78" s="259" t="n"/>
      <c r="D78" s="259" t="n"/>
      <c r="E78" s="259" t="n"/>
      <c r="F78" s="259" t="n"/>
      <c r="G78" s="355" t="inlineStr">
        <is>
          <t>Formación y Aprendizaje</t>
        </is>
      </c>
      <c r="H78" s="262" t="n"/>
      <c r="I78" s="262" t="n"/>
      <c r="J78" s="355" t="inlineStr">
        <is>
          <t>Otros</t>
        </is>
      </c>
      <c r="K78" s="259" t="n"/>
      <c r="L78" s="259" t="n"/>
      <c r="M78" s="259" t="n"/>
      <c r="N78" s="259" t="n"/>
      <c r="O78" s="259" t="n"/>
    </row>
    <row r="79" customFormat="1" s="260">
      <c r="C79" s="259" t="n"/>
      <c r="D79" s="259" t="n"/>
      <c r="E79" s="259" t="n"/>
      <c r="F79" s="259" t="n"/>
      <c r="G79" s="355" t="inlineStr">
        <is>
          <t>Ciencia, Tecnología e Innovación</t>
        </is>
      </c>
      <c r="H79" s="262" t="n"/>
      <c r="I79" s="262" t="n"/>
      <c r="J79" s="355" t="inlineStr">
        <is>
          <t>No Aplica</t>
        </is>
      </c>
      <c r="K79" s="259" t="n"/>
      <c r="L79" s="259" t="n"/>
      <c r="M79" s="259" t="n"/>
      <c r="N79" s="259" t="n"/>
      <c r="O79" s="259" t="n"/>
    </row>
    <row r="80">
      <c r="G80" s="355" t="inlineStr">
        <is>
          <t>Interacción Social Universitaria</t>
        </is>
      </c>
      <c r="H80" s="262" t="n"/>
      <c r="I80" s="262" t="n"/>
      <c r="J80" s="262" t="n"/>
      <c r="K80" s="259" t="n"/>
      <c r="L80" s="259" t="n"/>
    </row>
    <row r="81">
      <c r="G81" s="355" t="inlineStr">
        <is>
          <t>Bienestar Universitario</t>
        </is>
      </c>
      <c r="H81" s="262" t="n"/>
      <c r="I81" s="262" t="n"/>
      <c r="J81" s="262" t="n"/>
      <c r="K81" s="259" t="n"/>
      <c r="L81" s="259" t="n"/>
    </row>
    <row r="82">
      <c r="G82" s="355" t="inlineStr">
        <is>
          <t>Admisiones y Registro</t>
        </is>
      </c>
      <c r="H82" s="262" t="n"/>
      <c r="I82" s="262" t="n"/>
      <c r="J82" s="262" t="n"/>
      <c r="K82" s="259" t="n"/>
      <c r="L82" s="259" t="n"/>
    </row>
    <row r="83">
      <c r="G83" s="355" t="inlineStr">
        <is>
          <t>Graduados</t>
        </is>
      </c>
      <c r="H83" s="262" t="n"/>
      <c r="I83" s="262" t="n"/>
      <c r="J83" s="262" t="n"/>
      <c r="K83" s="259" t="n"/>
      <c r="L83" s="259" t="n"/>
    </row>
    <row r="84">
      <c r="G84" s="355" t="inlineStr">
        <is>
          <t>Dialogando con el Mundo</t>
        </is>
      </c>
      <c r="H84" s="262" t="n"/>
      <c r="I84" s="262" t="n"/>
      <c r="J84" s="262" t="n"/>
      <c r="K84" s="259" t="n"/>
      <c r="L84" s="259" t="n"/>
    </row>
    <row r="85">
      <c r="G85" s="355" t="inlineStr">
        <is>
          <t>Talento Humano</t>
        </is>
      </c>
      <c r="H85" s="262" t="n"/>
      <c r="I85" s="262" t="n"/>
      <c r="J85" s="262" t="n"/>
      <c r="K85" s="259" t="n"/>
      <c r="L85" s="259" t="n"/>
    </row>
    <row r="86">
      <c r="G86" s="355" t="inlineStr">
        <is>
          <t>Jurídica</t>
        </is>
      </c>
      <c r="H86" s="262" t="n"/>
      <c r="I86" s="262" t="n"/>
      <c r="J86" s="262" t="n"/>
      <c r="K86" s="259" t="n"/>
      <c r="L86" s="259" t="n"/>
    </row>
    <row r="87">
      <c r="G87" s="355" t="inlineStr">
        <is>
          <t>Financiera</t>
        </is>
      </c>
      <c r="H87" s="262" t="n"/>
      <c r="I87" s="262" t="n"/>
      <c r="J87" s="262" t="n"/>
      <c r="K87" s="259" t="n"/>
      <c r="L87" s="259" t="n"/>
    </row>
    <row r="88">
      <c r="G88" s="355" t="inlineStr">
        <is>
          <t>Sistemas y Tecnología</t>
        </is>
      </c>
      <c r="H88" s="262" t="n"/>
      <c r="I88" s="262" t="n"/>
      <c r="J88" s="262" t="n"/>
      <c r="K88" s="259" t="n"/>
      <c r="L88" s="259" t="n"/>
    </row>
    <row r="89">
      <c r="G89" s="355" t="inlineStr">
        <is>
          <t>Bienes y Servicios</t>
        </is>
      </c>
      <c r="H89" s="262" t="n"/>
      <c r="I89" s="262" t="n"/>
      <c r="J89" s="262" t="n"/>
      <c r="K89" s="259" t="n"/>
      <c r="L89" s="259" t="n"/>
    </row>
    <row r="90">
      <c r="G90" s="355" t="inlineStr">
        <is>
          <t>Documental</t>
        </is>
      </c>
      <c r="H90" s="262" t="n"/>
      <c r="I90" s="262" t="n"/>
      <c r="J90" s="262" t="n"/>
    </row>
    <row r="91">
      <c r="G91" s="355" t="inlineStr">
        <is>
          <t>Apoyo Académico</t>
        </is>
      </c>
      <c r="H91" s="262" t="n"/>
      <c r="I91" s="262" t="n"/>
      <c r="J91" s="262" t="n"/>
    </row>
    <row r="92">
      <c r="G92" s="355" t="inlineStr">
        <is>
          <t>Control Interno</t>
        </is>
      </c>
      <c r="H92" s="262" t="n"/>
      <c r="I92" s="262" t="n"/>
      <c r="J92" s="262" t="n"/>
    </row>
    <row r="93">
      <c r="G93" s="355" t="inlineStr">
        <is>
          <t>Control Disciplinario</t>
        </is>
      </c>
      <c r="H93" s="262" t="n"/>
      <c r="I93" s="262" t="n"/>
      <c r="J93" s="262" t="n"/>
    </row>
    <row r="94">
      <c r="G94" s="355" t="inlineStr">
        <is>
          <t>Servicio de Atención al Ciudadano</t>
        </is>
      </c>
      <c r="H94" s="262" t="n"/>
      <c r="I94" s="262" t="n"/>
      <c r="J94" s="262" t="n"/>
    </row>
  </sheetData>
  <sheetProtection selectLockedCells="0" selectUnlockedCells="0" algorithmName="SHA-512" sheet="1" objects="1" insertRows="1" insertHyperlinks="1" autoFilter="1" scenarios="1" formatColumns="1" deleteColumns="1" insertColumns="1" pivotTables="1" deleteRows="1" formatCells="1" saltValue="KI4ZGSyof/XlIW+zRMTlWA==" formatRows="1" sort="1" spinCount="100000" hashValue="ZEYNQ7NcVfa+/CD9t6g/VQ/k6gDwQ2qnfroL2VhrGz9yGbwG1FAbqfwsnoJZC48VEu1+hB5cgzOiG3z6VLDJPA=="/>
  <mergeCells count="84">
    <mergeCell ref="L17:M17"/>
    <mergeCell ref="C52:F52"/>
    <mergeCell ref="G55:J55"/>
    <mergeCell ref="C48:O48"/>
    <mergeCell ref="K54:O54"/>
    <mergeCell ref="K55:O55"/>
    <mergeCell ref="K51:O51"/>
    <mergeCell ref="B2:C4"/>
    <mergeCell ref="C15:O15"/>
    <mergeCell ref="K56:O56"/>
    <mergeCell ref="J20:K22"/>
    <mergeCell ref="E6:L6"/>
    <mergeCell ref="C26:O26"/>
    <mergeCell ref="C54:F54"/>
    <mergeCell ref="C17:D17"/>
    <mergeCell ref="C50:F50"/>
    <mergeCell ref="C41:O41"/>
    <mergeCell ref="C16:O16"/>
    <mergeCell ref="G53:J53"/>
    <mergeCell ref="C56:F56"/>
    <mergeCell ref="J35:O36"/>
    <mergeCell ref="M5:O5"/>
    <mergeCell ref="L23:M24"/>
    <mergeCell ref="N23:O24"/>
    <mergeCell ref="C14:D14"/>
    <mergeCell ref="M6:O6"/>
    <mergeCell ref="E14:O14"/>
    <mergeCell ref="C20:D22"/>
    <mergeCell ref="E12:H12"/>
    <mergeCell ref="H17:I17"/>
    <mergeCell ref="K12:O12"/>
    <mergeCell ref="E24:G24"/>
    <mergeCell ref="G49:J49"/>
    <mergeCell ref="E17:G17"/>
    <mergeCell ref="L20:O20"/>
    <mergeCell ref="E18:F18"/>
    <mergeCell ref="J34:O34"/>
    <mergeCell ref="K49:O49"/>
    <mergeCell ref="J27:O27"/>
    <mergeCell ref="P27:P28"/>
    <mergeCell ref="C53:F53"/>
    <mergeCell ref="E7:L8"/>
    <mergeCell ref="P17:P18"/>
    <mergeCell ref="G19:K19"/>
    <mergeCell ref="E13:O13"/>
    <mergeCell ref="C27:I39"/>
    <mergeCell ref="N17:O17"/>
    <mergeCell ref="C12:D12"/>
    <mergeCell ref="J23:K24"/>
    <mergeCell ref="J28:O33"/>
    <mergeCell ref="C5:D8"/>
    <mergeCell ref="C23:D23"/>
    <mergeCell ref="J38:O38"/>
    <mergeCell ref="E23:G23"/>
    <mergeCell ref="L18:M19"/>
    <mergeCell ref="C51:F51"/>
    <mergeCell ref="E20:G22"/>
    <mergeCell ref="C24:D24"/>
    <mergeCell ref="G51:J51"/>
    <mergeCell ref="M7:O7"/>
    <mergeCell ref="G54:J54"/>
    <mergeCell ref="E5:L5"/>
    <mergeCell ref="H20:I22"/>
    <mergeCell ref="G50:J50"/>
    <mergeCell ref="C10:O11"/>
    <mergeCell ref="G56:J56"/>
    <mergeCell ref="C49:F49"/>
    <mergeCell ref="E19:F19"/>
    <mergeCell ref="K50:O50"/>
    <mergeCell ref="G52:J52"/>
    <mergeCell ref="M8:O8"/>
    <mergeCell ref="G18:K18"/>
    <mergeCell ref="I12:J12"/>
    <mergeCell ref="K52:O52"/>
    <mergeCell ref="C18:D19"/>
    <mergeCell ref="H23:I24"/>
    <mergeCell ref="J39:O39"/>
    <mergeCell ref="C55:F55"/>
    <mergeCell ref="N18:O19"/>
    <mergeCell ref="C9:O9"/>
    <mergeCell ref="K53:O53"/>
    <mergeCell ref="J37:O37"/>
    <mergeCell ref="C13:D13"/>
    <mergeCell ref="J17:K17"/>
  </mergeCells>
  <dataValidations count="5">
    <dataValidation sqref="E13:O13" showDropDown="0" showInputMessage="1" showErrorMessage="1" allowBlank="1" type="list">
      <formula1>$G$72:$G$94</formula1>
    </dataValidation>
    <dataValidation sqref="E12:H12" showDropDown="0" showInputMessage="1" showErrorMessage="1" allowBlank="1" type="list">
      <formula1>$G$68:$G$71</formula1>
    </dataValidation>
    <dataValidation sqref="J17:K17" showDropDown="0" showInputMessage="1" showErrorMessage="1" allowBlank="1" type="list">
      <formula1>$J$68:$J$70</formula1>
    </dataValidation>
    <dataValidation sqref="J20:K22" showDropDown="0" showInputMessage="1" showErrorMessage="1" allowBlank="1" type="list">
      <formula1>$J$73:$J$79</formula1>
    </dataValidation>
    <dataValidation sqref="E20:G22" showDropDown="0" showInputMessage="1" showErrorMessage="1" allowBlank="1" type="list">
      <formula1>$J$71:$J$72</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20.xml><?xml version="1.0" encoding="utf-8"?>
<worksheet xmlns="http://schemas.openxmlformats.org/spreadsheetml/2006/main">
  <sheetPr codeName="Hoja97">
    <tabColor rgb="FFEDE394"/>
    <outlinePr summaryBelow="1" summaryRight="1"/>
    <pageSetUpPr fitToPage="1"/>
  </sheetPr>
  <dimension ref="A1:AB98"/>
  <sheetViews>
    <sheetView topLeftCell="A10"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Misional</t>
        </is>
      </c>
      <c r="F12" s="801" t="n"/>
      <c r="G12" s="801" t="n"/>
      <c r="H12" s="802" t="n"/>
      <c r="I12" s="763" t="inlineStr">
        <is>
          <t>NOMBRE DEL INDICADOR</t>
        </is>
      </c>
      <c r="J12" s="802" t="n"/>
      <c r="K12" s="463" t="inlineStr">
        <is>
          <t>Índice de selectividad</t>
        </is>
      </c>
      <c r="L12" s="801" t="n"/>
      <c r="M12" s="801" t="n"/>
      <c r="N12" s="801" t="n"/>
      <c r="O12" s="802" t="n"/>
      <c r="P12" s="245" t="n"/>
    </row>
    <row r="13" customFormat="1" s="243">
      <c r="B13" s="245" t="n"/>
      <c r="C13" s="684" t="inlineStr">
        <is>
          <t>PROCESO GESTIÓN</t>
        </is>
      </c>
      <c r="D13" s="802" t="n"/>
      <c r="E13" s="706" t="inlineStr">
        <is>
          <t>Admisiones y Registro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Oficina de Admisiones y Registro - Profesional Universitario I</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0.5</v>
      </c>
      <c r="O17" s="802" t="n"/>
      <c r="P17" s="544" t="n"/>
    </row>
    <row r="18" ht="15.75" customFormat="1" customHeight="1" s="243">
      <c r="B18" s="245" t="n"/>
      <c r="C18" s="684" t="inlineStr">
        <is>
          <t>FORMULA</t>
        </is>
      </c>
      <c r="D18" s="800" t="n"/>
      <c r="E18" s="684" t="inlineStr">
        <is>
          <t>NUMERADOR</t>
        </is>
      </c>
      <c r="F18" s="802" t="n"/>
      <c r="G18" s="762" t="inlineStr">
        <is>
          <t>Número de admitidos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xml:space="preserve">número de inscritos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Unidad Regional</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0 - 30%</t>
        </is>
      </c>
      <c r="M22" s="328" t="inlineStr">
        <is>
          <t>31% - 40%</t>
        </is>
      </c>
      <c r="N22" s="329" t="inlineStr">
        <is>
          <t>41% - 50%</t>
        </is>
      </c>
      <c r="O22" s="255" t="inlineStr">
        <is>
          <t>51% - 100%</t>
        </is>
      </c>
      <c r="P22" s="245" t="n"/>
    </row>
    <row r="23" ht="26.25" customFormat="1" customHeight="1" s="243">
      <c r="B23" s="245" t="n"/>
      <c r="C23" s="684" t="inlineStr">
        <is>
          <t>ORIGEN DE DATOS NUMERADOR</t>
        </is>
      </c>
      <c r="D23" s="802" t="n"/>
      <c r="E23" s="475" t="inlineStr">
        <is>
          <t>Base de datos procedimiento Inscripción y Selección de Aspirantes</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Base de datos procedimiento Inscripción y Selección de Aspirantes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 xml:space="preserve">En inscripciones anteriores 2019-2 y aplicando a los estudiantes actuales del semestre en curso IPA2020, el proceso de selección de cada una de las partes interesadas, teniendo en cuenta los requisitos necesarios y el paso a paso a seguir para que el aspirante culmine su proceso con éxito y aplique dentro de los inscritos efectivos ya para matricula tanto financiera como académica, como gestión al control académico y dar cumplimiento al  proceso de selección, se filtra así, para el respectivo ingreso a cursar un programa determinado en la U. de Cundinamarca: el resultado de las pruebas ICFES, entrevista virtual o en línea y entrevista personal.
Teniendo en cuenta lo citado anteriormente, para este IPA se obtuvo un 44% de inscritos efectivos, en cuanto al excedente de no efectivos que por X o Y consecuencia, no lograron cumplir a cabalidad con los requisitos estipulados ya sea de documentación y/o proceso de entrevista, o pruebas, alguna de ellas limitando así culminar su proceso de gestión con total éxito. 
Como gestión del cambio, se mantiene la idea propuesta de tener en cuenta para el IIPA, el factor de Inclusión Educativa (políticas internas de inclusión) y se transforma el proceso a raíz de la pandemia a nivel mundial del Covid- 19. Se tiene en cuenta la Fase #1. Requisito ICFES, para las inscripciones del IIPA. (Plan de contingencia) citado en comunicado No. 15 “Implementar el Decreto Legislativo 532 del 08 de abril de 2020 expedido por el Gobierno Nacional, siendo cubiertas por las pruebas asignadas con su respectivo %; 1. Prueba Gral. (Presentada por todos aquellos quienes cancelaron su respectiva inscripción) 2. Prueba Vocacional, implementada por cada Facultad y la tercera es la entrevista realizada por la plataforma Teams con el Coordinador de Programa, respectivamente. para que el proceso de selección se logre mantener como se venía manejando en el proceso de inscripción a semestres anteriores.
</t>
        </is>
      </c>
      <c r="O28" s="804" t="n"/>
    </row>
    <row r="29" ht="15.75" customFormat="1" customHeight="1" s="243">
      <c r="B29" s="245" t="n"/>
      <c r="C29" s="803" t="n"/>
      <c r="I29" s="804" t="n"/>
      <c r="O29" s="804" t="n"/>
      <c r="P29" s="245" t="n"/>
    </row>
    <row r="30" ht="39" customFormat="1" customHeight="1" s="243">
      <c r="B30" s="245" t="n"/>
      <c r="C30" s="803" t="n"/>
      <c r="I30" s="804" t="n"/>
      <c r="O30" s="804" t="n"/>
      <c r="P30" s="245" t="n"/>
    </row>
    <row r="31" ht="54" customFormat="1" customHeight="1" s="243">
      <c r="B31" s="245" t="n"/>
      <c r="C31" s="803" t="n"/>
      <c r="I31" s="804" t="n"/>
      <c r="O31" s="804" t="n"/>
      <c r="P31" s="245" t="n"/>
    </row>
    <row r="32" ht="67.5" customFormat="1" customHeight="1" s="243">
      <c r="B32" s="245" t="n"/>
      <c r="C32" s="803" t="n"/>
      <c r="I32" s="804" t="n"/>
      <c r="O32" s="804" t="n"/>
      <c r="P32" s="245" t="n"/>
    </row>
    <row r="33" ht="188.2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Comprometidos con la causa del plan de contingencia Pandemia mundial Covid-19 y en mención por parte de las Directivas de la Institución, se da cumplimiento al comunicado No. 15 “Implementar el Decreto Legislativo 532 del 08 de abril de 2020 expedido por el Gobierno Nacional, siendo cubiertas por las pruebas asignadas con su respectivo %; 1. Prueba Gral. (Presentada por todos aquellos quienes cancelaron su respectiva inscripción) 2. Prueba Vocacional, implementada por cada Facultad y la tercera es la entrevista realizada por la plataforma Teams con el Coordinador de Programa, respectivamente. para que el proceso de selección se logre mantener como se venía manejando en el proceso de inscripción a semestres anteriores; en donde se hace referencia a la fase #1: resultado ICFES como requisito importante e indispensable para el proceso de selección y entrevista virtual y/o en línea, ya que, a raíz de la pandemia, no se citan personalmente. Se procede a actualizar el formulario de inscripción, teniendo en cuenta el factor de inclusión educativa (políticas internas de inclusión), se anexa dentro de los datos personales a solicitud de diligenciamiento del formulario de inscripción, que cada parte interesada especifique si pertenece alguna comunidad étnica, si maneja algún tipo de discapacidad o pertenece socialmente a grupos vulnerables, Leyes 1084-2006., requisitos adquiridos.</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54" customFormat="1" customHeight="1" s="243">
      <c r="B39" s="245" t="n"/>
      <c r="C39" s="803" t="n"/>
      <c r="I39" s="804" t="n"/>
      <c r="O39" s="804" t="n"/>
      <c r="P39" s="245" t="n"/>
    </row>
    <row r="40" ht="127.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30" customFormat="1" customHeight="1" s="247">
      <c r="B47" s="246" t="n"/>
      <c r="C47" s="763">
        <f>G18</f>
        <v/>
      </c>
      <c r="D47" s="762" t="n">
        <v>1706</v>
      </c>
      <c r="E47" s="762" t="n"/>
      <c r="F47" s="762" t="n"/>
      <c r="G47" s="762" t="n"/>
      <c r="H47" s="762" t="n"/>
      <c r="I47" s="762" t="n"/>
      <c r="J47" s="762" t="n"/>
      <c r="K47" s="762" t="n"/>
      <c r="L47" s="762" t="n"/>
      <c r="M47" s="762" t="n"/>
      <c r="N47" s="762" t="n"/>
      <c r="O47" s="762" t="n"/>
      <c r="P47" s="246" t="n"/>
    </row>
    <row r="48" customFormat="1" s="247">
      <c r="B48" s="246" t="n"/>
      <c r="C48" s="763">
        <f>G19</f>
        <v/>
      </c>
      <c r="D48" s="218" t="n">
        <v>3843</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30.75" customFormat="1" customHeight="1" s="317">
      <c r="A54" s="316" t="n"/>
      <c r="B54" s="318" t="n"/>
      <c r="C54" s="785" t="inlineStr">
        <is>
          <t>Sede Fusagasugá</t>
        </is>
      </c>
      <c r="D54" s="820" t="n"/>
      <c r="E54" s="820" t="n"/>
      <c r="F54" s="821" t="n"/>
      <c r="G54" s="392" t="inlineStr">
        <is>
          <t xml:space="preserve">Inscritos 596 / Admitidos 468 = 27,43% </t>
        </is>
      </c>
      <c r="H54" s="820" t="n"/>
      <c r="I54" s="820" t="n"/>
      <c r="J54" s="821" t="n"/>
      <c r="K54" s="776" t="inlineStr">
        <is>
          <t>Para un total de 596 inscritos, se admiten 468.
Restantes sin continuar con el debido proceso 128.</t>
        </is>
      </c>
      <c r="L54" s="820" t="n"/>
      <c r="M54" s="820" t="n"/>
      <c r="N54" s="820" t="n"/>
      <c r="O54" s="821" t="n"/>
      <c r="P54" s="318" t="n"/>
      <c r="Q54" s="316" t="n"/>
      <c r="R54" s="316" t="n"/>
      <c r="S54" s="316" t="n"/>
      <c r="T54" s="316" t="n"/>
      <c r="U54" s="316" t="n"/>
      <c r="V54" s="316" t="n"/>
      <c r="W54" s="316" t="n"/>
      <c r="X54" s="316" t="n"/>
      <c r="Y54" s="316" t="n"/>
      <c r="Z54" s="316" t="n"/>
      <c r="AA54" s="316" t="n"/>
      <c r="AB54" s="316" t="n"/>
    </row>
    <row r="55" ht="26.25" customFormat="1" customHeight="1" s="317">
      <c r="A55" s="316" t="n"/>
      <c r="B55" s="318" t="n"/>
      <c r="C55" s="785" t="inlineStr">
        <is>
          <t>Seccional Girardot</t>
        </is>
      </c>
      <c r="D55" s="820" t="n"/>
      <c r="E55" s="820" t="n"/>
      <c r="F55" s="821" t="n"/>
      <c r="G55" s="392" t="inlineStr">
        <is>
          <t>Inscritos 371 / Admitidos 161 = 9,43%</t>
        </is>
      </c>
      <c r="H55" s="820" t="n"/>
      <c r="I55" s="820" t="n"/>
      <c r="J55" s="821" t="n"/>
      <c r="K55" s="776" t="inlineStr">
        <is>
          <t xml:space="preserve">
Para un total de 371 inscritos, se admiten 161.
Restantes sin continuar con el debido proceso  210.
</t>
        </is>
      </c>
      <c r="L55" s="820" t="n"/>
      <c r="M55" s="820" t="n"/>
      <c r="N55" s="820" t="n"/>
      <c r="O55" s="821" t="n"/>
      <c r="P55" s="318" t="n"/>
      <c r="Q55" s="316" t="n"/>
      <c r="R55" s="316" t="n"/>
      <c r="S55" s="316" t="n"/>
      <c r="T55" s="316" t="n"/>
      <c r="U55" s="316" t="n"/>
      <c r="V55" s="316" t="n"/>
      <c r="W55" s="316" t="n"/>
      <c r="X55" s="316" t="n"/>
      <c r="Y55" s="316" t="n"/>
      <c r="Z55" s="316" t="n"/>
      <c r="AA55" s="316" t="n"/>
      <c r="AB55" s="316" t="n"/>
    </row>
    <row r="56" ht="30.75" customFormat="1" customHeight="1" s="317">
      <c r="A56" s="316" t="n"/>
      <c r="B56" s="318" t="n"/>
      <c r="C56" s="785" t="inlineStr">
        <is>
          <t>Seccional Ubaté</t>
        </is>
      </c>
      <c r="D56" s="820" t="n"/>
      <c r="E56" s="820" t="n"/>
      <c r="F56" s="821" t="n"/>
      <c r="G56" s="392" t="inlineStr">
        <is>
          <t>Inscritos 216 / Admitidos 183 = 10,72%</t>
        </is>
      </c>
      <c r="H56" s="820" t="n"/>
      <c r="I56" s="820" t="n"/>
      <c r="J56" s="821" t="n"/>
      <c r="K56" s="776" t="inlineStr">
        <is>
          <t>Para un total de 216 inscritos, se admiten 183.
Restantes sin continuar con el debido proceso  33.</t>
        </is>
      </c>
      <c r="L56" s="820" t="n"/>
      <c r="M56" s="820" t="n"/>
      <c r="N56" s="820" t="n"/>
      <c r="O56" s="821" t="n"/>
      <c r="P56" s="318" t="n"/>
      <c r="Q56" s="316" t="n"/>
      <c r="R56" s="316" t="n"/>
      <c r="S56" s="316" t="n"/>
      <c r="T56" s="316" t="n"/>
      <c r="U56" s="316" t="n"/>
      <c r="V56" s="316" t="n"/>
      <c r="W56" s="316" t="n"/>
      <c r="X56" s="316" t="n"/>
      <c r="Y56" s="316" t="n"/>
      <c r="Z56" s="316" t="n"/>
      <c r="AA56" s="316" t="n"/>
      <c r="AB56" s="316" t="n"/>
    </row>
    <row r="57" ht="28.5" customFormat="1" customHeight="1" s="317">
      <c r="A57" s="316" t="n"/>
      <c r="B57" s="318" t="n"/>
      <c r="C57" s="785" t="inlineStr">
        <is>
          <t>Extensión Facatativá</t>
        </is>
      </c>
      <c r="D57" s="820" t="n"/>
      <c r="E57" s="820" t="n"/>
      <c r="F57" s="821" t="n"/>
      <c r="G57" s="392" t="inlineStr">
        <is>
          <t>Inscritos 1086 / Admitidos 390 = 22,86%</t>
        </is>
      </c>
      <c r="H57" s="820" t="n"/>
      <c r="I57" s="820" t="n"/>
      <c r="J57" s="821" t="n"/>
      <c r="K57" s="776" t="inlineStr">
        <is>
          <t>Para un total de 1086 inscritos, se admiten 390.
Restantes sin continuar con el debido proceso  696.</t>
        </is>
      </c>
      <c r="L57" s="820" t="n"/>
      <c r="M57" s="820" t="n"/>
      <c r="N57" s="820" t="n"/>
      <c r="O57" s="821" t="n"/>
      <c r="P57" s="318" t="n"/>
      <c r="Q57" s="316" t="n"/>
      <c r="R57" s="316" t="n"/>
      <c r="S57" s="316" t="n"/>
      <c r="T57" s="316" t="n"/>
      <c r="U57" s="316" t="n"/>
      <c r="V57" s="316" t="n"/>
      <c r="W57" s="316" t="n"/>
      <c r="X57" s="316" t="n"/>
      <c r="Y57" s="316" t="n"/>
      <c r="Z57" s="316" t="n"/>
      <c r="AA57" s="316" t="n"/>
      <c r="AB57" s="316" t="n"/>
    </row>
    <row r="58" ht="27" customFormat="1" customHeight="1" s="317">
      <c r="A58" s="316" t="n"/>
      <c r="B58" s="318" t="n"/>
      <c r="C58" s="785" t="inlineStr">
        <is>
          <t>Extensión Chía</t>
        </is>
      </c>
      <c r="D58" s="820" t="n"/>
      <c r="E58" s="820" t="n"/>
      <c r="F58" s="821" t="n"/>
      <c r="G58" s="392" t="inlineStr">
        <is>
          <t>Inscritos 456 / Admitidos 244 = 14,30%</t>
        </is>
      </c>
      <c r="H58" s="820" t="n"/>
      <c r="I58" s="820" t="n"/>
      <c r="J58" s="821" t="n"/>
      <c r="K58" s="776" t="inlineStr">
        <is>
          <t>Para un total de 456 inscritos, se admiten 244.
Restantes sin continuar con el debido proceso  212.</t>
        </is>
      </c>
      <c r="L58" s="820" t="n"/>
      <c r="M58" s="820" t="n"/>
      <c r="N58" s="820" t="n"/>
      <c r="O58" s="821" t="n"/>
      <c r="P58" s="318" t="n"/>
      <c r="Q58" s="316" t="n"/>
      <c r="R58" s="316" t="n"/>
      <c r="S58" s="316" t="n"/>
      <c r="T58" s="316" t="n"/>
      <c r="U58" s="316" t="n"/>
      <c r="V58" s="316" t="n"/>
      <c r="W58" s="316" t="n"/>
      <c r="X58" s="316" t="n"/>
      <c r="Y58" s="316" t="n"/>
      <c r="Z58" s="316" t="n"/>
      <c r="AA58" s="316" t="n"/>
      <c r="AB58" s="316" t="n"/>
    </row>
    <row r="59" ht="26.25" customFormat="1" customHeight="1" s="317">
      <c r="A59" s="316" t="n"/>
      <c r="B59" s="318" t="n"/>
      <c r="C59" s="542" t="inlineStr">
        <is>
          <t>Extensión Zipaquirá</t>
        </is>
      </c>
      <c r="D59" s="812" t="n"/>
      <c r="E59" s="812" t="n"/>
      <c r="F59" s="813" t="n"/>
      <c r="G59" s="392" t="inlineStr">
        <is>
          <t>Inscritos 115 / Admitidos 22 = 1,2%</t>
        </is>
      </c>
      <c r="H59" s="820" t="n"/>
      <c r="I59" s="820" t="n"/>
      <c r="J59" s="821" t="n"/>
      <c r="K59" s="776" t="inlineStr">
        <is>
          <t>Para un total de 115 inscritos, se admiten 22.
Restantes sin continuar con el debido proceso  93.</t>
        </is>
      </c>
      <c r="L59" s="820" t="n"/>
      <c r="M59" s="820" t="n"/>
      <c r="N59" s="820" t="n"/>
      <c r="O59" s="821" t="n"/>
      <c r="P59" s="318" t="n"/>
      <c r="Q59" s="316" t="n"/>
      <c r="R59" s="316" t="n"/>
      <c r="S59" s="316" t="n"/>
      <c r="T59" s="316" t="n"/>
      <c r="U59" s="316" t="n"/>
      <c r="V59" s="316" t="n"/>
      <c r="W59" s="316" t="n"/>
      <c r="X59" s="316" t="n"/>
      <c r="Y59" s="316" t="n"/>
      <c r="Z59" s="316" t="n"/>
      <c r="AA59" s="316" t="n"/>
      <c r="AB59" s="316" t="n"/>
    </row>
    <row r="60" ht="28.5" customFormat="1" customHeight="1" s="317">
      <c r="A60" s="316" t="n"/>
      <c r="B60" s="318" t="n"/>
      <c r="C60" s="540" t="inlineStr">
        <is>
          <t>Extensión Soacha</t>
        </is>
      </c>
      <c r="D60" s="825" t="n"/>
      <c r="E60" s="825" t="n"/>
      <c r="F60" s="826" t="n"/>
      <c r="G60" s="392" t="inlineStr">
        <is>
          <t>Inscritos 1035 / Admitidos 238 = 13,95%</t>
        </is>
      </c>
      <c r="H60" s="820" t="n"/>
      <c r="I60" s="820" t="n"/>
      <c r="J60" s="821" t="n"/>
      <c r="K60" s="776" t="inlineStr">
        <is>
          <t>Para un total de 1035 inscritos, se admiten 238.
Restantes sin continuar con el debido proceso  797.</t>
        </is>
      </c>
      <c r="L60" s="820" t="n"/>
      <c r="M60" s="820" t="n"/>
      <c r="N60" s="820" t="n"/>
      <c r="O60" s="821"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CgZqaWwR/9hCH/sFKpm0kQ==" formatRows="1" sort="1" spinCount="100000" hashValue="teCnwLsgYmzfRdE/tBVFOV6e65Gq6xm5yb78k34t7w+jXD3yM9V4Zbw8dZ43CkN3lKxsvYpKWk+Ko28+SGSR2A=="/>
  <mergeCells count="84">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21.xml><?xml version="1.0" encoding="utf-8"?>
<worksheet xmlns="http://schemas.openxmlformats.org/spreadsheetml/2006/main">
  <sheetPr codeName="Hoja106">
    <tabColor rgb="FFEDE394"/>
    <outlinePr summaryBelow="1" summaryRight="1"/>
    <pageSetUpPr fitToPage="1"/>
  </sheetPr>
  <dimension ref="A1:AB98"/>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Misional</t>
        </is>
      </c>
      <c r="F12" s="801" t="n"/>
      <c r="G12" s="801" t="n"/>
      <c r="H12" s="802" t="n"/>
      <c r="I12" s="763" t="inlineStr">
        <is>
          <t>NOMBRE DEL INDICADOR</t>
        </is>
      </c>
      <c r="J12" s="802" t="n"/>
      <c r="K12" s="463" t="inlineStr">
        <is>
          <t>Requisitos de matricula</t>
        </is>
      </c>
      <c r="L12" s="801" t="n"/>
      <c r="M12" s="801" t="n"/>
      <c r="N12" s="801" t="n"/>
      <c r="O12" s="802" t="n"/>
      <c r="P12" s="245" t="n"/>
    </row>
    <row r="13" customFormat="1" s="243">
      <c r="B13" s="245" t="n"/>
      <c r="C13" s="684" t="inlineStr">
        <is>
          <t>PROCESO GESTIÓN</t>
        </is>
      </c>
      <c r="D13" s="802" t="n"/>
      <c r="E13" s="706" t="inlineStr">
        <is>
          <t>Admisiones y Registro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Oficina de Admisiones y Registro - Profesional Universitario I</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0.9</v>
      </c>
      <c r="O17" s="802" t="n"/>
      <c r="P17" s="544" t="n"/>
    </row>
    <row r="18" ht="15.75" customFormat="1" customHeight="1" s="243">
      <c r="B18" s="245" t="n"/>
      <c r="C18" s="684" t="inlineStr">
        <is>
          <t>FORMULA</t>
        </is>
      </c>
      <c r="D18" s="800" t="n"/>
      <c r="E18" s="684" t="inlineStr">
        <is>
          <t>NUMERADOR</t>
        </is>
      </c>
      <c r="F18" s="802" t="n"/>
      <c r="G18" s="762" t="inlineStr">
        <is>
          <t>Número de matriculados efectivos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xml:space="preserve">total de número de admitidos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0 - 70%</t>
        </is>
      </c>
      <c r="M22" s="328" t="inlineStr">
        <is>
          <t>71% - 80%</t>
        </is>
      </c>
      <c r="N22" s="329" t="inlineStr">
        <is>
          <t>81% - 90%</t>
        </is>
      </c>
      <c r="O22" s="255" t="inlineStr">
        <is>
          <t>91% - 100%</t>
        </is>
      </c>
      <c r="P22" s="245" t="n"/>
    </row>
    <row r="23" ht="26.25" customFormat="1" customHeight="1" s="243">
      <c r="B23" s="245" t="n"/>
      <c r="C23" s="684" t="inlineStr">
        <is>
          <t>ORIGEN DE DATOS NUMERADOR</t>
        </is>
      </c>
      <c r="D23" s="802" t="n"/>
      <c r="E23" s="475" t="inlineStr">
        <is>
          <t>Aplicativo academusoft</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Aplicativo academusoft</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66" customFormat="1" customHeight="1" s="243">
      <c r="B28" s="245" t="n"/>
      <c r="C28" s="803" t="n"/>
      <c r="I28" s="804" t="n"/>
      <c r="J28" s="394" t="inlineStr">
        <is>
          <t>En inscripciones 2020-1 y realizando el debido avance al proceso de selección y admisión, cumpliendo a cabalidad con los objetivos trazados al procedimiento, cumplen con los requisitos exigidos para realizar su proceso de matrícula un 83% de aquellas partes interesadas que logran finiquitar con éxito el ingreso a la Universidad, teniendo en cuenta, requisitos en cuanto a la documentación, pruebas requeridas y pago establecido, respectivamente.
Como gestión del cambio, se mantiene la idea propuesta de tener en cuenta para el IIPA, el factor de Inclusión Educativa (políticas internas de inclusión) y se transforma el proceso a raíz de la pandemia a nivel mundial del Covid- 19. Se tiene en cuenta la Fase #1. Requisito ICFES, para las inscripciones del IIPA. (Plan de contingencia) citado en comunicado No. 15 “Implementar el Decreto Legislativo 532 del 08 de abril de 2020 expedido por el Gobierno Nacional, siendo cubiertas por las pruebas asignadas con su respectivo %; 1. Prueba Gral. (Presentada por todos aquellos quienes cancelaron su respectiva inscripción) 2. Prueba Vocacional, implementada por cada Facultad y la tercera es la entrevista realizada por la plataforma Teams con el Coordinador de Programa, respectivamente. para que el proceso de selección se logre mantener como se venía manejando en el proceso de inscripción a semestres anteriores.
Se logra evidenciar el compromiso adquirido tanto por las partes interesadas como por la Comunidad Universitaria – Administrativa, quien maneja los procesos adecuados para dar cumplimiento a la tramitología de pago de matrícula, luego de pasar por procedimientos anteriores a la misma, proceso de selección y admisión, así mismo; se refleja lo anteriormente citado en el % adquirido al proceso en un 83%, finiquitado.</t>
        </is>
      </c>
      <c r="O28" s="804" t="n"/>
    </row>
    <row r="29" ht="48" customFormat="1" customHeight="1" s="243">
      <c r="B29" s="245" t="n"/>
      <c r="C29" s="803" t="n"/>
      <c r="I29" s="804" t="n"/>
      <c r="O29" s="804" t="n"/>
      <c r="P29" s="245" t="n"/>
    </row>
    <row r="30" ht="40.5" customFormat="1" customHeight="1" s="243">
      <c r="B30" s="245" t="n"/>
      <c r="C30" s="803" t="n"/>
      <c r="I30" s="804" t="n"/>
      <c r="O30" s="804" t="n"/>
      <c r="P30" s="245" t="n"/>
    </row>
    <row r="31" ht="48.75" customFormat="1" customHeight="1" s="243">
      <c r="B31" s="245" t="n"/>
      <c r="C31" s="803" t="n"/>
      <c r="I31" s="804" t="n"/>
      <c r="O31" s="804" t="n"/>
      <c r="P31" s="245" t="n"/>
    </row>
    <row r="32" ht="42" customFormat="1" customHeight="1" s="243">
      <c r="B32" s="245" t="n"/>
      <c r="C32" s="803" t="n"/>
      <c r="I32" s="804" t="n"/>
      <c r="O32" s="804" t="n"/>
      <c r="P32" s="245" t="n"/>
    </row>
    <row r="33" ht="100.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Para continuar con el proceso de matricula financiera, existen  alternativas como los
Convenios Institucionales, Generación E. Subsidios de Municipios, financiamiento Externo (Colfuturo, Banco Pichincha, ICETEX, Colsubsidio; entre otros) .</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33" customFormat="1" customHeight="1" s="247">
      <c r="B47" s="246" t="n"/>
      <c r="C47" s="763">
        <f>G18</f>
        <v/>
      </c>
      <c r="D47" s="762" t="n">
        <v>1417</v>
      </c>
      <c r="E47" s="762" t="n"/>
      <c r="F47" s="762" t="n"/>
      <c r="G47" s="762" t="n"/>
      <c r="H47" s="762" t="n"/>
      <c r="I47" s="762" t="n"/>
      <c r="J47" s="762" t="n"/>
      <c r="K47" s="762" t="n"/>
      <c r="L47" s="762" t="n"/>
      <c r="M47" s="762" t="n"/>
      <c r="N47" s="762" t="n"/>
      <c r="O47" s="762" t="n"/>
      <c r="P47" s="246" t="n"/>
    </row>
    <row r="48" ht="33" customFormat="1" customHeight="1" s="247">
      <c r="B48" s="246" t="n"/>
      <c r="C48" s="763">
        <f>G19</f>
        <v/>
      </c>
      <c r="D48" s="762" t="n">
        <v>1706</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51.75" customFormat="1" customHeight="1" s="317">
      <c r="A54" s="316" t="n"/>
      <c r="B54" s="318" t="n"/>
      <c r="C54" s="785" t="inlineStr">
        <is>
          <t>Administración de Empresas: 297</t>
        </is>
      </c>
      <c r="D54" s="820" t="n"/>
      <c r="E54" s="820" t="n"/>
      <c r="F54" s="821" t="n"/>
      <c r="G54" s="526" t="n">
        <v>0.2095</v>
      </c>
      <c r="H54" s="820" t="n"/>
      <c r="I54" s="820" t="n"/>
      <c r="J54" s="821" t="n"/>
      <c r="K54" s="776" t="inlineStr">
        <is>
          <t xml:space="preserve">
Para un total de 356 admitidos, se matriculan 297 para el programa de Administración de Empresas.
</t>
        </is>
      </c>
      <c r="L54" s="820" t="n"/>
      <c r="M54" s="820" t="n"/>
      <c r="N54" s="820" t="n"/>
      <c r="O54" s="821" t="n"/>
      <c r="P54" s="318" t="n"/>
      <c r="Q54" s="316" t="n"/>
      <c r="R54" s="316" t="n"/>
      <c r="S54" s="316" t="n"/>
      <c r="T54" s="316" t="n"/>
      <c r="U54" s="316" t="n"/>
      <c r="V54" s="316" t="n"/>
      <c r="W54" s="316" t="n"/>
      <c r="X54" s="316" t="n"/>
      <c r="Y54" s="316" t="n"/>
      <c r="Z54" s="316" t="n"/>
      <c r="AA54" s="316" t="n"/>
      <c r="AB54" s="316" t="n"/>
    </row>
    <row r="55" ht="33" customFormat="1" customHeight="1" s="317">
      <c r="A55" s="316" t="n"/>
      <c r="B55" s="318" t="n"/>
      <c r="C55" s="785" t="inlineStr">
        <is>
          <t>Contaduría Publica: 254</t>
        </is>
      </c>
      <c r="D55" s="820" t="n"/>
      <c r="E55" s="820" t="n"/>
      <c r="F55" s="821" t="n"/>
      <c r="G55" s="526" t="n">
        <v>0.1792</v>
      </c>
      <c r="H55" s="820" t="n"/>
      <c r="I55" s="820" t="n"/>
      <c r="J55" s="821" t="n"/>
      <c r="K55" s="776" t="inlineStr">
        <is>
          <t xml:space="preserve">
Para un total de 316 admitidos, se matriculan 254 para el programa de Contaduría Publica.
</t>
        </is>
      </c>
      <c r="L55" s="820" t="n"/>
      <c r="M55" s="820" t="n"/>
      <c r="N55" s="820" t="n"/>
      <c r="O55" s="821" t="n"/>
      <c r="P55" s="318" t="n"/>
      <c r="Q55" s="316" t="n"/>
      <c r="R55" s="316" t="n"/>
      <c r="S55" s="316" t="n"/>
      <c r="T55" s="316" t="n"/>
      <c r="U55" s="316" t="n"/>
      <c r="V55" s="316" t="n"/>
      <c r="W55" s="316" t="n"/>
      <c r="X55" s="316" t="n"/>
      <c r="Y55" s="316" t="n"/>
      <c r="Z55" s="316" t="n"/>
      <c r="AA55" s="316" t="n"/>
      <c r="AB55" s="316" t="n"/>
    </row>
    <row r="56" ht="34.5" customFormat="1" customHeight="1" s="317">
      <c r="A56" s="316" t="n"/>
      <c r="B56" s="318" t="n"/>
      <c r="C56" s="785" t="inlineStr">
        <is>
          <t>Tecnología en Gestión Turística y Hotelera: 17</t>
        </is>
      </c>
      <c r="D56" s="820" t="n"/>
      <c r="E56" s="820" t="n"/>
      <c r="F56" s="821" t="n"/>
      <c r="G56" s="526" t="n">
        <v>0.0119</v>
      </c>
      <c r="H56" s="820" t="n"/>
      <c r="I56" s="820" t="n"/>
      <c r="J56" s="821" t="n"/>
      <c r="K56" s="776" t="inlineStr">
        <is>
          <t xml:space="preserve">
Para un total de 25 admitidos, se matriculan 17 para el programa de Tecnología en Gestión Turística y Hotelera.
</t>
        </is>
      </c>
      <c r="L56" s="820" t="n"/>
      <c r="M56" s="820" t="n"/>
      <c r="N56" s="820" t="n"/>
      <c r="O56" s="821" t="n"/>
      <c r="P56" s="318" t="n"/>
      <c r="Q56" s="316" t="n"/>
      <c r="R56" s="316" t="n"/>
      <c r="S56" s="316" t="n"/>
      <c r="T56" s="316" t="n"/>
      <c r="U56" s="316" t="n"/>
      <c r="V56" s="316" t="n"/>
      <c r="W56" s="316" t="n"/>
      <c r="X56" s="316" t="n"/>
      <c r="Y56" s="316" t="n"/>
      <c r="Z56" s="316" t="n"/>
      <c r="AA56" s="316" t="n"/>
      <c r="AB56" s="316" t="n"/>
    </row>
    <row r="57" ht="45" customFormat="1" customHeight="1" s="317">
      <c r="A57" s="316" t="n"/>
      <c r="B57" s="318" t="n"/>
      <c r="C57" s="785" t="inlineStr">
        <is>
          <t>Ciencias del Deporte y la Educación Física: 80</t>
        </is>
      </c>
      <c r="D57" s="820" t="n"/>
      <c r="E57" s="820" t="n"/>
      <c r="F57" s="821" t="n"/>
      <c r="G57" s="526" t="n">
        <v>0.0564</v>
      </c>
      <c r="H57" s="820" t="n"/>
      <c r="I57" s="820" t="n"/>
      <c r="J57" s="821" t="n"/>
      <c r="K57" s="776" t="inlineStr">
        <is>
          <t xml:space="preserve">
Para un total de 88 admitidos, se matriculan 80 para el programa de Ciencias del Deporte y la Educación Física.
</t>
        </is>
      </c>
      <c r="L57" s="820" t="n"/>
      <c r="M57" s="820" t="n"/>
      <c r="N57" s="820" t="n"/>
      <c r="O57" s="821" t="n"/>
      <c r="P57" s="318" t="n"/>
      <c r="Q57" s="316" t="n"/>
      <c r="R57" s="316" t="n"/>
      <c r="S57" s="316" t="n"/>
      <c r="T57" s="316" t="n"/>
      <c r="U57" s="316" t="n"/>
      <c r="V57" s="316" t="n"/>
      <c r="W57" s="316" t="n"/>
      <c r="X57" s="316" t="n"/>
      <c r="Y57" s="316" t="n"/>
      <c r="Z57" s="316" t="n"/>
      <c r="AA57" s="316" t="n"/>
      <c r="AB57" s="316" t="n"/>
    </row>
    <row r="58" ht="39.75" customFormat="1" customHeight="1" s="317">
      <c r="A58" s="316" t="n"/>
      <c r="B58" s="318" t="n"/>
      <c r="C58" s="785" t="inlineStr">
        <is>
          <t>Ingeniería de Sistemas: 249</t>
        </is>
      </c>
      <c r="D58" s="820" t="n"/>
      <c r="E58" s="820" t="n"/>
      <c r="F58" s="821" t="n"/>
      <c r="G58" s="526" t="n">
        <v>0.1757</v>
      </c>
      <c r="H58" s="820" t="n"/>
      <c r="I58" s="820" t="n"/>
      <c r="J58" s="821" t="n"/>
      <c r="K58" s="776" t="inlineStr">
        <is>
          <t xml:space="preserve">
Para un total de 290 admitidos, se matriculan 249 para el programa de Ingeniería de Sistemas.
</t>
        </is>
      </c>
      <c r="L58" s="820" t="n"/>
      <c r="M58" s="820" t="n"/>
      <c r="N58" s="820" t="n"/>
      <c r="O58" s="821" t="n"/>
      <c r="P58" s="318" t="n"/>
      <c r="Q58" s="316" t="n"/>
      <c r="R58" s="316" t="n"/>
      <c r="S58" s="316" t="n"/>
      <c r="T58" s="316" t="n"/>
      <c r="U58" s="316" t="n"/>
      <c r="V58" s="316" t="n"/>
      <c r="W58" s="316" t="n"/>
      <c r="X58" s="316" t="n"/>
      <c r="Y58" s="316" t="n"/>
      <c r="Z58" s="316" t="n"/>
      <c r="AA58" s="316" t="n"/>
      <c r="AB58" s="316" t="n"/>
    </row>
    <row r="59" ht="39.75" customFormat="1" customHeight="1" s="317">
      <c r="A59" s="316" t="n"/>
      <c r="B59" s="318" t="n"/>
      <c r="C59" s="542" t="inlineStr">
        <is>
          <t>Ingeniería Electrónica: 40</t>
        </is>
      </c>
      <c r="D59" s="812" t="n"/>
      <c r="E59" s="812" t="n"/>
      <c r="F59" s="813" t="n"/>
      <c r="G59" s="526" t="n">
        <v>0.0282</v>
      </c>
      <c r="H59" s="820" t="n"/>
      <c r="I59" s="820" t="n"/>
      <c r="J59" s="821" t="n"/>
      <c r="K59" s="776" t="inlineStr">
        <is>
          <t xml:space="preserve">
Para un total de 53 admitidos, se matriculan 40 para el programa de Ingeniería Electrónica.
</t>
        </is>
      </c>
      <c r="L59" s="820" t="n"/>
      <c r="M59" s="820" t="n"/>
      <c r="N59" s="820" t="n"/>
      <c r="O59" s="821" t="n"/>
      <c r="P59" s="318" t="n"/>
      <c r="Q59" s="316" t="n"/>
      <c r="R59" s="316" t="n"/>
      <c r="S59" s="316" t="n"/>
      <c r="T59" s="316" t="n"/>
      <c r="U59" s="316" t="n"/>
      <c r="V59" s="316" t="n"/>
      <c r="W59" s="316" t="n"/>
      <c r="X59" s="316" t="n"/>
      <c r="Y59" s="316" t="n"/>
      <c r="Z59" s="316" t="n"/>
      <c r="AA59" s="316" t="n"/>
      <c r="AB59" s="316" t="n"/>
    </row>
    <row r="60" ht="41.25" customFormat="1" customHeight="1" s="317">
      <c r="A60" s="316" t="n"/>
      <c r="B60" s="318" t="n"/>
      <c r="C60" s="540" t="inlineStr">
        <is>
          <t>Ingeniería Industrial: 102</t>
        </is>
      </c>
      <c r="D60" s="825" t="n"/>
      <c r="E60" s="825" t="n"/>
      <c r="F60" s="826" t="n"/>
      <c r="G60" s="526" t="n">
        <v>0.07190000000000001</v>
      </c>
      <c r="H60" s="820" t="n"/>
      <c r="I60" s="820" t="n"/>
      <c r="J60" s="821" t="n"/>
      <c r="K60" s="776" t="inlineStr">
        <is>
          <t xml:space="preserve">
Para un total de 124 admitidos, se matriculan 102 para el programa de Ingeniería Industrial.
</t>
        </is>
      </c>
      <c r="L60" s="820" t="n"/>
      <c r="M60" s="820" t="n"/>
      <c r="N60" s="820" t="n"/>
      <c r="O60" s="821" t="n"/>
      <c r="P60" s="318" t="n"/>
      <c r="Q60" s="316" t="n"/>
      <c r="R60" s="316" t="n"/>
      <c r="S60" s="316" t="n"/>
      <c r="T60" s="316" t="n"/>
      <c r="U60" s="316" t="n"/>
      <c r="V60" s="316" t="n"/>
      <c r="W60" s="316" t="n"/>
      <c r="X60" s="316" t="n"/>
      <c r="Y60" s="316" t="n"/>
      <c r="Z60" s="316" t="n"/>
      <c r="AA60" s="316" t="n"/>
      <c r="AB60" s="316" t="n"/>
    </row>
    <row r="61" ht="33.75" customFormat="1" customHeight="1" s="317">
      <c r="A61" s="316" t="n"/>
      <c r="B61" s="318" t="n"/>
      <c r="C61" s="540" t="inlineStr">
        <is>
          <t>Tecnología en Desarrollo de Software: 18</t>
        </is>
      </c>
      <c r="D61" s="825" t="n"/>
      <c r="E61" s="825" t="n"/>
      <c r="F61" s="826" t="n"/>
      <c r="G61" s="526" t="n">
        <v>0.0127</v>
      </c>
      <c r="H61" s="820" t="n"/>
      <c r="I61" s="820" t="n"/>
      <c r="J61" s="821" t="n"/>
      <c r="K61" s="776" t="inlineStr">
        <is>
          <t xml:space="preserve">
Para un total de 26 admitidos, se matriculan 18 para el programa de Tecnología en Desarrollo de Software.
</t>
        </is>
      </c>
      <c r="L61" s="820" t="n"/>
      <c r="M61" s="820" t="n"/>
      <c r="N61" s="820" t="n"/>
      <c r="O61" s="821" t="n"/>
      <c r="P61" s="318" t="n"/>
      <c r="Q61" s="316" t="n"/>
      <c r="R61" s="316" t="n"/>
      <c r="S61" s="316" t="n"/>
      <c r="T61" s="316" t="n"/>
      <c r="U61" s="316" t="n"/>
      <c r="V61" s="316" t="n"/>
      <c r="W61" s="316" t="n"/>
      <c r="X61" s="316" t="n"/>
      <c r="Y61" s="316" t="n"/>
      <c r="Z61" s="316" t="n"/>
      <c r="AA61" s="316" t="n"/>
      <c r="AB61" s="316" t="n"/>
    </row>
    <row r="62" ht="37.5" customFormat="1" customHeight="1" s="317">
      <c r="A62" s="316" t="n"/>
      <c r="B62" s="318" t="n"/>
      <c r="C62" s="540" t="inlineStr">
        <is>
          <t>Ingeniería Agronómica: 78</t>
        </is>
      </c>
      <c r="D62" s="825" t="n"/>
      <c r="E62" s="825" t="n"/>
      <c r="F62" s="826" t="n"/>
      <c r="G62" s="526" t="n">
        <v>0.055</v>
      </c>
      <c r="H62" s="820" t="n"/>
      <c r="I62" s="820" t="n"/>
      <c r="J62" s="821" t="n"/>
      <c r="K62" s="776" t="inlineStr">
        <is>
          <t xml:space="preserve">
Para un total de 97 admitidos, se matriculan 78 para el programa de Ingeniería Agronómica.
</t>
        </is>
      </c>
      <c r="L62" s="820" t="n"/>
      <c r="M62" s="820" t="n"/>
      <c r="N62" s="820" t="n"/>
      <c r="O62" s="821" t="n"/>
      <c r="P62" s="318" t="n"/>
      <c r="Q62" s="316" t="n"/>
      <c r="R62" s="316" t="n"/>
      <c r="S62" s="316" t="n"/>
      <c r="T62" s="316" t="n"/>
      <c r="U62" s="316" t="n"/>
      <c r="V62" s="316" t="n"/>
      <c r="W62" s="316" t="n"/>
      <c r="X62" s="316" t="n"/>
      <c r="Y62" s="316" t="n"/>
      <c r="Z62" s="316" t="n"/>
      <c r="AA62" s="316" t="n"/>
      <c r="AB62" s="316" t="n"/>
    </row>
    <row r="63" ht="39.75" customFormat="1" customHeight="1" s="317">
      <c r="A63" s="316" t="n"/>
      <c r="B63" s="318" t="n"/>
      <c r="C63" s="540" t="inlineStr">
        <is>
          <t>Zootecnia: 70</t>
        </is>
      </c>
      <c r="D63" s="825" t="n"/>
      <c r="E63" s="825" t="n"/>
      <c r="F63" s="826" t="n"/>
      <c r="G63" s="526" t="n">
        <v>0.0494</v>
      </c>
      <c r="H63" s="820" t="n"/>
      <c r="I63" s="820" t="n"/>
      <c r="J63" s="821" t="n"/>
      <c r="K63" s="776" t="inlineStr">
        <is>
          <t xml:space="preserve">
Para un total de 90 admitidos, se matriculan 70 para el programa de Zootecnia.
</t>
        </is>
      </c>
      <c r="L63" s="820" t="n"/>
      <c r="M63" s="820" t="n"/>
      <c r="N63" s="820" t="n"/>
      <c r="O63" s="821" t="n"/>
      <c r="P63" s="318" t="n"/>
      <c r="Q63" s="316" t="n"/>
      <c r="R63" s="316" t="n"/>
      <c r="S63" s="316" t="n"/>
      <c r="T63" s="316" t="n"/>
      <c r="U63" s="316" t="n"/>
      <c r="V63" s="316" t="n"/>
      <c r="W63" s="316" t="n"/>
      <c r="X63" s="316" t="n"/>
      <c r="Y63" s="316" t="n"/>
      <c r="Z63" s="316" t="n"/>
      <c r="AA63" s="316" t="n"/>
      <c r="AB63" s="316" t="n"/>
    </row>
    <row r="64" ht="47.25" customHeight="1">
      <c r="C64" s="540" t="inlineStr">
        <is>
          <t>Ingeniería Ambiental: 71</t>
        </is>
      </c>
      <c r="D64" s="825" t="n"/>
      <c r="E64" s="825" t="n"/>
      <c r="F64" s="826" t="n"/>
      <c r="G64" s="526" t="n">
        <v>0.0501</v>
      </c>
      <c r="H64" s="820" t="n"/>
      <c r="I64" s="820" t="n"/>
      <c r="J64" s="821" t="n"/>
      <c r="K64" s="776" t="inlineStr">
        <is>
          <t xml:space="preserve">
Para un total de 81 admitidos, se matriculan 71 para el programa de Ingeniería Ambiental.
</t>
        </is>
      </c>
      <c r="L64" s="820" t="n"/>
      <c r="M64" s="820" t="n"/>
      <c r="N64" s="820" t="n"/>
      <c r="O64" s="821" t="n"/>
    </row>
    <row r="65" ht="33" customHeight="1">
      <c r="C65" s="540" t="inlineStr">
        <is>
          <t>Tecnología en Cartografía: 25</t>
        </is>
      </c>
      <c r="D65" s="825" t="n"/>
      <c r="E65" s="825" t="n"/>
      <c r="F65" s="826" t="n"/>
      <c r="G65" s="526" t="n">
        <v>0.0176</v>
      </c>
      <c r="H65" s="820" t="n"/>
      <c r="I65" s="820" t="n"/>
      <c r="J65" s="821" t="n"/>
      <c r="K65" s="776" t="inlineStr">
        <is>
          <t xml:space="preserve">
Para un total de 25 admitidos, se matriculan 25 para el programa de Tecnología en Cartografía.
</t>
        </is>
      </c>
      <c r="L65" s="820" t="n"/>
      <c r="M65" s="820" t="n"/>
      <c r="N65" s="820" t="n"/>
      <c r="O65" s="821" t="n"/>
    </row>
    <row r="66" ht="36.75" customFormat="1" customHeight="1" s="260">
      <c r="C66" s="540" t="inlineStr">
        <is>
          <t>Licenciatura en Ciencias Sociales: 18</t>
        </is>
      </c>
      <c r="D66" s="825" t="n"/>
      <c r="E66" s="825" t="n"/>
      <c r="F66" s="826" t="n"/>
      <c r="G66" s="526" t="n">
        <v>0.0127</v>
      </c>
      <c r="H66" s="820" t="n"/>
      <c r="I66" s="820" t="n"/>
      <c r="J66" s="821" t="n"/>
      <c r="K66" s="776" t="inlineStr">
        <is>
          <t xml:space="preserve">
Para un total de 27 admitidos, se matriculan 18 para el programa de Licenciatura en Ciencias Sociales.
</t>
        </is>
      </c>
      <c r="L66" s="820" t="n"/>
      <c r="M66" s="820" t="n"/>
      <c r="N66" s="820" t="n"/>
      <c r="O66" s="821" t="n"/>
    </row>
    <row r="67" ht="43.5" customFormat="1" customHeight="1" s="260">
      <c r="C67" s="540" t="inlineStr">
        <is>
          <t>Psicología: 40</t>
        </is>
      </c>
      <c r="D67" s="825" t="n"/>
      <c r="E67" s="825" t="n"/>
      <c r="F67" s="826" t="n"/>
      <c r="G67" s="526" t="n">
        <v>0.0282</v>
      </c>
      <c r="H67" s="820" t="n"/>
      <c r="I67" s="820" t="n"/>
      <c r="J67" s="821" t="n"/>
      <c r="K67" s="776" t="inlineStr">
        <is>
          <t xml:space="preserve">
Para un total de 46 admitidos, se matriculan 40 para el programa de Psicología.
</t>
        </is>
      </c>
      <c r="L67" s="820" t="n"/>
      <c r="M67" s="820" t="n"/>
      <c r="N67" s="820" t="n"/>
      <c r="O67" s="821" t="n"/>
    </row>
    <row r="68" ht="39.75" customFormat="1" customHeight="1" s="260">
      <c r="C68" s="540" t="inlineStr">
        <is>
          <t>Música: 19</t>
        </is>
      </c>
      <c r="D68" s="825" t="n"/>
      <c r="E68" s="825" t="n"/>
      <c r="F68" s="826" t="n"/>
      <c r="G68" s="526" t="n">
        <v>0.0134</v>
      </c>
      <c r="H68" s="820" t="n"/>
      <c r="I68" s="820" t="n"/>
      <c r="J68" s="821" t="n"/>
      <c r="K68" s="776" t="inlineStr">
        <is>
          <t xml:space="preserve">
Para un total de 22 admitidos, se matriculan 19 para el programa de Música.
</t>
        </is>
      </c>
      <c r="L68" s="820" t="n"/>
      <c r="M68" s="820" t="n"/>
      <c r="N68" s="820" t="n"/>
      <c r="O68" s="821" t="n"/>
    </row>
    <row r="69" ht="36" customFormat="1" customHeight="1" s="260">
      <c r="C69" s="540" t="inlineStr">
        <is>
          <t>Enfermería: 39</t>
        </is>
      </c>
      <c r="D69" s="825" t="n"/>
      <c r="E69" s="825" t="n"/>
      <c r="F69" s="826" t="n"/>
      <c r="G69" s="526" t="n">
        <v>0.0275</v>
      </c>
      <c r="H69" s="820" t="n"/>
      <c r="I69" s="820" t="n"/>
      <c r="J69" s="821" t="n"/>
      <c r="K69" s="776" t="inlineStr">
        <is>
          <t xml:space="preserve">
Para un total de 42 admitidos, se matriculan 39 para el programa de Enfermería.
</t>
        </is>
      </c>
      <c r="L69" s="820" t="n"/>
      <c r="M69" s="820" t="n"/>
      <c r="N69" s="820" t="n"/>
      <c r="O69" s="821"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mergeCells count="111">
    <mergeCell ref="L17:M17"/>
    <mergeCell ref="C61:F61"/>
    <mergeCell ref="C52:O52"/>
    <mergeCell ref="J35:O40"/>
    <mergeCell ref="G55:J55"/>
    <mergeCell ref="K54:O54"/>
    <mergeCell ref="K55:O55"/>
    <mergeCell ref="K64:O64"/>
    <mergeCell ref="J41:O41"/>
    <mergeCell ref="B2:C4"/>
    <mergeCell ref="C62:F62"/>
    <mergeCell ref="C15:O15"/>
    <mergeCell ref="J43:O43"/>
    <mergeCell ref="K56:O56"/>
    <mergeCell ref="C64:F64"/>
    <mergeCell ref="J20:K22"/>
    <mergeCell ref="J42:O42"/>
    <mergeCell ref="E6:L6"/>
    <mergeCell ref="C26:O26"/>
    <mergeCell ref="C54:F54"/>
    <mergeCell ref="C63:F63"/>
    <mergeCell ref="C17:D17"/>
    <mergeCell ref="G57:J57"/>
    <mergeCell ref="C16:O16"/>
    <mergeCell ref="G66:J66"/>
    <mergeCell ref="G53:J53"/>
    <mergeCell ref="C56:F56"/>
    <mergeCell ref="M5:O5"/>
    <mergeCell ref="K66:O66"/>
    <mergeCell ref="G68:J68"/>
    <mergeCell ref="G58:J58"/>
    <mergeCell ref="K68:O68"/>
    <mergeCell ref="L23:M24"/>
    <mergeCell ref="N23:O24"/>
    <mergeCell ref="C14:D14"/>
    <mergeCell ref="C67:F67"/>
    <mergeCell ref="E14:O14"/>
    <mergeCell ref="M6:O6"/>
    <mergeCell ref="K60:O60"/>
    <mergeCell ref="C20:D22"/>
    <mergeCell ref="C69:F69"/>
    <mergeCell ref="E12:H12"/>
    <mergeCell ref="G67:J67"/>
    <mergeCell ref="H17:I17"/>
    <mergeCell ref="G61:J61"/>
    <mergeCell ref="K12:O12"/>
    <mergeCell ref="C27:I43"/>
    <mergeCell ref="G62:J62"/>
    <mergeCell ref="E24:G24"/>
    <mergeCell ref="K65:O65"/>
    <mergeCell ref="E17:G17"/>
    <mergeCell ref="L20:O20"/>
    <mergeCell ref="K57:O57"/>
    <mergeCell ref="E18:F18"/>
    <mergeCell ref="J34:O34"/>
    <mergeCell ref="G65:J65"/>
    <mergeCell ref="K69:O69"/>
    <mergeCell ref="J27:O27"/>
    <mergeCell ref="C57:F57"/>
    <mergeCell ref="C66:F66"/>
    <mergeCell ref="P27:P28"/>
    <mergeCell ref="G60:J60"/>
    <mergeCell ref="C53:F53"/>
    <mergeCell ref="P17:P18"/>
    <mergeCell ref="E7:L8"/>
    <mergeCell ref="C68:F68"/>
    <mergeCell ref="G59:J59"/>
    <mergeCell ref="G19:K19"/>
    <mergeCell ref="E13:O13"/>
    <mergeCell ref="C58:F58"/>
    <mergeCell ref="N17:O17"/>
    <mergeCell ref="C12:D12"/>
    <mergeCell ref="K59:O59"/>
    <mergeCell ref="C45:O45"/>
    <mergeCell ref="J23:K24"/>
    <mergeCell ref="J28:O33"/>
    <mergeCell ref="C65:F65"/>
    <mergeCell ref="C5:D8"/>
    <mergeCell ref="C23:D23"/>
    <mergeCell ref="K61:O61"/>
    <mergeCell ref="E23:G23"/>
    <mergeCell ref="L18:M19"/>
    <mergeCell ref="C60:F60"/>
    <mergeCell ref="E20:G22"/>
    <mergeCell ref="K62:O62"/>
    <mergeCell ref="C24:D24"/>
    <mergeCell ref="G64:J64"/>
    <mergeCell ref="G54:J54"/>
    <mergeCell ref="M7:O7"/>
    <mergeCell ref="G63:J63"/>
    <mergeCell ref="E5:L5"/>
    <mergeCell ref="H20:I22"/>
    <mergeCell ref="C10:O11"/>
    <mergeCell ref="G56:J56"/>
    <mergeCell ref="K63:O63"/>
    <mergeCell ref="E19:F19"/>
    <mergeCell ref="M8:O8"/>
    <mergeCell ref="G18:K18"/>
    <mergeCell ref="K58:O58"/>
    <mergeCell ref="I12:J12"/>
    <mergeCell ref="K67:O67"/>
    <mergeCell ref="C18:D19"/>
    <mergeCell ref="H23:I24"/>
    <mergeCell ref="C55:F55"/>
    <mergeCell ref="N18:O19"/>
    <mergeCell ref="K53:O53"/>
    <mergeCell ref="C9:O9"/>
    <mergeCell ref="G69:J69"/>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22.xml><?xml version="1.0" encoding="utf-8"?>
<worksheet xmlns="http://schemas.openxmlformats.org/spreadsheetml/2006/main">
  <sheetPr codeName="Hoja98">
    <tabColor rgb="FFEDE394"/>
    <outlinePr summaryBelow="1" summaryRight="1"/>
    <pageSetUpPr fitToPage="1"/>
  </sheetPr>
  <dimension ref="A1:AB98"/>
  <sheetViews>
    <sheetView topLeftCell="A10"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Misional</t>
        </is>
      </c>
      <c r="F12" s="801" t="n"/>
      <c r="G12" s="801" t="n"/>
      <c r="H12" s="802" t="n"/>
      <c r="I12" s="763" t="inlineStr">
        <is>
          <t>NOMBRE DEL INDICADOR</t>
        </is>
      </c>
      <c r="J12" s="802" t="n"/>
      <c r="K12" s="463" t="inlineStr">
        <is>
          <t xml:space="preserve">Tasa de graduación efectiva </t>
        </is>
      </c>
      <c r="L12" s="801" t="n"/>
      <c r="M12" s="801" t="n"/>
      <c r="N12" s="801" t="n"/>
      <c r="O12" s="802" t="n"/>
      <c r="P12" s="245" t="n"/>
    </row>
    <row r="13" customFormat="1" s="243">
      <c r="B13" s="245" t="n"/>
      <c r="C13" s="684" t="inlineStr">
        <is>
          <t>PROCESO GESTIÓN</t>
        </is>
      </c>
      <c r="D13" s="802" t="n"/>
      <c r="E13" s="706" t="inlineStr">
        <is>
          <t>Admisiones y Registro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Oficina de Admisiones y Registro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0.9</v>
      </c>
      <c r="O17" s="802" t="n"/>
      <c r="P17" s="544" t="n"/>
    </row>
    <row r="18" ht="31.5" customFormat="1" customHeight="1" s="243">
      <c r="B18" s="245" t="n"/>
      <c r="C18" s="684" t="inlineStr">
        <is>
          <t>FORMULA</t>
        </is>
      </c>
      <c r="D18" s="800" t="n"/>
      <c r="E18" s="684" t="inlineStr">
        <is>
          <t>NUMERADOR</t>
        </is>
      </c>
      <c r="F18" s="802" t="n"/>
      <c r="G18" s="481" t="inlineStr">
        <is>
          <t>Número de graduados oportunos (plan de estudios + 1 semestre)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xml:space="preserve">total de estudiantes inscritos de cada programa académico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- 80%</t>
        </is>
      </c>
      <c r="N22" s="329" t="inlineStr">
        <is>
          <t>81% - 90%</t>
        </is>
      </c>
      <c r="O22" s="255" t="inlineStr">
        <is>
          <t>91% - 100%</t>
        </is>
      </c>
      <c r="P22" s="245" t="n"/>
    </row>
    <row r="23" ht="26.25" customFormat="1" customHeight="1" s="243">
      <c r="B23" s="245" t="n"/>
      <c r="C23" s="684" t="inlineStr">
        <is>
          <t>ORIGEN DE DATOS NUMERADOR</t>
        </is>
      </c>
      <c r="D23" s="802" t="n"/>
      <c r="E23" s="475" t="inlineStr">
        <is>
          <t>Aplicativo academusoft</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Aplicativo academusoft</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n"/>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n"/>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60" customFormat="1" customHeight="1" s="247">
      <c r="B47" s="246" t="n"/>
      <c r="C47" s="763">
        <f>G18</f>
        <v/>
      </c>
      <c r="D47" s="762" t="n"/>
      <c r="E47" s="762" t="n"/>
      <c r="F47" s="762" t="n"/>
      <c r="G47" s="762" t="n"/>
      <c r="H47" s="762" t="n"/>
      <c r="I47" s="762" t="n"/>
      <c r="J47" s="762" t="n"/>
      <c r="K47" s="762" t="n"/>
      <c r="L47" s="762" t="n"/>
      <c r="M47" s="762" t="n"/>
      <c r="N47" s="762" t="n"/>
      <c r="O47" s="762" t="n"/>
      <c r="P47" s="246" t="n"/>
    </row>
    <row r="48" ht="45" customFormat="1" customHeight="1" s="247">
      <c r="B48" s="246" t="n"/>
      <c r="C48" s="763">
        <f>G19</f>
        <v/>
      </c>
      <c r="D48" s="762" t="n"/>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Zg2WGs7UImLRJpJhMXup2g==" formatRows="1" sort="1" spinCount="100000" hashValue="OssZ9On4+U7qys11KuTkecH+txmPGDa/lt86aE7lNJjefdVr/s2AetS1f0yhrJg2DJl60pw6E7nFBAwZ3a6QDg=="/>
  <mergeCells count="84">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23.xml><?xml version="1.0" encoding="utf-8"?>
<worksheet xmlns="http://schemas.openxmlformats.org/spreadsheetml/2006/main">
  <sheetPr codeName="Hoja99">
    <tabColor rgb="FFEDE394"/>
    <outlinePr summaryBelow="1" summaryRight="1"/>
    <pageSetUpPr fitToPage="1"/>
  </sheetPr>
  <dimension ref="A1:AB98"/>
  <sheetViews>
    <sheetView topLeftCell="A7"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44.25" customFormat="1" customHeight="1" s="243">
      <c r="B12" s="245" t="n"/>
      <c r="C12" s="763" t="inlineStr">
        <is>
          <t>MACROPROCESO</t>
        </is>
      </c>
      <c r="D12" s="802" t="n"/>
      <c r="E12" s="481" t="inlineStr">
        <is>
          <t>Misional</t>
        </is>
      </c>
      <c r="F12" s="801" t="n"/>
      <c r="G12" s="801" t="n"/>
      <c r="H12" s="802" t="n"/>
      <c r="I12" s="763" t="inlineStr">
        <is>
          <t>NOMBRE DEL INDICADOR</t>
        </is>
      </c>
      <c r="J12" s="802" t="n"/>
      <c r="K12" s="463" t="inlineStr">
        <is>
          <t>Perdida Calidad de estudiante (no renovación de matricula, sanciones académicas y disciplinarias, motivos graves de salud, promedio acumulado inferior 3.0)</t>
        </is>
      </c>
      <c r="L12" s="801" t="n"/>
      <c r="M12" s="801" t="n"/>
      <c r="N12" s="801" t="n"/>
      <c r="O12" s="802" t="n"/>
      <c r="P12" s="245" t="n"/>
    </row>
    <row r="13" customFormat="1" s="243">
      <c r="B13" s="245" t="n"/>
      <c r="C13" s="684" t="inlineStr">
        <is>
          <t>PROCESO GESTIÓN</t>
        </is>
      </c>
      <c r="D13" s="802" t="n"/>
      <c r="E13" s="706" t="inlineStr">
        <is>
          <t>Admisiones y Registro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Oficina de Admisiones y Registro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0.3</v>
      </c>
      <c r="O17" s="802" t="n"/>
      <c r="P17" s="544" t="n"/>
    </row>
    <row r="18" ht="15.75" customFormat="1" customHeight="1" s="243">
      <c r="B18" s="245" t="n"/>
      <c r="C18" s="684" t="inlineStr">
        <is>
          <t>FORMULA</t>
        </is>
      </c>
      <c r="D18" s="800" t="n"/>
      <c r="E18" s="684" t="inlineStr">
        <is>
          <t>NUMERADOR</t>
        </is>
      </c>
      <c r="F18" s="802" t="n"/>
      <c r="G18" s="762" t="inlineStr">
        <is>
          <t>Número de estudiantes que pierden calidad de estudiante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xml:space="preserve">total de estudiantes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Negativa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≥37%</t>
        </is>
      </c>
      <c r="M22" s="328" t="inlineStr">
        <is>
          <t>31% - 36%</t>
        </is>
      </c>
      <c r="N22" s="329" t="inlineStr">
        <is>
          <t>25% - 30%</t>
        </is>
      </c>
      <c r="O22" s="173" t="inlineStr">
        <is>
          <t>≤24%</t>
        </is>
      </c>
      <c r="P22" s="245" t="n"/>
    </row>
    <row r="23" ht="26.25" customFormat="1" customHeight="1" s="243">
      <c r="B23" s="245" t="n"/>
      <c r="C23" s="684" t="inlineStr">
        <is>
          <t>ORIGEN DE DATOS NUMERADOR</t>
        </is>
      </c>
      <c r="D23" s="802" t="n"/>
      <c r="E23" s="475" t="inlineStr">
        <is>
          <t>Aplicativo academusoft - Información facultades</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Aplicativo academusoft - Información facultades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n"/>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n"/>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45" customFormat="1" customHeight="1" s="247">
      <c r="B47" s="246" t="n"/>
      <c r="C47" s="763">
        <f>G18</f>
        <v/>
      </c>
      <c r="D47" s="762" t="n"/>
      <c r="E47" s="762" t="n"/>
      <c r="F47" s="762" t="n"/>
      <c r="G47" s="762" t="n"/>
      <c r="H47" s="762" t="n"/>
      <c r="I47" s="762" t="n"/>
      <c r="J47" s="762" t="n"/>
      <c r="K47" s="762" t="n"/>
      <c r="L47" s="762" t="n"/>
      <c r="M47" s="762" t="n"/>
      <c r="N47" s="762" t="n"/>
      <c r="O47" s="762" t="n"/>
      <c r="P47" s="246" t="n"/>
    </row>
    <row r="48" customFormat="1" s="247">
      <c r="B48" s="246" t="n"/>
      <c r="C48" s="763">
        <f>G19</f>
        <v/>
      </c>
      <c r="D48" s="762" t="n"/>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0/ya7tOTyR0uLDfGnK2UrA==" formatRows="1" sort="1" spinCount="100000" hashValue="a+xLbEbFq5fi6Kn3qSnwN5YGmbQEwd+srxzEHoNlFtlf55G9rrpykZRIAPq2+4kH1IT8jQV94PNv5tbkVR34RA=="/>
  <mergeCells count="84">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24.xml><?xml version="1.0" encoding="utf-8"?>
<worksheet xmlns="http://schemas.openxmlformats.org/spreadsheetml/2006/main">
  <sheetPr codeName="Hoja100">
    <tabColor rgb="FFEDE394"/>
    <outlinePr summaryBelow="1" summaryRight="1"/>
    <pageSetUpPr fitToPage="1"/>
  </sheetPr>
  <dimension ref="A1:AB98"/>
  <sheetViews>
    <sheetView topLeftCell="A13"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Misional</t>
        </is>
      </c>
      <c r="F12" s="801" t="n"/>
      <c r="G12" s="801" t="n"/>
      <c r="H12" s="802" t="n"/>
      <c r="I12" s="763" t="inlineStr">
        <is>
          <t>NOMBRE DEL INDICADOR</t>
        </is>
      </c>
      <c r="J12" s="802" t="n"/>
      <c r="K12" s="463" t="inlineStr">
        <is>
          <t xml:space="preserve">Condiciones de accesibilidad (inclusión) </t>
        </is>
      </c>
      <c r="L12" s="801" t="n"/>
      <c r="M12" s="801" t="n"/>
      <c r="N12" s="801" t="n"/>
      <c r="O12" s="802" t="n"/>
      <c r="P12" s="245" t="n"/>
    </row>
    <row r="13" customFormat="1" s="243">
      <c r="B13" s="245" t="n"/>
      <c r="C13" s="684" t="inlineStr">
        <is>
          <t>PROCESO GESTIÓN</t>
        </is>
      </c>
      <c r="D13" s="802" t="n"/>
      <c r="E13" s="706" t="inlineStr">
        <is>
          <t>Admisiones y Registro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Oficina de Admisiones y Registro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0.9</v>
      </c>
      <c r="O17" s="802" t="n"/>
      <c r="P17" s="544" t="n"/>
    </row>
    <row r="18" ht="27" customFormat="1" customHeight="1" s="243">
      <c r="B18" s="245" t="n"/>
      <c r="C18" s="684" t="inlineStr">
        <is>
          <t>FORMULA</t>
        </is>
      </c>
      <c r="D18" s="800" t="n"/>
      <c r="E18" s="684" t="inlineStr">
        <is>
          <t>NUMERADOR</t>
        </is>
      </c>
      <c r="F18" s="802" t="n"/>
      <c r="G18" s="481" t="inlineStr">
        <is>
          <t>Número de aspirantes  (condiciones de discapacidad y vulneración) matriculados efectivos * 100</t>
        </is>
      </c>
      <c r="H18" s="801" t="n"/>
      <c r="I18" s="801" t="n"/>
      <c r="J18" s="801" t="n"/>
      <c r="K18" s="802" t="n"/>
      <c r="L18" s="684" t="inlineStr">
        <is>
          <t>UNIDAD DE MEDIDA</t>
        </is>
      </c>
      <c r="M18" s="800" t="n"/>
      <c r="N18" s="545" t="inlineStr">
        <is>
          <t>Porcentual</t>
        </is>
      </c>
      <c r="O18" s="800" t="n"/>
    </row>
    <row r="19" ht="30" customFormat="1" customHeight="1" s="243">
      <c r="B19" s="245" t="n"/>
      <c r="C19" s="806" t="n"/>
      <c r="D19" s="807" t="n"/>
      <c r="E19" s="684" t="inlineStr">
        <is>
          <t>DENOMINADOR</t>
        </is>
      </c>
      <c r="F19" s="802" t="n"/>
      <c r="G19" s="481" t="inlineStr">
        <is>
          <t xml:space="preserve">total de numero inscritos efectivos (condiciones de discapacidad y vulneración)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Unidad Regional</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0 - 70%</t>
        </is>
      </c>
      <c r="M22" s="328" t="inlineStr">
        <is>
          <t>71% - 80%</t>
        </is>
      </c>
      <c r="N22" s="329" t="inlineStr">
        <is>
          <t>81% - 90%</t>
        </is>
      </c>
      <c r="O22" s="255" t="inlineStr">
        <is>
          <t>91% - 100%</t>
        </is>
      </c>
      <c r="P22" s="245" t="n"/>
    </row>
    <row r="23" ht="26.25" customFormat="1" customHeight="1" s="243">
      <c r="B23" s="245" t="n"/>
      <c r="C23" s="684" t="inlineStr">
        <is>
          <t>ORIGEN DE DATOS NUMERADOR</t>
        </is>
      </c>
      <c r="D23" s="802" t="n"/>
      <c r="E23" s="475" t="inlineStr">
        <is>
          <t>Aplicativo academusoft</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Aplicativo academusoft</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n"/>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n"/>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90" customFormat="1" customHeight="1" s="247">
      <c r="B47" s="246" t="n"/>
      <c r="C47" s="763">
        <f>G18</f>
        <v/>
      </c>
      <c r="D47" s="762" t="n"/>
      <c r="E47" s="762" t="n"/>
      <c r="F47" s="762" t="n"/>
      <c r="G47" s="762" t="n"/>
      <c r="H47" s="762" t="n"/>
      <c r="I47" s="762" t="n"/>
      <c r="J47" s="762" t="n"/>
      <c r="K47" s="762" t="n"/>
      <c r="L47" s="762" t="n"/>
      <c r="M47" s="762" t="n"/>
      <c r="N47" s="762" t="n"/>
      <c r="O47" s="762" t="n"/>
      <c r="P47" s="246" t="n"/>
    </row>
    <row r="48" ht="75" customFormat="1" customHeight="1" s="247">
      <c r="B48" s="246" t="n"/>
      <c r="C48" s="763">
        <f>G19</f>
        <v/>
      </c>
      <c r="D48" s="762" t="n"/>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fMoiGHCZAvUhx+XavoMD2A==" formatRows="1" sort="1" spinCount="100000" hashValue="N4v78d6NzZoKFSMYa6gcOB3qF6e4dDGZpc8AzmwklUlFX2JCWarXBhJHBCMZ79aAYLCOx53xe/Vy4g/dTmMCzA=="/>
  <mergeCells count="84">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25.xml><?xml version="1.0" encoding="utf-8"?>
<worksheet xmlns="http://schemas.openxmlformats.org/spreadsheetml/2006/main">
  <sheetPr codeName="Hoja51">
    <tabColor rgb="FFEDE394"/>
    <outlinePr summaryBelow="1" summaryRight="1"/>
    <pageSetUpPr/>
  </sheetPr>
  <dimension ref="A2:AB99"/>
  <sheetViews>
    <sheetView topLeftCell="A4" zoomScale="80" zoomScaleNormal="80" workbookViewId="0">
      <selection activeCell="C10" sqref="C10:O11"/>
    </sheetView>
  </sheetViews>
  <sheetFormatPr baseColWidth="10" defaultColWidth="11.42578125" defaultRowHeight="15"/>
  <cols>
    <col width="4" customWidth="1" style="316" min="1" max="1"/>
    <col width="6.42578125" customWidth="1" style="316" min="2" max="2"/>
    <col width="36.5703125" customWidth="1" style="316" min="3" max="3"/>
    <col width="15.140625" customWidth="1" style="316" min="4" max="4"/>
    <col width="12.7109375" customWidth="1" style="316" min="5" max="5"/>
    <col width="15.140625" customWidth="1" style="316" min="6" max="6"/>
    <col width="14" customWidth="1" style="316" min="7" max="7"/>
    <col width="11.42578125" customWidth="1" style="316" min="8" max="8"/>
    <col width="12.85546875" customWidth="1" style="316" min="9" max="9"/>
    <col width="15.5703125" customWidth="1" style="316" min="10" max="10"/>
    <col width="14.42578125" customWidth="1" style="316" min="11" max="11"/>
    <col width="15.28515625" customWidth="1" style="316" min="12" max="15"/>
    <col width="6.42578125" customWidth="1" style="316" min="16" max="16"/>
    <col width="11.42578125" customWidth="1" style="316" min="17" max="28"/>
    <col width="11.42578125" customWidth="1" style="317" min="29" max="16384"/>
  </cols>
  <sheetData>
    <row r="1" ht="10.5" customHeight="1"/>
    <row r="2">
      <c r="B2" s="686" t="inlineStr">
        <is>
          <t xml:space="preserve">      REGRESAR</t>
        </is>
      </c>
      <c r="D2" s="318" t="n"/>
      <c r="E2" s="318" t="n"/>
      <c r="F2" s="318" t="n"/>
      <c r="G2" s="318" t="n"/>
      <c r="H2" s="318" t="n"/>
      <c r="I2" s="318" t="n"/>
      <c r="J2" s="318" t="n"/>
      <c r="K2" s="318" t="n"/>
      <c r="L2" s="318" t="n"/>
      <c r="M2" s="318" t="n"/>
      <c r="N2" s="318" t="n"/>
      <c r="O2" s="318" t="n"/>
      <c r="P2" s="318" t="n"/>
    </row>
    <row r="3">
      <c r="D3" s="318" t="n"/>
      <c r="E3" s="318" t="n"/>
      <c r="F3" s="318" t="n"/>
      <c r="G3" s="318" t="n"/>
      <c r="H3" s="318" t="n"/>
      <c r="I3" s="318" t="n"/>
      <c r="J3" s="318" t="n"/>
      <c r="K3" s="318" t="n"/>
      <c r="L3" s="318" t="n"/>
      <c r="M3" s="318" t="n"/>
      <c r="N3" s="318" t="n"/>
      <c r="O3" s="318" t="n"/>
      <c r="P3" s="318" t="n"/>
    </row>
    <row r="4" ht="15.75" customHeight="1">
      <c r="D4" s="318" t="n"/>
      <c r="E4" s="318" t="n"/>
      <c r="F4" s="318" t="n"/>
      <c r="G4" s="318" t="n"/>
      <c r="H4" s="318" t="n"/>
      <c r="I4" s="318" t="n"/>
      <c r="J4" s="318" t="n"/>
      <c r="K4" s="318" t="n"/>
      <c r="L4" s="318" t="n"/>
      <c r="M4" s="318" t="n"/>
      <c r="N4" s="318" t="n"/>
      <c r="O4" s="318" t="n"/>
      <c r="P4" s="318" t="n"/>
    </row>
    <row r="5" ht="15.75" customHeight="1">
      <c r="B5" s="318" t="n"/>
      <c r="C5" s="414" t="n"/>
      <c r="D5" s="800" t="n"/>
      <c r="E5" s="474" t="inlineStr">
        <is>
          <t>MACROPROCESO ESTRATÉGICO</t>
        </is>
      </c>
      <c r="F5" s="801" t="n"/>
      <c r="G5" s="801" t="n"/>
      <c r="H5" s="801" t="n"/>
      <c r="I5" s="801" t="n"/>
      <c r="J5" s="801" t="n"/>
      <c r="K5" s="801" t="n"/>
      <c r="L5" s="802" t="n"/>
      <c r="M5" s="474" t="inlineStr">
        <is>
          <t>CÓDIGO: ESGr027</t>
        </is>
      </c>
      <c r="N5" s="801" t="n"/>
      <c r="O5" s="802" t="n"/>
      <c r="P5" s="318" t="n"/>
    </row>
    <row r="6" ht="15.75" customHeight="1">
      <c r="B6" s="318" t="n"/>
      <c r="C6" s="803" t="n"/>
      <c r="D6" s="804" t="n"/>
      <c r="E6" s="474" t="inlineStr">
        <is>
          <t>PROCESO GESTIÓN SISTEMAS INTEGRADOS</t>
        </is>
      </c>
      <c r="F6" s="801" t="n"/>
      <c r="G6" s="801" t="n"/>
      <c r="H6" s="801" t="n"/>
      <c r="I6" s="801" t="n"/>
      <c r="J6" s="801" t="n"/>
      <c r="K6" s="801" t="n"/>
      <c r="L6" s="802" t="n"/>
      <c r="M6" s="474" t="inlineStr">
        <is>
          <t>VERSIÓN: 7</t>
        </is>
      </c>
      <c r="N6" s="801" t="n"/>
      <c r="O6" s="802" t="n"/>
      <c r="P6" s="318" t="n"/>
    </row>
    <row r="7" ht="15" customHeight="1">
      <c r="B7" s="318"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318" t="n"/>
    </row>
    <row r="8" ht="15.75" customHeight="1">
      <c r="B8" s="318" t="n"/>
      <c r="C8" s="806" t="n"/>
      <c r="D8" s="807" t="n"/>
      <c r="E8" s="806" t="n"/>
      <c r="F8" s="808" t="n"/>
      <c r="G8" s="808" t="n"/>
      <c r="H8" s="808" t="n"/>
      <c r="I8" s="808" t="n"/>
      <c r="J8" s="808" t="n"/>
      <c r="K8" s="808" t="n"/>
      <c r="L8" s="807" t="n"/>
      <c r="M8" s="474" t="inlineStr">
        <is>
          <t>PÁGINA: 1 de 1</t>
        </is>
      </c>
      <c r="N8" s="801" t="n"/>
      <c r="O8" s="802" t="n"/>
      <c r="P8" s="318" t="n"/>
    </row>
    <row r="9" ht="15.75" customHeight="1">
      <c r="B9" s="318" t="n"/>
      <c r="C9" s="319" t="n"/>
      <c r="D9" s="319" t="n"/>
      <c r="E9" s="320" t="n"/>
      <c r="F9" s="320" t="n"/>
      <c r="G9" s="320" t="n"/>
      <c r="H9" s="320" t="n"/>
      <c r="I9" s="320" t="n"/>
      <c r="J9" s="320" t="n"/>
      <c r="K9" s="320" t="n"/>
      <c r="L9" s="320" t="n"/>
      <c r="M9" s="716" t="n"/>
      <c r="N9" s="716" t="n"/>
      <c r="O9" s="716" t="n"/>
      <c r="P9" s="318" t="n"/>
    </row>
    <row r="10" ht="15.75" customFormat="1" customHeight="1" s="324">
      <c r="A10" s="717" t="n"/>
      <c r="B10" s="708" t="n"/>
      <c r="C10" s="702" t="inlineStr">
        <is>
          <t>FICHA DE INDICADOR</t>
        </is>
      </c>
      <c r="D10" s="812" t="n"/>
      <c r="E10" s="812" t="n"/>
      <c r="F10" s="812" t="n"/>
      <c r="G10" s="812" t="n"/>
      <c r="H10" s="812" t="n"/>
      <c r="I10" s="812" t="n"/>
      <c r="J10" s="812" t="n"/>
      <c r="K10" s="812" t="n"/>
      <c r="L10" s="812" t="n"/>
      <c r="M10" s="812" t="n"/>
      <c r="N10" s="812" t="n"/>
      <c r="O10" s="813" t="n"/>
      <c r="P10" s="708" t="n"/>
      <c r="Q10" s="717" t="n"/>
      <c r="R10" s="717" t="n"/>
      <c r="S10" s="717" t="n"/>
      <c r="T10" s="717" t="n"/>
      <c r="U10" s="717" t="n"/>
      <c r="V10" s="717" t="n"/>
      <c r="W10" s="717" t="n"/>
      <c r="X10" s="717" t="n"/>
      <c r="Y10" s="717" t="n"/>
      <c r="Z10" s="717" t="n"/>
      <c r="AA10" s="717" t="n"/>
      <c r="AB10" s="717" t="n"/>
    </row>
    <row r="11" ht="15.75" customFormat="1" customHeight="1" s="324">
      <c r="A11" s="717" t="n"/>
      <c r="B11" s="708" t="n"/>
      <c r="C11" s="814" t="n"/>
      <c r="D11" s="815" t="n"/>
      <c r="E11" s="815" t="n"/>
      <c r="F11" s="815" t="n"/>
      <c r="G11" s="815" t="n"/>
      <c r="H11" s="815" t="n"/>
      <c r="I11" s="815" t="n"/>
      <c r="J11" s="815" t="n"/>
      <c r="K11" s="815" t="n"/>
      <c r="L11" s="815" t="n"/>
      <c r="M11" s="815" t="n"/>
      <c r="N11" s="815" t="n"/>
      <c r="O11" s="816" t="n"/>
      <c r="P11" s="708" t="n"/>
      <c r="Q11" s="717" t="n"/>
      <c r="R11" s="717" t="n"/>
      <c r="S11" s="717" t="n"/>
      <c r="T11" s="717" t="n"/>
      <c r="U11" s="717" t="n"/>
      <c r="V11" s="717" t="n"/>
      <c r="W11" s="717" t="n"/>
      <c r="X11" s="717" t="n"/>
      <c r="Y11" s="717" t="n"/>
      <c r="Z11" s="717" t="n"/>
      <c r="AA11" s="717" t="n"/>
      <c r="AB11" s="717" t="n"/>
    </row>
    <row r="12" ht="30" customFormat="1" customHeight="1" s="324">
      <c r="A12" s="717" t="n"/>
      <c r="B12" s="708" t="n"/>
      <c r="C12" s="703" t="inlineStr">
        <is>
          <t>MACROPROCESO</t>
        </is>
      </c>
      <c r="D12" s="807" t="n"/>
      <c r="E12" s="827" t="inlineStr">
        <is>
          <t>Misional</t>
        </is>
      </c>
      <c r="F12" s="828" t="n"/>
      <c r="G12" s="828" t="n"/>
      <c r="H12" s="829" t="n"/>
      <c r="I12" s="703" t="inlineStr">
        <is>
          <t>NOMBRE DEL INDICADOR</t>
        </is>
      </c>
      <c r="J12" s="807" t="n"/>
      <c r="K12" s="550" t="inlineStr">
        <is>
          <t xml:space="preserve">Investigadores de la Universidad, reconocidos ante Colciencias.
</t>
        </is>
      </c>
      <c r="L12" s="808" t="n"/>
      <c r="M12" s="808" t="n"/>
      <c r="N12" s="808" t="n"/>
      <c r="O12" s="807" t="n"/>
      <c r="P12" s="708" t="n"/>
      <c r="Q12" s="717" t="n"/>
      <c r="R12" s="717" t="n"/>
      <c r="S12" s="717" t="n"/>
      <c r="T12" s="717" t="n"/>
      <c r="U12" s="717" t="n"/>
      <c r="V12" s="717" t="n"/>
      <c r="W12" s="717" t="n"/>
      <c r="X12" s="717" t="n"/>
      <c r="Y12" s="717" t="n"/>
      <c r="Z12" s="717" t="n"/>
      <c r="AA12" s="717" t="n"/>
      <c r="AB12" s="717" t="n"/>
    </row>
    <row r="13" ht="15.75" customFormat="1" customHeight="1" s="324">
      <c r="A13" s="717" t="n"/>
      <c r="B13" s="708" t="n"/>
      <c r="C13" s="684" t="inlineStr">
        <is>
          <t>PROCESO GESTIÓN</t>
        </is>
      </c>
      <c r="D13" s="802" t="n"/>
      <c r="E13" s="685" t="inlineStr">
        <is>
          <t>Ciencia, Tecnología e Innovación</t>
        </is>
      </c>
      <c r="F13" s="801" t="n"/>
      <c r="G13" s="801" t="n"/>
      <c r="H13" s="801" t="n"/>
      <c r="I13" s="801" t="n"/>
      <c r="J13" s="801" t="n"/>
      <c r="K13" s="801" t="n"/>
      <c r="L13" s="801" t="n"/>
      <c r="M13" s="801" t="n"/>
      <c r="N13" s="801" t="n"/>
      <c r="O13" s="802" t="n"/>
      <c r="P13" s="708" t="n"/>
      <c r="Q13" s="717" t="n"/>
      <c r="R13" s="717" t="n"/>
      <c r="S13" s="717" t="n"/>
      <c r="T13" s="717" t="n"/>
      <c r="U13" s="717" t="n"/>
      <c r="V13" s="717" t="n"/>
      <c r="W13" s="717" t="n"/>
      <c r="X13" s="717" t="n"/>
      <c r="Y13" s="717" t="n"/>
      <c r="Z13" s="717" t="n"/>
      <c r="AA13" s="717" t="n"/>
      <c r="AB13" s="717" t="n"/>
    </row>
    <row r="14" ht="15.75" customFormat="1" customHeight="1" s="324">
      <c r="A14" s="717" t="n"/>
      <c r="B14" s="708" t="n"/>
      <c r="C14" s="684" t="inlineStr">
        <is>
          <t>RESPONSABLE DE MEDICIÓN</t>
        </is>
      </c>
      <c r="D14" s="802" t="n"/>
      <c r="E14" s="552" t="inlineStr">
        <is>
          <t>Director(a) de Investigación Universitaria</t>
        </is>
      </c>
      <c r="F14" s="801" t="n"/>
      <c r="G14" s="801" t="n"/>
      <c r="H14" s="801" t="n"/>
      <c r="I14" s="801" t="n"/>
      <c r="J14" s="801" t="n"/>
      <c r="K14" s="801" t="n"/>
      <c r="L14" s="801" t="n"/>
      <c r="M14" s="801" t="n"/>
      <c r="N14" s="801" t="n"/>
      <c r="O14" s="802" t="n"/>
      <c r="P14" s="708" t="n"/>
      <c r="Q14" s="717" t="n"/>
      <c r="R14" s="717" t="n"/>
      <c r="S14" s="717" t="n"/>
      <c r="T14" s="717" t="n"/>
      <c r="U14" s="717" t="n"/>
      <c r="V14" s="717" t="n"/>
      <c r="W14" s="717" t="n"/>
      <c r="X14" s="717" t="n"/>
      <c r="Y14" s="717" t="n"/>
      <c r="Z14" s="717" t="n"/>
      <c r="AA14" s="717" t="n"/>
      <c r="AB14" s="717" t="n"/>
    </row>
    <row r="15" ht="15.75" customFormat="1" customHeight="1" s="324">
      <c r="A15" s="717" t="n"/>
      <c r="B15" s="708" t="n"/>
      <c r="C15" s="708" t="n"/>
      <c r="P15" s="708" t="n"/>
      <c r="Q15" s="717" t="n"/>
      <c r="R15" s="717" t="n"/>
      <c r="S15" s="717" t="n"/>
      <c r="T15" s="717" t="n"/>
      <c r="U15" s="717" t="n"/>
      <c r="V15" s="717" t="n"/>
      <c r="W15" s="717" t="n"/>
      <c r="X15" s="717" t="n"/>
      <c r="Y15" s="717" t="n"/>
      <c r="Z15" s="717" t="n"/>
      <c r="AA15" s="717" t="n"/>
      <c r="AB15" s="717" t="n"/>
    </row>
    <row r="16" ht="15.75" customFormat="1" customHeight="1" s="324">
      <c r="A16" s="717" t="n"/>
      <c r="B16" s="708" t="n"/>
      <c r="C16" s="709" t="inlineStr">
        <is>
          <t>1. COMPORTAMIENTO DE INDICADOR</t>
        </is>
      </c>
      <c r="D16" s="801" t="n"/>
      <c r="E16" s="801" t="n"/>
      <c r="F16" s="801" t="n"/>
      <c r="G16" s="801" t="n"/>
      <c r="H16" s="801" t="n"/>
      <c r="I16" s="801" t="n"/>
      <c r="J16" s="801" t="n"/>
      <c r="K16" s="801" t="n"/>
      <c r="L16" s="801" t="n"/>
      <c r="M16" s="801" t="n"/>
      <c r="N16" s="801" t="n"/>
      <c r="O16" s="802" t="n"/>
      <c r="P16" s="708" t="n"/>
      <c r="Q16" s="717" t="n"/>
      <c r="R16" s="717" t="n"/>
      <c r="S16" s="717" t="n"/>
      <c r="T16" s="717" t="n"/>
      <c r="U16" s="717" t="n"/>
      <c r="V16" s="717" t="n"/>
      <c r="W16" s="717" t="n"/>
      <c r="X16" s="717" t="n"/>
      <c r="Y16" s="717" t="n"/>
      <c r="Z16" s="717" t="n"/>
      <c r="AA16" s="717" t="n"/>
      <c r="AB16" s="717" t="n"/>
    </row>
    <row r="17" ht="36" customFormat="1" customHeight="1" s="324">
      <c r="A17" s="717" t="n"/>
      <c r="B17" s="708" t="n"/>
      <c r="C17" s="684" t="inlineStr">
        <is>
          <t xml:space="preserve">CLASIFICACIÓN DE LA MEDICIÓN </t>
        </is>
      </c>
      <c r="D17" s="802" t="n"/>
      <c r="E17" s="817" t="n">
        <v>2</v>
      </c>
      <c r="F17" s="801" t="n"/>
      <c r="G17" s="802" t="n"/>
      <c r="H17" s="684" t="inlineStr">
        <is>
          <t>TIPO DE INDICADOR</t>
        </is>
      </c>
      <c r="I17" s="802" t="n"/>
      <c r="J17" s="481" t="inlineStr">
        <is>
          <t>Eficiencia</t>
        </is>
      </c>
      <c r="K17" s="802" t="n"/>
      <c r="L17" s="684" t="inlineStr">
        <is>
          <t>META</t>
        </is>
      </c>
      <c r="M17" s="802" t="n"/>
      <c r="N17" s="715" t="n">
        <v>55</v>
      </c>
      <c r="O17" s="802" t="n"/>
      <c r="P17" s="716" t="n"/>
      <c r="Q17" s="717" t="n"/>
      <c r="R17" s="718" t="n"/>
      <c r="S17" s="717" t="n"/>
      <c r="W17" s="717" t="n"/>
      <c r="X17" s="717" t="n"/>
      <c r="Y17" s="717" t="n"/>
      <c r="Z17" s="717" t="n"/>
      <c r="AA17" s="717" t="n"/>
      <c r="AB17" s="717" t="n"/>
    </row>
    <row r="18" ht="15.75" customFormat="1" customHeight="1" s="324">
      <c r="A18" s="717" t="n"/>
      <c r="B18" s="708" t="n"/>
      <c r="C18" s="684" t="inlineStr">
        <is>
          <t>FORMULA</t>
        </is>
      </c>
      <c r="D18" s="800" t="n"/>
      <c r="E18" s="762" t="inlineStr">
        <is>
          <t>Número Ponderado de investigadores de la Universidad sujeto a convocatoria de Colciencias</t>
        </is>
      </c>
      <c r="F18" s="805" t="n"/>
      <c r="G18" s="805" t="n"/>
      <c r="H18" s="805" t="n"/>
      <c r="I18" s="805" t="n"/>
      <c r="J18" s="805" t="n"/>
      <c r="K18" s="800" t="n"/>
      <c r="L18" s="684" t="inlineStr">
        <is>
          <t>UNIDAD DE MEDIDA</t>
        </is>
      </c>
      <c r="M18" s="800" t="n"/>
      <c r="N18" s="824" t="inlineStr">
        <is>
          <t xml:space="preserve">Numero de investigadores </t>
        </is>
      </c>
      <c r="O18" s="800" t="n"/>
      <c r="W18" s="717" t="n"/>
      <c r="X18" s="717" t="n"/>
      <c r="Y18" s="717" t="n"/>
      <c r="Z18" s="717" t="n"/>
      <c r="AA18" s="717" t="n"/>
      <c r="AB18" s="717" t="n"/>
    </row>
    <row r="19" ht="15.75" customFormat="1" customHeight="1" s="324">
      <c r="A19" s="717" t="n"/>
      <c r="B19" s="708" t="n"/>
      <c r="C19" s="806" t="n"/>
      <c r="D19" s="807" t="n"/>
      <c r="E19" s="806" t="n"/>
      <c r="F19" s="808" t="n"/>
      <c r="G19" s="808" t="n"/>
      <c r="H19" s="808" t="n"/>
      <c r="I19" s="808" t="n"/>
      <c r="J19" s="808" t="n"/>
      <c r="K19" s="807" t="n"/>
      <c r="L19" s="806" t="n"/>
      <c r="M19" s="807" t="n"/>
      <c r="N19" s="806" t="n"/>
      <c r="O19" s="807" t="n"/>
      <c r="P19" s="320" t="n"/>
      <c r="Q19" s="733" t="n"/>
      <c r="R19" s="733" t="n"/>
      <c r="S19" s="734" t="n"/>
      <c r="U19" s="773" t="n"/>
      <c r="V19" s="734" t="n"/>
      <c r="W19" s="717" t="n"/>
      <c r="X19" s="717" t="n"/>
      <c r="Y19" s="717" t="n"/>
      <c r="Z19" s="717" t="n"/>
      <c r="AA19" s="717" t="n"/>
      <c r="AB19" s="717" t="n"/>
    </row>
    <row r="20" ht="15.75" customFormat="1" customHeight="1" s="324">
      <c r="A20" s="717" t="n"/>
      <c r="B20" s="708"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320" t="n"/>
      <c r="Q20" s="733" t="n"/>
      <c r="W20" s="717" t="n"/>
      <c r="X20" s="717" t="n"/>
      <c r="Y20" s="717" t="n"/>
      <c r="Z20" s="717" t="n"/>
      <c r="AA20" s="717" t="n"/>
      <c r="AB20" s="717" t="n"/>
    </row>
    <row r="21" ht="15.75" customFormat="1" customHeight="1" s="324">
      <c r="A21" s="717" t="n"/>
      <c r="B21" s="708"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320" t="n"/>
      <c r="Q21" s="733" t="n"/>
      <c r="W21" s="717" t="n"/>
      <c r="X21" s="717" t="n"/>
      <c r="Y21" s="717" t="n"/>
      <c r="Z21" s="717" t="n"/>
      <c r="AA21" s="717" t="n"/>
      <c r="AB21" s="717" t="n"/>
    </row>
    <row r="22" ht="15.75" customFormat="1" customHeight="1" s="324">
      <c r="A22" s="717" t="n"/>
      <c r="B22" s="708" t="n"/>
      <c r="C22" s="806" t="n"/>
      <c r="D22" s="807" t="n"/>
      <c r="E22" s="806" t="n"/>
      <c r="F22" s="808" t="n"/>
      <c r="G22" s="807" t="n"/>
      <c r="H22" s="806" t="n"/>
      <c r="I22" s="807" t="n"/>
      <c r="J22" s="806" t="n"/>
      <c r="K22" s="807" t="n"/>
      <c r="L22" s="327" t="inlineStr">
        <is>
          <t>0 - 28</t>
        </is>
      </c>
      <c r="M22" s="328" t="inlineStr">
        <is>
          <t>29 - 43</t>
        </is>
      </c>
      <c r="N22" s="329" t="inlineStr">
        <is>
          <t>44 - 55</t>
        </is>
      </c>
      <c r="O22" s="330" t="inlineStr">
        <is>
          <t>&gt;55</t>
        </is>
      </c>
      <c r="P22" s="320" t="n"/>
      <c r="Q22" s="733" t="n"/>
      <c r="W22" s="717" t="n"/>
      <c r="X22" s="717" t="n"/>
      <c r="Y22" s="717" t="n"/>
      <c r="Z22" s="717" t="n"/>
      <c r="AA22" s="717" t="n"/>
      <c r="AB22" s="717" t="n"/>
    </row>
    <row r="23" ht="15.75" customFormat="1" customHeight="1" s="324">
      <c r="A23" s="717" t="n"/>
      <c r="B23" s="708" t="n"/>
      <c r="C23" s="684" t="inlineStr">
        <is>
          <t>ORIGEN DE DATOS</t>
        </is>
      </c>
      <c r="D23" s="800" t="n"/>
      <c r="E23" s="830" t="inlineStr">
        <is>
          <t>Pagina Colciencias, CvLAC y Nomina de la Universidad de Cundinamarca</t>
        </is>
      </c>
      <c r="F23" s="805" t="n"/>
      <c r="G23" s="800" t="n"/>
      <c r="H23" s="763" t="inlineStr">
        <is>
          <t>FRECUENCIA DE LA MEDICIÓN</t>
        </is>
      </c>
      <c r="I23" s="800" t="n"/>
      <c r="J23" s="762" t="inlineStr">
        <is>
          <t>SEMESTRAL</t>
        </is>
      </c>
      <c r="K23" s="800" t="n"/>
      <c r="L23" s="763" t="inlineStr">
        <is>
          <t>FRECUENCIA DE RESULTADO</t>
        </is>
      </c>
      <c r="M23" s="800" t="n"/>
      <c r="N23" s="762" t="inlineStr">
        <is>
          <t>ANUAL</t>
        </is>
      </c>
      <c r="O23" s="800" t="n"/>
      <c r="P23" s="320" t="n"/>
      <c r="Q23" s="733" t="n"/>
      <c r="W23" s="717" t="n"/>
      <c r="X23" s="717" t="n"/>
      <c r="Y23" s="717" t="n"/>
      <c r="Z23" s="717" t="n"/>
      <c r="AA23" s="717" t="n"/>
      <c r="AB23" s="717" t="n"/>
    </row>
    <row r="24" ht="15.75" customFormat="1" customHeight="1" s="324">
      <c r="A24" s="717" t="n"/>
      <c r="B24" s="708" t="n"/>
      <c r="C24" s="806" t="n"/>
      <c r="D24" s="807" t="n"/>
      <c r="E24" s="806" t="n"/>
      <c r="F24" s="808" t="n"/>
      <c r="G24" s="807" t="n"/>
      <c r="H24" s="806" t="n"/>
      <c r="I24" s="807" t="n"/>
      <c r="J24" s="806" t="n"/>
      <c r="K24" s="807" t="n"/>
      <c r="L24" s="806" t="n"/>
      <c r="M24" s="807" t="n"/>
      <c r="N24" s="806" t="n"/>
      <c r="O24" s="807" t="n"/>
      <c r="P24" s="320" t="n"/>
      <c r="Q24" s="733" t="n"/>
      <c r="W24" s="717" t="n"/>
      <c r="X24" s="717" t="n"/>
      <c r="Y24" s="717" t="n"/>
      <c r="Z24" s="717" t="n"/>
      <c r="AA24" s="717" t="n"/>
      <c r="AB24" s="717" t="n"/>
    </row>
    <row r="25" ht="15.75" customHeight="1">
      <c r="B25" s="318" t="n"/>
      <c r="C25" s="331" t="n"/>
      <c r="D25" s="331" t="n"/>
      <c r="E25" s="768" t="n"/>
      <c r="F25" s="768" t="n"/>
      <c r="G25" s="331" t="n"/>
      <c r="H25" s="331" t="n"/>
      <c r="I25" s="331" t="n"/>
      <c r="J25" s="716" t="n"/>
      <c r="K25" s="716" t="n"/>
      <c r="L25" s="331" t="n"/>
      <c r="M25" s="331" t="n"/>
      <c r="N25" s="716" t="n"/>
      <c r="O25" s="716" t="n"/>
      <c r="P25" s="333" t="n"/>
      <c r="Q25" s="334" t="n"/>
    </row>
    <row r="26">
      <c r="B26" s="318" t="n"/>
      <c r="C26" s="413" t="inlineStr">
        <is>
          <t>RESULTADOS</t>
        </is>
      </c>
      <c r="D26" s="805" t="n"/>
      <c r="E26" s="805" t="n"/>
      <c r="F26" s="805" t="n"/>
      <c r="G26" s="805" t="n"/>
      <c r="H26" s="805" t="n"/>
      <c r="I26" s="805" t="n"/>
      <c r="J26" s="805" t="n"/>
      <c r="K26" s="805" t="n"/>
      <c r="L26" s="805" t="n"/>
      <c r="M26" s="805" t="n"/>
      <c r="N26" s="805" t="n"/>
      <c r="O26" s="800" t="n"/>
      <c r="P26" s="333" t="n"/>
      <c r="Q26" s="334" t="n"/>
    </row>
    <row r="27" ht="15" customHeight="1">
      <c r="B27" s="318" t="n"/>
      <c r="C27" s="769" t="n"/>
      <c r="J27" s="761" t="inlineStr">
        <is>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is>
      </c>
      <c r="O27" s="804" t="n"/>
      <c r="P27" s="333" t="n"/>
      <c r="Q27" s="334" t="n"/>
      <c r="R27" s="733" t="n"/>
      <c r="S27" s="777" t="n"/>
      <c r="U27" s="733" t="n"/>
      <c r="V27" s="734" t="n"/>
    </row>
    <row r="28" ht="15" customHeight="1">
      <c r="B28" s="318" t="n"/>
      <c r="C28" s="803" t="n"/>
      <c r="J28" s="759" t="inlineStr">
        <is>
          <t xml:space="preserve">la Universidad de Cundinamarca actualmente cuenta con 63 investigadores categorizados por Colciencias, de acuerdo a resultados convocatoria 833 de 2018, clasificados así: 
Investigador Sénior (IS): 5
Investigador Asociado (I): 9
Investigador Junior (IJ): 49
</t>
        </is>
      </c>
      <c r="O28" s="804" t="n"/>
      <c r="P28" s="333" t="n"/>
      <c r="Q28" s="334" t="n"/>
    </row>
    <row r="29">
      <c r="B29" s="318" t="n"/>
      <c r="C29" s="803" t="n"/>
      <c r="O29" s="804" t="n"/>
      <c r="P29" s="333" t="n"/>
      <c r="Q29" s="334" t="n"/>
    </row>
    <row r="30">
      <c r="B30" s="318" t="n"/>
      <c r="C30" s="803" t="n"/>
      <c r="O30" s="804" t="n"/>
      <c r="P30" s="333" t="n"/>
      <c r="Q30" s="334" t="n"/>
    </row>
    <row r="31">
      <c r="B31" s="318" t="n"/>
      <c r="C31" s="803" t="n"/>
      <c r="O31" s="804" t="n"/>
      <c r="P31" s="333" t="n"/>
      <c r="Q31" s="334" t="n"/>
    </row>
    <row r="32">
      <c r="B32" s="318" t="n"/>
      <c r="C32" s="803" t="n"/>
      <c r="O32" s="804" t="n"/>
      <c r="P32" s="333" t="n"/>
      <c r="Q32" s="334" t="n"/>
    </row>
    <row r="33">
      <c r="B33" s="318" t="n"/>
      <c r="C33" s="803" t="n"/>
      <c r="O33" s="804" t="n"/>
      <c r="P33" s="318" t="n"/>
    </row>
    <row r="34" ht="15" customHeight="1">
      <c r="B34" s="318" t="n"/>
      <c r="C34" s="803" t="n"/>
      <c r="J34" s="761" t="inlineStr">
        <is>
          <t>ACCIÓN FORMULADA
Reformular la meta para el próximo año dependiendo de los recursos asignados.</t>
        </is>
      </c>
      <c r="O34" s="804" t="n"/>
      <c r="P34" s="318" t="n"/>
    </row>
    <row r="35">
      <c r="B35" s="318" t="n"/>
      <c r="C35" s="803" t="n"/>
      <c r="J35" s="485" t="inlineStr">
        <is>
          <t>N/A</t>
        </is>
      </c>
      <c r="O35" s="804" t="n"/>
      <c r="P35" s="318" t="n"/>
    </row>
    <row r="36">
      <c r="B36" s="318" t="n"/>
      <c r="C36" s="803" t="n"/>
      <c r="O36" s="804" t="n"/>
      <c r="P36" s="318" t="n"/>
    </row>
    <row r="37">
      <c r="B37" s="318" t="n"/>
      <c r="C37" s="803" t="n"/>
      <c r="O37" s="804" t="n"/>
      <c r="P37" s="318" t="n"/>
    </row>
    <row r="38">
      <c r="B38" s="318" t="n"/>
      <c r="C38" s="803" t="n"/>
      <c r="O38" s="804" t="n"/>
      <c r="P38" s="318" t="n"/>
    </row>
    <row r="39">
      <c r="B39" s="318" t="n"/>
      <c r="C39" s="803" t="n"/>
      <c r="O39" s="804" t="n"/>
      <c r="P39" s="318" t="n"/>
    </row>
    <row r="40">
      <c r="B40" s="318" t="n"/>
      <c r="C40" s="803" t="n"/>
      <c r="O40" s="804" t="n"/>
      <c r="P40" s="318" t="n"/>
    </row>
    <row r="41">
      <c r="B41" s="318" t="n"/>
      <c r="C41" s="803" t="n"/>
      <c r="J41" s="772" t="inlineStr">
        <is>
          <t xml:space="preserve">RESPONSABLE </t>
        </is>
      </c>
      <c r="O41" s="804" t="n"/>
      <c r="P41" s="318" t="n"/>
    </row>
    <row r="42" ht="15" customHeight="1">
      <c r="B42" s="318" t="n"/>
      <c r="C42" s="803" t="n"/>
      <c r="J42" s="759">
        <f>E14</f>
        <v/>
      </c>
      <c r="O42" s="804" t="n"/>
      <c r="P42" s="318" t="n"/>
    </row>
    <row r="43">
      <c r="B43" s="318" t="n"/>
      <c r="C43" s="806" t="n"/>
      <c r="D43" s="808" t="n"/>
      <c r="E43" s="808" t="n"/>
      <c r="F43" s="808" t="n"/>
      <c r="G43" s="808" t="n"/>
      <c r="H43" s="808" t="n"/>
      <c r="I43" s="808" t="n"/>
      <c r="J43" s="335" t="n"/>
      <c r="K43" s="335" t="n"/>
      <c r="L43" s="335" t="n"/>
      <c r="M43" s="335" t="n"/>
      <c r="N43" s="335" t="n"/>
      <c r="O43" s="336" t="n"/>
      <c r="P43" s="318" t="n"/>
    </row>
    <row r="44">
      <c r="B44" s="318" t="n"/>
      <c r="C44" s="768" t="n"/>
      <c r="D44" s="768" t="n"/>
      <c r="E44" s="768" t="n"/>
      <c r="F44" s="768" t="n"/>
      <c r="G44" s="768" t="n"/>
      <c r="H44" s="768" t="n"/>
      <c r="I44" s="768" t="n"/>
      <c r="J44" s="484" t="n"/>
      <c r="K44" s="484" t="n"/>
      <c r="L44" s="484" t="n"/>
      <c r="M44" s="484" t="n"/>
      <c r="N44" s="484" t="n"/>
      <c r="O44" s="484" t="n"/>
      <c r="P44" s="318" t="n"/>
    </row>
    <row r="45" ht="15" customHeight="1">
      <c r="B45" s="318" t="n"/>
      <c r="C45" s="778" t="inlineStr">
        <is>
          <t>PERIODO DE EVALUACIÓN</t>
        </is>
      </c>
      <c r="D45" s="801" t="n"/>
      <c r="E45" s="801" t="n"/>
      <c r="F45" s="801" t="n"/>
      <c r="G45" s="801" t="n"/>
      <c r="H45" s="801" t="n"/>
      <c r="I45" s="801" t="n"/>
      <c r="J45" s="801" t="n"/>
      <c r="K45" s="801" t="n"/>
      <c r="L45" s="801" t="n"/>
      <c r="M45" s="801" t="n"/>
      <c r="N45" s="801" t="n"/>
      <c r="O45" s="802" t="n"/>
      <c r="P45" s="318" t="n"/>
    </row>
    <row r="46" ht="15.75" customHeight="1">
      <c r="B46" s="318" t="n"/>
      <c r="C46" s="338" t="inlineStr">
        <is>
          <t>MES</t>
        </is>
      </c>
      <c r="D46" s="339">
        <f>IF(J23="MENSUAL","ENERO",IF(J23="TRIMESTRAL","MARZO",IF(J23="SEMESTRAL","JUNIO",IF(J23="ANUAL",YEAR(TODAY()),""))))</f>
        <v/>
      </c>
      <c r="E46" s="339">
        <f>IF(J23="MENSUAL","FEBRERO",IF(J23="TRIMESTRAL","JUNIO",IF(J23="SEMESTRAL","DICIEMBRE","")))</f>
        <v/>
      </c>
      <c r="F46" s="339">
        <f>IF(J23="MENSUAL","MARZO",IF(J23="TRIMESTRAL","SEPTIEMBRE",""))</f>
        <v/>
      </c>
      <c r="G46" s="339">
        <f>IF(J23="MENSUAL","ABRIL",IF(J23="TRIMESTRAL","DICIEMBRE",""))</f>
        <v/>
      </c>
      <c r="H46" s="339">
        <f>IF(J23="MENSUAL","MAYO","")</f>
        <v/>
      </c>
      <c r="I46" s="339">
        <f>IF(J23="MENSUAL","JUNIO","")</f>
        <v/>
      </c>
      <c r="J46" s="339">
        <f>IF(J23="MENSUAL","JULIO","")</f>
        <v/>
      </c>
      <c r="K46" s="339">
        <f>IF(J23="MENSUAL","AGOSTO","")</f>
        <v/>
      </c>
      <c r="L46" s="339">
        <f>IF(J23="MENSUAL","SEPTIEMBRE","")</f>
        <v/>
      </c>
      <c r="M46" s="339">
        <f>IF(J23="MENSUAL","OCTUBRE","")</f>
        <v/>
      </c>
      <c r="N46" s="339">
        <f>IF(J23="MENSUAL","NOVIEMBRE","")</f>
        <v/>
      </c>
      <c r="O46" s="339">
        <f>IF(J23="MENSUAL","DICIEMBRE","")</f>
        <v/>
      </c>
      <c r="P46" s="318" t="n"/>
    </row>
    <row r="47" ht="47.25" customHeight="1">
      <c r="B47" s="318" t="n"/>
      <c r="C47" s="310">
        <f>E18</f>
        <v/>
      </c>
      <c r="D47" s="339" t="n">
        <v>63</v>
      </c>
      <c r="E47" s="339" t="n"/>
      <c r="F47" s="339" t="n"/>
      <c r="G47" s="339" t="n"/>
      <c r="H47" s="339" t="n"/>
      <c r="I47" s="339" t="n"/>
      <c r="J47" s="339" t="n"/>
      <c r="K47" s="339" t="n"/>
      <c r="L47" s="339" t="n"/>
      <c r="M47" s="339" t="n"/>
      <c r="N47" s="339" t="n"/>
      <c r="O47" s="339" t="n"/>
      <c r="P47" s="318" t="n"/>
    </row>
    <row r="48" ht="15.75" customHeight="1">
      <c r="B48" s="318" t="n"/>
      <c r="C48" s="309">
        <f>G19</f>
        <v/>
      </c>
      <c r="D48" s="342" t="n"/>
      <c r="E48" s="342" t="n"/>
      <c r="F48" s="342" t="n"/>
      <c r="G48" s="342" t="n"/>
      <c r="H48" s="342" t="n"/>
      <c r="I48" s="342" t="n"/>
      <c r="J48" s="342" t="n"/>
      <c r="K48" s="342" t="n"/>
      <c r="L48" s="342" t="n"/>
      <c r="M48" s="342" t="n"/>
      <c r="N48" s="342" t="n"/>
      <c r="O48" s="343" t="n"/>
      <c r="P48" s="318" t="n"/>
    </row>
    <row r="49">
      <c r="B49" s="318" t="n"/>
      <c r="C49" s="344" t="inlineStr">
        <is>
          <t xml:space="preserve">VALOR </t>
        </is>
      </c>
      <c r="D49" s="345">
        <f>IFERROR(IF($E$17=1,D47/D48,IF($E$17=2,D47,"")),"")</f>
        <v/>
      </c>
      <c r="E49" s="345">
        <f>IFERROR(IF($E$17=1,E47/E48,IF($E$17=2,E47,"")),"")</f>
        <v/>
      </c>
      <c r="F49" s="345">
        <f>IFERROR(IF($E$17=1,F47/F48,IF($E$17=2,F47,"")),"")</f>
        <v/>
      </c>
      <c r="G49" s="345">
        <f>IFERROR(IF($E$17=1,G47/G48,IF($E$17=2,G47,"")),"")</f>
        <v/>
      </c>
      <c r="H49" s="346">
        <f>IFERROR(IF($E$17=1,H47/H48,IF($E$17=2,H47,"")),"")</f>
        <v/>
      </c>
      <c r="I49" s="346">
        <f>IFERROR(IF($E$17=1,I47/I48,IF($E$17=2,I47,"")),"")</f>
        <v/>
      </c>
      <c r="J49" s="346">
        <f>IFERROR(IF($E$17=1,J47/J48,IF($E$17=2,J47,"")),"")</f>
        <v/>
      </c>
      <c r="K49" s="346">
        <f>IFERROR(IF($E$17=1,K47/K48,IF($E$17=2,K47,"")),"")</f>
        <v/>
      </c>
      <c r="L49" s="346">
        <f>IFERROR(IF($E$17=1,L47/L48,IF($E$17=2,L47,"")),"")</f>
        <v/>
      </c>
      <c r="M49" s="346">
        <f>IFERROR(IF($E$17=1,M47/M48,IF($E$17=2,M47,"")),"")</f>
        <v/>
      </c>
      <c r="N49" s="346">
        <f>IFERROR(IF($E$17=1,N47/N48,IF($E$17=2,N47,"")),"")</f>
        <v/>
      </c>
      <c r="O49" s="346">
        <f>IFERROR(IF($E$17=1,O47/O48,IF($E$17=2,O47,"")),"")</f>
        <v/>
      </c>
      <c r="P49" s="318" t="n"/>
    </row>
    <row r="50">
      <c r="B50" s="318" t="n"/>
      <c r="C50" s="347" t="inlineStr">
        <is>
          <t>META PONDERADA</t>
        </is>
      </c>
      <c r="D50" s="348">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348">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348">
        <f>IF(AND(N23="ANUAL",J23="MENSUAL"),N17/12+E50,IF(AND(N23="ANUAL",J23="TRIMESTRAL"),N17/4+E50,IF(AND(N23="SEMESTRAL",J23="MENSUAL"),N17/6+E50,IF(AND(N23="SEMESTRAL",J23="TRIMESTRAL"),N17/2,IF(AND(N23="TRIMESTRAL",J23="MENSUAL"),N17/3+E50,IF(AND(N23="TRIMESTRAL",J23="TRIMESTRAL"),N17,IF(AND(N23="MENSUAL",J23="MENSUAL"),N17,"")))))))</f>
        <v/>
      </c>
      <c r="G50" s="348">
        <f>IF(AND(N23="ANUAL",J23="MENSUAL"),N17/12+F50,IF(AND(N23="ANUAL",J23="TRIMESTRAL"),N17/4+F50,IF(AND(N23="SEMESTRAL",J23="MENSUAL"),N17/6+F50,IF(AND(N23="SEMESTRAL",J23="TRIMESTRAL"),N17/2+F50,IF(AND(N23="TRIMESTRAL",J23="MENSUAL"),N17/3,IF(AND(N23="TRIMESTRAL",J23="TRIMESTRAL"),N17,IF(AND(N23="MENSUAL",J23="MENSUAL"),N17,"")))))))</f>
        <v/>
      </c>
      <c r="H50" s="348">
        <f>IF(AND($N$23="ANUAL",$J$23="MENSUAL"),$N$17/12+G50,IF(AND(N23="SEMESTRAL",J23="MENSUAL"),N17/6+G50,IF(AND(N23="TRIMESTRAL",J23="MENSUAL"),N17/3+G50,IF(AND(N23="MENSUAL",J23="MENSUAL"),N17,""))))</f>
        <v/>
      </c>
      <c r="I50" s="348">
        <f>IF(AND($N$23="ANUAL",$J$23="MENSUAL"),$N$17/12+H50,IF(AND(N23="SEMESTRAL",J23="MENSUAL"),N17/6+H50,IF(AND(N23="TRIMESTRAL",J23="MENSUAL"),N17/3+H50,IF(AND(N23="MENSUAL",J23="MENSUAL"),N17,""))))</f>
        <v/>
      </c>
      <c r="J50" s="348">
        <f>IF(AND($N$23="ANUAL",$J$23="MENSUAL"),$N$17/12+I50,IF(AND(N23="SEMESTRAL",J23="MENSUAL"),N17/6,IF(AND(N23="TRIMESTRAL",J23="MENSUAL"),N17/3,IF(AND(N23="MENSUAL",J23="MENSUAL"),N17,""))))</f>
        <v/>
      </c>
      <c r="K50" s="348">
        <f>IF(AND($N$23="ANUAL",$J$23="MENSUAL"),$N$17/12+J50,IF(AND(N23="SEMESTRAL",J23="MENSUAL"),N17/6+J50,IF(AND(N23="TRIMESTRAL",J23="MENSUAL"),N17/3+J50,IF(AND(N23="MENSUAL",J23="MENSUAL"),N17,""))))</f>
        <v/>
      </c>
      <c r="L50" s="348">
        <f>IF(AND($N$23="ANUAL",$J$23="MENSUAL"),$N$17/12+K50,IF(AND(N23="SEMESTRAL",J23="MENSUAL"),N17/6+K50,IF(AND(N23="TRIMESTRAL",J23="MENSUAL"),N17/3+K50,IF(AND(N23="MENSUAL",J23="MENSUAL"),N17,""))))</f>
        <v/>
      </c>
      <c r="M50" s="348">
        <f>IF(AND($N$23="ANUAL",$J$23="MENSUAL"),$N$17/12+L50,IF(AND(N23="SEMESTRAL",J23="MENSUAL"),N17/6+L50,IF(AND(N23="TRIMESTRAL",J23="MENSUAL"),N17/3,IF(AND(N23="MENSUAL",J23="MENSUAL"),N17,""))))</f>
        <v/>
      </c>
      <c r="N50" s="348">
        <f>IF(AND($N$23="ANUAL",$J$23="MENSUAL"),$N$17/12+M50,IF(AND(N23="SEMESTRAL",J23="MENSUAL"),N17/6+M50,IF(AND(N23="TRIMESTRAL",J23="MENSUAL"),N17/3+M50,IF(AND(N23="MENSUAL",J23="MENSUAL"),N17,""))))</f>
        <v/>
      </c>
      <c r="O50" s="348">
        <f>IF(AND($N$23="ANUAL",$J$23="MENSUAL"),$N$17/12+N50,IF(AND(N23="SEMESTRAL",J23="MENSUAL"),N17/6+N50,IF(AND(N23="TRIMESTRAL",J23="MENSUAL"),N17/3+N50,IF(AND(N23="MENSUAL",J23="MENSUAL"),N17,""))))</f>
        <v/>
      </c>
      <c r="P50" s="318" t="n"/>
    </row>
    <row r="51">
      <c r="B51" s="318" t="n"/>
      <c r="C51" s="349" t="n"/>
      <c r="D51" s="350" t="n"/>
      <c r="E51" s="350" t="n"/>
      <c r="F51" s="350" t="n"/>
      <c r="G51" s="350" t="n"/>
      <c r="H51" s="350" t="n"/>
      <c r="I51" s="350" t="n"/>
      <c r="J51" s="350" t="n"/>
      <c r="K51" s="350" t="n"/>
      <c r="L51" s="350" t="n"/>
      <c r="M51" s="350" t="n"/>
      <c r="N51" s="350" t="n"/>
      <c r="O51" s="350" t="n"/>
      <c r="P51" s="318" t="n"/>
    </row>
    <row r="52">
      <c r="B52" s="318" t="n"/>
      <c r="C52" s="779" t="inlineStr">
        <is>
          <t>NIVEL DE SEGREGACIÓN *</t>
        </is>
      </c>
      <c r="D52" s="805" t="n"/>
      <c r="E52" s="805" t="n"/>
      <c r="F52" s="805" t="n"/>
      <c r="G52" s="805" t="n"/>
      <c r="H52" s="805" t="n"/>
      <c r="I52" s="805" t="n"/>
      <c r="J52" s="805" t="n"/>
      <c r="K52" s="805" t="n"/>
      <c r="L52" s="805" t="n"/>
      <c r="M52" s="805" t="n"/>
      <c r="N52" s="805" t="n"/>
      <c r="O52" s="800" t="n"/>
      <c r="P52" s="318" t="n"/>
    </row>
    <row r="53">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row>
    <row r="54">
      <c r="B54" s="318" t="n"/>
      <c r="C54" s="785" t="n"/>
      <c r="D54" s="820" t="n"/>
      <c r="E54" s="820" t="n"/>
      <c r="F54" s="821" t="n"/>
      <c r="G54" s="785" t="n"/>
      <c r="H54" s="820" t="n"/>
      <c r="I54" s="820" t="n"/>
      <c r="J54" s="821" t="n"/>
      <c r="K54" s="785" t="n"/>
      <c r="L54" s="820" t="n"/>
      <c r="M54" s="820" t="n"/>
      <c r="N54" s="820" t="n"/>
      <c r="O54" s="821" t="n"/>
      <c r="P54" s="318" t="n"/>
    </row>
    <row r="55">
      <c r="B55" s="318" t="n"/>
      <c r="C55" s="785" t="n"/>
      <c r="D55" s="820" t="n"/>
      <c r="E55" s="820" t="n"/>
      <c r="F55" s="821" t="n"/>
      <c r="G55" s="785" t="n"/>
      <c r="H55" s="820" t="n"/>
      <c r="I55" s="820" t="n"/>
      <c r="J55" s="821" t="n"/>
      <c r="K55" s="785" t="n"/>
      <c r="L55" s="820" t="n"/>
      <c r="M55" s="820" t="n"/>
      <c r="N55" s="820" t="n"/>
      <c r="O55" s="821" t="n"/>
      <c r="P55" s="318" t="n"/>
    </row>
    <row r="56">
      <c r="B56" s="318" t="n"/>
      <c r="C56" s="785" t="n"/>
      <c r="D56" s="820" t="n"/>
      <c r="E56" s="820" t="n"/>
      <c r="F56" s="821" t="n"/>
      <c r="G56" s="785" t="n"/>
      <c r="H56" s="820" t="n"/>
      <c r="I56" s="820" t="n"/>
      <c r="J56" s="821" t="n"/>
      <c r="K56" s="785" t="n"/>
      <c r="L56" s="820" t="n"/>
      <c r="M56" s="820" t="n"/>
      <c r="N56" s="820" t="n"/>
      <c r="O56" s="821" t="n"/>
      <c r="P56" s="318" t="n"/>
    </row>
    <row r="57">
      <c r="B57" s="318" t="n"/>
      <c r="C57" s="785" t="n"/>
      <c r="D57" s="820" t="n"/>
      <c r="E57" s="820" t="n"/>
      <c r="F57" s="821" t="n"/>
      <c r="G57" s="785" t="n"/>
      <c r="H57" s="820" t="n"/>
      <c r="I57" s="820" t="n"/>
      <c r="J57" s="821" t="n"/>
      <c r="K57" s="785" t="n"/>
      <c r="L57" s="820" t="n"/>
      <c r="M57" s="820" t="n"/>
      <c r="N57" s="820" t="n"/>
      <c r="O57" s="821" t="n"/>
      <c r="P57" s="318" t="n"/>
    </row>
    <row r="58">
      <c r="B58" s="318" t="n"/>
      <c r="C58" s="785" t="n"/>
      <c r="D58" s="820" t="n"/>
      <c r="E58" s="820" t="n"/>
      <c r="F58" s="821" t="n"/>
      <c r="G58" s="785" t="n"/>
      <c r="H58" s="820" t="n"/>
      <c r="I58" s="820" t="n"/>
      <c r="J58" s="821" t="n"/>
      <c r="K58" s="785" t="n"/>
      <c r="L58" s="820" t="n"/>
      <c r="M58" s="820" t="n"/>
      <c r="N58" s="820" t="n"/>
      <c r="O58" s="821" t="n"/>
      <c r="P58" s="318" t="n"/>
    </row>
    <row r="59">
      <c r="B59" s="318" t="n"/>
      <c r="C59" s="785" t="n"/>
      <c r="D59" s="820" t="n"/>
      <c r="E59" s="820" t="n"/>
      <c r="F59" s="821" t="n"/>
      <c r="G59" s="785" t="n"/>
      <c r="H59" s="820" t="n"/>
      <c r="I59" s="820" t="n"/>
      <c r="J59" s="821" t="n"/>
      <c r="K59" s="785" t="n"/>
      <c r="L59" s="820" t="n"/>
      <c r="M59" s="820" t="n"/>
      <c r="N59" s="820" t="n"/>
      <c r="O59" s="821" t="n"/>
      <c r="P59" s="318" t="n"/>
    </row>
    <row r="60">
      <c r="B60" s="318" t="n"/>
      <c r="C60" s="788" t="n"/>
      <c r="D60" s="812" t="n"/>
      <c r="E60" s="812" t="n"/>
      <c r="F60" s="812" t="n"/>
      <c r="G60" s="788" t="n"/>
      <c r="H60" s="812" t="n"/>
      <c r="I60" s="812" t="n"/>
      <c r="J60" s="812" t="n"/>
      <c r="K60" s="788" t="n"/>
      <c r="L60" s="812" t="n"/>
      <c r="M60" s="812" t="n"/>
      <c r="N60" s="812" t="n"/>
      <c r="O60" s="812" t="n"/>
      <c r="P60" s="318" t="n"/>
    </row>
    <row r="61">
      <c r="B61" s="318" t="n"/>
      <c r="C61" s="349" t="n"/>
      <c r="D61" s="350" t="n"/>
      <c r="E61" s="350" t="n"/>
      <c r="F61" s="350" t="n"/>
      <c r="G61" s="350" t="n"/>
      <c r="H61" s="350" t="n"/>
      <c r="I61" s="350" t="n"/>
      <c r="J61" s="350" t="n"/>
      <c r="K61" s="350" t="n"/>
      <c r="L61" s="350" t="n"/>
      <c r="M61" s="350" t="n"/>
      <c r="N61" s="350" t="n"/>
      <c r="O61" s="350" t="n"/>
      <c r="P61" s="318" t="n"/>
    </row>
    <row r="62">
      <c r="B62" s="318" t="n"/>
      <c r="C62" s="349" t="n"/>
      <c r="D62" s="350" t="n"/>
      <c r="E62" s="350" t="n"/>
      <c r="F62" s="350" t="n"/>
      <c r="G62" s="350" t="n"/>
      <c r="H62" s="350" t="n"/>
      <c r="I62" s="350" t="n"/>
      <c r="J62" s="350" t="n"/>
      <c r="K62" s="350" t="n"/>
      <c r="L62" s="350" t="n"/>
      <c r="M62" s="350" t="n"/>
      <c r="N62" s="350" t="n"/>
      <c r="O62" s="350" t="n"/>
      <c r="P62" s="318" t="n"/>
    </row>
    <row r="63">
      <c r="B63" s="318" t="n"/>
      <c r="C63" s="349" t="n"/>
      <c r="D63" s="350" t="n"/>
      <c r="E63" s="350" t="n"/>
      <c r="F63" s="350" t="n"/>
      <c r="G63" s="350" t="n"/>
      <c r="H63" s="350" t="n"/>
      <c r="I63" s="350" t="n"/>
      <c r="J63" s="350" t="n"/>
      <c r="K63" s="350" t="n"/>
      <c r="L63" s="350" t="n"/>
      <c r="M63" s="350" t="n"/>
      <c r="N63" s="350" t="n"/>
      <c r="O63" s="350" t="n"/>
      <c r="P63" s="318" t="n"/>
    </row>
    <row r="64">
      <c r="B64" s="318" t="n"/>
      <c r="C64" s="318" t="n"/>
      <c r="D64" s="318" t="n"/>
      <c r="E64" s="318" t="n"/>
      <c r="F64" s="318" t="n"/>
      <c r="G64" s="318" t="n"/>
      <c r="H64" s="318" t="n"/>
      <c r="I64" s="318" t="n"/>
      <c r="J64" s="318" t="n"/>
      <c r="K64" s="318" t="n"/>
      <c r="L64" s="318" t="n"/>
      <c r="M64" s="318" t="n"/>
      <c r="N64" s="318" t="n"/>
      <c r="O64" s="318" t="n"/>
      <c r="P64" s="318" t="n"/>
    </row>
    <row r="65" customFormat="1" s="354">
      <c r="A65" s="353" t="n"/>
      <c r="B65" s="353" t="n"/>
      <c r="C65" s="353" t="n"/>
      <c r="D65" s="353" t="n"/>
      <c r="E65" s="353" t="n"/>
      <c r="F65" s="353" t="n"/>
      <c r="G65" s="353" t="n"/>
      <c r="H65" s="353" t="n"/>
      <c r="I65" s="353" t="n"/>
      <c r="J65" s="353" t="n"/>
      <c r="K65" s="353" t="n"/>
      <c r="L65" s="353" t="n"/>
      <c r="M65" s="353" t="n"/>
      <c r="N65" s="353" t="n"/>
      <c r="O65" s="353" t="n"/>
      <c r="P65" s="353" t="n"/>
      <c r="Q65" s="353" t="n"/>
      <c r="R65" s="353" t="n"/>
      <c r="S65" s="353" t="n"/>
      <c r="T65" s="353" t="n"/>
      <c r="U65" s="353" t="n"/>
      <c r="V65" s="353" t="n"/>
      <c r="W65" s="353" t="n"/>
      <c r="X65" s="353" t="n"/>
      <c r="Y65" s="353" t="n"/>
      <c r="Z65" s="353" t="n"/>
      <c r="AA65" s="353" t="n"/>
      <c r="AB65" s="353" t="n"/>
    </row>
    <row r="66" customFormat="1" s="354">
      <c r="A66" s="353" t="n"/>
      <c r="B66" s="353" t="n"/>
      <c r="C66" s="353" t="n"/>
      <c r="D66" s="353" t="n"/>
      <c r="E66" s="353" t="n"/>
      <c r="F66" s="353" t="n"/>
      <c r="G66" s="353" t="n"/>
      <c r="H66" s="353" t="n"/>
      <c r="I66" s="353" t="n"/>
      <c r="J66" s="353" t="n"/>
      <c r="K66" s="353" t="n"/>
      <c r="L66" s="353" t="n"/>
      <c r="M66" s="353" t="n"/>
      <c r="N66" s="353" t="n"/>
      <c r="O66" s="353" t="n"/>
      <c r="P66" s="353" t="n"/>
      <c r="Q66" s="353" t="n"/>
      <c r="R66" s="353" t="n"/>
      <c r="S66" s="353" t="n"/>
      <c r="T66" s="353" t="n"/>
      <c r="U66" s="353" t="n"/>
      <c r="V66" s="353" t="n"/>
      <c r="W66" s="353" t="n"/>
      <c r="X66" s="353" t="n"/>
      <c r="Y66" s="353" t="n"/>
      <c r="Z66" s="353" t="n"/>
      <c r="AA66" s="353" t="n"/>
      <c r="AB66" s="353" t="n"/>
    </row>
    <row r="67" customFormat="1" s="354">
      <c r="A67" s="353" t="n"/>
      <c r="B67" s="353" t="n"/>
      <c r="C67" s="353" t="n"/>
      <c r="D67" s="353" t="n"/>
      <c r="E67" s="353" t="n"/>
      <c r="F67" s="353" t="n"/>
      <c r="G67" s="353" t="n"/>
      <c r="H67" s="353" t="n"/>
      <c r="I67" s="353" t="n"/>
      <c r="J67" s="353" t="n"/>
      <c r="K67" s="353" t="n"/>
      <c r="L67" s="353" t="n"/>
      <c r="M67" s="353" t="n"/>
      <c r="N67" s="353" t="n"/>
      <c r="O67" s="353" t="n"/>
      <c r="P67" s="353" t="n"/>
      <c r="Q67" s="353" t="n"/>
      <c r="R67" s="353" t="n"/>
      <c r="S67" s="353" t="n"/>
      <c r="T67" s="353" t="n"/>
      <c r="U67" s="353" t="n"/>
      <c r="V67" s="353" t="n"/>
      <c r="W67" s="353" t="n"/>
      <c r="X67" s="353" t="n"/>
      <c r="Y67" s="353" t="n"/>
      <c r="Z67" s="353" t="n"/>
      <c r="AA67" s="353" t="n"/>
      <c r="AB67" s="353" t="n"/>
    </row>
    <row r="68" customFormat="1" s="354">
      <c r="A68" s="353" t="n"/>
      <c r="B68" s="353" t="n"/>
      <c r="C68" s="353" t="n"/>
      <c r="D68" s="353" t="n"/>
      <c r="E68" s="353" t="n"/>
      <c r="F68" s="353" t="n"/>
      <c r="G68" s="353" t="n"/>
      <c r="H68" s="353" t="n"/>
      <c r="I68" s="353" t="n"/>
      <c r="J68" s="353" t="n"/>
      <c r="K68" s="353" t="n"/>
      <c r="L68" s="353" t="n"/>
      <c r="M68" s="353" t="n"/>
      <c r="N68" s="353" t="n"/>
      <c r="O68" s="353" t="n"/>
      <c r="P68" s="353" t="n"/>
      <c r="Q68" s="353" t="n"/>
      <c r="R68" s="353" t="n"/>
      <c r="S68" s="353" t="n"/>
      <c r="T68" s="353" t="n"/>
      <c r="U68" s="353" t="n"/>
      <c r="V68" s="353" t="n"/>
      <c r="W68" s="353" t="n"/>
      <c r="X68" s="353" t="n"/>
      <c r="Y68" s="353" t="n"/>
      <c r="Z68" s="353" t="n"/>
      <c r="AA68" s="353" t="n"/>
      <c r="AB68" s="353" t="n"/>
    </row>
    <row r="69" customFormat="1" s="354">
      <c r="A69" s="353" t="n"/>
      <c r="B69" s="353" t="n"/>
      <c r="C69" s="353" t="n"/>
      <c r="D69" s="353" t="n"/>
      <c r="E69" s="353" t="n"/>
      <c r="F69" s="353" t="n"/>
      <c r="G69" s="353" t="n"/>
      <c r="H69" s="353" t="n"/>
      <c r="I69" s="353" t="n"/>
      <c r="J69" s="353" t="n"/>
      <c r="K69" s="353" t="n"/>
      <c r="L69" s="353" t="n"/>
      <c r="M69" s="353" t="n"/>
      <c r="N69" s="353" t="n"/>
      <c r="O69" s="353" t="n"/>
      <c r="P69" s="353" t="n"/>
      <c r="Q69" s="353" t="n"/>
      <c r="R69" s="353" t="n"/>
      <c r="S69" s="353" t="n"/>
      <c r="T69" s="353" t="n"/>
      <c r="U69" s="353" t="n"/>
      <c r="V69" s="353" t="n"/>
      <c r="W69" s="353" t="n"/>
      <c r="X69" s="353" t="n"/>
      <c r="Y69" s="353" t="n"/>
      <c r="Z69" s="353" t="n"/>
      <c r="AA69" s="353" t="n"/>
      <c r="AB69" s="353" t="n"/>
    </row>
    <row r="70" customFormat="1" s="354">
      <c r="A70" s="353" t="n"/>
      <c r="B70" s="353" t="n"/>
      <c r="C70" s="353" t="n"/>
      <c r="D70" s="353" t="n"/>
      <c r="E70" s="353" t="n"/>
      <c r="F70" s="353" t="n"/>
      <c r="G70" s="353" t="n"/>
      <c r="H70" s="353" t="n"/>
      <c r="I70" s="353" t="n"/>
      <c r="J70" s="353" t="n"/>
      <c r="K70" s="353" t="n"/>
      <c r="L70" s="353" t="n"/>
      <c r="M70" s="353" t="n"/>
      <c r="N70" s="353" t="n"/>
      <c r="O70" s="353" t="n"/>
      <c r="P70" s="353" t="n"/>
      <c r="Q70" s="353" t="n"/>
      <c r="R70" s="353" t="n"/>
      <c r="S70" s="353" t="n"/>
      <c r="T70" s="353" t="n"/>
      <c r="U70" s="353" t="n"/>
      <c r="V70" s="353" t="n"/>
      <c r="W70" s="353" t="n"/>
      <c r="X70" s="353" t="n"/>
      <c r="Y70" s="353" t="n"/>
      <c r="Z70" s="353" t="n"/>
      <c r="AA70" s="353" t="n"/>
      <c r="AB70" s="353" t="n"/>
    </row>
    <row r="71" customFormat="1" s="354">
      <c r="A71" s="353" t="n"/>
      <c r="B71" s="353" t="n"/>
      <c r="C71" s="353" t="n"/>
      <c r="D71" s="353" t="n"/>
      <c r="E71" s="353" t="n"/>
      <c r="F71" s="353" t="n"/>
      <c r="G71" s="353" t="n"/>
      <c r="H71" s="353" t="n"/>
      <c r="I71" s="353" t="n"/>
      <c r="J71" s="353" t="n"/>
      <c r="K71" s="353" t="n"/>
      <c r="L71" s="353" t="n"/>
      <c r="M71" s="353" t="n"/>
      <c r="N71" s="353" t="n"/>
      <c r="O71" s="353" t="n"/>
      <c r="P71" s="353" t="n"/>
      <c r="Q71" s="353" t="n"/>
      <c r="R71" s="353" t="n"/>
      <c r="S71" s="353" t="n"/>
      <c r="T71" s="353" t="n"/>
      <c r="U71" s="353" t="n"/>
      <c r="V71" s="353" t="n"/>
      <c r="W71" s="353" t="n"/>
      <c r="X71" s="353" t="n"/>
      <c r="Y71" s="353" t="n"/>
      <c r="Z71" s="353" t="n"/>
      <c r="AA71" s="353" t="n"/>
      <c r="AB71" s="353" t="n"/>
    </row>
    <row r="72" customFormat="1" s="354">
      <c r="A72" s="353" t="n"/>
      <c r="B72" s="353" t="n"/>
      <c r="C72" s="353" t="n"/>
      <c r="D72" s="353" t="n"/>
      <c r="E72" s="353" t="n"/>
      <c r="F72" s="353" t="n"/>
      <c r="G72" s="353" t="n"/>
      <c r="H72" s="353" t="n"/>
      <c r="I72" s="353" t="n"/>
      <c r="J72" s="353" t="n"/>
      <c r="K72" s="353" t="n"/>
      <c r="L72" s="353" t="n"/>
      <c r="M72" s="353" t="n"/>
      <c r="N72" s="353" t="n"/>
      <c r="O72" s="353" t="n"/>
      <c r="P72" s="353" t="n"/>
      <c r="Q72" s="353" t="n"/>
      <c r="R72" s="353" t="n"/>
      <c r="S72" s="353" t="n"/>
      <c r="T72" s="353" t="n"/>
      <c r="U72" s="353" t="n"/>
      <c r="V72" s="353" t="n"/>
      <c r="W72" s="353" t="n"/>
      <c r="X72" s="353" t="n"/>
      <c r="Y72" s="353" t="n"/>
      <c r="Z72" s="353" t="n"/>
      <c r="AA72" s="353" t="n"/>
      <c r="AB72" s="353" t="n"/>
    </row>
    <row r="73" customFormat="1" s="354">
      <c r="A73" s="353" t="n"/>
      <c r="B73" s="353" t="n"/>
      <c r="C73" s="353" t="n"/>
      <c r="D73" s="353" t="n"/>
      <c r="E73" s="353" t="n"/>
      <c r="F73" s="353" t="n"/>
      <c r="G73" s="355" t="inlineStr">
        <is>
          <t>Estratégico</t>
        </is>
      </c>
      <c r="H73" s="355" t="n"/>
      <c r="I73" s="355" t="n"/>
      <c r="J73" s="355" t="inlineStr">
        <is>
          <t>Eficacia</t>
        </is>
      </c>
      <c r="K73" s="353" t="n"/>
      <c r="L73" s="353" t="n"/>
      <c r="M73" s="353" t="n"/>
      <c r="N73" s="353" t="n"/>
      <c r="O73" s="353" t="n"/>
      <c r="P73" s="353" t="n"/>
      <c r="Q73" s="353" t="n"/>
      <c r="R73" s="353" t="n"/>
      <c r="S73" s="353" t="n"/>
      <c r="T73" s="353" t="n"/>
      <c r="U73" s="353" t="n"/>
      <c r="V73" s="353" t="n"/>
      <c r="W73" s="353" t="n"/>
      <c r="X73" s="353" t="n"/>
      <c r="Y73" s="353" t="n"/>
      <c r="Z73" s="353" t="n"/>
      <c r="AA73" s="353" t="n"/>
      <c r="AB73" s="353" t="n"/>
    </row>
    <row r="74" customFormat="1" s="354">
      <c r="A74" s="353" t="n"/>
      <c r="B74" s="353" t="n"/>
      <c r="C74" s="353" t="n"/>
      <c r="D74" s="353" t="n"/>
      <c r="E74" s="353" t="n"/>
      <c r="F74" s="353" t="n"/>
      <c r="G74" s="355" t="inlineStr">
        <is>
          <t>Misional</t>
        </is>
      </c>
      <c r="H74" s="355" t="n"/>
      <c r="I74" s="355" t="n"/>
      <c r="J74" s="355" t="inlineStr">
        <is>
          <t>Eficiencia</t>
        </is>
      </c>
      <c r="K74" s="353" t="n"/>
      <c r="L74" s="353" t="n"/>
      <c r="M74" s="353" t="n"/>
      <c r="N74" s="353" t="n"/>
      <c r="O74" s="353" t="n"/>
      <c r="P74" s="353" t="n"/>
      <c r="Q74" s="353" t="n"/>
      <c r="R74" s="353" t="n"/>
      <c r="S74" s="353" t="n"/>
      <c r="T74" s="353" t="n"/>
      <c r="U74" s="353" t="n"/>
      <c r="V74" s="353" t="n"/>
      <c r="W74" s="353" t="n"/>
      <c r="X74" s="353" t="n"/>
      <c r="Y74" s="353" t="n"/>
      <c r="Z74" s="353" t="n"/>
      <c r="AA74" s="353" t="n"/>
      <c r="AB74" s="353" t="n"/>
    </row>
    <row r="75" customFormat="1" s="354">
      <c r="A75" s="353" t="n"/>
      <c r="B75" s="353" t="n"/>
      <c r="C75" s="353" t="n"/>
      <c r="D75" s="353" t="n"/>
      <c r="E75" s="353" t="n"/>
      <c r="F75" s="353" t="n"/>
      <c r="G75" s="355" t="inlineStr">
        <is>
          <t>Apoyo</t>
        </is>
      </c>
      <c r="H75" s="355" t="n"/>
      <c r="I75" s="355" t="n"/>
      <c r="J75" s="355" t="inlineStr">
        <is>
          <t>Acreditación</t>
        </is>
      </c>
      <c r="K75" s="353" t="n"/>
      <c r="L75" s="353" t="n"/>
      <c r="M75" s="353" t="n"/>
      <c r="N75" s="353" t="n"/>
      <c r="O75" s="353" t="n"/>
      <c r="P75" s="353" t="n"/>
      <c r="Q75" s="353" t="n"/>
      <c r="R75" s="353" t="n"/>
      <c r="S75" s="353" t="n"/>
      <c r="T75" s="353" t="n"/>
      <c r="U75" s="353" t="n"/>
      <c r="V75" s="353" t="n"/>
      <c r="W75" s="353" t="n"/>
      <c r="X75" s="353" t="n"/>
      <c r="Y75" s="353" t="n"/>
      <c r="Z75" s="353" t="n"/>
      <c r="AA75" s="353" t="n"/>
      <c r="AB75" s="353" t="n"/>
    </row>
    <row r="76" customFormat="1" s="354">
      <c r="A76" s="353" t="n"/>
      <c r="B76" s="353" t="n"/>
      <c r="C76" s="353" t="n"/>
      <c r="D76" s="353" t="n"/>
      <c r="E76" s="353" t="n"/>
      <c r="F76" s="353" t="n"/>
      <c r="G76" s="355" t="inlineStr">
        <is>
          <t>Seguimiento, Medición, Análisis y Evaluación</t>
        </is>
      </c>
      <c r="H76" s="355" t="n"/>
      <c r="I76" s="355" t="n"/>
      <c r="J76" s="355" t="inlineStr">
        <is>
          <t>Positiva</t>
        </is>
      </c>
      <c r="K76" s="353" t="n"/>
      <c r="L76" s="353" t="n"/>
      <c r="M76" s="353" t="n"/>
      <c r="N76" s="353" t="n"/>
      <c r="O76" s="353" t="n"/>
      <c r="P76" s="353" t="n"/>
      <c r="Q76" s="353" t="n"/>
      <c r="R76" s="353" t="n"/>
      <c r="S76" s="353" t="n"/>
      <c r="T76" s="353" t="n"/>
      <c r="U76" s="353" t="n"/>
      <c r="V76" s="353" t="n"/>
      <c r="W76" s="353" t="n"/>
      <c r="X76" s="353" t="n"/>
      <c r="Y76" s="353" t="n"/>
      <c r="Z76" s="353" t="n"/>
      <c r="AA76" s="353" t="n"/>
      <c r="AB76" s="353" t="n"/>
    </row>
    <row r="77" customFormat="1" s="354">
      <c r="A77" s="353" t="n"/>
      <c r="B77" s="353" t="n"/>
      <c r="C77" s="353" t="n"/>
      <c r="D77" s="353" t="n"/>
      <c r="E77" s="353" t="n"/>
      <c r="F77" s="353" t="n"/>
      <c r="G77" s="355" t="inlineStr">
        <is>
          <t>Direccionamiento Estratégico</t>
        </is>
      </c>
      <c r="H77" s="355" t="n"/>
      <c r="I77" s="355" t="n"/>
      <c r="J77" s="355" t="inlineStr">
        <is>
          <t>Negativa</t>
        </is>
      </c>
      <c r="K77" s="353" t="n"/>
      <c r="L77" s="353" t="n"/>
      <c r="M77" s="353" t="n"/>
      <c r="N77" s="353" t="n"/>
      <c r="O77" s="353" t="n"/>
      <c r="P77" s="353" t="n"/>
      <c r="Q77" s="353" t="n"/>
      <c r="R77" s="353" t="n"/>
      <c r="S77" s="353" t="n"/>
      <c r="T77" s="353" t="n"/>
      <c r="U77" s="353" t="n"/>
      <c r="V77" s="353" t="n"/>
      <c r="W77" s="353" t="n"/>
      <c r="X77" s="353" t="n"/>
      <c r="Y77" s="353" t="n"/>
      <c r="Z77" s="353" t="n"/>
      <c r="AA77" s="353" t="n"/>
      <c r="AB77" s="353" t="n"/>
    </row>
    <row r="78" customFormat="1" s="354">
      <c r="A78" s="353" t="n"/>
      <c r="B78" s="353" t="n"/>
      <c r="C78" s="353" t="n"/>
      <c r="D78" s="353" t="n"/>
      <c r="E78" s="353" t="n"/>
      <c r="F78" s="353" t="n"/>
      <c r="G78" s="355" t="inlineStr">
        <is>
          <t>Planeación Institucional</t>
        </is>
      </c>
      <c r="H78" s="355" t="n"/>
      <c r="I78" s="355" t="n"/>
      <c r="J78" s="355" t="inlineStr">
        <is>
          <t>Por Unidad Regional</t>
        </is>
      </c>
      <c r="K78" s="353" t="n"/>
      <c r="L78" s="353" t="n"/>
      <c r="M78" s="353" t="n"/>
      <c r="N78" s="353" t="n"/>
      <c r="O78" s="353" t="n"/>
      <c r="P78" s="353" t="n"/>
      <c r="Q78" s="353" t="n"/>
      <c r="R78" s="353" t="n"/>
      <c r="S78" s="353" t="n"/>
      <c r="T78" s="353" t="n"/>
      <c r="U78" s="353" t="n"/>
      <c r="V78" s="353" t="n"/>
      <c r="W78" s="353" t="n"/>
      <c r="X78" s="353" t="n"/>
      <c r="Y78" s="353" t="n"/>
      <c r="Z78" s="353" t="n"/>
      <c r="AA78" s="353" t="n"/>
      <c r="AB78" s="353" t="n"/>
    </row>
    <row r="79" customFormat="1" s="354">
      <c r="A79" s="353" t="n"/>
      <c r="B79" s="353" t="n"/>
      <c r="C79" s="353" t="n"/>
      <c r="D79" s="353" t="n"/>
      <c r="E79" s="353" t="n"/>
      <c r="F79" s="353" t="n"/>
      <c r="G79" s="355" t="inlineStr">
        <is>
          <t>Proyectos Especiales y Relaciones Interinstitucionales</t>
        </is>
      </c>
      <c r="H79" s="355" t="n"/>
      <c r="I79" s="355" t="n"/>
      <c r="J79" s="355" t="inlineStr">
        <is>
          <t>Por Facultad</t>
        </is>
      </c>
      <c r="K79" s="353" t="n"/>
      <c r="L79" s="353" t="n"/>
      <c r="M79" s="353" t="n"/>
      <c r="N79" s="353" t="n"/>
      <c r="O79" s="353" t="n"/>
      <c r="P79" s="353" t="n"/>
      <c r="Q79" s="353" t="n"/>
      <c r="R79" s="353" t="n"/>
      <c r="S79" s="353" t="n"/>
      <c r="T79" s="353" t="n"/>
      <c r="U79" s="353" t="n"/>
      <c r="V79" s="353" t="n"/>
      <c r="W79" s="353" t="n"/>
      <c r="X79" s="353" t="n"/>
      <c r="Y79" s="353" t="n"/>
      <c r="Z79" s="353" t="n"/>
      <c r="AA79" s="353" t="n"/>
      <c r="AB79" s="353" t="n"/>
    </row>
    <row r="80" customFormat="1" s="354">
      <c r="A80" s="353" t="n"/>
      <c r="B80" s="353" t="n"/>
      <c r="C80" s="353" t="n"/>
      <c r="D80" s="353" t="n"/>
      <c r="E80" s="353" t="n"/>
      <c r="F80" s="353" t="n"/>
      <c r="G80" s="355" t="inlineStr">
        <is>
          <t>Sistemas Integrados</t>
        </is>
      </c>
      <c r="H80" s="355" t="n"/>
      <c r="I80" s="355" t="n"/>
      <c r="J80" s="355" t="inlineStr">
        <is>
          <t>Por Programa Académico</t>
        </is>
      </c>
      <c r="K80" s="353" t="n"/>
      <c r="L80" s="353" t="n"/>
      <c r="M80" s="353" t="n"/>
      <c r="N80" s="353" t="n"/>
      <c r="O80" s="353" t="n"/>
      <c r="P80" s="353" t="n"/>
      <c r="Q80" s="353" t="n"/>
      <c r="R80" s="353" t="n"/>
      <c r="S80" s="353" t="n"/>
      <c r="T80" s="353" t="n"/>
      <c r="U80" s="353" t="n"/>
      <c r="V80" s="353" t="n"/>
      <c r="W80" s="353" t="n"/>
      <c r="X80" s="353" t="n"/>
      <c r="Y80" s="353" t="n"/>
      <c r="Z80" s="353" t="n"/>
      <c r="AA80" s="353" t="n"/>
      <c r="AB80" s="353" t="n"/>
    </row>
    <row r="81" customFormat="1" s="354">
      <c r="A81" s="353" t="n"/>
      <c r="B81" s="353" t="n"/>
      <c r="C81" s="353" t="n"/>
      <c r="D81" s="353" t="n"/>
      <c r="E81" s="353" t="n"/>
      <c r="F81" s="353" t="n"/>
      <c r="G81" s="355" t="inlineStr">
        <is>
          <t>Autoevaluación y Acreditación</t>
        </is>
      </c>
      <c r="H81" s="355" t="n"/>
      <c r="I81" s="355" t="n"/>
      <c r="J81" s="355" t="inlineStr">
        <is>
          <t>Por área</t>
        </is>
      </c>
      <c r="K81" s="353" t="n"/>
      <c r="L81" s="353" t="n"/>
      <c r="M81" s="353" t="n"/>
      <c r="N81" s="353" t="n"/>
      <c r="O81" s="353" t="n"/>
      <c r="P81" s="353" t="n"/>
      <c r="Q81" s="353" t="n"/>
      <c r="R81" s="353" t="n"/>
      <c r="S81" s="353" t="n"/>
      <c r="T81" s="353" t="n"/>
      <c r="U81" s="353" t="n"/>
      <c r="V81" s="353" t="n"/>
      <c r="W81" s="353" t="n"/>
      <c r="X81" s="353" t="n"/>
      <c r="Y81" s="353" t="n"/>
      <c r="Z81" s="353" t="n"/>
      <c r="AA81" s="353" t="n"/>
      <c r="AB81" s="353" t="n"/>
    </row>
    <row r="82" customFormat="1" s="354">
      <c r="A82" s="353" t="n"/>
      <c r="B82" s="353" t="n"/>
      <c r="C82" s="353" t="n"/>
      <c r="D82" s="353" t="n"/>
      <c r="E82" s="353" t="n"/>
      <c r="F82" s="353" t="n"/>
      <c r="G82" s="355" t="inlineStr">
        <is>
          <t>Comunicaciones</t>
        </is>
      </c>
      <c r="H82" s="355" t="n"/>
      <c r="I82" s="355" t="n"/>
      <c r="J82" s="355" t="inlineStr">
        <is>
          <t>Por Laboratorio</t>
        </is>
      </c>
      <c r="K82" s="353" t="n"/>
      <c r="L82" s="353" t="n"/>
      <c r="M82" s="353" t="n"/>
      <c r="N82" s="353" t="n"/>
      <c r="O82" s="353" t="n"/>
      <c r="P82" s="353" t="n"/>
      <c r="Q82" s="353" t="n"/>
      <c r="R82" s="353" t="n"/>
      <c r="S82" s="353" t="n"/>
      <c r="T82" s="353" t="n"/>
      <c r="U82" s="353" t="n"/>
      <c r="V82" s="353" t="n"/>
      <c r="W82" s="353" t="n"/>
      <c r="X82" s="353" t="n"/>
      <c r="Y82" s="353" t="n"/>
      <c r="Z82" s="353" t="n"/>
      <c r="AA82" s="353" t="n"/>
      <c r="AB82" s="353" t="n"/>
    </row>
    <row r="83">
      <c r="G83" s="355" t="inlineStr">
        <is>
          <t>Formación y Aprendizaje</t>
        </is>
      </c>
      <c r="H83" s="355" t="n"/>
      <c r="I83" s="355" t="n"/>
      <c r="J83" s="355" t="inlineStr">
        <is>
          <t>Otros</t>
        </is>
      </c>
      <c r="K83" s="353" t="n"/>
      <c r="L83" s="353" t="n"/>
    </row>
    <row r="84">
      <c r="G84" s="355" t="inlineStr">
        <is>
          <t>Ciencia, Tecnología e Innovación</t>
        </is>
      </c>
      <c r="H84" s="355" t="n"/>
      <c r="I84" s="355" t="n"/>
      <c r="J84" s="355" t="inlineStr">
        <is>
          <t>No Aplica</t>
        </is>
      </c>
      <c r="K84" s="353" t="n"/>
      <c r="L84" s="353" t="n"/>
    </row>
    <row r="85">
      <c r="G85" s="355" t="inlineStr">
        <is>
          <t>Interacción Social Universitaria</t>
        </is>
      </c>
      <c r="H85" s="355" t="n"/>
      <c r="I85" s="355" t="n"/>
      <c r="J85" s="355" t="n"/>
      <c r="K85" s="353" t="n"/>
      <c r="L85" s="353" t="n"/>
    </row>
    <row r="86">
      <c r="G86" s="355" t="inlineStr">
        <is>
          <t>Bienestar Universitario</t>
        </is>
      </c>
      <c r="H86" s="355" t="n"/>
      <c r="I86" s="355" t="n"/>
      <c r="J86" s="355" t="n"/>
      <c r="K86" s="353" t="n"/>
      <c r="L86" s="353" t="n"/>
    </row>
    <row r="87">
      <c r="G87" s="355" t="inlineStr">
        <is>
          <t>Admisiones y Registro</t>
        </is>
      </c>
      <c r="H87" s="355" t="n"/>
      <c r="I87" s="355" t="n"/>
      <c r="J87" s="355" t="n"/>
      <c r="K87" s="353" t="n"/>
      <c r="L87" s="353" t="n"/>
    </row>
    <row r="88">
      <c r="G88" s="355" t="inlineStr">
        <is>
          <t>Graduados</t>
        </is>
      </c>
      <c r="H88" s="355" t="n"/>
      <c r="I88" s="355" t="n"/>
      <c r="J88" s="355" t="n"/>
      <c r="K88" s="353" t="n"/>
      <c r="L88" s="353" t="n"/>
    </row>
    <row r="89">
      <c r="G89" s="355" t="inlineStr">
        <is>
          <t>Dialogando con el Mundo</t>
        </is>
      </c>
      <c r="H89" s="355" t="n"/>
      <c r="I89" s="355" t="n"/>
      <c r="J89" s="355" t="n"/>
      <c r="K89" s="353" t="n"/>
      <c r="L89" s="353" t="n"/>
    </row>
    <row r="90">
      <c r="G90" s="355" t="inlineStr">
        <is>
          <t>Talento Humano</t>
        </is>
      </c>
      <c r="H90" s="355" t="n"/>
      <c r="I90" s="355" t="n"/>
      <c r="J90" s="355" t="n"/>
      <c r="K90" s="353" t="n"/>
      <c r="L90" s="353" t="n"/>
    </row>
    <row r="91">
      <c r="G91" s="355" t="inlineStr">
        <is>
          <t>Jurídica</t>
        </is>
      </c>
      <c r="H91" s="355" t="n"/>
      <c r="I91" s="355" t="n"/>
      <c r="J91" s="355" t="n"/>
      <c r="K91" s="353" t="n"/>
      <c r="L91" s="353" t="n"/>
    </row>
    <row r="92">
      <c r="G92" s="355" t="inlineStr">
        <is>
          <t>Financiera</t>
        </is>
      </c>
      <c r="H92" s="355" t="n"/>
      <c r="I92" s="355" t="n"/>
      <c r="J92" s="355" t="n"/>
      <c r="K92" s="353" t="n"/>
      <c r="L92" s="353" t="n"/>
    </row>
    <row r="93">
      <c r="G93" s="355" t="inlineStr">
        <is>
          <t>Sistemas y Tecnología</t>
        </is>
      </c>
      <c r="H93" s="355" t="n"/>
      <c r="I93" s="355" t="n"/>
      <c r="J93" s="355" t="n"/>
      <c r="K93" s="353" t="n"/>
      <c r="L93" s="353" t="n"/>
    </row>
    <row r="94">
      <c r="G94" s="355" t="inlineStr">
        <is>
          <t>Bienes y Servicios</t>
        </is>
      </c>
      <c r="H94" s="355" t="n"/>
      <c r="I94" s="355" t="n"/>
      <c r="J94" s="355" t="n"/>
      <c r="K94" s="353" t="n"/>
      <c r="L94" s="353" t="n"/>
    </row>
    <row r="95">
      <c r="G95" s="355" t="inlineStr">
        <is>
          <t>Documental</t>
        </is>
      </c>
      <c r="H95" s="355" t="n"/>
      <c r="I95" s="355" t="n"/>
      <c r="J95" s="355" t="n"/>
      <c r="K95" s="353" t="n"/>
      <c r="L95" s="353" t="n"/>
    </row>
    <row r="96">
      <c r="G96" s="355" t="inlineStr">
        <is>
          <t>Apoyo Académico</t>
        </is>
      </c>
      <c r="H96" s="355" t="n"/>
      <c r="I96" s="355" t="n"/>
      <c r="J96" s="355" t="n"/>
      <c r="K96" s="353" t="n"/>
      <c r="L96" s="353" t="n"/>
    </row>
    <row r="97">
      <c r="G97" s="355" t="inlineStr">
        <is>
          <t>Control Interno</t>
        </is>
      </c>
      <c r="H97" s="355" t="n"/>
      <c r="I97" s="355" t="n"/>
      <c r="J97" s="355" t="n"/>
    </row>
    <row r="98">
      <c r="G98" s="355" t="inlineStr">
        <is>
          <t>Control Disciplinario</t>
        </is>
      </c>
      <c r="H98" s="355" t="n"/>
      <c r="I98" s="355" t="n"/>
      <c r="J98" s="355" t="n"/>
    </row>
    <row r="99">
      <c r="G99" s="355" t="inlineStr">
        <is>
          <t>Servicio de Atención al Ciudadano</t>
        </is>
      </c>
      <c r="H99" s="355" t="n"/>
      <c r="I99" s="355" t="n"/>
      <c r="J99" s="355" t="n"/>
    </row>
  </sheetData>
  <mergeCells count="87">
    <mergeCell ref="L17:M17"/>
    <mergeCell ref="C52:O52"/>
    <mergeCell ref="J35:O40"/>
    <mergeCell ref="G55:J55"/>
    <mergeCell ref="C23:D24"/>
    <mergeCell ref="K54:O54"/>
    <mergeCell ref="K55:O55"/>
    <mergeCell ref="J41:O41"/>
    <mergeCell ref="B2:C4"/>
    <mergeCell ref="C15:O15"/>
    <mergeCell ref="E23:G24"/>
    <mergeCell ref="K56:O56"/>
    <mergeCell ref="J20:K22"/>
    <mergeCell ref="J42:O42"/>
    <mergeCell ref="E6:L6"/>
    <mergeCell ref="Q17:Q18"/>
    <mergeCell ref="C26:O26"/>
    <mergeCell ref="C54:F54"/>
    <mergeCell ref="C17:D17"/>
    <mergeCell ref="G57:J57"/>
    <mergeCell ref="C16:O16"/>
    <mergeCell ref="G53:J53"/>
    <mergeCell ref="C56:F56"/>
    <mergeCell ref="S27:T28"/>
    <mergeCell ref="M5:O5"/>
    <mergeCell ref="G58:J58"/>
    <mergeCell ref="L23:M24"/>
    <mergeCell ref="N23:O24"/>
    <mergeCell ref="C14:D14"/>
    <mergeCell ref="U19:U26"/>
    <mergeCell ref="E14:O14"/>
    <mergeCell ref="M6:O6"/>
    <mergeCell ref="K60:O60"/>
    <mergeCell ref="C20:D22"/>
    <mergeCell ref="V27:V28"/>
    <mergeCell ref="E12:H12"/>
    <mergeCell ref="R17:R18"/>
    <mergeCell ref="S19:T26"/>
    <mergeCell ref="H17:I17"/>
    <mergeCell ref="K12:O12"/>
    <mergeCell ref="C27:I43"/>
    <mergeCell ref="E17:G17"/>
    <mergeCell ref="L20:O20"/>
    <mergeCell ref="K57:O57"/>
    <mergeCell ref="J34:O34"/>
    <mergeCell ref="J27:O27"/>
    <mergeCell ref="S17:V18"/>
    <mergeCell ref="C57:F57"/>
    <mergeCell ref="G60:J60"/>
    <mergeCell ref="C53:F53"/>
    <mergeCell ref="R27:R28"/>
    <mergeCell ref="P17:P18"/>
    <mergeCell ref="E7:L8"/>
    <mergeCell ref="G59:J59"/>
    <mergeCell ref="E13:O13"/>
    <mergeCell ref="C58:F58"/>
    <mergeCell ref="N17:O17"/>
    <mergeCell ref="C12:D12"/>
    <mergeCell ref="K59:O59"/>
    <mergeCell ref="C45:O45"/>
    <mergeCell ref="J28:O33"/>
    <mergeCell ref="J23:K24"/>
    <mergeCell ref="C5:D8"/>
    <mergeCell ref="L18:M19"/>
    <mergeCell ref="C60:F60"/>
    <mergeCell ref="E20:G22"/>
    <mergeCell ref="U27:U28"/>
    <mergeCell ref="G54:J54"/>
    <mergeCell ref="M7:O7"/>
    <mergeCell ref="E5:L5"/>
    <mergeCell ref="H20:I22"/>
    <mergeCell ref="C10:O11"/>
    <mergeCell ref="R19:R26"/>
    <mergeCell ref="G56:J56"/>
    <mergeCell ref="M8:O8"/>
    <mergeCell ref="V19:V26"/>
    <mergeCell ref="K58:O58"/>
    <mergeCell ref="I12:J12"/>
    <mergeCell ref="C18:D19"/>
    <mergeCell ref="H23:I24"/>
    <mergeCell ref="C55:F55"/>
    <mergeCell ref="N18:O19"/>
    <mergeCell ref="K53:O53"/>
    <mergeCell ref="E18:K19"/>
    <mergeCell ref="C59:F59"/>
    <mergeCell ref="C13:D13"/>
    <mergeCell ref="J17:K17"/>
  </mergeCells>
  <dataValidations count="4">
    <dataValidation sqref="E12:H12" showDropDown="0" showInputMessage="1" showErrorMessage="1" allowBlank="1" type="list">
      <formula1>$G$73:$G$76</formula1>
    </dataValidation>
    <dataValidation sqref="J17:K17" showDropDown="0" showInputMessage="1" showErrorMessage="1" allowBlank="1" type="list">
      <formula1>$J$73:$J$75</formula1>
    </dataValidation>
    <dataValidation sqref="J20:K22" showDropDown="0" showInputMessage="1" showErrorMessage="1" allowBlank="1" type="list">
      <formula1>$J$78:$J$84</formula1>
    </dataValidation>
    <dataValidation sqref="E20:G22" showDropDown="0" showInputMessage="1" showErrorMessage="1" allowBlank="1" type="list">
      <formula1>$J$76:$J$77</formula1>
    </dataValidation>
  </dataValidations>
  <hyperlinks>
    <hyperlink ref="B2" location="'MATRIZ DE INDICADORES'!A1" display="    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26.xml><?xml version="1.0" encoding="utf-8"?>
<worksheet xmlns="http://schemas.openxmlformats.org/spreadsheetml/2006/main">
  <sheetPr codeName="Hoja53">
    <tabColor rgb="FFEDE394"/>
    <outlinePr summaryBelow="1" summaryRight="1"/>
    <pageSetUpPr/>
  </sheetPr>
  <dimension ref="A2:AB99"/>
  <sheetViews>
    <sheetView topLeftCell="A13" zoomScale="80" zoomScaleNormal="80" workbookViewId="0">
      <selection activeCell="C10" sqref="C10:O11"/>
    </sheetView>
  </sheetViews>
  <sheetFormatPr baseColWidth="10" defaultColWidth="11.42578125" defaultRowHeight="15"/>
  <cols>
    <col width="4" customWidth="1" style="316" min="1" max="1"/>
    <col width="6.42578125" customWidth="1" style="316" min="2" max="2"/>
    <col width="25.140625" customWidth="1" style="316" min="3" max="3"/>
    <col width="15.140625" customWidth="1" style="316" min="4" max="4"/>
    <col width="12.7109375" customWidth="1" style="316" min="5" max="5"/>
    <col width="15.140625" customWidth="1" style="316" min="6" max="6"/>
    <col width="14" customWidth="1" style="316" min="7" max="7"/>
    <col width="11.42578125" customWidth="1" style="316" min="8" max="8"/>
    <col width="12.85546875" customWidth="1" style="316" min="9" max="9"/>
    <col width="15.5703125" customWidth="1" style="316" min="10" max="10"/>
    <col width="14.42578125" customWidth="1" style="316" min="11" max="11"/>
    <col width="15.28515625" customWidth="1" style="316" min="12" max="15"/>
    <col width="6.42578125" customWidth="1" style="316" min="16" max="16"/>
    <col width="11.42578125" customWidth="1" style="316" min="17" max="28"/>
    <col width="11.42578125" customWidth="1" style="317" min="29" max="16384"/>
  </cols>
  <sheetData>
    <row r="1" ht="10.5" customHeight="1"/>
    <row r="2">
      <c r="B2" s="686" t="inlineStr">
        <is>
          <t xml:space="preserve">      REGRESAR</t>
        </is>
      </c>
      <c r="D2" s="318" t="n"/>
      <c r="E2" s="318" t="n"/>
      <c r="F2" s="318" t="n"/>
      <c r="G2" s="318" t="n"/>
      <c r="H2" s="318" t="n"/>
      <c r="I2" s="318" t="n"/>
      <c r="J2" s="318" t="n"/>
      <c r="K2" s="318" t="n"/>
      <c r="L2" s="318" t="n"/>
      <c r="M2" s="318" t="n"/>
      <c r="N2" s="318" t="n"/>
      <c r="O2" s="318" t="n"/>
      <c r="P2" s="318" t="n"/>
    </row>
    <row r="3">
      <c r="D3" s="318" t="n"/>
      <c r="E3" s="318" t="n"/>
      <c r="F3" s="318" t="n"/>
      <c r="G3" s="318" t="n"/>
      <c r="H3" s="318" t="n"/>
      <c r="I3" s="318" t="n"/>
      <c r="J3" s="318" t="n"/>
      <c r="K3" s="318" t="n"/>
      <c r="L3" s="318" t="n"/>
      <c r="M3" s="318" t="n"/>
      <c r="N3" s="318" t="n"/>
      <c r="O3" s="318" t="n"/>
      <c r="P3" s="318" t="n"/>
    </row>
    <row r="4" ht="15.75" customHeight="1">
      <c r="D4" s="318" t="n"/>
      <c r="E4" s="318" t="n"/>
      <c r="F4" s="318" t="n"/>
      <c r="G4" s="318" t="n"/>
      <c r="H4" s="318" t="n"/>
      <c r="I4" s="318" t="n"/>
      <c r="J4" s="318" t="n"/>
      <c r="K4" s="318" t="n"/>
      <c r="L4" s="318" t="n"/>
      <c r="M4" s="318" t="n"/>
      <c r="N4" s="318" t="n"/>
      <c r="O4" s="318" t="n"/>
      <c r="P4" s="318" t="n"/>
    </row>
    <row r="5" ht="15.75" customHeight="1">
      <c r="B5" s="318" t="n"/>
      <c r="C5" s="414" t="n"/>
      <c r="D5" s="800" t="n"/>
      <c r="E5" s="474" t="inlineStr">
        <is>
          <t>MACROPROCESO ESTRATÉGICO</t>
        </is>
      </c>
      <c r="F5" s="801" t="n"/>
      <c r="G5" s="801" t="n"/>
      <c r="H5" s="801" t="n"/>
      <c r="I5" s="801" t="n"/>
      <c r="J5" s="801" t="n"/>
      <c r="K5" s="801" t="n"/>
      <c r="L5" s="802" t="n"/>
      <c r="M5" s="474" t="inlineStr">
        <is>
          <t>CÓDIGO: ESGr027</t>
        </is>
      </c>
      <c r="N5" s="801" t="n"/>
      <c r="O5" s="802" t="n"/>
      <c r="P5" s="318" t="n"/>
    </row>
    <row r="6" ht="15.75" customHeight="1">
      <c r="B6" s="318" t="n"/>
      <c r="C6" s="803" t="n"/>
      <c r="D6" s="804" t="n"/>
      <c r="E6" s="474" t="inlineStr">
        <is>
          <t>PROCESO GESTIÓN SISTEMAS INTEGRADOS</t>
        </is>
      </c>
      <c r="F6" s="801" t="n"/>
      <c r="G6" s="801" t="n"/>
      <c r="H6" s="801" t="n"/>
      <c r="I6" s="801" t="n"/>
      <c r="J6" s="801" t="n"/>
      <c r="K6" s="801" t="n"/>
      <c r="L6" s="802" t="n"/>
      <c r="M6" s="474" t="inlineStr">
        <is>
          <t>VERSIÓN: 7</t>
        </is>
      </c>
      <c r="N6" s="801" t="n"/>
      <c r="O6" s="802" t="n"/>
      <c r="P6" s="318" t="n"/>
    </row>
    <row r="7" ht="15" customHeight="1">
      <c r="B7" s="318"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318" t="n"/>
    </row>
    <row r="8" ht="15.75" customHeight="1">
      <c r="B8" s="318" t="n"/>
      <c r="C8" s="806" t="n"/>
      <c r="D8" s="807" t="n"/>
      <c r="E8" s="806" t="n"/>
      <c r="F8" s="808" t="n"/>
      <c r="G8" s="808" t="n"/>
      <c r="H8" s="808" t="n"/>
      <c r="I8" s="808" t="n"/>
      <c r="J8" s="808" t="n"/>
      <c r="K8" s="808" t="n"/>
      <c r="L8" s="807" t="n"/>
      <c r="M8" s="474" t="inlineStr">
        <is>
          <t>PÁGINA: 1 de 1</t>
        </is>
      </c>
      <c r="N8" s="801" t="n"/>
      <c r="O8" s="802" t="n"/>
      <c r="P8" s="318" t="n"/>
    </row>
    <row r="9" ht="15.75" customHeight="1">
      <c r="B9" s="318" t="n"/>
      <c r="C9" s="319" t="n"/>
      <c r="D9" s="319" t="n"/>
      <c r="E9" s="320" t="n"/>
      <c r="F9" s="320" t="n"/>
      <c r="G9" s="320" t="n"/>
      <c r="H9" s="320" t="n"/>
      <c r="I9" s="320" t="n"/>
      <c r="J9" s="320" t="n"/>
      <c r="K9" s="320" t="n"/>
      <c r="L9" s="320" t="n"/>
      <c r="M9" s="716" t="n"/>
      <c r="N9" s="716" t="n"/>
      <c r="O9" s="716" t="n"/>
      <c r="P9" s="318" t="n"/>
    </row>
    <row r="10" ht="15.75" customFormat="1" customHeight="1" s="324">
      <c r="A10" s="717" t="n"/>
      <c r="B10" s="708" t="n"/>
      <c r="C10" s="702" t="inlineStr">
        <is>
          <t>FICHA DE INDICADOR</t>
        </is>
      </c>
      <c r="D10" s="812" t="n"/>
      <c r="E10" s="812" t="n"/>
      <c r="F10" s="812" t="n"/>
      <c r="G10" s="812" t="n"/>
      <c r="H10" s="812" t="n"/>
      <c r="I10" s="812" t="n"/>
      <c r="J10" s="812" t="n"/>
      <c r="K10" s="812" t="n"/>
      <c r="L10" s="812" t="n"/>
      <c r="M10" s="812" t="n"/>
      <c r="N10" s="812" t="n"/>
      <c r="O10" s="813" t="n"/>
      <c r="P10" s="708" t="n"/>
      <c r="Q10" s="717" t="n"/>
      <c r="R10" s="717" t="n"/>
      <c r="S10" s="717" t="n"/>
      <c r="T10" s="717" t="n"/>
      <c r="U10" s="717" t="n"/>
      <c r="V10" s="717" t="n"/>
      <c r="W10" s="717" t="n"/>
      <c r="X10" s="717" t="n"/>
      <c r="Y10" s="717" t="n"/>
      <c r="Z10" s="717" t="n"/>
      <c r="AA10" s="717" t="n"/>
      <c r="AB10" s="717" t="n"/>
    </row>
    <row r="11" ht="15.75" customFormat="1" customHeight="1" s="324">
      <c r="A11" s="717" t="n"/>
      <c r="B11" s="708" t="n"/>
      <c r="C11" s="814" t="n"/>
      <c r="D11" s="815" t="n"/>
      <c r="E11" s="815" t="n"/>
      <c r="F11" s="815" t="n"/>
      <c r="G11" s="815" t="n"/>
      <c r="H11" s="815" t="n"/>
      <c r="I11" s="815" t="n"/>
      <c r="J11" s="815" t="n"/>
      <c r="K11" s="815" t="n"/>
      <c r="L11" s="815" t="n"/>
      <c r="M11" s="815" t="n"/>
      <c r="N11" s="815" t="n"/>
      <c r="O11" s="816" t="n"/>
      <c r="P11" s="708" t="n"/>
      <c r="Q11" s="717" t="n"/>
      <c r="R11" s="717" t="n"/>
      <c r="S11" s="717" t="n"/>
      <c r="T11" s="717" t="n"/>
      <c r="U11" s="717" t="n"/>
      <c r="V11" s="717" t="n"/>
      <c r="W11" s="717" t="n"/>
      <c r="X11" s="717" t="n"/>
      <c r="Y11" s="717" t="n"/>
      <c r="Z11" s="717" t="n"/>
      <c r="AA11" s="717" t="n"/>
      <c r="AB11" s="717" t="n"/>
    </row>
    <row r="12" ht="30" customFormat="1" customHeight="1" s="324">
      <c r="A12" s="717" t="n"/>
      <c r="B12" s="708" t="n"/>
      <c r="C12" s="703" t="inlineStr">
        <is>
          <t>MACROPROCESO</t>
        </is>
      </c>
      <c r="D12" s="807" t="n"/>
      <c r="E12" s="827" t="inlineStr">
        <is>
          <t>Misional</t>
        </is>
      </c>
      <c r="F12" s="828" t="n"/>
      <c r="G12" s="828" t="n"/>
      <c r="H12" s="829" t="n"/>
      <c r="I12" s="703" t="inlineStr">
        <is>
          <t>NOMBRE DEL INDICADOR</t>
        </is>
      </c>
      <c r="J12" s="807" t="n"/>
      <c r="K12" s="550" t="inlineStr">
        <is>
          <t>Grupos de investigación avalados institucionalmente y registrados ante Colciencias</t>
        </is>
      </c>
      <c r="L12" s="808" t="n"/>
      <c r="M12" s="808" t="n"/>
      <c r="N12" s="808" t="n"/>
      <c r="O12" s="807" t="n"/>
      <c r="P12" s="708" t="n"/>
      <c r="Q12" s="717" t="n"/>
      <c r="R12" s="717" t="n"/>
      <c r="S12" s="717" t="n"/>
      <c r="T12" s="717" t="n"/>
      <c r="U12" s="717" t="n"/>
      <c r="V12" s="717" t="n"/>
      <c r="W12" s="717" t="n"/>
      <c r="X12" s="717" t="n"/>
      <c r="Y12" s="717" t="n"/>
      <c r="Z12" s="717" t="n"/>
      <c r="AA12" s="717" t="n"/>
      <c r="AB12" s="717" t="n"/>
    </row>
    <row r="13" ht="15.75" customFormat="1" customHeight="1" s="324">
      <c r="A13" s="717" t="n"/>
      <c r="B13" s="708" t="n"/>
      <c r="C13" s="684" t="inlineStr">
        <is>
          <t>PROCESO GESTIÓN</t>
        </is>
      </c>
      <c r="D13" s="802" t="n"/>
      <c r="E13" s="685" t="inlineStr">
        <is>
          <t>Ciencia, Tecnología e Innovación</t>
        </is>
      </c>
      <c r="F13" s="801" t="n"/>
      <c r="G13" s="801" t="n"/>
      <c r="H13" s="801" t="n"/>
      <c r="I13" s="801" t="n"/>
      <c r="J13" s="801" t="n"/>
      <c r="K13" s="801" t="n"/>
      <c r="L13" s="801" t="n"/>
      <c r="M13" s="801" t="n"/>
      <c r="N13" s="801" t="n"/>
      <c r="O13" s="802" t="n"/>
      <c r="P13" s="708" t="n"/>
      <c r="Q13" s="717" t="n"/>
      <c r="R13" s="717" t="n"/>
      <c r="S13" s="717" t="n"/>
      <c r="T13" s="717" t="n"/>
      <c r="U13" s="717" t="n"/>
      <c r="V13" s="717" t="n"/>
      <c r="W13" s="717" t="n"/>
      <c r="X13" s="717" t="n"/>
      <c r="Y13" s="717" t="n"/>
      <c r="Z13" s="717" t="n"/>
      <c r="AA13" s="717" t="n"/>
      <c r="AB13" s="717" t="n"/>
    </row>
    <row r="14" ht="15.75" customFormat="1" customHeight="1" s="324">
      <c r="A14" s="717" t="n"/>
      <c r="B14" s="708" t="n"/>
      <c r="C14" s="684" t="inlineStr">
        <is>
          <t>RESPONSABLE DE MEDICIÓN</t>
        </is>
      </c>
      <c r="D14" s="802" t="n"/>
      <c r="E14" s="552" t="inlineStr">
        <is>
          <t>Director(a) de Investigación Universitaria</t>
        </is>
      </c>
      <c r="F14" s="801" t="n"/>
      <c r="G14" s="801" t="n"/>
      <c r="H14" s="801" t="n"/>
      <c r="I14" s="801" t="n"/>
      <c r="J14" s="801" t="n"/>
      <c r="K14" s="801" t="n"/>
      <c r="L14" s="801" t="n"/>
      <c r="M14" s="801" t="n"/>
      <c r="N14" s="801" t="n"/>
      <c r="O14" s="802" t="n"/>
      <c r="P14" s="708" t="n"/>
      <c r="Q14" s="717" t="n"/>
      <c r="R14" s="717" t="n"/>
      <c r="S14" s="717" t="n"/>
      <c r="T14" s="717" t="n"/>
      <c r="U14" s="717" t="n"/>
      <c r="V14" s="717" t="n"/>
      <c r="W14" s="717" t="n"/>
      <c r="X14" s="717" t="n"/>
      <c r="Y14" s="717" t="n"/>
      <c r="Z14" s="717" t="n"/>
      <c r="AA14" s="717" t="n"/>
      <c r="AB14" s="717" t="n"/>
    </row>
    <row r="15" ht="15.75" customFormat="1" customHeight="1" s="324">
      <c r="A15" s="717" t="n"/>
      <c r="B15" s="708" t="n"/>
      <c r="C15" s="708" t="n"/>
      <c r="P15" s="708" t="n"/>
      <c r="Q15" s="717" t="n"/>
      <c r="R15" s="717" t="n"/>
      <c r="S15" s="717" t="n"/>
      <c r="T15" s="717" t="n"/>
      <c r="U15" s="717" t="n"/>
      <c r="V15" s="717" t="n"/>
      <c r="W15" s="717" t="n"/>
      <c r="X15" s="717" t="n"/>
      <c r="Y15" s="717" t="n"/>
      <c r="Z15" s="717" t="n"/>
      <c r="AA15" s="717" t="n"/>
      <c r="AB15" s="717" t="n"/>
    </row>
    <row r="16" ht="15.75" customFormat="1" customHeight="1" s="324">
      <c r="A16" s="717" t="n"/>
      <c r="B16" s="708" t="n"/>
      <c r="C16" s="709" t="inlineStr">
        <is>
          <t>1. COMPORTAMIENTO DE INDICADOR</t>
        </is>
      </c>
      <c r="D16" s="801" t="n"/>
      <c r="E16" s="801" t="n"/>
      <c r="F16" s="801" t="n"/>
      <c r="G16" s="801" t="n"/>
      <c r="H16" s="801" t="n"/>
      <c r="I16" s="801" t="n"/>
      <c r="J16" s="801" t="n"/>
      <c r="K16" s="801" t="n"/>
      <c r="L16" s="801" t="n"/>
      <c r="M16" s="801" t="n"/>
      <c r="N16" s="801" t="n"/>
      <c r="O16" s="802" t="n"/>
      <c r="P16" s="708" t="n"/>
      <c r="Q16" s="717" t="n"/>
      <c r="R16" s="717" t="n"/>
      <c r="S16" s="717" t="n"/>
      <c r="T16" s="717" t="n"/>
      <c r="U16" s="717" t="n"/>
      <c r="V16" s="717" t="n"/>
      <c r="W16" s="717" t="n"/>
      <c r="X16" s="717" t="n"/>
      <c r="Y16" s="717" t="n"/>
      <c r="Z16" s="717" t="n"/>
      <c r="AA16" s="717" t="n"/>
      <c r="AB16" s="717" t="n"/>
    </row>
    <row r="17" ht="36" customFormat="1" customHeight="1" s="324">
      <c r="A17" s="717" t="n"/>
      <c r="B17" s="708" t="n"/>
      <c r="C17" s="684" t="inlineStr">
        <is>
          <t xml:space="preserve">CLASIFICACIÓN DE LA MEDICIÓN </t>
        </is>
      </c>
      <c r="D17" s="802" t="n"/>
      <c r="E17" s="817" t="n">
        <v>2</v>
      </c>
      <c r="F17" s="801" t="n"/>
      <c r="G17" s="802" t="n"/>
      <c r="H17" s="684" t="inlineStr">
        <is>
          <t>TIPO DE INDICADOR</t>
        </is>
      </c>
      <c r="I17" s="802" t="n"/>
      <c r="J17" s="481" t="inlineStr">
        <is>
          <t>Eficiencia</t>
        </is>
      </c>
      <c r="K17" s="802" t="n"/>
      <c r="L17" s="684" t="inlineStr">
        <is>
          <t>META</t>
        </is>
      </c>
      <c r="M17" s="802" t="n"/>
      <c r="N17" s="715" t="n">
        <v>30</v>
      </c>
      <c r="O17" s="802" t="n"/>
      <c r="P17" s="716" t="n"/>
      <c r="Q17" s="717" t="n"/>
      <c r="R17" s="718" t="n"/>
      <c r="S17" s="717" t="n"/>
      <c r="W17" s="717" t="n"/>
      <c r="X17" s="717" t="n"/>
      <c r="Y17" s="717" t="n"/>
      <c r="Z17" s="717" t="n"/>
      <c r="AA17" s="717" t="n"/>
      <c r="AB17" s="717" t="n"/>
    </row>
    <row r="18" ht="15.75" customFormat="1" customHeight="1" s="324">
      <c r="A18" s="717" t="n"/>
      <c r="B18" s="708" t="n"/>
      <c r="C18" s="684" t="inlineStr">
        <is>
          <t>FORMULA</t>
        </is>
      </c>
      <c r="D18" s="800" t="n"/>
      <c r="E18" s="762" t="inlineStr">
        <is>
          <t>Número Ponderado de Grupos de la Universidad sujeto a convocatoria de Colciencias</t>
        </is>
      </c>
      <c r="F18" s="805" t="n"/>
      <c r="G18" s="805" t="n"/>
      <c r="H18" s="805" t="n"/>
      <c r="I18" s="805" t="n"/>
      <c r="J18" s="805" t="n"/>
      <c r="K18" s="800" t="n"/>
      <c r="L18" s="684" t="inlineStr">
        <is>
          <t>UNIDAD DE MEDIDA</t>
        </is>
      </c>
      <c r="M18" s="800" t="n"/>
      <c r="N18" s="824" t="inlineStr">
        <is>
          <t>Numero de grupos</t>
        </is>
      </c>
      <c r="O18" s="800" t="n"/>
      <c r="W18" s="717" t="n"/>
      <c r="X18" s="717" t="n"/>
      <c r="Y18" s="717" t="n"/>
      <c r="Z18" s="717" t="n"/>
      <c r="AA18" s="717" t="n"/>
      <c r="AB18" s="717" t="n"/>
    </row>
    <row r="19" ht="15.75" customFormat="1" customHeight="1" s="324">
      <c r="A19" s="717" t="n"/>
      <c r="B19" s="708" t="n"/>
      <c r="C19" s="806" t="n"/>
      <c r="D19" s="807" t="n"/>
      <c r="E19" s="806" t="n"/>
      <c r="F19" s="808" t="n"/>
      <c r="G19" s="808" t="n"/>
      <c r="H19" s="808" t="n"/>
      <c r="I19" s="808" t="n"/>
      <c r="J19" s="808" t="n"/>
      <c r="K19" s="807" t="n"/>
      <c r="L19" s="806" t="n"/>
      <c r="M19" s="807" t="n"/>
      <c r="N19" s="806" t="n"/>
      <c r="O19" s="807" t="n"/>
      <c r="P19" s="320" t="n"/>
      <c r="Q19" s="733" t="n"/>
      <c r="R19" s="733" t="n"/>
      <c r="S19" s="734" t="n"/>
      <c r="U19" s="773" t="n"/>
      <c r="V19" s="734" t="n"/>
      <c r="W19" s="717" t="n"/>
      <c r="X19" s="717" t="n"/>
      <c r="Y19" s="717" t="n"/>
      <c r="Z19" s="717" t="n"/>
      <c r="AA19" s="717" t="n"/>
      <c r="AB19" s="717" t="n"/>
    </row>
    <row r="20" ht="15.75" customFormat="1" customHeight="1" s="324">
      <c r="A20" s="717" t="n"/>
      <c r="B20" s="708"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320" t="n"/>
      <c r="Q20" s="733" t="n"/>
      <c r="W20" s="717" t="n"/>
      <c r="X20" s="717" t="n"/>
      <c r="Y20" s="717" t="n"/>
      <c r="Z20" s="717" t="n"/>
      <c r="AA20" s="717" t="n"/>
      <c r="AB20" s="717" t="n"/>
    </row>
    <row r="21" ht="15.75" customFormat="1" customHeight="1" s="324">
      <c r="A21" s="717" t="n"/>
      <c r="B21" s="708"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320" t="n"/>
      <c r="Q21" s="733" t="n"/>
      <c r="W21" s="717" t="n"/>
      <c r="X21" s="717" t="n"/>
      <c r="Y21" s="717" t="n"/>
      <c r="Z21" s="717" t="n"/>
      <c r="AA21" s="717" t="n"/>
      <c r="AB21" s="717" t="n"/>
    </row>
    <row r="22" ht="15.75" customFormat="1" customHeight="1" s="324">
      <c r="A22" s="717" t="n"/>
      <c r="B22" s="708" t="n"/>
      <c r="C22" s="806" t="n"/>
      <c r="D22" s="807" t="n"/>
      <c r="E22" s="806" t="n"/>
      <c r="F22" s="808" t="n"/>
      <c r="G22" s="807" t="n"/>
      <c r="H22" s="806" t="n"/>
      <c r="I22" s="807" t="n"/>
      <c r="J22" s="806" t="n"/>
      <c r="K22" s="807" t="n"/>
      <c r="L22" s="327" t="inlineStr">
        <is>
          <t>0 - 15</t>
        </is>
      </c>
      <c r="M22" s="328" t="inlineStr">
        <is>
          <t>16 - 22</t>
        </is>
      </c>
      <c r="N22" s="329" t="inlineStr">
        <is>
          <t>23 - 30</t>
        </is>
      </c>
      <c r="O22" s="330" t="inlineStr">
        <is>
          <t>&gt;30</t>
        </is>
      </c>
      <c r="P22" s="320" t="n"/>
      <c r="Q22" s="733" t="n"/>
      <c r="W22" s="717" t="n"/>
      <c r="X22" s="717" t="n"/>
      <c r="Y22" s="717" t="n"/>
      <c r="Z22" s="717" t="n"/>
      <c r="AA22" s="717" t="n"/>
      <c r="AB22" s="717" t="n"/>
    </row>
    <row r="23" ht="15.75" customFormat="1" customHeight="1" s="324">
      <c r="A23" s="717" t="n"/>
      <c r="B23" s="708" t="n"/>
      <c r="C23" s="684" t="inlineStr">
        <is>
          <t>ORIGEN DE DATOS</t>
        </is>
      </c>
      <c r="D23" s="800" t="n"/>
      <c r="E23" s="830" t="inlineStr">
        <is>
          <t>Pagina Colciencias, GrupLAC</t>
        </is>
      </c>
      <c r="F23" s="805" t="n"/>
      <c r="G23" s="800" t="n"/>
      <c r="H23" s="763" t="inlineStr">
        <is>
          <t>FRECUENCIA DE LA MEDICIÓN</t>
        </is>
      </c>
      <c r="I23" s="800" t="n"/>
      <c r="J23" s="762" t="inlineStr">
        <is>
          <t>SEMESTRAL</t>
        </is>
      </c>
      <c r="K23" s="800" t="n"/>
      <c r="L23" s="763" t="inlineStr">
        <is>
          <t>FRECUENCIA DE RESULTADO</t>
        </is>
      </c>
      <c r="M23" s="800" t="n"/>
      <c r="N23" s="762" t="inlineStr">
        <is>
          <t>ANUAL</t>
        </is>
      </c>
      <c r="O23" s="800" t="n"/>
      <c r="P23" s="320" t="n"/>
      <c r="Q23" s="733" t="n"/>
      <c r="W23" s="717" t="n"/>
      <c r="X23" s="717" t="n"/>
      <c r="Y23" s="717" t="n"/>
      <c r="Z23" s="717" t="n"/>
      <c r="AA23" s="717" t="n"/>
      <c r="AB23" s="717" t="n"/>
    </row>
    <row r="24" ht="15.75" customFormat="1" customHeight="1" s="324">
      <c r="A24" s="717" t="n"/>
      <c r="B24" s="708" t="n"/>
      <c r="C24" s="806" t="n"/>
      <c r="D24" s="807" t="n"/>
      <c r="E24" s="806" t="n"/>
      <c r="F24" s="808" t="n"/>
      <c r="G24" s="807" t="n"/>
      <c r="H24" s="806" t="n"/>
      <c r="I24" s="807" t="n"/>
      <c r="J24" s="806" t="n"/>
      <c r="K24" s="807" t="n"/>
      <c r="L24" s="806" t="n"/>
      <c r="M24" s="807" t="n"/>
      <c r="N24" s="806" t="n"/>
      <c r="O24" s="807" t="n"/>
      <c r="P24" s="320" t="n"/>
      <c r="Q24" s="733" t="n"/>
      <c r="W24" s="717" t="n"/>
      <c r="X24" s="717" t="n"/>
      <c r="Y24" s="717" t="n"/>
      <c r="Z24" s="717" t="n"/>
      <c r="AA24" s="717" t="n"/>
      <c r="AB24" s="717" t="n"/>
    </row>
    <row r="25" ht="15.75" customHeight="1">
      <c r="B25" s="318" t="n"/>
      <c r="C25" s="331" t="n"/>
      <c r="D25" s="331" t="n"/>
      <c r="E25" s="768" t="n"/>
      <c r="F25" s="768" t="n"/>
      <c r="G25" s="331" t="n"/>
      <c r="H25" s="331" t="n"/>
      <c r="I25" s="331" t="n"/>
      <c r="J25" s="716" t="n"/>
      <c r="K25" s="716" t="n"/>
      <c r="L25" s="331" t="n"/>
      <c r="M25" s="331" t="n"/>
      <c r="N25" s="716" t="n"/>
      <c r="O25" s="716" t="n"/>
      <c r="P25" s="333" t="n"/>
      <c r="Q25" s="334" t="n"/>
    </row>
    <row r="26">
      <c r="B26" s="318" t="n"/>
      <c r="C26" s="413" t="inlineStr">
        <is>
          <t>RESULTADOS</t>
        </is>
      </c>
      <c r="D26" s="805" t="n"/>
      <c r="E26" s="805" t="n"/>
      <c r="F26" s="805" t="n"/>
      <c r="G26" s="805" t="n"/>
      <c r="H26" s="805" t="n"/>
      <c r="I26" s="805" t="n"/>
      <c r="J26" s="805" t="n"/>
      <c r="K26" s="805" t="n"/>
      <c r="L26" s="805" t="n"/>
      <c r="M26" s="805" t="n"/>
      <c r="N26" s="805" t="n"/>
      <c r="O26" s="800" t="n"/>
      <c r="P26" s="333" t="n"/>
      <c r="Q26" s="334" t="n"/>
    </row>
    <row r="27" ht="15" customHeight="1">
      <c r="B27" s="318" t="n"/>
      <c r="C27" s="769" t="n"/>
      <c r="J27" s="761" t="inlineStr">
        <is>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is>
      </c>
      <c r="O27" s="804" t="n"/>
      <c r="P27" s="333" t="n"/>
      <c r="Q27" s="334" t="n"/>
      <c r="R27" s="733" t="n"/>
      <c r="S27" s="777" t="n"/>
      <c r="U27" s="733" t="n"/>
      <c r="V27" s="734" t="n"/>
    </row>
    <row r="28" ht="16.5" customHeight="1">
      <c r="B28" s="318" t="n"/>
      <c r="C28" s="803" t="n"/>
      <c r="J28" s="759" t="inlineStr">
        <is>
          <t>la Universidad de Cundinamarca, Actualmente cuenta con 33 grupos categorizados por Colciencias, de acuerdo a resultados convocatoria 833 de 2018, los cuales se clasifican así: 
Categoría A1: 1
Categoría A:   1
Categoría B:  2
Categoría C: 29
Reconocido: 1</t>
        </is>
      </c>
      <c r="O28" s="804" t="n"/>
      <c r="P28" s="333" t="n"/>
      <c r="Q28" s="334" t="n"/>
    </row>
    <row r="29" ht="16.5" customHeight="1">
      <c r="B29" s="318" t="n"/>
      <c r="C29" s="803" t="n"/>
      <c r="O29" s="804" t="n"/>
      <c r="P29" s="333" t="n"/>
      <c r="Q29" s="334" t="n"/>
    </row>
    <row r="30" ht="20.25" customHeight="1">
      <c r="B30" s="318" t="n"/>
      <c r="C30" s="803" t="n"/>
      <c r="O30" s="804" t="n"/>
      <c r="P30" s="333" t="n"/>
      <c r="Q30" s="334" t="n"/>
    </row>
    <row r="31" ht="30" customHeight="1">
      <c r="B31" s="318" t="n"/>
      <c r="C31" s="803" t="n"/>
      <c r="O31" s="804" t="n"/>
      <c r="P31" s="333" t="n"/>
      <c r="Q31" s="334" t="n"/>
    </row>
    <row r="32" ht="16.5" customHeight="1">
      <c r="B32" s="318" t="n"/>
      <c r="C32" s="803" t="n"/>
      <c r="O32" s="804" t="n"/>
      <c r="P32" s="333" t="n"/>
      <c r="Q32" s="334" t="n"/>
    </row>
    <row r="33" ht="22.5" customHeight="1">
      <c r="B33" s="318" t="n"/>
      <c r="C33" s="803" t="n"/>
      <c r="O33" s="804" t="n"/>
      <c r="P33" s="318" t="n"/>
    </row>
    <row r="34" ht="15" customHeight="1">
      <c r="B34" s="318" t="n"/>
      <c r="C34" s="803" t="n"/>
      <c r="J34" s="761" t="inlineStr">
        <is>
          <t>ACCIÓN FORMULADA
Reformular la meta para el próximo año dependiendo de los recursos asignados.</t>
        </is>
      </c>
      <c r="O34" s="804" t="n"/>
      <c r="P34" s="318" t="n"/>
    </row>
    <row r="35">
      <c r="B35" s="318" t="n"/>
      <c r="C35" s="803" t="n"/>
      <c r="J35" s="485" t="inlineStr">
        <is>
          <t>N/A</t>
        </is>
      </c>
      <c r="O35" s="804" t="n"/>
      <c r="P35" s="318" t="n"/>
    </row>
    <row r="36">
      <c r="B36" s="318" t="n"/>
      <c r="C36" s="803" t="n"/>
      <c r="O36" s="804" t="n"/>
      <c r="P36" s="318" t="n"/>
    </row>
    <row r="37">
      <c r="B37" s="318" t="n"/>
      <c r="C37" s="803" t="n"/>
      <c r="O37" s="804" t="n"/>
      <c r="P37" s="318" t="n"/>
    </row>
    <row r="38">
      <c r="B38" s="318" t="n"/>
      <c r="C38" s="803" t="n"/>
      <c r="O38" s="804" t="n"/>
      <c r="P38" s="318" t="n"/>
    </row>
    <row r="39">
      <c r="B39" s="318" t="n"/>
      <c r="C39" s="803" t="n"/>
      <c r="O39" s="804" t="n"/>
      <c r="P39" s="318" t="n"/>
    </row>
    <row r="40">
      <c r="B40" s="318" t="n"/>
      <c r="C40" s="803" t="n"/>
      <c r="O40" s="804" t="n"/>
      <c r="P40" s="318" t="n"/>
    </row>
    <row r="41">
      <c r="B41" s="318" t="n"/>
      <c r="C41" s="803" t="n"/>
      <c r="J41" s="772" t="inlineStr">
        <is>
          <t xml:space="preserve">RESPONSABLE </t>
        </is>
      </c>
      <c r="O41" s="804" t="n"/>
      <c r="P41" s="318" t="n"/>
    </row>
    <row r="42" ht="15" customHeight="1">
      <c r="B42" s="318" t="n"/>
      <c r="C42" s="803" t="n"/>
      <c r="J42" s="759">
        <f>E14</f>
        <v/>
      </c>
      <c r="O42" s="804" t="n"/>
      <c r="P42" s="318" t="n"/>
    </row>
    <row r="43">
      <c r="B43" s="318" t="n"/>
      <c r="C43" s="806" t="n"/>
      <c r="D43" s="808" t="n"/>
      <c r="E43" s="808" t="n"/>
      <c r="F43" s="808" t="n"/>
      <c r="G43" s="808" t="n"/>
      <c r="H43" s="808" t="n"/>
      <c r="I43" s="808" t="n"/>
      <c r="J43" s="335" t="n"/>
      <c r="K43" s="335" t="n"/>
      <c r="L43" s="335" t="n"/>
      <c r="M43" s="335" t="n"/>
      <c r="N43" s="335" t="n"/>
      <c r="O43" s="336" t="n"/>
      <c r="P43" s="318" t="n"/>
    </row>
    <row r="44">
      <c r="B44" s="318" t="n"/>
      <c r="C44" s="768" t="n"/>
      <c r="D44" s="768" t="n"/>
      <c r="E44" s="768" t="n"/>
      <c r="F44" s="768" t="n"/>
      <c r="G44" s="768" t="n"/>
      <c r="H44" s="768" t="n"/>
      <c r="I44" s="768" t="n"/>
      <c r="J44" s="484" t="n"/>
      <c r="K44" s="484" t="n"/>
      <c r="L44" s="484" t="n"/>
      <c r="M44" s="484" t="n"/>
      <c r="N44" s="484" t="n"/>
      <c r="O44" s="484" t="n"/>
      <c r="P44" s="318" t="n"/>
    </row>
    <row r="45" ht="15" customHeight="1">
      <c r="B45" s="318" t="n"/>
      <c r="C45" s="778" t="inlineStr">
        <is>
          <t>PERIODO DE EVALUACIÓN</t>
        </is>
      </c>
      <c r="D45" s="801" t="n"/>
      <c r="E45" s="801" t="n"/>
      <c r="F45" s="801" t="n"/>
      <c r="G45" s="801" t="n"/>
      <c r="H45" s="801" t="n"/>
      <c r="I45" s="801" t="n"/>
      <c r="J45" s="801" t="n"/>
      <c r="K45" s="801" t="n"/>
      <c r="L45" s="801" t="n"/>
      <c r="M45" s="801" t="n"/>
      <c r="N45" s="801" t="n"/>
      <c r="O45" s="802" t="n"/>
      <c r="P45" s="318" t="n"/>
    </row>
    <row r="46" ht="15.75" customHeight="1">
      <c r="B46" s="318" t="n"/>
      <c r="C46" s="338" t="inlineStr">
        <is>
          <t>MES</t>
        </is>
      </c>
      <c r="D46" s="339">
        <f>IF(J23="MENSUAL","ENERO",IF(J23="TRIMESTRAL","MARZO",IF(J23="SEMESTRAL","JUNIO",IF(J23="ANUAL",YEAR(TODAY()),""))))</f>
        <v/>
      </c>
      <c r="E46" s="339">
        <f>IF(J23="MENSUAL","FEBRERO",IF(J23="TRIMESTRAL","JUNIO",IF(J23="SEMESTRAL","DICIEMBRE","")))</f>
        <v/>
      </c>
      <c r="F46" s="339">
        <f>IF(J23="MENSUAL","MARZO",IF(J23="TRIMESTRAL","SEPTIEMBRE",""))</f>
        <v/>
      </c>
      <c r="G46" s="339">
        <f>IF(J23="MENSUAL","ABRIL",IF(J23="TRIMESTRAL","DICIEMBRE",""))</f>
        <v/>
      </c>
      <c r="H46" s="339">
        <f>IF(J23="MENSUAL","MAYO","")</f>
        <v/>
      </c>
      <c r="I46" s="339">
        <f>IF(J23="MENSUAL","JUNIO","")</f>
        <v/>
      </c>
      <c r="J46" s="339">
        <f>IF(J23="MENSUAL","JULIO","")</f>
        <v/>
      </c>
      <c r="K46" s="339">
        <f>IF(J23="MENSUAL","AGOSTO","")</f>
        <v/>
      </c>
      <c r="L46" s="339">
        <f>IF(J23="MENSUAL","SEPTIEMBRE","")</f>
        <v/>
      </c>
      <c r="M46" s="339">
        <f>IF(J23="MENSUAL","OCTUBRE","")</f>
        <v/>
      </c>
      <c r="N46" s="339">
        <f>IF(J23="MENSUAL","NOVIEMBRE","")</f>
        <v/>
      </c>
      <c r="O46" s="339">
        <f>IF(J23="MENSUAL","DICIEMBRE","")</f>
        <v/>
      </c>
      <c r="P46" s="318" t="n"/>
    </row>
    <row r="47" ht="57.75" customHeight="1">
      <c r="B47" s="318" t="n"/>
      <c r="C47" s="340">
        <f>E18</f>
        <v/>
      </c>
      <c r="D47" s="339" t="n">
        <v>33</v>
      </c>
      <c r="E47" s="339" t="n"/>
      <c r="F47" s="339" t="n"/>
      <c r="G47" s="339" t="n"/>
      <c r="H47" s="339" t="n"/>
      <c r="I47" s="339" t="n"/>
      <c r="J47" s="339" t="n"/>
      <c r="K47" s="339" t="n"/>
      <c r="L47" s="339" t="n"/>
      <c r="M47" s="339" t="n"/>
      <c r="N47" s="339" t="n"/>
      <c r="O47" s="339" t="n"/>
      <c r="P47" s="318" t="n"/>
    </row>
    <row r="48" ht="15.75" customHeight="1">
      <c r="B48" s="318" t="n"/>
      <c r="C48" s="341">
        <f>G19</f>
        <v/>
      </c>
      <c r="D48" s="342" t="n"/>
      <c r="E48" s="342" t="n"/>
      <c r="F48" s="342" t="n"/>
      <c r="G48" s="342" t="n"/>
      <c r="H48" s="342" t="n"/>
      <c r="I48" s="342" t="n"/>
      <c r="J48" s="342" t="n"/>
      <c r="K48" s="342" t="n"/>
      <c r="L48" s="342" t="n"/>
      <c r="M48" s="342" t="n"/>
      <c r="N48" s="342" t="n"/>
      <c r="O48" s="343" t="n"/>
      <c r="P48" s="318" t="n"/>
    </row>
    <row r="49">
      <c r="B49" s="318" t="n"/>
      <c r="C49" s="344" t="inlineStr">
        <is>
          <t xml:space="preserve">VALOR </t>
        </is>
      </c>
      <c r="D49" s="345">
        <f>IFERROR(IF($E$17=1,D47/D48,IF($E$17=2,D47,"")),"")</f>
        <v/>
      </c>
      <c r="E49" s="345">
        <f>IFERROR(IF($E$17=1,E47/E48,IF($E$17=2,E47,"")),"")</f>
        <v/>
      </c>
      <c r="F49" s="345">
        <f>IFERROR(IF($E$17=1,F47/F48,IF($E$17=2,F47,"")),"")</f>
        <v/>
      </c>
      <c r="G49" s="345">
        <f>IFERROR(IF($E$17=1,G47/G48,IF($E$17=2,G47,"")),"")</f>
        <v/>
      </c>
      <c r="H49" s="346">
        <f>IFERROR(IF($E$17=1,H47/H48,IF($E$17=2,H47,"")),"")</f>
        <v/>
      </c>
      <c r="I49" s="346">
        <f>IFERROR(IF($E$17=1,I47/I48,IF($E$17=2,I47,"")),"")</f>
        <v/>
      </c>
      <c r="J49" s="346">
        <f>IFERROR(IF($E$17=1,J47/J48,IF($E$17=2,J47,"")),"")</f>
        <v/>
      </c>
      <c r="K49" s="346">
        <f>IFERROR(IF($E$17=1,K47/K48,IF($E$17=2,K47,"")),"")</f>
        <v/>
      </c>
      <c r="L49" s="346">
        <f>IFERROR(IF($E$17=1,L47/L48,IF($E$17=2,L47,"")),"")</f>
        <v/>
      </c>
      <c r="M49" s="346">
        <f>IFERROR(IF($E$17=1,M47/M48,IF($E$17=2,M47,"")),"")</f>
        <v/>
      </c>
      <c r="N49" s="346">
        <f>IFERROR(IF($E$17=1,N47/N48,IF($E$17=2,N47,"")),"")</f>
        <v/>
      </c>
      <c r="O49" s="346">
        <f>IFERROR(IF($E$17=1,O47/O48,IF($E$17=2,O47,"")),"")</f>
        <v/>
      </c>
      <c r="P49" s="318" t="n"/>
    </row>
    <row r="50">
      <c r="B50" s="318" t="n"/>
      <c r="C50" s="347" t="inlineStr">
        <is>
          <t>META PONDERADA</t>
        </is>
      </c>
      <c r="D50" s="348">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348">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348">
        <f>IF(AND(N23="ANUAL",J23="MENSUAL"),N17/12+E50,IF(AND(N23="ANUAL",J23="TRIMESTRAL"),N17/4+E50,IF(AND(N23="SEMESTRAL",J23="MENSUAL"),N17/6+E50,IF(AND(N23="SEMESTRAL",J23="TRIMESTRAL"),N17/2,IF(AND(N23="TRIMESTRAL",J23="MENSUAL"),N17/3+E50,IF(AND(N23="TRIMESTRAL",J23="TRIMESTRAL"),N17,IF(AND(N23="MENSUAL",J23="MENSUAL"),N17,"")))))))</f>
        <v/>
      </c>
      <c r="G50" s="348">
        <f>IF(AND(N23="ANUAL",J23="MENSUAL"),N17/12+F50,IF(AND(N23="ANUAL",J23="TRIMESTRAL"),N17/4+F50,IF(AND(N23="SEMESTRAL",J23="MENSUAL"),N17/6+F50,IF(AND(N23="SEMESTRAL",J23="TRIMESTRAL"),N17/2+F50,IF(AND(N23="TRIMESTRAL",J23="MENSUAL"),N17/3,IF(AND(N23="TRIMESTRAL",J23="TRIMESTRAL"),N17,IF(AND(N23="MENSUAL",J23="MENSUAL"),N17,"")))))))</f>
        <v/>
      </c>
      <c r="H50" s="348">
        <f>IF(AND($N$23="ANUAL",$J$23="MENSUAL"),$N$17/12+G50,IF(AND(N23="SEMESTRAL",J23="MENSUAL"),N17/6+G50,IF(AND(N23="TRIMESTRAL",J23="MENSUAL"),N17/3+G50,IF(AND(N23="MENSUAL",J23="MENSUAL"),N17,""))))</f>
        <v/>
      </c>
      <c r="I50" s="348">
        <f>IF(AND($N$23="ANUAL",$J$23="MENSUAL"),$N$17/12+H50,IF(AND(N23="SEMESTRAL",J23="MENSUAL"),N17/6+H50,IF(AND(N23="TRIMESTRAL",J23="MENSUAL"),N17/3+H50,IF(AND(N23="MENSUAL",J23="MENSUAL"),N17,""))))</f>
        <v/>
      </c>
      <c r="J50" s="348">
        <f>IF(AND($N$23="ANUAL",$J$23="MENSUAL"),$N$17/12+I50,IF(AND(N23="SEMESTRAL",J23="MENSUAL"),N17/6,IF(AND(N23="TRIMESTRAL",J23="MENSUAL"),N17/3,IF(AND(N23="MENSUAL",J23="MENSUAL"),N17,""))))</f>
        <v/>
      </c>
      <c r="K50" s="348">
        <f>IF(AND($N$23="ANUAL",$J$23="MENSUAL"),$N$17/12+J50,IF(AND(N23="SEMESTRAL",J23="MENSUAL"),N17/6+J50,IF(AND(N23="TRIMESTRAL",J23="MENSUAL"),N17/3+J50,IF(AND(N23="MENSUAL",J23="MENSUAL"),N17,""))))</f>
        <v/>
      </c>
      <c r="L50" s="348">
        <f>IF(AND($N$23="ANUAL",$J$23="MENSUAL"),$N$17/12+K50,IF(AND(N23="SEMESTRAL",J23="MENSUAL"),N17/6+K50,IF(AND(N23="TRIMESTRAL",J23="MENSUAL"),N17/3+K50,IF(AND(N23="MENSUAL",J23="MENSUAL"),N17,""))))</f>
        <v/>
      </c>
      <c r="M50" s="348">
        <f>IF(AND($N$23="ANUAL",$J$23="MENSUAL"),$N$17/12+L50,IF(AND(N23="SEMESTRAL",J23="MENSUAL"),N17/6+L50,IF(AND(N23="TRIMESTRAL",J23="MENSUAL"),N17/3,IF(AND(N23="MENSUAL",J23="MENSUAL"),N17,""))))</f>
        <v/>
      </c>
      <c r="N50" s="348">
        <f>IF(AND($N$23="ANUAL",$J$23="MENSUAL"),$N$17/12+M50,IF(AND(N23="SEMESTRAL",J23="MENSUAL"),N17/6+M50,IF(AND(N23="TRIMESTRAL",J23="MENSUAL"),N17/3+M50,IF(AND(N23="MENSUAL",J23="MENSUAL"),N17,""))))</f>
        <v/>
      </c>
      <c r="O50" s="348">
        <f>IF(AND($N$23="ANUAL",$J$23="MENSUAL"),$N$17/12+N50,IF(AND(N23="SEMESTRAL",J23="MENSUAL"),N17/6+N50,IF(AND(N23="TRIMESTRAL",J23="MENSUAL"),N17/3+N50,IF(AND(N23="MENSUAL",J23="MENSUAL"),N17,""))))</f>
        <v/>
      </c>
      <c r="P50" s="318" t="n"/>
    </row>
    <row r="51">
      <c r="B51" s="318" t="n"/>
      <c r="C51" s="349" t="n"/>
      <c r="D51" s="350" t="n"/>
      <c r="E51" s="350" t="n"/>
      <c r="F51" s="350" t="n"/>
      <c r="G51" s="350" t="n"/>
      <c r="H51" s="350" t="n"/>
      <c r="I51" s="350" t="n"/>
      <c r="J51" s="350" t="n"/>
      <c r="K51" s="350" t="n"/>
      <c r="L51" s="350" t="n"/>
      <c r="M51" s="350" t="n"/>
      <c r="N51" s="350" t="n"/>
      <c r="O51" s="350" t="n"/>
      <c r="P51" s="318" t="n"/>
    </row>
    <row r="52">
      <c r="B52" s="318" t="n"/>
      <c r="C52" s="779" t="inlineStr">
        <is>
          <t>NIVEL DE SEGREGACIÓN *</t>
        </is>
      </c>
      <c r="D52" s="805" t="n"/>
      <c r="E52" s="805" t="n"/>
      <c r="F52" s="805" t="n"/>
      <c r="G52" s="805" t="n"/>
      <c r="H52" s="805" t="n"/>
      <c r="I52" s="805" t="n"/>
      <c r="J52" s="805" t="n"/>
      <c r="K52" s="805" t="n"/>
      <c r="L52" s="805" t="n"/>
      <c r="M52" s="805" t="n"/>
      <c r="N52" s="805" t="n"/>
      <c r="O52" s="800" t="n"/>
      <c r="P52" s="318" t="n"/>
    </row>
    <row r="53">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row>
    <row r="54">
      <c r="B54" s="318" t="n"/>
      <c r="C54" s="785" t="n"/>
      <c r="D54" s="820" t="n"/>
      <c r="E54" s="820" t="n"/>
      <c r="F54" s="821" t="n"/>
      <c r="G54" s="785" t="n"/>
      <c r="H54" s="820" t="n"/>
      <c r="I54" s="820" t="n"/>
      <c r="J54" s="821" t="n"/>
      <c r="K54" s="785" t="n"/>
      <c r="L54" s="820" t="n"/>
      <c r="M54" s="820" t="n"/>
      <c r="N54" s="820" t="n"/>
      <c r="O54" s="821" t="n"/>
      <c r="P54" s="318" t="n"/>
    </row>
    <row r="55">
      <c r="B55" s="318" t="n"/>
      <c r="C55" s="785" t="n"/>
      <c r="D55" s="820" t="n"/>
      <c r="E55" s="820" t="n"/>
      <c r="F55" s="821" t="n"/>
      <c r="G55" s="785" t="n"/>
      <c r="H55" s="820" t="n"/>
      <c r="I55" s="820" t="n"/>
      <c r="J55" s="821" t="n"/>
      <c r="K55" s="785" t="n"/>
      <c r="L55" s="820" t="n"/>
      <c r="M55" s="820" t="n"/>
      <c r="N55" s="820" t="n"/>
      <c r="O55" s="821" t="n"/>
      <c r="P55" s="318" t="n"/>
    </row>
    <row r="56">
      <c r="B56" s="318" t="n"/>
      <c r="C56" s="785" t="n"/>
      <c r="D56" s="820" t="n"/>
      <c r="E56" s="820" t="n"/>
      <c r="F56" s="821" t="n"/>
      <c r="G56" s="785" t="n"/>
      <c r="H56" s="820" t="n"/>
      <c r="I56" s="820" t="n"/>
      <c r="J56" s="821" t="n"/>
      <c r="K56" s="785" t="n"/>
      <c r="L56" s="820" t="n"/>
      <c r="M56" s="820" t="n"/>
      <c r="N56" s="820" t="n"/>
      <c r="O56" s="821" t="n"/>
      <c r="P56" s="318" t="n"/>
    </row>
    <row r="57">
      <c r="B57" s="318" t="n"/>
      <c r="C57" s="785" t="n"/>
      <c r="D57" s="820" t="n"/>
      <c r="E57" s="820" t="n"/>
      <c r="F57" s="821" t="n"/>
      <c r="G57" s="785" t="n"/>
      <c r="H57" s="820" t="n"/>
      <c r="I57" s="820" t="n"/>
      <c r="J57" s="821" t="n"/>
      <c r="K57" s="785" t="n"/>
      <c r="L57" s="820" t="n"/>
      <c r="M57" s="820" t="n"/>
      <c r="N57" s="820" t="n"/>
      <c r="O57" s="821" t="n"/>
      <c r="P57" s="318" t="n"/>
    </row>
    <row r="58">
      <c r="B58" s="318" t="n"/>
      <c r="C58" s="785" t="n"/>
      <c r="D58" s="820" t="n"/>
      <c r="E58" s="820" t="n"/>
      <c r="F58" s="821" t="n"/>
      <c r="G58" s="785" t="n"/>
      <c r="H58" s="820" t="n"/>
      <c r="I58" s="820" t="n"/>
      <c r="J58" s="821" t="n"/>
      <c r="K58" s="785" t="n"/>
      <c r="L58" s="820" t="n"/>
      <c r="M58" s="820" t="n"/>
      <c r="N58" s="820" t="n"/>
      <c r="O58" s="821" t="n"/>
      <c r="P58" s="318" t="n"/>
    </row>
    <row r="59">
      <c r="B59" s="318" t="n"/>
      <c r="C59" s="785" t="n"/>
      <c r="D59" s="820" t="n"/>
      <c r="E59" s="820" t="n"/>
      <c r="F59" s="821" t="n"/>
      <c r="G59" s="785" t="n"/>
      <c r="H59" s="820" t="n"/>
      <c r="I59" s="820" t="n"/>
      <c r="J59" s="821" t="n"/>
      <c r="K59" s="785" t="n"/>
      <c r="L59" s="820" t="n"/>
      <c r="M59" s="820" t="n"/>
      <c r="N59" s="820" t="n"/>
      <c r="O59" s="821" t="n"/>
      <c r="P59" s="318" t="n"/>
    </row>
    <row r="60">
      <c r="B60" s="318" t="n"/>
      <c r="C60" s="788" t="n"/>
      <c r="D60" s="812" t="n"/>
      <c r="E60" s="812" t="n"/>
      <c r="F60" s="812" t="n"/>
      <c r="G60" s="788" t="n"/>
      <c r="H60" s="812" t="n"/>
      <c r="I60" s="812" t="n"/>
      <c r="J60" s="812" t="n"/>
      <c r="K60" s="788" t="n"/>
      <c r="L60" s="812" t="n"/>
      <c r="M60" s="812" t="n"/>
      <c r="N60" s="812" t="n"/>
      <c r="O60" s="812" t="n"/>
      <c r="P60" s="318" t="n"/>
    </row>
    <row r="61">
      <c r="B61" s="318" t="n"/>
      <c r="C61" s="349" t="n"/>
      <c r="D61" s="350" t="n"/>
      <c r="E61" s="350" t="n"/>
      <c r="F61" s="350" t="n"/>
      <c r="G61" s="350" t="n"/>
      <c r="H61" s="350" t="n"/>
      <c r="I61" s="350" t="n"/>
      <c r="J61" s="350" t="n"/>
      <c r="K61" s="350" t="n"/>
      <c r="L61" s="350" t="n"/>
      <c r="M61" s="350" t="n"/>
      <c r="N61" s="350" t="n"/>
      <c r="O61" s="350" t="n"/>
      <c r="P61" s="318" t="n"/>
    </row>
    <row r="62">
      <c r="B62" s="318" t="n"/>
      <c r="C62" s="349" t="n"/>
      <c r="D62" s="350" t="n"/>
      <c r="E62" s="350" t="n"/>
      <c r="F62" s="350" t="n"/>
      <c r="G62" s="350" t="n"/>
      <c r="H62" s="350" t="n"/>
      <c r="I62" s="350" t="n"/>
      <c r="J62" s="350" t="n"/>
      <c r="K62" s="350" t="n"/>
      <c r="L62" s="350" t="n"/>
      <c r="M62" s="350" t="n"/>
      <c r="N62" s="350" t="n"/>
      <c r="O62" s="350" t="n"/>
      <c r="P62" s="318" t="n"/>
    </row>
    <row r="63">
      <c r="B63" s="318" t="n"/>
      <c r="C63" s="349" t="n"/>
      <c r="D63" s="350" t="n"/>
      <c r="E63" s="350" t="n"/>
      <c r="F63" s="350" t="n"/>
      <c r="G63" s="350" t="n"/>
      <c r="H63" s="350" t="n"/>
      <c r="I63" s="350" t="n"/>
      <c r="J63" s="350" t="n"/>
      <c r="K63" s="350" t="n"/>
      <c r="L63" s="350" t="n"/>
      <c r="M63" s="350" t="n"/>
      <c r="N63" s="350" t="n"/>
      <c r="O63" s="350" t="n"/>
      <c r="P63" s="318" t="n"/>
    </row>
    <row r="64">
      <c r="B64" s="318" t="n"/>
      <c r="C64" s="318" t="n"/>
      <c r="D64" s="318" t="n"/>
      <c r="E64" s="318" t="n"/>
      <c r="F64" s="318" t="n"/>
      <c r="G64" s="318" t="n"/>
      <c r="H64" s="318" t="n"/>
      <c r="I64" s="318" t="n"/>
      <c r="J64" s="318" t="n"/>
      <c r="K64" s="318" t="n"/>
      <c r="L64" s="318" t="n"/>
      <c r="M64" s="318" t="n"/>
      <c r="N64" s="318" t="n"/>
      <c r="O64" s="318" t="n"/>
      <c r="P64" s="318" t="n"/>
    </row>
    <row r="65" customFormat="1" s="354">
      <c r="A65" s="353" t="n"/>
      <c r="B65" s="353" t="n"/>
      <c r="C65" s="353" t="n"/>
      <c r="D65" s="353" t="n"/>
      <c r="E65" s="353" t="n"/>
      <c r="F65" s="353" t="n"/>
      <c r="G65" s="353" t="n"/>
      <c r="H65" s="353" t="n"/>
      <c r="I65" s="353" t="n"/>
      <c r="J65" s="353" t="n"/>
      <c r="K65" s="353" t="n"/>
      <c r="L65" s="353" t="n"/>
      <c r="M65" s="353" t="n"/>
      <c r="N65" s="353" t="n"/>
      <c r="O65" s="353" t="n"/>
      <c r="P65" s="353" t="n"/>
      <c r="Q65" s="353" t="n"/>
      <c r="R65" s="353" t="n"/>
      <c r="S65" s="353" t="n"/>
      <c r="T65" s="353" t="n"/>
      <c r="U65" s="353" t="n"/>
      <c r="V65" s="353" t="n"/>
      <c r="W65" s="353" t="n"/>
      <c r="X65" s="353" t="n"/>
      <c r="Y65" s="353" t="n"/>
      <c r="Z65" s="353" t="n"/>
      <c r="AA65" s="353" t="n"/>
      <c r="AB65" s="353" t="n"/>
    </row>
    <row r="66" customFormat="1" s="354">
      <c r="A66" s="353" t="n"/>
      <c r="B66" s="353" t="n"/>
      <c r="C66" s="353" t="n"/>
      <c r="D66" s="353" t="n"/>
      <c r="E66" s="353" t="n"/>
      <c r="F66" s="353" t="n"/>
      <c r="G66" s="353" t="n"/>
      <c r="H66" s="353" t="n"/>
      <c r="I66" s="353" t="n"/>
      <c r="J66" s="353" t="n"/>
      <c r="K66" s="353" t="n"/>
      <c r="L66" s="353" t="n"/>
      <c r="M66" s="353" t="n"/>
      <c r="N66" s="353" t="n"/>
      <c r="O66" s="353" t="n"/>
      <c r="P66" s="353" t="n"/>
      <c r="Q66" s="353" t="n"/>
      <c r="R66" s="353" t="n"/>
      <c r="S66" s="353" t="n"/>
      <c r="T66" s="353" t="n"/>
      <c r="U66" s="353" t="n"/>
      <c r="V66" s="353" t="n"/>
      <c r="W66" s="353" t="n"/>
      <c r="X66" s="353" t="n"/>
      <c r="Y66" s="353" t="n"/>
      <c r="Z66" s="353" t="n"/>
      <c r="AA66" s="353" t="n"/>
      <c r="AB66" s="353" t="n"/>
    </row>
    <row r="67" customFormat="1" s="354">
      <c r="A67" s="353" t="n"/>
      <c r="B67" s="353" t="n"/>
      <c r="C67" s="353" t="n"/>
      <c r="D67" s="353" t="n"/>
      <c r="E67" s="353" t="n"/>
      <c r="F67" s="353" t="n"/>
      <c r="G67" s="353" t="n"/>
      <c r="H67" s="353" t="n"/>
      <c r="I67" s="353" t="n"/>
      <c r="J67" s="353" t="n"/>
      <c r="K67" s="353" t="n"/>
      <c r="L67" s="353" t="n"/>
      <c r="M67" s="353" t="n"/>
      <c r="N67" s="353" t="n"/>
      <c r="O67" s="353" t="n"/>
      <c r="P67" s="353" t="n"/>
      <c r="Q67" s="353" t="n"/>
      <c r="R67" s="353" t="n"/>
      <c r="S67" s="353" t="n"/>
      <c r="T67" s="353" t="n"/>
      <c r="U67" s="353" t="n"/>
      <c r="V67" s="353" t="n"/>
      <c r="W67" s="353" t="n"/>
      <c r="X67" s="353" t="n"/>
      <c r="Y67" s="353" t="n"/>
      <c r="Z67" s="353" t="n"/>
      <c r="AA67" s="353" t="n"/>
      <c r="AB67" s="353" t="n"/>
    </row>
    <row r="68" customFormat="1" s="354">
      <c r="A68" s="353" t="n"/>
      <c r="B68" s="353" t="n"/>
      <c r="C68" s="353" t="n"/>
      <c r="D68" s="353" t="n"/>
      <c r="E68" s="353" t="n"/>
      <c r="F68" s="353" t="n"/>
      <c r="G68" s="353" t="n"/>
      <c r="H68" s="353" t="n"/>
      <c r="I68" s="353" t="n"/>
      <c r="J68" s="353" t="n"/>
      <c r="K68" s="353" t="n"/>
      <c r="L68" s="353" t="n"/>
      <c r="M68" s="353" t="n"/>
      <c r="N68" s="353" t="n"/>
      <c r="O68" s="353" t="n"/>
      <c r="P68" s="353" t="n"/>
      <c r="Q68" s="353" t="n"/>
      <c r="R68" s="353" t="n"/>
      <c r="S68" s="353" t="n"/>
      <c r="T68" s="353" t="n"/>
      <c r="U68" s="353" t="n"/>
      <c r="V68" s="353" t="n"/>
      <c r="W68" s="353" t="n"/>
      <c r="X68" s="353" t="n"/>
      <c r="Y68" s="353" t="n"/>
      <c r="Z68" s="353" t="n"/>
      <c r="AA68" s="353" t="n"/>
      <c r="AB68" s="353" t="n"/>
    </row>
    <row r="69" customFormat="1" s="354">
      <c r="A69" s="353" t="n"/>
      <c r="B69" s="353" t="n"/>
      <c r="C69" s="353" t="n"/>
      <c r="D69" s="353" t="n"/>
      <c r="E69" s="353" t="n"/>
      <c r="F69" s="353" t="n"/>
      <c r="G69" s="353" t="n"/>
      <c r="H69" s="353" t="n"/>
      <c r="I69" s="353" t="n"/>
      <c r="J69" s="353" t="n"/>
      <c r="K69" s="353" t="n"/>
      <c r="L69" s="353" t="n"/>
      <c r="M69" s="353" t="n"/>
      <c r="N69" s="353" t="n"/>
      <c r="O69" s="353" t="n"/>
      <c r="P69" s="353" t="n"/>
      <c r="Q69" s="353" t="n"/>
      <c r="R69" s="353" t="n"/>
      <c r="S69" s="353" t="n"/>
      <c r="T69" s="353" t="n"/>
      <c r="U69" s="353" t="n"/>
      <c r="V69" s="353" t="n"/>
      <c r="W69" s="353" t="n"/>
      <c r="X69" s="353" t="n"/>
      <c r="Y69" s="353" t="n"/>
      <c r="Z69" s="353" t="n"/>
      <c r="AA69" s="353" t="n"/>
      <c r="AB69" s="353" t="n"/>
    </row>
    <row r="70" customFormat="1" s="354">
      <c r="A70" s="353" t="n"/>
      <c r="B70" s="353" t="n"/>
      <c r="C70" s="353" t="n"/>
      <c r="D70" s="353" t="n"/>
      <c r="E70" s="353" t="n"/>
      <c r="F70" s="353" t="n"/>
      <c r="G70" s="353" t="n"/>
      <c r="H70" s="353" t="n"/>
      <c r="I70" s="353" t="n"/>
      <c r="J70" s="353" t="n"/>
      <c r="K70" s="353" t="n"/>
      <c r="L70" s="353" t="n"/>
      <c r="M70" s="353" t="n"/>
      <c r="N70" s="353" t="n"/>
      <c r="O70" s="353" t="n"/>
      <c r="P70" s="353" t="n"/>
      <c r="Q70" s="353" t="n"/>
      <c r="R70" s="353" t="n"/>
      <c r="S70" s="353" t="n"/>
      <c r="T70" s="353" t="n"/>
      <c r="U70" s="353" t="n"/>
      <c r="V70" s="353" t="n"/>
      <c r="W70" s="353" t="n"/>
      <c r="X70" s="353" t="n"/>
      <c r="Y70" s="353" t="n"/>
      <c r="Z70" s="353" t="n"/>
      <c r="AA70" s="353" t="n"/>
      <c r="AB70" s="353" t="n"/>
    </row>
    <row r="71" customFormat="1" s="354">
      <c r="A71" s="353" t="n"/>
      <c r="B71" s="353" t="n"/>
      <c r="C71" s="353" t="n"/>
      <c r="D71" s="353" t="n"/>
      <c r="E71" s="353" t="n"/>
      <c r="F71" s="353" t="n"/>
      <c r="G71" s="353" t="n"/>
      <c r="H71" s="353" t="n"/>
      <c r="I71" s="353" t="n"/>
      <c r="J71" s="353" t="n"/>
      <c r="K71" s="353" t="n"/>
      <c r="L71" s="353" t="n"/>
      <c r="M71" s="353" t="n"/>
      <c r="N71" s="353" t="n"/>
      <c r="O71" s="353" t="n"/>
      <c r="P71" s="353" t="n"/>
      <c r="Q71" s="353" t="n"/>
      <c r="R71" s="353" t="n"/>
      <c r="S71" s="353" t="n"/>
      <c r="T71" s="353" t="n"/>
      <c r="U71" s="353" t="n"/>
      <c r="V71" s="353" t="n"/>
      <c r="W71" s="353" t="n"/>
      <c r="X71" s="353" t="n"/>
      <c r="Y71" s="353" t="n"/>
      <c r="Z71" s="353" t="n"/>
      <c r="AA71" s="353" t="n"/>
      <c r="AB71" s="353" t="n"/>
    </row>
    <row r="72" customFormat="1" s="354">
      <c r="A72" s="353" t="n"/>
      <c r="B72" s="353" t="n"/>
      <c r="C72" s="353" t="n"/>
      <c r="D72" s="353" t="n"/>
      <c r="E72" s="353" t="n"/>
      <c r="F72" s="353" t="n"/>
      <c r="G72" s="353" t="n"/>
      <c r="H72" s="353" t="n"/>
      <c r="I72" s="353" t="n"/>
      <c r="J72" s="353" t="n"/>
      <c r="K72" s="353" t="n"/>
      <c r="L72" s="353" t="n"/>
      <c r="M72" s="353" t="n"/>
      <c r="N72" s="353" t="n"/>
      <c r="O72" s="353" t="n"/>
      <c r="P72" s="353" t="n"/>
      <c r="Q72" s="353" t="n"/>
      <c r="R72" s="353" t="n"/>
      <c r="S72" s="353" t="n"/>
      <c r="T72" s="353" t="n"/>
      <c r="U72" s="353" t="n"/>
      <c r="V72" s="353" t="n"/>
      <c r="W72" s="353" t="n"/>
      <c r="X72" s="353" t="n"/>
      <c r="Y72" s="353" t="n"/>
      <c r="Z72" s="353" t="n"/>
      <c r="AA72" s="353" t="n"/>
      <c r="AB72" s="353" t="n"/>
    </row>
    <row r="73" customFormat="1" s="354">
      <c r="A73" s="353" t="n"/>
      <c r="B73" s="353" t="n"/>
      <c r="C73" s="353" t="n"/>
      <c r="D73" s="353" t="n"/>
      <c r="E73" s="353" t="n"/>
      <c r="F73" s="353" t="n"/>
      <c r="G73" s="355" t="inlineStr">
        <is>
          <t>Estratégico</t>
        </is>
      </c>
      <c r="H73" s="355" t="n"/>
      <c r="I73" s="355" t="n"/>
      <c r="J73" s="355" t="inlineStr">
        <is>
          <t>Eficacia</t>
        </is>
      </c>
      <c r="K73" s="353" t="n"/>
      <c r="L73" s="353" t="n"/>
      <c r="M73" s="353" t="n"/>
      <c r="N73" s="353" t="n"/>
      <c r="O73" s="353" t="n"/>
      <c r="P73" s="353" t="n"/>
      <c r="Q73" s="353" t="n"/>
      <c r="R73" s="353" t="n"/>
      <c r="S73" s="353" t="n"/>
      <c r="T73" s="353" t="n"/>
      <c r="U73" s="353" t="n"/>
      <c r="V73" s="353" t="n"/>
      <c r="W73" s="353" t="n"/>
      <c r="X73" s="353" t="n"/>
      <c r="Y73" s="353" t="n"/>
      <c r="Z73" s="353" t="n"/>
      <c r="AA73" s="353" t="n"/>
      <c r="AB73" s="353" t="n"/>
    </row>
    <row r="74" customFormat="1" s="354">
      <c r="A74" s="353" t="n"/>
      <c r="B74" s="353" t="n"/>
      <c r="C74" s="353" t="n"/>
      <c r="D74" s="353" t="n"/>
      <c r="E74" s="353" t="n"/>
      <c r="F74" s="353" t="n"/>
      <c r="G74" s="355" t="inlineStr">
        <is>
          <t>Misional</t>
        </is>
      </c>
      <c r="H74" s="355" t="n"/>
      <c r="I74" s="355" t="n"/>
      <c r="J74" s="355" t="inlineStr">
        <is>
          <t>Eficiencia</t>
        </is>
      </c>
      <c r="K74" s="353" t="n"/>
      <c r="L74" s="353" t="n"/>
      <c r="M74" s="353" t="n"/>
      <c r="N74" s="353" t="n"/>
      <c r="O74" s="353" t="n"/>
      <c r="P74" s="353" t="n"/>
      <c r="Q74" s="353" t="n"/>
      <c r="R74" s="353" t="n"/>
      <c r="S74" s="353" t="n"/>
      <c r="T74" s="353" t="n"/>
      <c r="U74" s="353" t="n"/>
      <c r="V74" s="353" t="n"/>
      <c r="W74" s="353" t="n"/>
      <c r="X74" s="353" t="n"/>
      <c r="Y74" s="353" t="n"/>
      <c r="Z74" s="353" t="n"/>
      <c r="AA74" s="353" t="n"/>
      <c r="AB74" s="353" t="n"/>
    </row>
    <row r="75" customFormat="1" s="354">
      <c r="A75" s="353" t="n"/>
      <c r="B75" s="353" t="n"/>
      <c r="C75" s="353" t="n"/>
      <c r="D75" s="353" t="n"/>
      <c r="E75" s="353" t="n"/>
      <c r="F75" s="353" t="n"/>
      <c r="G75" s="355" t="inlineStr">
        <is>
          <t>Apoyo</t>
        </is>
      </c>
      <c r="H75" s="355" t="n"/>
      <c r="I75" s="355" t="n"/>
      <c r="J75" s="355" t="inlineStr">
        <is>
          <t>Acreditación</t>
        </is>
      </c>
      <c r="K75" s="353" t="n"/>
      <c r="L75" s="353" t="n"/>
      <c r="M75" s="353" t="n"/>
      <c r="N75" s="353" t="n"/>
      <c r="O75" s="353" t="n"/>
      <c r="P75" s="353" t="n"/>
      <c r="Q75" s="353" t="n"/>
      <c r="R75" s="353" t="n"/>
      <c r="S75" s="353" t="n"/>
      <c r="T75" s="353" t="n"/>
      <c r="U75" s="353" t="n"/>
      <c r="V75" s="353" t="n"/>
      <c r="W75" s="353" t="n"/>
      <c r="X75" s="353" t="n"/>
      <c r="Y75" s="353" t="n"/>
      <c r="Z75" s="353" t="n"/>
      <c r="AA75" s="353" t="n"/>
      <c r="AB75" s="353" t="n"/>
    </row>
    <row r="76" customFormat="1" s="354">
      <c r="A76" s="353" t="n"/>
      <c r="B76" s="353" t="n"/>
      <c r="C76" s="353" t="n"/>
      <c r="D76" s="353" t="n"/>
      <c r="E76" s="353" t="n"/>
      <c r="F76" s="353" t="n"/>
      <c r="G76" s="355" t="inlineStr">
        <is>
          <t>Seguimiento, Medición, Análisis y Evaluación</t>
        </is>
      </c>
      <c r="H76" s="355" t="n"/>
      <c r="I76" s="355" t="n"/>
      <c r="J76" s="355" t="inlineStr">
        <is>
          <t>Positiva</t>
        </is>
      </c>
      <c r="K76" s="353" t="n"/>
      <c r="L76" s="353" t="n"/>
      <c r="M76" s="353" t="n"/>
      <c r="N76" s="353" t="n"/>
      <c r="O76" s="353" t="n"/>
      <c r="P76" s="353" t="n"/>
      <c r="Q76" s="353" t="n"/>
      <c r="R76" s="353" t="n"/>
      <c r="S76" s="353" t="n"/>
      <c r="T76" s="353" t="n"/>
      <c r="U76" s="353" t="n"/>
      <c r="V76" s="353" t="n"/>
      <c r="W76" s="353" t="n"/>
      <c r="X76" s="353" t="n"/>
      <c r="Y76" s="353" t="n"/>
      <c r="Z76" s="353" t="n"/>
      <c r="AA76" s="353" t="n"/>
      <c r="AB76" s="353" t="n"/>
    </row>
    <row r="77" customFormat="1" s="354">
      <c r="A77" s="353" t="n"/>
      <c r="B77" s="353" t="n"/>
      <c r="C77" s="353" t="n"/>
      <c r="D77" s="353" t="n"/>
      <c r="E77" s="353" t="n"/>
      <c r="F77" s="353" t="n"/>
      <c r="G77" s="355" t="inlineStr">
        <is>
          <t>Direccionamiento Estratégico</t>
        </is>
      </c>
      <c r="H77" s="355" t="n"/>
      <c r="I77" s="355" t="n"/>
      <c r="J77" s="355" t="inlineStr">
        <is>
          <t>Negativa</t>
        </is>
      </c>
      <c r="K77" s="353" t="n"/>
      <c r="L77" s="353" t="n"/>
      <c r="M77" s="353" t="n"/>
      <c r="N77" s="353" t="n"/>
      <c r="O77" s="353" t="n"/>
      <c r="P77" s="353" t="n"/>
      <c r="Q77" s="353" t="n"/>
      <c r="R77" s="353" t="n"/>
      <c r="S77" s="353" t="n"/>
      <c r="T77" s="353" t="n"/>
      <c r="U77" s="353" t="n"/>
      <c r="V77" s="353" t="n"/>
      <c r="W77" s="353" t="n"/>
      <c r="X77" s="353" t="n"/>
      <c r="Y77" s="353" t="n"/>
      <c r="Z77" s="353" t="n"/>
      <c r="AA77" s="353" t="n"/>
      <c r="AB77" s="353" t="n"/>
    </row>
    <row r="78" customFormat="1" s="354">
      <c r="A78" s="353" t="n"/>
      <c r="B78" s="353" t="n"/>
      <c r="C78" s="353" t="n"/>
      <c r="D78" s="353" t="n"/>
      <c r="E78" s="353" t="n"/>
      <c r="F78" s="353" t="n"/>
      <c r="G78" s="355" t="inlineStr">
        <is>
          <t>Planeación Institucional</t>
        </is>
      </c>
      <c r="H78" s="355" t="n"/>
      <c r="I78" s="355" t="n"/>
      <c r="J78" s="355" t="inlineStr">
        <is>
          <t>Por Unidad Regional</t>
        </is>
      </c>
      <c r="K78" s="353" t="n"/>
      <c r="L78" s="353" t="n"/>
      <c r="M78" s="353" t="n"/>
      <c r="N78" s="353" t="n"/>
      <c r="O78" s="353" t="n"/>
      <c r="P78" s="353" t="n"/>
      <c r="Q78" s="353" t="n"/>
      <c r="R78" s="353" t="n"/>
      <c r="S78" s="353" t="n"/>
      <c r="T78" s="353" t="n"/>
      <c r="U78" s="353" t="n"/>
      <c r="V78" s="353" t="n"/>
      <c r="W78" s="353" t="n"/>
      <c r="X78" s="353" t="n"/>
      <c r="Y78" s="353" t="n"/>
      <c r="Z78" s="353" t="n"/>
      <c r="AA78" s="353" t="n"/>
      <c r="AB78" s="353" t="n"/>
    </row>
    <row r="79" customFormat="1" s="354">
      <c r="A79" s="353" t="n"/>
      <c r="B79" s="353" t="n"/>
      <c r="C79" s="353" t="n"/>
      <c r="D79" s="353" t="n"/>
      <c r="E79" s="353" t="n"/>
      <c r="F79" s="353" t="n"/>
      <c r="G79" s="355" t="inlineStr">
        <is>
          <t>Proyectos Especiales y Relaciones Interinstitucionales</t>
        </is>
      </c>
      <c r="H79" s="355" t="n"/>
      <c r="I79" s="355" t="n"/>
      <c r="J79" s="355" t="inlineStr">
        <is>
          <t>Por Facultad</t>
        </is>
      </c>
      <c r="K79" s="353" t="n"/>
      <c r="L79" s="353" t="n"/>
      <c r="M79" s="353" t="n"/>
      <c r="N79" s="353" t="n"/>
      <c r="O79" s="353" t="n"/>
      <c r="P79" s="353" t="n"/>
      <c r="Q79" s="353" t="n"/>
      <c r="R79" s="353" t="n"/>
      <c r="S79" s="353" t="n"/>
      <c r="T79" s="353" t="n"/>
      <c r="U79" s="353" t="n"/>
      <c r="V79" s="353" t="n"/>
      <c r="W79" s="353" t="n"/>
      <c r="X79" s="353" t="n"/>
      <c r="Y79" s="353" t="n"/>
      <c r="Z79" s="353" t="n"/>
      <c r="AA79" s="353" t="n"/>
      <c r="AB79" s="353" t="n"/>
    </row>
    <row r="80" customFormat="1" s="354">
      <c r="A80" s="353" t="n"/>
      <c r="B80" s="353" t="n"/>
      <c r="C80" s="353" t="n"/>
      <c r="D80" s="353" t="n"/>
      <c r="E80" s="353" t="n"/>
      <c r="F80" s="353" t="n"/>
      <c r="G80" s="355" t="inlineStr">
        <is>
          <t>Sistemas Integrados</t>
        </is>
      </c>
      <c r="H80" s="355" t="n"/>
      <c r="I80" s="355" t="n"/>
      <c r="J80" s="355" t="inlineStr">
        <is>
          <t>Por Programa Académico</t>
        </is>
      </c>
      <c r="K80" s="353" t="n"/>
      <c r="L80" s="353" t="n"/>
      <c r="M80" s="353" t="n"/>
      <c r="N80" s="353" t="n"/>
      <c r="O80" s="353" t="n"/>
      <c r="P80" s="353" t="n"/>
      <c r="Q80" s="353" t="n"/>
      <c r="R80" s="353" t="n"/>
      <c r="S80" s="353" t="n"/>
      <c r="T80" s="353" t="n"/>
      <c r="U80" s="353" t="n"/>
      <c r="V80" s="353" t="n"/>
      <c r="W80" s="353" t="n"/>
      <c r="X80" s="353" t="n"/>
      <c r="Y80" s="353" t="n"/>
      <c r="Z80" s="353" t="n"/>
      <c r="AA80" s="353" t="n"/>
      <c r="AB80" s="353" t="n"/>
    </row>
    <row r="81" customFormat="1" s="354">
      <c r="A81" s="353" t="n"/>
      <c r="B81" s="353" t="n"/>
      <c r="C81" s="353" t="n"/>
      <c r="D81" s="353" t="n"/>
      <c r="E81" s="353" t="n"/>
      <c r="F81" s="353" t="n"/>
      <c r="G81" s="355" t="inlineStr">
        <is>
          <t>Autoevaluación y Acreditación</t>
        </is>
      </c>
      <c r="H81" s="355" t="n"/>
      <c r="I81" s="355" t="n"/>
      <c r="J81" s="355" t="inlineStr">
        <is>
          <t>Por área</t>
        </is>
      </c>
      <c r="K81" s="353" t="n"/>
      <c r="L81" s="353" t="n"/>
      <c r="M81" s="353" t="n"/>
      <c r="N81" s="353" t="n"/>
      <c r="O81" s="353" t="n"/>
      <c r="P81" s="353" t="n"/>
      <c r="Q81" s="353" t="n"/>
      <c r="R81" s="353" t="n"/>
      <c r="S81" s="353" t="n"/>
      <c r="T81" s="353" t="n"/>
      <c r="U81" s="353" t="n"/>
      <c r="V81" s="353" t="n"/>
      <c r="W81" s="353" t="n"/>
      <c r="X81" s="353" t="n"/>
      <c r="Y81" s="353" t="n"/>
      <c r="Z81" s="353" t="n"/>
      <c r="AA81" s="353" t="n"/>
      <c r="AB81" s="353" t="n"/>
    </row>
    <row r="82" customFormat="1" s="354">
      <c r="A82" s="353" t="n"/>
      <c r="B82" s="353" t="n"/>
      <c r="C82" s="353" t="n"/>
      <c r="D82" s="353" t="n"/>
      <c r="E82" s="353" t="n"/>
      <c r="F82" s="353" t="n"/>
      <c r="G82" s="355" t="inlineStr">
        <is>
          <t>Comunicaciones</t>
        </is>
      </c>
      <c r="H82" s="355" t="n"/>
      <c r="I82" s="355" t="n"/>
      <c r="J82" s="355" t="inlineStr">
        <is>
          <t>Por Laboratorio</t>
        </is>
      </c>
      <c r="K82" s="353" t="n"/>
      <c r="L82" s="353" t="n"/>
      <c r="M82" s="353" t="n"/>
      <c r="N82" s="353" t="n"/>
      <c r="O82" s="353" t="n"/>
      <c r="P82" s="353" t="n"/>
      <c r="Q82" s="353" t="n"/>
      <c r="R82" s="353" t="n"/>
      <c r="S82" s="353" t="n"/>
      <c r="T82" s="353" t="n"/>
      <c r="U82" s="353" t="n"/>
      <c r="V82" s="353" t="n"/>
      <c r="W82" s="353" t="n"/>
      <c r="X82" s="353" t="n"/>
      <c r="Y82" s="353" t="n"/>
      <c r="Z82" s="353" t="n"/>
      <c r="AA82" s="353" t="n"/>
      <c r="AB82" s="353" t="n"/>
    </row>
    <row r="83">
      <c r="G83" s="355" t="inlineStr">
        <is>
          <t>Formación y Aprendizaje</t>
        </is>
      </c>
      <c r="H83" s="355" t="n"/>
      <c r="I83" s="355" t="n"/>
      <c r="J83" s="355" t="inlineStr">
        <is>
          <t>Otros</t>
        </is>
      </c>
      <c r="K83" s="353" t="n"/>
      <c r="L83" s="353" t="n"/>
    </row>
    <row r="84">
      <c r="G84" s="355" t="inlineStr">
        <is>
          <t>Ciencia, Tecnología e Innovación</t>
        </is>
      </c>
      <c r="H84" s="355" t="n"/>
      <c r="I84" s="355" t="n"/>
      <c r="J84" s="355" t="inlineStr">
        <is>
          <t>No Aplica</t>
        </is>
      </c>
      <c r="K84" s="353" t="n"/>
      <c r="L84" s="353" t="n"/>
    </row>
    <row r="85">
      <c r="G85" s="355" t="inlineStr">
        <is>
          <t>Interacción Social Universitaria</t>
        </is>
      </c>
      <c r="H85" s="355" t="n"/>
      <c r="I85" s="355" t="n"/>
      <c r="J85" s="355" t="n"/>
      <c r="K85" s="353" t="n"/>
      <c r="L85" s="353" t="n"/>
    </row>
    <row r="86">
      <c r="G86" s="355" t="inlineStr">
        <is>
          <t>Bienestar Universitario</t>
        </is>
      </c>
      <c r="H86" s="355" t="n"/>
      <c r="I86" s="355" t="n"/>
      <c r="J86" s="355" t="n"/>
      <c r="K86" s="353" t="n"/>
      <c r="L86" s="353" t="n"/>
    </row>
    <row r="87">
      <c r="G87" s="355" t="inlineStr">
        <is>
          <t>Admisiones y Registro</t>
        </is>
      </c>
      <c r="H87" s="355" t="n"/>
      <c r="I87" s="355" t="n"/>
      <c r="J87" s="355" t="n"/>
      <c r="K87" s="353" t="n"/>
      <c r="L87" s="353" t="n"/>
    </row>
    <row r="88">
      <c r="G88" s="355" t="inlineStr">
        <is>
          <t>Graduados</t>
        </is>
      </c>
      <c r="H88" s="355" t="n"/>
      <c r="I88" s="355" t="n"/>
      <c r="J88" s="355" t="n"/>
      <c r="K88" s="353" t="n"/>
      <c r="L88" s="353" t="n"/>
    </row>
    <row r="89">
      <c r="G89" s="355" t="inlineStr">
        <is>
          <t>Dialogando con el Mundo</t>
        </is>
      </c>
      <c r="H89" s="355" t="n"/>
      <c r="I89" s="355" t="n"/>
      <c r="J89" s="355" t="n"/>
      <c r="K89" s="353" t="n"/>
      <c r="L89" s="353" t="n"/>
    </row>
    <row r="90">
      <c r="G90" s="355" t="inlineStr">
        <is>
          <t>Talento Humano</t>
        </is>
      </c>
      <c r="H90" s="355" t="n"/>
      <c r="I90" s="355" t="n"/>
      <c r="J90" s="355" t="n"/>
      <c r="K90" s="353" t="n"/>
      <c r="L90" s="353" t="n"/>
    </row>
    <row r="91">
      <c r="G91" s="355" t="inlineStr">
        <is>
          <t>Jurídica</t>
        </is>
      </c>
      <c r="H91" s="355" t="n"/>
      <c r="I91" s="355" t="n"/>
      <c r="J91" s="355" t="n"/>
      <c r="K91" s="353" t="n"/>
      <c r="L91" s="353" t="n"/>
    </row>
    <row r="92">
      <c r="G92" s="355" t="inlineStr">
        <is>
          <t>Financiera</t>
        </is>
      </c>
      <c r="H92" s="355" t="n"/>
      <c r="I92" s="355" t="n"/>
      <c r="J92" s="355" t="n"/>
      <c r="K92" s="353" t="n"/>
      <c r="L92" s="353" t="n"/>
    </row>
    <row r="93">
      <c r="G93" s="355" t="inlineStr">
        <is>
          <t>Sistemas y Tecnología</t>
        </is>
      </c>
      <c r="H93" s="355" t="n"/>
      <c r="I93" s="355" t="n"/>
      <c r="J93" s="355" t="n"/>
      <c r="K93" s="353" t="n"/>
      <c r="L93" s="353" t="n"/>
    </row>
    <row r="94">
      <c r="G94" s="355" t="inlineStr">
        <is>
          <t>Bienes y Servicios</t>
        </is>
      </c>
      <c r="H94" s="355" t="n"/>
      <c r="I94" s="355" t="n"/>
      <c r="J94" s="355" t="n"/>
      <c r="K94" s="353" t="n"/>
      <c r="L94" s="353" t="n"/>
    </row>
    <row r="95">
      <c r="G95" s="355" t="inlineStr">
        <is>
          <t>Documental</t>
        </is>
      </c>
      <c r="H95" s="355" t="n"/>
      <c r="I95" s="355" t="n"/>
      <c r="J95" s="355" t="n"/>
      <c r="K95" s="353" t="n"/>
      <c r="L95" s="353" t="n"/>
    </row>
    <row r="96">
      <c r="G96" s="355" t="inlineStr">
        <is>
          <t>Apoyo Académico</t>
        </is>
      </c>
      <c r="H96" s="355" t="n"/>
      <c r="I96" s="355" t="n"/>
      <c r="J96" s="355" t="n"/>
      <c r="K96" s="353" t="n"/>
      <c r="L96" s="353" t="n"/>
    </row>
    <row r="97">
      <c r="G97" s="355" t="inlineStr">
        <is>
          <t>Control Interno</t>
        </is>
      </c>
      <c r="H97" s="355" t="n"/>
      <c r="I97" s="355" t="n"/>
      <c r="J97" s="355" t="n"/>
    </row>
    <row r="98">
      <c r="G98" s="355" t="inlineStr">
        <is>
          <t>Control Disciplinario</t>
        </is>
      </c>
      <c r="H98" s="355" t="n"/>
      <c r="I98" s="355" t="n"/>
      <c r="J98" s="355" t="n"/>
    </row>
    <row r="99">
      <c r="G99" s="355" t="inlineStr">
        <is>
          <t>Servicio de Atención al Ciudadano</t>
        </is>
      </c>
      <c r="H99" s="355" t="n"/>
      <c r="I99" s="355" t="n"/>
      <c r="J99" s="355" t="n"/>
    </row>
  </sheetData>
  <mergeCells count="87">
    <mergeCell ref="L17:M17"/>
    <mergeCell ref="C52:O52"/>
    <mergeCell ref="J35:O40"/>
    <mergeCell ref="G55:J55"/>
    <mergeCell ref="C23:D24"/>
    <mergeCell ref="K54:O54"/>
    <mergeCell ref="K55:O55"/>
    <mergeCell ref="J41:O41"/>
    <mergeCell ref="B2:C4"/>
    <mergeCell ref="C15:O15"/>
    <mergeCell ref="E23:G24"/>
    <mergeCell ref="K56:O56"/>
    <mergeCell ref="J20:K22"/>
    <mergeCell ref="J42:O42"/>
    <mergeCell ref="E6:L6"/>
    <mergeCell ref="Q17:Q18"/>
    <mergeCell ref="C26:O26"/>
    <mergeCell ref="C54:F54"/>
    <mergeCell ref="C17:D17"/>
    <mergeCell ref="G57:J57"/>
    <mergeCell ref="C16:O16"/>
    <mergeCell ref="G53:J53"/>
    <mergeCell ref="C56:F56"/>
    <mergeCell ref="S27:T28"/>
    <mergeCell ref="M5:O5"/>
    <mergeCell ref="G58:J58"/>
    <mergeCell ref="L23:M24"/>
    <mergeCell ref="N23:O24"/>
    <mergeCell ref="C14:D14"/>
    <mergeCell ref="U19:U26"/>
    <mergeCell ref="E14:O14"/>
    <mergeCell ref="M6:O6"/>
    <mergeCell ref="K60:O60"/>
    <mergeCell ref="C20:D22"/>
    <mergeCell ref="V27:V28"/>
    <mergeCell ref="E12:H12"/>
    <mergeCell ref="R17:R18"/>
    <mergeCell ref="S19:T26"/>
    <mergeCell ref="H17:I17"/>
    <mergeCell ref="K12:O12"/>
    <mergeCell ref="C27:I43"/>
    <mergeCell ref="E17:G17"/>
    <mergeCell ref="L20:O20"/>
    <mergeCell ref="K57:O57"/>
    <mergeCell ref="J34:O34"/>
    <mergeCell ref="J27:O27"/>
    <mergeCell ref="S17:V18"/>
    <mergeCell ref="C57:F57"/>
    <mergeCell ref="G60:J60"/>
    <mergeCell ref="C53:F53"/>
    <mergeCell ref="R27:R28"/>
    <mergeCell ref="P17:P18"/>
    <mergeCell ref="E7:L8"/>
    <mergeCell ref="G59:J59"/>
    <mergeCell ref="E13:O13"/>
    <mergeCell ref="C58:F58"/>
    <mergeCell ref="N17:O17"/>
    <mergeCell ref="C12:D12"/>
    <mergeCell ref="K59:O59"/>
    <mergeCell ref="C45:O45"/>
    <mergeCell ref="J28:O33"/>
    <mergeCell ref="J23:K24"/>
    <mergeCell ref="C5:D8"/>
    <mergeCell ref="L18:M19"/>
    <mergeCell ref="C60:F60"/>
    <mergeCell ref="E20:G22"/>
    <mergeCell ref="U27:U28"/>
    <mergeCell ref="G54:J54"/>
    <mergeCell ref="M7:O7"/>
    <mergeCell ref="E5:L5"/>
    <mergeCell ref="H20:I22"/>
    <mergeCell ref="C10:O11"/>
    <mergeCell ref="R19:R26"/>
    <mergeCell ref="G56:J56"/>
    <mergeCell ref="M8:O8"/>
    <mergeCell ref="V19:V26"/>
    <mergeCell ref="K58:O58"/>
    <mergeCell ref="I12:J12"/>
    <mergeCell ref="C18:D19"/>
    <mergeCell ref="H23:I24"/>
    <mergeCell ref="C55:F55"/>
    <mergeCell ref="N18:O19"/>
    <mergeCell ref="K53:O53"/>
    <mergeCell ref="E18:K19"/>
    <mergeCell ref="C59:F59"/>
    <mergeCell ref="C13:D13"/>
    <mergeCell ref="J17:K17"/>
  </mergeCells>
  <dataValidations count="4">
    <dataValidation sqref="E12:H12" showDropDown="0" showInputMessage="1" showErrorMessage="1" allowBlank="1" type="list">
      <formula1>$G$73:$G$76</formula1>
    </dataValidation>
    <dataValidation sqref="J17:K17" showDropDown="0" showInputMessage="1" showErrorMessage="1" allowBlank="1" type="list">
      <formula1>$J$73:$J$75</formula1>
    </dataValidation>
    <dataValidation sqref="J20:K22" showDropDown="0" showInputMessage="1" showErrorMessage="1" allowBlank="1" type="list">
      <formula1>$J$78:$J$84</formula1>
    </dataValidation>
    <dataValidation sqref="E20:G22" showDropDown="0" showInputMessage="1" showErrorMessage="1" allowBlank="1" type="list">
      <formula1>$J$76:$J$77</formula1>
    </dataValidation>
  </dataValidations>
  <hyperlinks>
    <hyperlink ref="B2" location="'MATRIZ DE INDICADORES'!A1" display="    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27.xml><?xml version="1.0" encoding="utf-8"?>
<worksheet xmlns="http://schemas.openxmlformats.org/spreadsheetml/2006/main">
  <sheetPr codeName="Hoja56">
    <tabColor rgb="FFEDE394"/>
    <outlinePr summaryBelow="1" summaryRight="1"/>
    <pageSetUpPr/>
  </sheetPr>
  <dimension ref="A2:AB99"/>
  <sheetViews>
    <sheetView topLeftCell="A25" zoomScale="80" zoomScaleNormal="80" workbookViewId="0">
      <selection activeCell="C10" sqref="C10:O11"/>
    </sheetView>
  </sheetViews>
  <sheetFormatPr baseColWidth="10" defaultColWidth="11.42578125" defaultRowHeight="15"/>
  <cols>
    <col width="4" customWidth="1" style="316" min="1" max="1"/>
    <col width="6.42578125" customWidth="1" style="316" min="2" max="2"/>
    <col width="25.140625" customWidth="1" style="316" min="3" max="3"/>
    <col width="15.140625" customWidth="1" style="316" min="4" max="4"/>
    <col width="12.7109375" customWidth="1" style="316" min="5" max="5"/>
    <col width="15.140625" customWidth="1" style="316" min="6" max="6"/>
    <col width="14" customWidth="1" style="316" min="7" max="7"/>
    <col width="11.42578125" customWidth="1" style="316" min="8" max="8"/>
    <col width="12.85546875" customWidth="1" style="316" min="9" max="9"/>
    <col width="15.5703125" customWidth="1" style="316" min="10" max="10"/>
    <col width="14.42578125" customWidth="1" style="316" min="11" max="11"/>
    <col width="15.28515625" customWidth="1" style="316" min="12" max="15"/>
    <col width="6.42578125" customWidth="1" style="316" min="16" max="16"/>
    <col width="11.42578125" customWidth="1" style="316" min="17" max="28"/>
    <col width="11.42578125" customWidth="1" style="317" min="29" max="16384"/>
  </cols>
  <sheetData>
    <row r="1" ht="10.5" customHeight="1"/>
    <row r="2">
      <c r="B2" s="686" t="inlineStr">
        <is>
          <t xml:space="preserve">      REGRESAR</t>
        </is>
      </c>
      <c r="D2" s="318" t="n"/>
      <c r="E2" s="318" t="n"/>
      <c r="F2" s="318" t="n"/>
      <c r="G2" s="318" t="n"/>
      <c r="H2" s="318" t="n"/>
      <c r="I2" s="318" t="n"/>
      <c r="J2" s="318" t="n"/>
      <c r="K2" s="318" t="n"/>
      <c r="L2" s="318" t="n"/>
      <c r="M2" s="318" t="n"/>
      <c r="N2" s="318" t="n"/>
      <c r="O2" s="318" t="n"/>
      <c r="P2" s="318" t="n"/>
    </row>
    <row r="3">
      <c r="D3" s="318" t="n"/>
      <c r="E3" s="318" t="n"/>
      <c r="F3" s="318" t="n"/>
      <c r="G3" s="318" t="n"/>
      <c r="H3" s="318" t="n"/>
      <c r="I3" s="318" t="n"/>
      <c r="J3" s="318" t="n"/>
      <c r="K3" s="318" t="n"/>
      <c r="L3" s="318" t="n"/>
      <c r="M3" s="318" t="n"/>
      <c r="N3" s="318" t="n"/>
      <c r="O3" s="318" t="n"/>
      <c r="P3" s="318" t="n"/>
    </row>
    <row r="4" ht="15.75" customHeight="1">
      <c r="D4" s="318" t="n"/>
      <c r="E4" s="318" t="n"/>
      <c r="F4" s="318" t="n"/>
      <c r="G4" s="318" t="n"/>
      <c r="H4" s="318" t="n"/>
      <c r="I4" s="318" t="n"/>
      <c r="J4" s="318" t="n"/>
      <c r="K4" s="318" t="n"/>
      <c r="L4" s="318" t="n"/>
      <c r="M4" s="318" t="n"/>
      <c r="N4" s="318" t="n"/>
      <c r="O4" s="318" t="n"/>
      <c r="P4" s="318" t="n"/>
    </row>
    <row r="5" ht="15.75" customHeight="1">
      <c r="B5" s="318" t="n"/>
      <c r="C5" s="414" t="n"/>
      <c r="D5" s="800" t="n"/>
      <c r="E5" s="474" t="inlineStr">
        <is>
          <t>MACROPROCESO ESTRATÉGICO</t>
        </is>
      </c>
      <c r="F5" s="801" t="n"/>
      <c r="G5" s="801" t="n"/>
      <c r="H5" s="801" t="n"/>
      <c r="I5" s="801" t="n"/>
      <c r="J5" s="801" t="n"/>
      <c r="K5" s="801" t="n"/>
      <c r="L5" s="802" t="n"/>
      <c r="M5" s="474" t="inlineStr">
        <is>
          <t>CÓDIGO: ESGr027</t>
        </is>
      </c>
      <c r="N5" s="801" t="n"/>
      <c r="O5" s="802" t="n"/>
      <c r="P5" s="318" t="n"/>
    </row>
    <row r="6" ht="15.75" customHeight="1">
      <c r="B6" s="318" t="n"/>
      <c r="C6" s="803" t="n"/>
      <c r="D6" s="804" t="n"/>
      <c r="E6" s="474" t="inlineStr">
        <is>
          <t>PROCESO GESTIÓN SISTEMAS INTEGRADOS</t>
        </is>
      </c>
      <c r="F6" s="801" t="n"/>
      <c r="G6" s="801" t="n"/>
      <c r="H6" s="801" t="n"/>
      <c r="I6" s="801" t="n"/>
      <c r="J6" s="801" t="n"/>
      <c r="K6" s="801" t="n"/>
      <c r="L6" s="802" t="n"/>
      <c r="M6" s="474" t="inlineStr">
        <is>
          <t>VERSIÓN: 7</t>
        </is>
      </c>
      <c r="N6" s="801" t="n"/>
      <c r="O6" s="802" t="n"/>
      <c r="P6" s="318" t="n"/>
    </row>
    <row r="7" ht="15" customHeight="1">
      <c r="B7" s="318"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318" t="n"/>
    </row>
    <row r="8" ht="15.75" customHeight="1">
      <c r="B8" s="318" t="n"/>
      <c r="C8" s="806" t="n"/>
      <c r="D8" s="807" t="n"/>
      <c r="E8" s="806" t="n"/>
      <c r="F8" s="808" t="n"/>
      <c r="G8" s="808" t="n"/>
      <c r="H8" s="808" t="n"/>
      <c r="I8" s="808" t="n"/>
      <c r="J8" s="808" t="n"/>
      <c r="K8" s="808" t="n"/>
      <c r="L8" s="807" t="n"/>
      <c r="M8" s="474" t="inlineStr">
        <is>
          <t>PÁGINA: 1 de 1</t>
        </is>
      </c>
      <c r="N8" s="801" t="n"/>
      <c r="O8" s="802" t="n"/>
      <c r="P8" s="318" t="n"/>
    </row>
    <row r="9" ht="15.75" customHeight="1">
      <c r="B9" s="318" t="n"/>
      <c r="C9" s="319" t="n"/>
      <c r="D9" s="319" t="n"/>
      <c r="E9" s="320" t="n"/>
      <c r="F9" s="320" t="n"/>
      <c r="G9" s="320" t="n"/>
      <c r="H9" s="320" t="n"/>
      <c r="I9" s="320" t="n"/>
      <c r="J9" s="320" t="n"/>
      <c r="K9" s="320" t="n"/>
      <c r="L9" s="320" t="n"/>
      <c r="M9" s="716" t="n"/>
      <c r="N9" s="716" t="n"/>
      <c r="O9" s="716" t="n"/>
      <c r="P9" s="318" t="n"/>
    </row>
    <row r="10" ht="15.75" customFormat="1" customHeight="1" s="324">
      <c r="A10" s="717" t="n"/>
      <c r="B10" s="708" t="n"/>
      <c r="C10" s="702" t="inlineStr">
        <is>
          <t>FICHA DE INDICADOR</t>
        </is>
      </c>
      <c r="D10" s="812" t="n"/>
      <c r="E10" s="812" t="n"/>
      <c r="F10" s="812" t="n"/>
      <c r="G10" s="812" t="n"/>
      <c r="H10" s="812" t="n"/>
      <c r="I10" s="812" t="n"/>
      <c r="J10" s="812" t="n"/>
      <c r="K10" s="812" t="n"/>
      <c r="L10" s="812" t="n"/>
      <c r="M10" s="812" t="n"/>
      <c r="N10" s="812" t="n"/>
      <c r="O10" s="813" t="n"/>
      <c r="P10" s="708" t="n"/>
      <c r="Q10" s="717" t="n"/>
      <c r="R10" s="717" t="n"/>
      <c r="S10" s="717" t="n"/>
      <c r="T10" s="717" t="n"/>
      <c r="U10" s="717" t="n"/>
      <c r="V10" s="717" t="n"/>
      <c r="W10" s="717" t="n"/>
      <c r="X10" s="717" t="n"/>
      <c r="Y10" s="717" t="n"/>
      <c r="Z10" s="717" t="n"/>
      <c r="AA10" s="717" t="n"/>
      <c r="AB10" s="717" t="n"/>
    </row>
    <row r="11" ht="15.75" customFormat="1" customHeight="1" s="324">
      <c r="A11" s="717" t="n"/>
      <c r="B11" s="708" t="n"/>
      <c r="C11" s="814" t="n"/>
      <c r="D11" s="815" t="n"/>
      <c r="E11" s="815" t="n"/>
      <c r="F11" s="815" t="n"/>
      <c r="G11" s="815" t="n"/>
      <c r="H11" s="815" t="n"/>
      <c r="I11" s="815" t="n"/>
      <c r="J11" s="815" t="n"/>
      <c r="K11" s="815" t="n"/>
      <c r="L11" s="815" t="n"/>
      <c r="M11" s="815" t="n"/>
      <c r="N11" s="815" t="n"/>
      <c r="O11" s="816" t="n"/>
      <c r="P11" s="708" t="n"/>
      <c r="Q11" s="717" t="n"/>
      <c r="R11" s="717" t="n"/>
      <c r="S11" s="717" t="n"/>
      <c r="T11" s="717" t="n"/>
      <c r="U11" s="717" t="n"/>
      <c r="V11" s="717" t="n"/>
      <c r="W11" s="717" t="n"/>
      <c r="X11" s="717" t="n"/>
      <c r="Y11" s="717" t="n"/>
      <c r="Z11" s="717" t="n"/>
      <c r="AA11" s="717" t="n"/>
      <c r="AB11" s="717" t="n"/>
    </row>
    <row r="12" ht="30" customFormat="1" customHeight="1" s="324">
      <c r="A12" s="717" t="n"/>
      <c r="B12" s="708" t="n"/>
      <c r="C12" s="703" t="inlineStr">
        <is>
          <t>MACROPROCESO</t>
        </is>
      </c>
      <c r="D12" s="807" t="n"/>
      <c r="E12" s="827" t="inlineStr">
        <is>
          <t>Misional</t>
        </is>
      </c>
      <c r="F12" s="828" t="n"/>
      <c r="G12" s="828" t="n"/>
      <c r="H12" s="829" t="n"/>
      <c r="I12" s="703" t="inlineStr">
        <is>
          <t>NOMBRE DEL INDICADOR</t>
        </is>
      </c>
      <c r="J12" s="807" t="n"/>
      <c r="K12" s="550" t="inlineStr">
        <is>
          <t>Publicación de Capítulos de libro</t>
        </is>
      </c>
      <c r="L12" s="808" t="n"/>
      <c r="M12" s="808" t="n"/>
      <c r="N12" s="808" t="n"/>
      <c r="O12" s="807" t="n"/>
      <c r="P12" s="708" t="n"/>
      <c r="Q12" s="717" t="n"/>
      <c r="R12" s="717" t="n"/>
      <c r="S12" s="717" t="n"/>
      <c r="T12" s="717" t="n"/>
      <c r="U12" s="717" t="n"/>
      <c r="V12" s="717" t="n"/>
      <c r="W12" s="717" t="n"/>
      <c r="X12" s="717" t="n"/>
      <c r="Y12" s="717" t="n"/>
      <c r="Z12" s="717" t="n"/>
      <c r="AA12" s="717" t="n"/>
      <c r="AB12" s="717" t="n"/>
    </row>
    <row r="13" ht="15.75" customFormat="1" customHeight="1" s="324">
      <c r="A13" s="717" t="n"/>
      <c r="B13" s="708" t="n"/>
      <c r="C13" s="684" t="inlineStr">
        <is>
          <t>PROCESO GESTIÓN</t>
        </is>
      </c>
      <c r="D13" s="802" t="n"/>
      <c r="E13" s="685" t="inlineStr">
        <is>
          <t>Ciencia, Tecnología e Innovación</t>
        </is>
      </c>
      <c r="F13" s="801" t="n"/>
      <c r="G13" s="801" t="n"/>
      <c r="H13" s="801" t="n"/>
      <c r="I13" s="801" t="n"/>
      <c r="J13" s="801" t="n"/>
      <c r="K13" s="801" t="n"/>
      <c r="L13" s="801" t="n"/>
      <c r="M13" s="801" t="n"/>
      <c r="N13" s="801" t="n"/>
      <c r="O13" s="802" t="n"/>
      <c r="P13" s="708" t="n"/>
      <c r="Q13" s="717" t="n"/>
      <c r="R13" s="717" t="n"/>
      <c r="S13" s="717" t="n"/>
      <c r="T13" s="717" t="n"/>
      <c r="U13" s="717" t="n"/>
      <c r="V13" s="717" t="n"/>
      <c r="W13" s="717" t="n"/>
      <c r="X13" s="717" t="n"/>
      <c r="Y13" s="717" t="n"/>
      <c r="Z13" s="717" t="n"/>
      <c r="AA13" s="717" t="n"/>
      <c r="AB13" s="717" t="n"/>
    </row>
    <row r="14" ht="15.75" customFormat="1" customHeight="1" s="324">
      <c r="A14" s="717" t="n"/>
      <c r="B14" s="708" t="n"/>
      <c r="C14" s="684" t="inlineStr">
        <is>
          <t>RESPONSABLE DE MEDICIÓN</t>
        </is>
      </c>
      <c r="D14" s="802" t="n"/>
      <c r="E14" s="552" t="inlineStr">
        <is>
          <t>Director(a) de Investigación Universitaria</t>
        </is>
      </c>
      <c r="F14" s="801" t="n"/>
      <c r="G14" s="801" t="n"/>
      <c r="H14" s="801" t="n"/>
      <c r="I14" s="801" t="n"/>
      <c r="J14" s="801" t="n"/>
      <c r="K14" s="801" t="n"/>
      <c r="L14" s="801" t="n"/>
      <c r="M14" s="801" t="n"/>
      <c r="N14" s="801" t="n"/>
      <c r="O14" s="802" t="n"/>
      <c r="P14" s="708" t="n"/>
      <c r="Q14" s="717" t="n"/>
      <c r="R14" s="717" t="n"/>
      <c r="S14" s="717" t="n"/>
      <c r="T14" s="717" t="n"/>
      <c r="U14" s="717" t="n"/>
      <c r="V14" s="717" t="n"/>
      <c r="W14" s="717" t="n"/>
      <c r="X14" s="717" t="n"/>
      <c r="Y14" s="717" t="n"/>
      <c r="Z14" s="717" t="n"/>
      <c r="AA14" s="717" t="n"/>
      <c r="AB14" s="717" t="n"/>
    </row>
    <row r="15" ht="15.75" customFormat="1" customHeight="1" s="324">
      <c r="A15" s="717" t="n"/>
      <c r="B15" s="708" t="n"/>
      <c r="C15" s="708" t="n"/>
      <c r="P15" s="708" t="n"/>
      <c r="Q15" s="717" t="n"/>
      <c r="R15" s="717" t="n"/>
      <c r="S15" s="717" t="n"/>
      <c r="T15" s="717" t="n"/>
      <c r="U15" s="717" t="n"/>
      <c r="V15" s="717" t="n"/>
      <c r="W15" s="717" t="n"/>
      <c r="X15" s="717" t="n"/>
      <c r="Y15" s="717" t="n"/>
      <c r="Z15" s="717" t="n"/>
      <c r="AA15" s="717" t="n"/>
      <c r="AB15" s="717" t="n"/>
    </row>
    <row r="16" ht="15.75" customFormat="1" customHeight="1" s="324">
      <c r="A16" s="717" t="n"/>
      <c r="B16" s="708" t="n"/>
      <c r="C16" s="709" t="inlineStr">
        <is>
          <t>1. COMPORTAMIENTO DE INDICADOR</t>
        </is>
      </c>
      <c r="D16" s="801" t="n"/>
      <c r="E16" s="801" t="n"/>
      <c r="F16" s="801" t="n"/>
      <c r="G16" s="801" t="n"/>
      <c r="H16" s="801" t="n"/>
      <c r="I16" s="801" t="n"/>
      <c r="J16" s="801" t="n"/>
      <c r="K16" s="801" t="n"/>
      <c r="L16" s="801" t="n"/>
      <c r="M16" s="801" t="n"/>
      <c r="N16" s="801" t="n"/>
      <c r="O16" s="802" t="n"/>
      <c r="P16" s="708" t="n"/>
      <c r="Q16" s="717" t="n"/>
      <c r="R16" s="717" t="n"/>
      <c r="S16" s="717" t="n"/>
      <c r="T16" s="717" t="n"/>
      <c r="U16" s="717" t="n"/>
      <c r="V16" s="717" t="n"/>
      <c r="W16" s="717" t="n"/>
      <c r="X16" s="717" t="n"/>
      <c r="Y16" s="717" t="n"/>
      <c r="Z16" s="717" t="n"/>
      <c r="AA16" s="717" t="n"/>
      <c r="AB16" s="717" t="n"/>
    </row>
    <row r="17" ht="36" customFormat="1" customHeight="1" s="324">
      <c r="A17" s="717" t="n"/>
      <c r="B17" s="708" t="n"/>
      <c r="C17" s="684" t="inlineStr">
        <is>
          <t xml:space="preserve">CLASIFICACIÓN DE LA MEDICIÓN </t>
        </is>
      </c>
      <c r="D17" s="802" t="n"/>
      <c r="E17" s="817" t="n">
        <v>2</v>
      </c>
      <c r="F17" s="801" t="n"/>
      <c r="G17" s="802" t="n"/>
      <c r="H17" s="684" t="inlineStr">
        <is>
          <t>TIPO DE INDICADOR</t>
        </is>
      </c>
      <c r="I17" s="802" t="n"/>
      <c r="J17" s="481" t="inlineStr">
        <is>
          <t>Eficiencia</t>
        </is>
      </c>
      <c r="K17" s="802" t="n"/>
      <c r="L17" s="684" t="inlineStr">
        <is>
          <t>META</t>
        </is>
      </c>
      <c r="M17" s="802" t="n"/>
      <c r="N17" s="715" t="n">
        <v>35</v>
      </c>
      <c r="O17" s="802" t="n"/>
      <c r="P17" s="716" t="n"/>
      <c r="Q17" s="717" t="n"/>
      <c r="R17" s="718" t="n"/>
      <c r="S17" s="717" t="n"/>
      <c r="W17" s="717" t="n"/>
      <c r="X17" s="717" t="n"/>
      <c r="Y17" s="717" t="n"/>
      <c r="Z17" s="717" t="n"/>
      <c r="AA17" s="717" t="n"/>
      <c r="AB17" s="717" t="n"/>
    </row>
    <row r="18" ht="15.75" customFormat="1" customHeight="1" s="324">
      <c r="A18" s="717" t="n"/>
      <c r="B18" s="708" t="n"/>
      <c r="C18" s="684" t="inlineStr">
        <is>
          <t>FORMULA</t>
        </is>
      </c>
      <c r="D18" s="800" t="n"/>
      <c r="E18" s="762" t="inlineStr">
        <is>
          <t>Número de capítulos de libros publicados en el periodo</t>
        </is>
      </c>
      <c r="F18" s="805" t="n"/>
      <c r="G18" s="805" t="n"/>
      <c r="H18" s="805" t="n"/>
      <c r="I18" s="805" t="n"/>
      <c r="J18" s="805" t="n"/>
      <c r="K18" s="800" t="n"/>
      <c r="L18" s="684" t="inlineStr">
        <is>
          <t>UNIDAD DE MEDIDA</t>
        </is>
      </c>
      <c r="M18" s="800" t="n"/>
      <c r="N18" s="824" t="inlineStr">
        <is>
          <t>Numero capítulos de libro</t>
        </is>
      </c>
      <c r="O18" s="800" t="n"/>
      <c r="W18" s="717" t="n"/>
      <c r="X18" s="717" t="n"/>
      <c r="Y18" s="717" t="n"/>
      <c r="Z18" s="717" t="n"/>
      <c r="AA18" s="717" t="n"/>
      <c r="AB18" s="717" t="n"/>
    </row>
    <row r="19" ht="15.75" customFormat="1" customHeight="1" s="324">
      <c r="A19" s="717" t="n"/>
      <c r="B19" s="708" t="n"/>
      <c r="C19" s="806" t="n"/>
      <c r="D19" s="807" t="n"/>
      <c r="E19" s="806" t="n"/>
      <c r="F19" s="808" t="n"/>
      <c r="G19" s="808" t="n"/>
      <c r="H19" s="808" t="n"/>
      <c r="I19" s="808" t="n"/>
      <c r="J19" s="808" t="n"/>
      <c r="K19" s="807" t="n"/>
      <c r="L19" s="806" t="n"/>
      <c r="M19" s="807" t="n"/>
      <c r="N19" s="806" t="n"/>
      <c r="O19" s="807" t="n"/>
      <c r="P19" s="320" t="n"/>
      <c r="Q19" s="733" t="n"/>
      <c r="R19" s="733" t="n"/>
      <c r="S19" s="734" t="n"/>
      <c r="U19" s="773" t="n"/>
      <c r="V19" s="734" t="n"/>
      <c r="W19" s="717" t="n"/>
      <c r="X19" s="717" t="n"/>
      <c r="Y19" s="717" t="n"/>
      <c r="Z19" s="717" t="n"/>
      <c r="AA19" s="717" t="n"/>
      <c r="AB19" s="717" t="n"/>
    </row>
    <row r="20" ht="15.75" customFormat="1" customHeight="1" s="324">
      <c r="A20" s="717" t="n"/>
      <c r="B20" s="708"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320" t="n"/>
      <c r="Q20" s="733" t="n"/>
      <c r="W20" s="717" t="n"/>
      <c r="X20" s="717" t="n"/>
      <c r="Y20" s="717" t="n"/>
      <c r="Z20" s="717" t="n"/>
      <c r="AA20" s="717" t="n"/>
      <c r="AB20" s="717" t="n"/>
    </row>
    <row r="21" ht="15.75" customFormat="1" customHeight="1" s="324">
      <c r="A21" s="717" t="n"/>
      <c r="B21" s="708"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320" t="n"/>
      <c r="Q21" s="733" t="n"/>
      <c r="W21" s="717" t="n"/>
      <c r="X21" s="717" t="n"/>
      <c r="Y21" s="717" t="n"/>
      <c r="Z21" s="717" t="n"/>
      <c r="AA21" s="717" t="n"/>
      <c r="AB21" s="717" t="n"/>
    </row>
    <row r="22" ht="15.75" customFormat="1" customHeight="1" s="324">
      <c r="A22" s="717" t="n"/>
      <c r="B22" s="708" t="n"/>
      <c r="C22" s="806" t="n"/>
      <c r="D22" s="807" t="n"/>
      <c r="E22" s="806" t="n"/>
      <c r="F22" s="808" t="n"/>
      <c r="G22" s="807" t="n"/>
      <c r="H22" s="806" t="n"/>
      <c r="I22" s="807" t="n"/>
      <c r="J22" s="806" t="n"/>
      <c r="K22" s="807" t="n"/>
      <c r="L22" s="327" t="inlineStr">
        <is>
          <t>0 - 20</t>
        </is>
      </c>
      <c r="M22" s="328" t="inlineStr">
        <is>
          <t>21 - 29</t>
        </is>
      </c>
      <c r="N22" s="329" t="inlineStr">
        <is>
          <t>30 - 35</t>
        </is>
      </c>
      <c r="O22" s="330" t="inlineStr">
        <is>
          <t>&gt;35</t>
        </is>
      </c>
      <c r="P22" s="320" t="n"/>
      <c r="Q22" s="733" t="n"/>
      <c r="W22" s="717" t="n"/>
      <c r="X22" s="717" t="n"/>
      <c r="Y22" s="717" t="n"/>
      <c r="Z22" s="717" t="n"/>
      <c r="AA22" s="717" t="n"/>
      <c r="AB22" s="717" t="n"/>
    </row>
    <row r="23" ht="15.75" customFormat="1" customHeight="1" s="324">
      <c r="A23" s="717" t="n"/>
      <c r="B23" s="708" t="n"/>
      <c r="C23" s="684" t="inlineStr">
        <is>
          <t>ORIGEN DE DATOS</t>
        </is>
      </c>
      <c r="D23" s="800" t="n"/>
      <c r="E23" s="830" t="inlineStr">
        <is>
          <t>GrupLAC
Verificador InstituLAC</t>
        </is>
      </c>
      <c r="F23" s="805" t="n"/>
      <c r="G23" s="800" t="n"/>
      <c r="H23" s="763" t="inlineStr">
        <is>
          <t>FRECUENCIA DE LA MEDICIÓN</t>
        </is>
      </c>
      <c r="I23" s="800" t="n"/>
      <c r="J23" s="762" t="inlineStr">
        <is>
          <t>SEMESTRAL</t>
        </is>
      </c>
      <c r="K23" s="800" t="n"/>
      <c r="L23" s="763" t="inlineStr">
        <is>
          <t>FRECUENCIA DE RESULTADO</t>
        </is>
      </c>
      <c r="M23" s="800" t="n"/>
      <c r="N23" s="762" t="inlineStr">
        <is>
          <t>ANUAL</t>
        </is>
      </c>
      <c r="O23" s="800" t="n"/>
      <c r="P23" s="320" t="n"/>
      <c r="Q23" s="733" t="n"/>
      <c r="W23" s="717" t="n"/>
      <c r="X23" s="717" t="n"/>
      <c r="Y23" s="717" t="n"/>
      <c r="Z23" s="717" t="n"/>
      <c r="AA23" s="717" t="n"/>
      <c r="AB23" s="717" t="n"/>
    </row>
    <row r="24" ht="15.75" customFormat="1" customHeight="1" s="324">
      <c r="A24" s="717" t="n"/>
      <c r="B24" s="708" t="n"/>
      <c r="C24" s="806" t="n"/>
      <c r="D24" s="807" t="n"/>
      <c r="E24" s="806" t="n"/>
      <c r="F24" s="808" t="n"/>
      <c r="G24" s="807" t="n"/>
      <c r="H24" s="806" t="n"/>
      <c r="I24" s="807" t="n"/>
      <c r="J24" s="806" t="n"/>
      <c r="K24" s="807" t="n"/>
      <c r="L24" s="806" t="n"/>
      <c r="M24" s="807" t="n"/>
      <c r="N24" s="806" t="n"/>
      <c r="O24" s="807" t="n"/>
      <c r="P24" s="320" t="n"/>
      <c r="Q24" s="733" t="n"/>
      <c r="W24" s="717" t="n"/>
      <c r="X24" s="717" t="n"/>
      <c r="Y24" s="717" t="n"/>
      <c r="Z24" s="717" t="n"/>
      <c r="AA24" s="717" t="n"/>
      <c r="AB24" s="717" t="n"/>
    </row>
    <row r="25" ht="15.75" customHeight="1">
      <c r="B25" s="318" t="n"/>
      <c r="C25" s="331" t="n"/>
      <c r="D25" s="331" t="n"/>
      <c r="E25" s="768" t="n"/>
      <c r="F25" s="768" t="n"/>
      <c r="G25" s="331" t="n"/>
      <c r="H25" s="331" t="n"/>
      <c r="I25" s="331" t="n"/>
      <c r="J25" s="716" t="n"/>
      <c r="K25" s="716" t="n"/>
      <c r="L25" s="331" t="n"/>
      <c r="M25" s="331" t="n"/>
      <c r="N25" s="716" t="n"/>
      <c r="O25" s="716" t="n"/>
      <c r="P25" s="333" t="n"/>
      <c r="Q25" s="334" t="n"/>
    </row>
    <row r="26">
      <c r="B26" s="318" t="n"/>
      <c r="C26" s="413" t="inlineStr">
        <is>
          <t>RESULTADOS</t>
        </is>
      </c>
      <c r="D26" s="805" t="n"/>
      <c r="E26" s="805" t="n"/>
      <c r="F26" s="805" t="n"/>
      <c r="G26" s="805" t="n"/>
      <c r="H26" s="805" t="n"/>
      <c r="I26" s="805" t="n"/>
      <c r="J26" s="805" t="n"/>
      <c r="K26" s="805" t="n"/>
      <c r="L26" s="805" t="n"/>
      <c r="M26" s="805" t="n"/>
      <c r="N26" s="805" t="n"/>
      <c r="O26" s="800" t="n"/>
      <c r="P26" s="333" t="n"/>
      <c r="Q26" s="334" t="n"/>
    </row>
    <row r="27" ht="15" customHeight="1">
      <c r="B27" s="318" t="n"/>
      <c r="C27" s="769" t="n"/>
      <c r="J27" s="761" t="inlineStr">
        <is>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is>
      </c>
      <c r="O27" s="804" t="n"/>
      <c r="P27" s="333" t="n"/>
      <c r="Q27" s="334" t="n"/>
      <c r="R27" s="733" t="n"/>
      <c r="S27" s="777" t="n"/>
      <c r="U27" s="733" t="n"/>
      <c r="V27" s="734" t="n"/>
    </row>
    <row r="28" ht="16.5" customHeight="1">
      <c r="B28" s="318" t="n"/>
      <c r="C28" s="803" t="n"/>
      <c r="J28" s="531" t="inlineStr">
        <is>
          <t xml:space="preserve">Actualmente se encuentran publicados 13 capítulos de libros reportados a atraves del GrupLAC,los cuales pertenecen a la Facultad de ciencias agropecuarias
se tiene previsto que para el IIPA-2020 se realice la publicación de los demás capítulos de libros proyectados por los Grupos de Investigación. 
Los docentes están generando productos de Ciencia tecnología e innovación que se encuentran en proceso de aprobación,  perfeccionamiento y finalización  para darse a conocer en el IIPA de 2020, como ejemplo eventos y ponencias aplazados en el IPA que se desarrollaran de manera virtual en el IIPA de 2020 por la situación actual del país, los docentes están apuntando a escribir mas para dar a conocer sus resultados, en proceso de registro de software entre otros aspectos. </t>
        </is>
      </c>
      <c r="O28" s="804" t="n"/>
      <c r="P28" s="333" t="n"/>
      <c r="Q28" s="334" t="n"/>
    </row>
    <row r="29" ht="16.5" customHeight="1">
      <c r="B29" s="318" t="n"/>
      <c r="C29" s="803" t="n"/>
      <c r="O29" s="804" t="n"/>
      <c r="P29" s="333" t="n"/>
      <c r="Q29" s="334" t="n"/>
    </row>
    <row r="30" ht="39" customHeight="1">
      <c r="B30" s="318" t="n"/>
      <c r="C30" s="803" t="n"/>
      <c r="O30" s="804" t="n"/>
      <c r="P30" s="333" t="n"/>
      <c r="Q30" s="334" t="n"/>
    </row>
    <row r="31" ht="30" customHeight="1">
      <c r="B31" s="318" t="n"/>
      <c r="C31" s="803" t="n"/>
      <c r="O31" s="804" t="n"/>
      <c r="P31" s="333" t="n"/>
      <c r="Q31" s="334" t="n"/>
    </row>
    <row r="32" ht="35.25" customHeight="1">
      <c r="B32" s="318" t="n"/>
      <c r="C32" s="803" t="n"/>
      <c r="O32" s="804" t="n"/>
      <c r="P32" s="333" t="n"/>
      <c r="Q32" s="334" t="n"/>
    </row>
    <row r="33" ht="21" customHeight="1">
      <c r="B33" s="318" t="n"/>
      <c r="C33" s="803" t="n"/>
      <c r="O33" s="804" t="n"/>
      <c r="P33" s="318" t="n"/>
    </row>
    <row r="34" ht="15" customHeight="1">
      <c r="B34" s="318" t="n"/>
      <c r="C34" s="803" t="n"/>
      <c r="J34" s="761" t="inlineStr">
        <is>
          <t>ACCIÓN FORMULADA
Reformular la meta para el próximo año dependiendo de los recursos asignados.</t>
        </is>
      </c>
      <c r="O34" s="804" t="n"/>
      <c r="P34" s="318" t="n"/>
    </row>
    <row r="35" ht="15" customHeight="1">
      <c r="B35" s="318" t="n"/>
      <c r="C35" s="803" t="n"/>
      <c r="J35" s="531" t="inlineStr">
        <is>
          <t xml:space="preserve">Solicitar a los docentes lideres de Grupos de Investigación el reporte de la producción al GrupLAC
Realizar seguimiento a la productividad vigencia 2020, generada por los grupos de investigación. </t>
        </is>
      </c>
      <c r="O35" s="804" t="n"/>
      <c r="P35" s="318" t="n"/>
    </row>
    <row r="36">
      <c r="B36" s="318" t="n"/>
      <c r="C36" s="803" t="n"/>
      <c r="O36" s="804" t="n"/>
      <c r="P36" s="318" t="n"/>
    </row>
    <row r="37">
      <c r="B37" s="318" t="n"/>
      <c r="C37" s="803" t="n"/>
      <c r="O37" s="804" t="n"/>
      <c r="P37" s="318" t="n"/>
    </row>
    <row r="38">
      <c r="B38" s="318" t="n"/>
      <c r="C38" s="803" t="n"/>
      <c r="O38" s="804" t="n"/>
      <c r="P38" s="318" t="n"/>
    </row>
    <row r="39">
      <c r="B39" s="318" t="n"/>
      <c r="C39" s="803" t="n"/>
      <c r="O39" s="804" t="n"/>
      <c r="P39" s="318" t="n"/>
    </row>
    <row r="40">
      <c r="B40" s="318" t="n"/>
      <c r="C40" s="803" t="n"/>
      <c r="O40" s="804" t="n"/>
      <c r="P40" s="318" t="n"/>
    </row>
    <row r="41">
      <c r="B41" s="318" t="n"/>
      <c r="C41" s="803" t="n"/>
      <c r="J41" s="772" t="inlineStr">
        <is>
          <t xml:space="preserve">RESPONSABLE </t>
        </is>
      </c>
      <c r="O41" s="804" t="n"/>
      <c r="P41" s="318" t="n"/>
    </row>
    <row r="42" ht="15" customHeight="1">
      <c r="B42" s="318" t="n"/>
      <c r="C42" s="803" t="n"/>
      <c r="J42" s="759">
        <f>E14</f>
        <v/>
      </c>
      <c r="O42" s="804" t="n"/>
      <c r="P42" s="318" t="n"/>
    </row>
    <row r="43">
      <c r="B43" s="318" t="n"/>
      <c r="C43" s="806" t="n"/>
      <c r="D43" s="808" t="n"/>
      <c r="E43" s="808" t="n"/>
      <c r="F43" s="808" t="n"/>
      <c r="G43" s="808" t="n"/>
      <c r="H43" s="808" t="n"/>
      <c r="I43" s="808" t="n"/>
      <c r="J43" s="335" t="n"/>
      <c r="K43" s="335" t="n"/>
      <c r="L43" s="335" t="n"/>
      <c r="M43" s="335" t="n"/>
      <c r="N43" s="335" t="n"/>
      <c r="O43" s="336" t="n"/>
      <c r="P43" s="318" t="n"/>
    </row>
    <row r="44">
      <c r="B44" s="318" t="n"/>
      <c r="C44" s="768" t="n"/>
      <c r="D44" s="768" t="n"/>
      <c r="E44" s="768" t="n"/>
      <c r="F44" s="768" t="n"/>
      <c r="G44" s="768" t="n"/>
      <c r="H44" s="768" t="n"/>
      <c r="I44" s="768" t="n"/>
      <c r="J44" s="484" t="n"/>
      <c r="K44" s="484" t="n"/>
      <c r="L44" s="484" t="n"/>
      <c r="M44" s="484" t="n"/>
      <c r="N44" s="484" t="n"/>
      <c r="O44" s="484" t="n"/>
      <c r="P44" s="318" t="n"/>
    </row>
    <row r="45" ht="15" customHeight="1">
      <c r="B45" s="318" t="n"/>
      <c r="C45" s="778" t="inlineStr">
        <is>
          <t>PERIODO DE EVALUACIÓN</t>
        </is>
      </c>
      <c r="D45" s="801" t="n"/>
      <c r="E45" s="801" t="n"/>
      <c r="F45" s="801" t="n"/>
      <c r="G45" s="801" t="n"/>
      <c r="H45" s="801" t="n"/>
      <c r="I45" s="801" t="n"/>
      <c r="J45" s="801" t="n"/>
      <c r="K45" s="801" t="n"/>
      <c r="L45" s="801" t="n"/>
      <c r="M45" s="801" t="n"/>
      <c r="N45" s="801" t="n"/>
      <c r="O45" s="802" t="n"/>
      <c r="P45" s="318" t="n"/>
    </row>
    <row r="46" ht="15.75" customHeight="1">
      <c r="B46" s="318" t="n"/>
      <c r="C46" s="338" t="inlineStr">
        <is>
          <t>MES</t>
        </is>
      </c>
      <c r="D46" s="339">
        <f>IF(J23="MENSUAL","ENERO",IF(J23="TRIMESTRAL","MARZO",IF(J23="SEMESTRAL","JUNIO",IF(J23="ANUAL",YEAR(TODAY()),""))))</f>
        <v/>
      </c>
      <c r="E46" s="339">
        <f>IF(J23="MENSUAL","FEBRERO",IF(J23="TRIMESTRAL","JUNIO",IF(J23="SEMESTRAL","DICIEMBRE","")))</f>
        <v/>
      </c>
      <c r="F46" s="339">
        <f>IF(J23="MENSUAL","MARZO",IF(J23="TRIMESTRAL","SEPTIEMBRE",""))</f>
        <v/>
      </c>
      <c r="G46" s="339">
        <f>IF(J23="MENSUAL","ABRIL",IF(J23="TRIMESTRAL","DICIEMBRE",""))</f>
        <v/>
      </c>
      <c r="H46" s="339">
        <f>IF(J23="MENSUAL","MAYO","")</f>
        <v/>
      </c>
      <c r="I46" s="339">
        <f>IF(J23="MENSUAL","JUNIO","")</f>
        <v/>
      </c>
      <c r="J46" s="339">
        <f>IF(J23="MENSUAL","JULIO","")</f>
        <v/>
      </c>
      <c r="K46" s="339">
        <f>IF(J23="MENSUAL","AGOSTO","")</f>
        <v/>
      </c>
      <c r="L46" s="339">
        <f>IF(J23="MENSUAL","SEPTIEMBRE","")</f>
        <v/>
      </c>
      <c r="M46" s="339">
        <f>IF(J23="MENSUAL","OCTUBRE","")</f>
        <v/>
      </c>
      <c r="N46" s="339">
        <f>IF(J23="MENSUAL","NOVIEMBRE","")</f>
        <v/>
      </c>
      <c r="O46" s="339">
        <f>IF(J23="MENSUAL","DICIEMBRE","")</f>
        <v/>
      </c>
      <c r="P46" s="318" t="n"/>
    </row>
    <row r="47" ht="52.5" customHeight="1">
      <c r="B47" s="318" t="n"/>
      <c r="C47" s="310">
        <f>E18</f>
        <v/>
      </c>
      <c r="D47" s="339" t="n">
        <v>13</v>
      </c>
      <c r="E47" s="339" t="n"/>
      <c r="F47" s="339" t="n"/>
      <c r="G47" s="339" t="n"/>
      <c r="H47" s="339" t="n"/>
      <c r="I47" s="339" t="n"/>
      <c r="J47" s="339" t="n"/>
      <c r="K47" s="339" t="n"/>
      <c r="L47" s="339" t="n"/>
      <c r="M47" s="339" t="n"/>
      <c r="N47" s="339" t="n"/>
      <c r="O47" s="339" t="n"/>
      <c r="P47" s="318" t="n"/>
    </row>
    <row r="48" ht="15.75" customHeight="1">
      <c r="B48" s="318" t="n"/>
      <c r="C48" s="341">
        <f>G19</f>
        <v/>
      </c>
      <c r="D48" s="342" t="n"/>
      <c r="E48" s="342" t="n"/>
      <c r="F48" s="342" t="n"/>
      <c r="G48" s="342" t="n"/>
      <c r="H48" s="342" t="n"/>
      <c r="I48" s="342" t="n"/>
      <c r="J48" s="342" t="n"/>
      <c r="K48" s="342" t="n"/>
      <c r="L48" s="342" t="n"/>
      <c r="M48" s="342" t="n"/>
      <c r="N48" s="342" t="n"/>
      <c r="O48" s="343" t="n"/>
      <c r="P48" s="318" t="n"/>
    </row>
    <row r="49">
      <c r="B49" s="318" t="n"/>
      <c r="C49" s="344" t="inlineStr">
        <is>
          <t xml:space="preserve">VALOR </t>
        </is>
      </c>
      <c r="D49" s="345">
        <f>IFERROR(IF($E$17=1,D47/D48,IF($E$17=2,D47,"")),"")</f>
        <v/>
      </c>
      <c r="E49" s="345">
        <f>IFERROR(IF($E$17=1,E47/E48,IF($E$17=2,E47,"")),"")</f>
        <v/>
      </c>
      <c r="F49" s="345">
        <f>IFERROR(IF($E$17=1,F47/F48,IF($E$17=2,F47,"")),"")</f>
        <v/>
      </c>
      <c r="G49" s="345">
        <f>IFERROR(IF($E$17=1,G47/G48,IF($E$17=2,G47,"")),"")</f>
        <v/>
      </c>
      <c r="H49" s="346">
        <f>IFERROR(IF($E$17=1,H47/H48,IF($E$17=2,H47,"")),"")</f>
        <v/>
      </c>
      <c r="I49" s="346">
        <f>IFERROR(IF($E$17=1,I47/I48,IF($E$17=2,I47,"")),"")</f>
        <v/>
      </c>
      <c r="J49" s="346">
        <f>IFERROR(IF($E$17=1,J47/J48,IF($E$17=2,J47,"")),"")</f>
        <v/>
      </c>
      <c r="K49" s="346">
        <f>IFERROR(IF($E$17=1,K47/K48,IF($E$17=2,K47,"")),"")</f>
        <v/>
      </c>
      <c r="L49" s="346">
        <f>IFERROR(IF($E$17=1,L47/L48,IF($E$17=2,L47,"")),"")</f>
        <v/>
      </c>
      <c r="M49" s="346">
        <f>IFERROR(IF($E$17=1,M47/M48,IF($E$17=2,M47,"")),"")</f>
        <v/>
      </c>
      <c r="N49" s="346">
        <f>IFERROR(IF($E$17=1,N47/N48,IF($E$17=2,N47,"")),"")</f>
        <v/>
      </c>
      <c r="O49" s="346">
        <f>IFERROR(IF($E$17=1,O47/O48,IF($E$17=2,O47,"")),"")</f>
        <v/>
      </c>
      <c r="P49" s="318" t="n"/>
    </row>
    <row r="50">
      <c r="B50" s="318" t="n"/>
      <c r="C50" s="347" t="inlineStr">
        <is>
          <t>META PONDERADA</t>
        </is>
      </c>
      <c r="D50" s="348">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348">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348">
        <f>IF(AND(N23="ANUAL",J23="MENSUAL"),N17/12+E50,IF(AND(N23="ANUAL",J23="TRIMESTRAL"),N17/4+E50,IF(AND(N23="SEMESTRAL",J23="MENSUAL"),N17/6+E50,IF(AND(N23="SEMESTRAL",J23="TRIMESTRAL"),N17/2,IF(AND(N23="TRIMESTRAL",J23="MENSUAL"),N17/3+E50,IF(AND(N23="TRIMESTRAL",J23="TRIMESTRAL"),N17,IF(AND(N23="MENSUAL",J23="MENSUAL"),N17,"")))))))</f>
        <v/>
      </c>
      <c r="G50" s="348">
        <f>IF(AND(N23="ANUAL",J23="MENSUAL"),N17/12+F50,IF(AND(N23="ANUAL",J23="TRIMESTRAL"),N17/4+F50,IF(AND(N23="SEMESTRAL",J23="MENSUAL"),N17/6+F50,IF(AND(N23="SEMESTRAL",J23="TRIMESTRAL"),N17/2+F50,IF(AND(N23="TRIMESTRAL",J23="MENSUAL"),N17/3,IF(AND(N23="TRIMESTRAL",J23="TRIMESTRAL"),N17,IF(AND(N23="MENSUAL",J23="MENSUAL"),N17,"")))))))</f>
        <v/>
      </c>
      <c r="H50" s="348">
        <f>IF(AND($N$23="ANUAL",$J$23="MENSUAL"),$N$17/12+G50,IF(AND(N23="SEMESTRAL",J23="MENSUAL"),N17/6+G50,IF(AND(N23="TRIMESTRAL",J23="MENSUAL"),N17/3+G50,IF(AND(N23="MENSUAL",J23="MENSUAL"),N17,""))))</f>
        <v/>
      </c>
      <c r="I50" s="348">
        <f>IF(AND($N$23="ANUAL",$J$23="MENSUAL"),$N$17/12+H50,IF(AND(N23="SEMESTRAL",J23="MENSUAL"),N17/6+H50,IF(AND(N23="TRIMESTRAL",J23="MENSUAL"),N17/3+H50,IF(AND(N23="MENSUAL",J23="MENSUAL"),N17,""))))</f>
        <v/>
      </c>
      <c r="J50" s="348">
        <f>IF(AND($N$23="ANUAL",$J$23="MENSUAL"),$N$17/12+I50,IF(AND(N23="SEMESTRAL",J23="MENSUAL"),N17/6,IF(AND(N23="TRIMESTRAL",J23="MENSUAL"),N17/3,IF(AND(N23="MENSUAL",J23="MENSUAL"),N17,""))))</f>
        <v/>
      </c>
      <c r="K50" s="348">
        <f>IF(AND($N$23="ANUAL",$J$23="MENSUAL"),$N$17/12+J50,IF(AND(N23="SEMESTRAL",J23="MENSUAL"),N17/6+J50,IF(AND(N23="TRIMESTRAL",J23="MENSUAL"),N17/3+J50,IF(AND(N23="MENSUAL",J23="MENSUAL"),N17,""))))</f>
        <v/>
      </c>
      <c r="L50" s="348">
        <f>IF(AND($N$23="ANUAL",$J$23="MENSUAL"),$N$17/12+K50,IF(AND(N23="SEMESTRAL",J23="MENSUAL"),N17/6+K50,IF(AND(N23="TRIMESTRAL",J23="MENSUAL"),N17/3+K50,IF(AND(N23="MENSUAL",J23="MENSUAL"),N17,""))))</f>
        <v/>
      </c>
      <c r="M50" s="348">
        <f>IF(AND($N$23="ANUAL",$J$23="MENSUAL"),$N$17/12+L50,IF(AND(N23="SEMESTRAL",J23="MENSUAL"),N17/6+L50,IF(AND(N23="TRIMESTRAL",J23="MENSUAL"),N17/3,IF(AND(N23="MENSUAL",J23="MENSUAL"),N17,""))))</f>
        <v/>
      </c>
      <c r="N50" s="348">
        <f>IF(AND($N$23="ANUAL",$J$23="MENSUAL"),$N$17/12+M50,IF(AND(N23="SEMESTRAL",J23="MENSUAL"),N17/6+M50,IF(AND(N23="TRIMESTRAL",J23="MENSUAL"),N17/3+M50,IF(AND(N23="MENSUAL",J23="MENSUAL"),N17,""))))</f>
        <v/>
      </c>
      <c r="O50" s="348">
        <f>IF(AND($N$23="ANUAL",$J$23="MENSUAL"),$N$17/12+N50,IF(AND(N23="SEMESTRAL",J23="MENSUAL"),N17/6+N50,IF(AND(N23="TRIMESTRAL",J23="MENSUAL"),N17/3+N50,IF(AND(N23="MENSUAL",J23="MENSUAL"),N17,""))))</f>
        <v/>
      </c>
      <c r="P50" s="318" t="n"/>
    </row>
    <row r="51">
      <c r="B51" s="318" t="n"/>
      <c r="C51" s="349" t="n"/>
      <c r="D51" s="350" t="n"/>
      <c r="E51" s="350" t="n"/>
      <c r="F51" s="350" t="n"/>
      <c r="G51" s="350" t="n"/>
      <c r="H51" s="350" t="n"/>
      <c r="I51" s="350" t="n"/>
      <c r="J51" s="350" t="n"/>
      <c r="K51" s="350" t="n"/>
      <c r="L51" s="350" t="n"/>
      <c r="M51" s="350" t="n"/>
      <c r="N51" s="350" t="n"/>
      <c r="O51" s="350" t="n"/>
      <c r="P51" s="318" t="n"/>
    </row>
    <row r="52">
      <c r="B52" s="318" t="n"/>
      <c r="C52" s="779" t="inlineStr">
        <is>
          <t>NIVEL DE SEGREGACIÓN *</t>
        </is>
      </c>
      <c r="D52" s="805" t="n"/>
      <c r="E52" s="805" t="n"/>
      <c r="F52" s="805" t="n"/>
      <c r="G52" s="805" t="n"/>
      <c r="H52" s="805" t="n"/>
      <c r="I52" s="805" t="n"/>
      <c r="J52" s="805" t="n"/>
      <c r="K52" s="805" t="n"/>
      <c r="L52" s="805" t="n"/>
      <c r="M52" s="805" t="n"/>
      <c r="N52" s="805" t="n"/>
      <c r="O52" s="800" t="n"/>
      <c r="P52" s="318" t="n"/>
    </row>
    <row r="53">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row>
    <row r="54">
      <c r="B54" s="318" t="n"/>
      <c r="C54" s="785" t="n"/>
      <c r="D54" s="820" t="n"/>
      <c r="E54" s="820" t="n"/>
      <c r="F54" s="821" t="n"/>
      <c r="G54" s="785" t="n"/>
      <c r="H54" s="820" t="n"/>
      <c r="I54" s="820" t="n"/>
      <c r="J54" s="821" t="n"/>
      <c r="K54" s="785" t="n"/>
      <c r="L54" s="820" t="n"/>
      <c r="M54" s="820" t="n"/>
      <c r="N54" s="820" t="n"/>
      <c r="O54" s="821" t="n"/>
      <c r="P54" s="318" t="n"/>
    </row>
    <row r="55">
      <c r="B55" s="318" t="n"/>
      <c r="C55" s="785" t="n"/>
      <c r="D55" s="820" t="n"/>
      <c r="E55" s="820" t="n"/>
      <c r="F55" s="821" t="n"/>
      <c r="G55" s="785" t="n"/>
      <c r="H55" s="820" t="n"/>
      <c r="I55" s="820" t="n"/>
      <c r="J55" s="821" t="n"/>
      <c r="K55" s="785" t="n"/>
      <c r="L55" s="820" t="n"/>
      <c r="M55" s="820" t="n"/>
      <c r="N55" s="820" t="n"/>
      <c r="O55" s="821" t="n"/>
      <c r="P55" s="318" t="n"/>
    </row>
    <row r="56">
      <c r="B56" s="318" t="n"/>
      <c r="C56" s="785" t="n"/>
      <c r="D56" s="820" t="n"/>
      <c r="E56" s="820" t="n"/>
      <c r="F56" s="821" t="n"/>
      <c r="G56" s="785" t="n"/>
      <c r="H56" s="820" t="n"/>
      <c r="I56" s="820" t="n"/>
      <c r="J56" s="821" t="n"/>
      <c r="K56" s="785" t="n"/>
      <c r="L56" s="820" t="n"/>
      <c r="M56" s="820" t="n"/>
      <c r="N56" s="820" t="n"/>
      <c r="O56" s="821" t="n"/>
      <c r="P56" s="318" t="n"/>
    </row>
    <row r="57">
      <c r="B57" s="318" t="n"/>
      <c r="C57" s="785" t="n"/>
      <c r="D57" s="820" t="n"/>
      <c r="E57" s="820" t="n"/>
      <c r="F57" s="821" t="n"/>
      <c r="G57" s="785" t="n"/>
      <c r="H57" s="820" t="n"/>
      <c r="I57" s="820" t="n"/>
      <c r="J57" s="821" t="n"/>
      <c r="K57" s="785" t="n"/>
      <c r="L57" s="820" t="n"/>
      <c r="M57" s="820" t="n"/>
      <c r="N57" s="820" t="n"/>
      <c r="O57" s="821" t="n"/>
      <c r="P57" s="318" t="n"/>
    </row>
    <row r="58">
      <c r="B58" s="318" t="n"/>
      <c r="C58" s="785" t="n"/>
      <c r="D58" s="820" t="n"/>
      <c r="E58" s="820" t="n"/>
      <c r="F58" s="821" t="n"/>
      <c r="G58" s="785" t="n"/>
      <c r="H58" s="820" t="n"/>
      <c r="I58" s="820" t="n"/>
      <c r="J58" s="821" t="n"/>
      <c r="K58" s="785" t="n"/>
      <c r="L58" s="820" t="n"/>
      <c r="M58" s="820" t="n"/>
      <c r="N58" s="820" t="n"/>
      <c r="O58" s="821" t="n"/>
      <c r="P58" s="318" t="n"/>
    </row>
    <row r="59">
      <c r="B59" s="318" t="n"/>
      <c r="C59" s="785" t="n"/>
      <c r="D59" s="820" t="n"/>
      <c r="E59" s="820" t="n"/>
      <c r="F59" s="821" t="n"/>
      <c r="G59" s="785" t="n"/>
      <c r="H59" s="820" t="n"/>
      <c r="I59" s="820" t="n"/>
      <c r="J59" s="821" t="n"/>
      <c r="K59" s="785" t="n"/>
      <c r="L59" s="820" t="n"/>
      <c r="M59" s="820" t="n"/>
      <c r="N59" s="820" t="n"/>
      <c r="O59" s="821" t="n"/>
      <c r="P59" s="318" t="n"/>
    </row>
    <row r="60">
      <c r="B60" s="318" t="n"/>
      <c r="C60" s="788" t="n"/>
      <c r="D60" s="812" t="n"/>
      <c r="E60" s="812" t="n"/>
      <c r="F60" s="812" t="n"/>
      <c r="G60" s="788" t="n"/>
      <c r="H60" s="812" t="n"/>
      <c r="I60" s="812" t="n"/>
      <c r="J60" s="812" t="n"/>
      <c r="K60" s="788" t="n"/>
      <c r="L60" s="812" t="n"/>
      <c r="M60" s="812" t="n"/>
      <c r="N60" s="812" t="n"/>
      <c r="O60" s="812" t="n"/>
      <c r="P60" s="318" t="n"/>
    </row>
    <row r="61">
      <c r="B61" s="318" t="n"/>
      <c r="C61" s="349" t="n"/>
      <c r="D61" s="350" t="n"/>
      <c r="E61" s="350" t="n"/>
      <c r="F61" s="350" t="n"/>
      <c r="G61" s="350" t="n"/>
      <c r="H61" s="350" t="n"/>
      <c r="I61" s="350" t="n"/>
      <c r="J61" s="350" t="n"/>
      <c r="K61" s="350" t="n"/>
      <c r="L61" s="350" t="n"/>
      <c r="M61" s="350" t="n"/>
      <c r="N61" s="350" t="n"/>
      <c r="O61" s="350" t="n"/>
      <c r="P61" s="318" t="n"/>
    </row>
    <row r="62">
      <c r="B62" s="318" t="n"/>
      <c r="C62" s="349" t="n"/>
      <c r="D62" s="350" t="n"/>
      <c r="E62" s="350" t="n"/>
      <c r="F62" s="350" t="n"/>
      <c r="G62" s="350" t="n"/>
      <c r="H62" s="350" t="n"/>
      <c r="I62" s="350" t="n"/>
      <c r="J62" s="350" t="n"/>
      <c r="K62" s="350" t="n"/>
      <c r="L62" s="350" t="n"/>
      <c r="M62" s="350" t="n"/>
      <c r="N62" s="350" t="n"/>
      <c r="O62" s="350" t="n"/>
      <c r="P62" s="318" t="n"/>
    </row>
    <row r="63">
      <c r="B63" s="318" t="n"/>
      <c r="C63" s="349" t="n"/>
      <c r="D63" s="350" t="n"/>
      <c r="E63" s="350" t="n"/>
      <c r="F63" s="350" t="n"/>
      <c r="G63" s="350" t="n"/>
      <c r="H63" s="350" t="n"/>
      <c r="I63" s="350" t="n"/>
      <c r="J63" s="350" t="n"/>
      <c r="K63" s="350" t="n"/>
      <c r="L63" s="350" t="n"/>
      <c r="M63" s="350" t="n"/>
      <c r="N63" s="350" t="n"/>
      <c r="O63" s="350" t="n"/>
      <c r="P63" s="318" t="n"/>
    </row>
    <row r="64">
      <c r="B64" s="318" t="n"/>
      <c r="C64" s="318" t="n"/>
      <c r="D64" s="318" t="n"/>
      <c r="E64" s="318" t="n"/>
      <c r="F64" s="318" t="n"/>
      <c r="G64" s="318" t="n"/>
      <c r="H64" s="318" t="n"/>
      <c r="I64" s="318" t="n"/>
      <c r="J64" s="318" t="n"/>
      <c r="K64" s="318" t="n"/>
      <c r="L64" s="318" t="n"/>
      <c r="M64" s="318" t="n"/>
      <c r="N64" s="318" t="n"/>
      <c r="O64" s="318" t="n"/>
      <c r="P64" s="318" t="n"/>
    </row>
    <row r="65" customFormat="1" s="354">
      <c r="A65" s="353" t="n"/>
      <c r="B65" s="353" t="n"/>
      <c r="C65" s="353" t="n"/>
      <c r="D65" s="353" t="n"/>
      <c r="E65" s="353" t="n"/>
      <c r="F65" s="353" t="n"/>
      <c r="G65" s="353" t="n"/>
      <c r="H65" s="353" t="n"/>
      <c r="I65" s="353" t="n"/>
      <c r="J65" s="353" t="n"/>
      <c r="K65" s="353" t="n"/>
      <c r="L65" s="353" t="n"/>
      <c r="M65" s="353" t="n"/>
      <c r="N65" s="353" t="n"/>
      <c r="O65" s="353" t="n"/>
      <c r="P65" s="353" t="n"/>
      <c r="Q65" s="353" t="n"/>
      <c r="R65" s="353" t="n"/>
      <c r="S65" s="353" t="n"/>
      <c r="T65" s="353" t="n"/>
      <c r="U65" s="353" t="n"/>
      <c r="V65" s="353" t="n"/>
      <c r="W65" s="353" t="n"/>
      <c r="X65" s="353" t="n"/>
      <c r="Y65" s="353" t="n"/>
      <c r="Z65" s="353" t="n"/>
      <c r="AA65" s="353" t="n"/>
      <c r="AB65" s="353" t="n"/>
    </row>
    <row r="66" customFormat="1" s="354">
      <c r="A66" s="353" t="n"/>
      <c r="B66" s="353" t="n"/>
      <c r="C66" s="353" t="n"/>
      <c r="D66" s="353" t="n"/>
      <c r="E66" s="353" t="n"/>
      <c r="F66" s="353" t="n"/>
      <c r="G66" s="353" t="n"/>
      <c r="H66" s="353" t="n"/>
      <c r="I66" s="353" t="n"/>
      <c r="J66" s="353" t="n"/>
      <c r="K66" s="353" t="n"/>
      <c r="L66" s="353" t="n"/>
      <c r="M66" s="353" t="n"/>
      <c r="N66" s="353" t="n"/>
      <c r="O66" s="353" t="n"/>
      <c r="P66" s="353" t="n"/>
      <c r="Q66" s="353" t="n"/>
      <c r="R66" s="353" t="n"/>
      <c r="S66" s="353" t="n"/>
      <c r="T66" s="353" t="n"/>
      <c r="U66" s="353" t="n"/>
      <c r="V66" s="353" t="n"/>
      <c r="W66" s="353" t="n"/>
      <c r="X66" s="353" t="n"/>
      <c r="Y66" s="353" t="n"/>
      <c r="Z66" s="353" t="n"/>
      <c r="AA66" s="353" t="n"/>
      <c r="AB66" s="353" t="n"/>
    </row>
    <row r="67" customFormat="1" s="354">
      <c r="A67" s="353" t="n"/>
      <c r="B67" s="353" t="n"/>
      <c r="C67" s="353" t="n"/>
      <c r="D67" s="353" t="n"/>
      <c r="E67" s="353" t="n"/>
      <c r="F67" s="353" t="n"/>
      <c r="G67" s="353" t="n"/>
      <c r="H67" s="353" t="n"/>
      <c r="I67" s="353" t="n"/>
      <c r="J67" s="353" t="n"/>
      <c r="K67" s="353" t="n"/>
      <c r="L67" s="353" t="n"/>
      <c r="M67" s="353" t="n"/>
      <c r="N67" s="353" t="n"/>
      <c r="O67" s="353" t="n"/>
      <c r="P67" s="353" t="n"/>
      <c r="Q67" s="353" t="n"/>
      <c r="R67" s="353" t="n"/>
      <c r="S67" s="353" t="n"/>
      <c r="T67" s="353" t="n"/>
      <c r="U67" s="353" t="n"/>
      <c r="V67" s="353" t="n"/>
      <c r="W67" s="353" t="n"/>
      <c r="X67" s="353" t="n"/>
      <c r="Y67" s="353" t="n"/>
      <c r="Z67" s="353" t="n"/>
      <c r="AA67" s="353" t="n"/>
      <c r="AB67" s="353" t="n"/>
    </row>
    <row r="68" customFormat="1" s="354">
      <c r="A68" s="353" t="n"/>
      <c r="B68" s="353" t="n"/>
      <c r="C68" s="353" t="n"/>
      <c r="D68" s="353" t="n"/>
      <c r="E68" s="353" t="n"/>
      <c r="F68" s="353" t="n"/>
      <c r="G68" s="353" t="n"/>
      <c r="H68" s="353" t="n"/>
      <c r="I68" s="353" t="n"/>
      <c r="J68" s="353" t="n"/>
      <c r="K68" s="353" t="n"/>
      <c r="L68" s="353" t="n"/>
      <c r="M68" s="353" t="n"/>
      <c r="N68" s="353" t="n"/>
      <c r="O68" s="353" t="n"/>
      <c r="P68" s="353" t="n"/>
      <c r="Q68" s="353" t="n"/>
      <c r="R68" s="353" t="n"/>
      <c r="S68" s="353" t="n"/>
      <c r="T68" s="353" t="n"/>
      <c r="U68" s="353" t="n"/>
      <c r="V68" s="353" t="n"/>
      <c r="W68" s="353" t="n"/>
      <c r="X68" s="353" t="n"/>
      <c r="Y68" s="353" t="n"/>
      <c r="Z68" s="353" t="n"/>
      <c r="AA68" s="353" t="n"/>
      <c r="AB68" s="353" t="n"/>
    </row>
    <row r="69" customFormat="1" s="354">
      <c r="A69" s="353" t="n"/>
      <c r="B69" s="353" t="n"/>
      <c r="C69" s="353" t="n"/>
      <c r="D69" s="353" t="n"/>
      <c r="E69" s="353" t="n"/>
      <c r="F69" s="353" t="n"/>
      <c r="G69" s="353" t="n"/>
      <c r="H69" s="353" t="n"/>
      <c r="I69" s="353" t="n"/>
      <c r="J69" s="353" t="n"/>
      <c r="K69" s="353" t="n"/>
      <c r="L69" s="353" t="n"/>
      <c r="M69" s="353" t="n"/>
      <c r="N69" s="353" t="n"/>
      <c r="O69" s="353" t="n"/>
      <c r="P69" s="353" t="n"/>
      <c r="Q69" s="353" t="n"/>
      <c r="R69" s="353" t="n"/>
      <c r="S69" s="353" t="n"/>
      <c r="T69" s="353" t="n"/>
      <c r="U69" s="353" t="n"/>
      <c r="V69" s="353" t="n"/>
      <c r="W69" s="353" t="n"/>
      <c r="X69" s="353" t="n"/>
      <c r="Y69" s="353" t="n"/>
      <c r="Z69" s="353" t="n"/>
      <c r="AA69" s="353" t="n"/>
      <c r="AB69" s="353" t="n"/>
    </row>
    <row r="70" customFormat="1" s="354">
      <c r="A70" s="353" t="n"/>
      <c r="B70" s="353" t="n"/>
      <c r="C70" s="353" t="n"/>
      <c r="D70" s="353" t="n"/>
      <c r="E70" s="353" t="n"/>
      <c r="F70" s="353" t="n"/>
      <c r="G70" s="353" t="n"/>
      <c r="H70" s="353" t="n"/>
      <c r="I70" s="353" t="n"/>
      <c r="J70" s="353" t="n"/>
      <c r="K70" s="353" t="n"/>
      <c r="L70" s="353" t="n"/>
      <c r="M70" s="353" t="n"/>
      <c r="N70" s="353" t="n"/>
      <c r="O70" s="353" t="n"/>
      <c r="P70" s="353" t="n"/>
      <c r="Q70" s="353" t="n"/>
      <c r="R70" s="353" t="n"/>
      <c r="S70" s="353" t="n"/>
      <c r="T70" s="353" t="n"/>
      <c r="U70" s="353" t="n"/>
      <c r="V70" s="353" t="n"/>
      <c r="W70" s="353" t="n"/>
      <c r="X70" s="353" t="n"/>
      <c r="Y70" s="353" t="n"/>
      <c r="Z70" s="353" t="n"/>
      <c r="AA70" s="353" t="n"/>
      <c r="AB70" s="353" t="n"/>
    </row>
    <row r="71" customFormat="1" s="354">
      <c r="A71" s="353" t="n"/>
      <c r="B71" s="353" t="n"/>
      <c r="C71" s="353" t="n"/>
      <c r="D71" s="353" t="n"/>
      <c r="E71" s="353" t="n"/>
      <c r="F71" s="353" t="n"/>
      <c r="G71" s="353" t="n"/>
      <c r="H71" s="353" t="n"/>
      <c r="I71" s="353" t="n"/>
      <c r="J71" s="353" t="n"/>
      <c r="K71" s="353" t="n"/>
      <c r="L71" s="353" t="n"/>
      <c r="M71" s="353" t="n"/>
      <c r="N71" s="353" t="n"/>
      <c r="O71" s="353" t="n"/>
      <c r="P71" s="353" t="n"/>
      <c r="Q71" s="353" t="n"/>
      <c r="R71" s="353" t="n"/>
      <c r="S71" s="353" t="n"/>
      <c r="T71" s="353" t="n"/>
      <c r="U71" s="353" t="n"/>
      <c r="V71" s="353" t="n"/>
      <c r="W71" s="353" t="n"/>
      <c r="X71" s="353" t="n"/>
      <c r="Y71" s="353" t="n"/>
      <c r="Z71" s="353" t="n"/>
      <c r="AA71" s="353" t="n"/>
      <c r="AB71" s="353" t="n"/>
    </row>
    <row r="72" customFormat="1" s="354">
      <c r="A72" s="353" t="n"/>
      <c r="B72" s="353" t="n"/>
      <c r="C72" s="353" t="n"/>
      <c r="D72" s="353" t="n"/>
      <c r="E72" s="353" t="n"/>
      <c r="F72" s="353" t="n"/>
      <c r="G72" s="353" t="n"/>
      <c r="H72" s="353" t="n"/>
      <c r="I72" s="353" t="n"/>
      <c r="J72" s="353" t="n"/>
      <c r="K72" s="353" t="n"/>
      <c r="L72" s="353" t="n"/>
      <c r="M72" s="353" t="n"/>
      <c r="N72" s="353" t="n"/>
      <c r="O72" s="353" t="n"/>
      <c r="P72" s="353" t="n"/>
      <c r="Q72" s="353" t="n"/>
      <c r="R72" s="353" t="n"/>
      <c r="S72" s="353" t="n"/>
      <c r="T72" s="353" t="n"/>
      <c r="U72" s="353" t="n"/>
      <c r="V72" s="353" t="n"/>
      <c r="W72" s="353" t="n"/>
      <c r="X72" s="353" t="n"/>
      <c r="Y72" s="353" t="n"/>
      <c r="Z72" s="353" t="n"/>
      <c r="AA72" s="353" t="n"/>
      <c r="AB72" s="353" t="n"/>
    </row>
    <row r="73" customFormat="1" s="354">
      <c r="A73" s="353" t="n"/>
      <c r="B73" s="353" t="n"/>
      <c r="C73" s="353" t="n"/>
      <c r="D73" s="353" t="n"/>
      <c r="E73" s="353" t="n"/>
      <c r="F73" s="353" t="n"/>
      <c r="G73" s="355" t="inlineStr">
        <is>
          <t>Estratégico</t>
        </is>
      </c>
      <c r="H73" s="355" t="n"/>
      <c r="I73" s="355" t="n"/>
      <c r="J73" s="355" t="inlineStr">
        <is>
          <t>Eficacia</t>
        </is>
      </c>
      <c r="K73" s="353" t="n"/>
      <c r="L73" s="353" t="n"/>
      <c r="M73" s="353" t="n"/>
      <c r="N73" s="353" t="n"/>
      <c r="O73" s="353" t="n"/>
      <c r="P73" s="353" t="n"/>
      <c r="Q73" s="353" t="n"/>
      <c r="R73" s="353" t="n"/>
      <c r="S73" s="353" t="n"/>
      <c r="T73" s="353" t="n"/>
      <c r="U73" s="353" t="n"/>
      <c r="V73" s="353" t="n"/>
      <c r="W73" s="353" t="n"/>
      <c r="X73" s="353" t="n"/>
      <c r="Y73" s="353" t="n"/>
      <c r="Z73" s="353" t="n"/>
      <c r="AA73" s="353" t="n"/>
      <c r="AB73" s="353" t="n"/>
    </row>
    <row r="74" customFormat="1" s="354">
      <c r="A74" s="353" t="n"/>
      <c r="B74" s="353" t="n"/>
      <c r="C74" s="353" t="n"/>
      <c r="D74" s="353" t="n"/>
      <c r="E74" s="353" t="n"/>
      <c r="F74" s="353" t="n"/>
      <c r="G74" s="355" t="inlineStr">
        <is>
          <t>Misional</t>
        </is>
      </c>
      <c r="H74" s="355" t="n"/>
      <c r="I74" s="355" t="n"/>
      <c r="J74" s="355" t="inlineStr">
        <is>
          <t>Eficiencia</t>
        </is>
      </c>
      <c r="K74" s="353" t="n"/>
      <c r="L74" s="353" t="n"/>
      <c r="M74" s="353" t="n"/>
      <c r="N74" s="353" t="n"/>
      <c r="O74" s="353" t="n"/>
      <c r="P74" s="353" t="n"/>
      <c r="Q74" s="353" t="n"/>
      <c r="R74" s="353" t="n"/>
      <c r="S74" s="353" t="n"/>
      <c r="T74" s="353" t="n"/>
      <c r="U74" s="353" t="n"/>
      <c r="V74" s="353" t="n"/>
      <c r="W74" s="353" t="n"/>
      <c r="X74" s="353" t="n"/>
      <c r="Y74" s="353" t="n"/>
      <c r="Z74" s="353" t="n"/>
      <c r="AA74" s="353" t="n"/>
      <c r="AB74" s="353" t="n"/>
    </row>
    <row r="75" customFormat="1" s="354">
      <c r="A75" s="353" t="n"/>
      <c r="B75" s="353" t="n"/>
      <c r="C75" s="353" t="n"/>
      <c r="D75" s="353" t="n"/>
      <c r="E75" s="353" t="n"/>
      <c r="F75" s="353" t="n"/>
      <c r="G75" s="355" t="inlineStr">
        <is>
          <t>Apoyo</t>
        </is>
      </c>
      <c r="H75" s="355" t="n"/>
      <c r="I75" s="355" t="n"/>
      <c r="J75" s="355" t="inlineStr">
        <is>
          <t>Acreditación</t>
        </is>
      </c>
      <c r="K75" s="353" t="n"/>
      <c r="L75" s="353" t="n"/>
      <c r="M75" s="353" t="n"/>
      <c r="N75" s="353" t="n"/>
      <c r="O75" s="353" t="n"/>
      <c r="P75" s="353" t="n"/>
      <c r="Q75" s="353" t="n"/>
      <c r="R75" s="353" t="n"/>
      <c r="S75" s="353" t="n"/>
      <c r="T75" s="353" t="n"/>
      <c r="U75" s="353" t="n"/>
      <c r="V75" s="353" t="n"/>
      <c r="W75" s="353" t="n"/>
      <c r="X75" s="353" t="n"/>
      <c r="Y75" s="353" t="n"/>
      <c r="Z75" s="353" t="n"/>
      <c r="AA75" s="353" t="n"/>
      <c r="AB75" s="353" t="n"/>
    </row>
    <row r="76" customFormat="1" s="354">
      <c r="A76" s="353" t="n"/>
      <c r="B76" s="353" t="n"/>
      <c r="C76" s="353" t="n"/>
      <c r="D76" s="353" t="n"/>
      <c r="E76" s="353" t="n"/>
      <c r="F76" s="353" t="n"/>
      <c r="G76" s="355" t="inlineStr">
        <is>
          <t>Seguimiento, Medición, Análisis y Evaluación</t>
        </is>
      </c>
      <c r="H76" s="355" t="n"/>
      <c r="I76" s="355" t="n"/>
      <c r="J76" s="355" t="inlineStr">
        <is>
          <t>Positiva</t>
        </is>
      </c>
      <c r="K76" s="353" t="n"/>
      <c r="L76" s="353" t="n"/>
      <c r="M76" s="353" t="n"/>
      <c r="N76" s="353" t="n"/>
      <c r="O76" s="353" t="n"/>
      <c r="P76" s="353" t="n"/>
      <c r="Q76" s="353" t="n"/>
      <c r="R76" s="353" t="n"/>
      <c r="S76" s="353" t="n"/>
      <c r="T76" s="353" t="n"/>
      <c r="U76" s="353" t="n"/>
      <c r="V76" s="353" t="n"/>
      <c r="W76" s="353" t="n"/>
      <c r="X76" s="353" t="n"/>
      <c r="Y76" s="353" t="n"/>
      <c r="Z76" s="353" t="n"/>
      <c r="AA76" s="353" t="n"/>
      <c r="AB76" s="353" t="n"/>
    </row>
    <row r="77" customFormat="1" s="354">
      <c r="A77" s="353" t="n"/>
      <c r="B77" s="353" t="n"/>
      <c r="C77" s="353" t="n"/>
      <c r="D77" s="353" t="n"/>
      <c r="E77" s="353" t="n"/>
      <c r="F77" s="353" t="n"/>
      <c r="G77" s="355" t="inlineStr">
        <is>
          <t>Direccionamiento Estratégico</t>
        </is>
      </c>
      <c r="H77" s="355" t="n"/>
      <c r="I77" s="355" t="n"/>
      <c r="J77" s="355" t="inlineStr">
        <is>
          <t>Negativa</t>
        </is>
      </c>
      <c r="K77" s="353" t="n"/>
      <c r="L77" s="353" t="n"/>
      <c r="M77" s="353" t="n"/>
      <c r="N77" s="353" t="n"/>
      <c r="O77" s="353" t="n"/>
      <c r="P77" s="353" t="n"/>
      <c r="Q77" s="353" t="n"/>
      <c r="R77" s="353" t="n"/>
      <c r="S77" s="353" t="n"/>
      <c r="T77" s="353" t="n"/>
      <c r="U77" s="353" t="n"/>
      <c r="V77" s="353" t="n"/>
      <c r="W77" s="353" t="n"/>
      <c r="X77" s="353" t="n"/>
      <c r="Y77" s="353" t="n"/>
      <c r="Z77" s="353" t="n"/>
      <c r="AA77" s="353" t="n"/>
      <c r="AB77" s="353" t="n"/>
    </row>
    <row r="78" customFormat="1" s="354">
      <c r="A78" s="353" t="n"/>
      <c r="B78" s="353" t="n"/>
      <c r="C78" s="353" t="n"/>
      <c r="D78" s="353" t="n"/>
      <c r="E78" s="353" t="n"/>
      <c r="F78" s="353" t="n"/>
      <c r="G78" s="355" t="inlineStr">
        <is>
          <t>Planeación Institucional</t>
        </is>
      </c>
      <c r="H78" s="355" t="n"/>
      <c r="I78" s="355" t="n"/>
      <c r="J78" s="355" t="inlineStr">
        <is>
          <t>Por Unidad Regional</t>
        </is>
      </c>
      <c r="K78" s="353" t="n"/>
      <c r="L78" s="353" t="n"/>
      <c r="M78" s="353" t="n"/>
      <c r="N78" s="353" t="n"/>
      <c r="O78" s="353" t="n"/>
      <c r="P78" s="353" t="n"/>
      <c r="Q78" s="353" t="n"/>
      <c r="R78" s="353" t="n"/>
      <c r="S78" s="353" t="n"/>
      <c r="T78" s="353" t="n"/>
      <c r="U78" s="353" t="n"/>
      <c r="V78" s="353" t="n"/>
      <c r="W78" s="353" t="n"/>
      <c r="X78" s="353" t="n"/>
      <c r="Y78" s="353" t="n"/>
      <c r="Z78" s="353" t="n"/>
      <c r="AA78" s="353" t="n"/>
      <c r="AB78" s="353" t="n"/>
    </row>
    <row r="79" customFormat="1" s="354">
      <c r="A79" s="353" t="n"/>
      <c r="B79" s="353" t="n"/>
      <c r="C79" s="353" t="n"/>
      <c r="D79" s="353" t="n"/>
      <c r="E79" s="353" t="n"/>
      <c r="F79" s="353" t="n"/>
      <c r="G79" s="355" t="inlineStr">
        <is>
          <t>Proyectos Especiales y Relaciones Interinstitucionales</t>
        </is>
      </c>
      <c r="H79" s="355" t="n"/>
      <c r="I79" s="355" t="n"/>
      <c r="J79" s="355" t="inlineStr">
        <is>
          <t>Por Facultad</t>
        </is>
      </c>
      <c r="K79" s="353" t="n"/>
      <c r="L79" s="353" t="n"/>
      <c r="M79" s="353" t="n"/>
      <c r="N79" s="353" t="n"/>
      <c r="O79" s="353" t="n"/>
      <c r="P79" s="353" t="n"/>
      <c r="Q79" s="353" t="n"/>
      <c r="R79" s="353" t="n"/>
      <c r="S79" s="353" t="n"/>
      <c r="T79" s="353" t="n"/>
      <c r="U79" s="353" t="n"/>
      <c r="V79" s="353" t="n"/>
      <c r="W79" s="353" t="n"/>
      <c r="X79" s="353" t="n"/>
      <c r="Y79" s="353" t="n"/>
      <c r="Z79" s="353" t="n"/>
      <c r="AA79" s="353" t="n"/>
      <c r="AB79" s="353" t="n"/>
    </row>
    <row r="80" customFormat="1" s="354">
      <c r="A80" s="353" t="n"/>
      <c r="B80" s="353" t="n"/>
      <c r="C80" s="353" t="n"/>
      <c r="D80" s="353" t="n"/>
      <c r="E80" s="353" t="n"/>
      <c r="F80" s="353" t="n"/>
      <c r="G80" s="355" t="inlineStr">
        <is>
          <t>Sistemas Integrados</t>
        </is>
      </c>
      <c r="H80" s="355" t="n"/>
      <c r="I80" s="355" t="n"/>
      <c r="J80" s="355" t="inlineStr">
        <is>
          <t>Por Programa Académico</t>
        </is>
      </c>
      <c r="K80" s="353" t="n"/>
      <c r="L80" s="353" t="n"/>
      <c r="M80" s="353" t="n"/>
      <c r="N80" s="353" t="n"/>
      <c r="O80" s="353" t="n"/>
      <c r="P80" s="353" t="n"/>
      <c r="Q80" s="353" t="n"/>
      <c r="R80" s="353" t="n"/>
      <c r="S80" s="353" t="n"/>
      <c r="T80" s="353" t="n"/>
      <c r="U80" s="353" t="n"/>
      <c r="V80" s="353" t="n"/>
      <c r="W80" s="353" t="n"/>
      <c r="X80" s="353" t="n"/>
      <c r="Y80" s="353" t="n"/>
      <c r="Z80" s="353" t="n"/>
      <c r="AA80" s="353" t="n"/>
      <c r="AB80" s="353" t="n"/>
    </row>
    <row r="81" customFormat="1" s="354">
      <c r="A81" s="353" t="n"/>
      <c r="B81" s="353" t="n"/>
      <c r="C81" s="353" t="n"/>
      <c r="D81" s="353" t="n"/>
      <c r="E81" s="353" t="n"/>
      <c r="F81" s="353" t="n"/>
      <c r="G81" s="355" t="inlineStr">
        <is>
          <t>Autoevaluación y Acreditación</t>
        </is>
      </c>
      <c r="H81" s="355" t="n"/>
      <c r="I81" s="355" t="n"/>
      <c r="J81" s="355" t="inlineStr">
        <is>
          <t>Por área</t>
        </is>
      </c>
      <c r="K81" s="353" t="n"/>
      <c r="L81" s="353" t="n"/>
      <c r="M81" s="353" t="n"/>
      <c r="N81" s="353" t="n"/>
      <c r="O81" s="353" t="n"/>
      <c r="P81" s="353" t="n"/>
      <c r="Q81" s="353" t="n"/>
      <c r="R81" s="353" t="n"/>
      <c r="S81" s="353" t="n"/>
      <c r="T81" s="353" t="n"/>
      <c r="U81" s="353" t="n"/>
      <c r="V81" s="353" t="n"/>
      <c r="W81" s="353" t="n"/>
      <c r="X81" s="353" t="n"/>
      <c r="Y81" s="353" t="n"/>
      <c r="Z81" s="353" t="n"/>
      <c r="AA81" s="353" t="n"/>
      <c r="AB81" s="353" t="n"/>
    </row>
    <row r="82" customFormat="1" s="354">
      <c r="A82" s="353" t="n"/>
      <c r="B82" s="353" t="n"/>
      <c r="C82" s="353" t="n"/>
      <c r="D82" s="353" t="n"/>
      <c r="E82" s="353" t="n"/>
      <c r="F82" s="353" t="n"/>
      <c r="G82" s="355" t="inlineStr">
        <is>
          <t>Comunicaciones</t>
        </is>
      </c>
      <c r="H82" s="355" t="n"/>
      <c r="I82" s="355" t="n"/>
      <c r="J82" s="355" t="inlineStr">
        <is>
          <t>Por Laboratorio</t>
        </is>
      </c>
      <c r="K82" s="353" t="n"/>
      <c r="L82" s="353" t="n"/>
      <c r="M82" s="353" t="n"/>
      <c r="N82" s="353" t="n"/>
      <c r="O82" s="353" t="n"/>
      <c r="P82" s="353" t="n"/>
      <c r="Q82" s="353" t="n"/>
      <c r="R82" s="353" t="n"/>
      <c r="S82" s="353" t="n"/>
      <c r="T82" s="353" t="n"/>
      <c r="U82" s="353" t="n"/>
      <c r="V82" s="353" t="n"/>
      <c r="W82" s="353" t="n"/>
      <c r="X82" s="353" t="n"/>
      <c r="Y82" s="353" t="n"/>
      <c r="Z82" s="353" t="n"/>
      <c r="AA82" s="353" t="n"/>
      <c r="AB82" s="353" t="n"/>
    </row>
    <row r="83">
      <c r="G83" s="355" t="inlineStr">
        <is>
          <t>Formación y Aprendizaje</t>
        </is>
      </c>
      <c r="H83" s="355" t="n"/>
      <c r="I83" s="355" t="n"/>
      <c r="J83" s="355" t="inlineStr">
        <is>
          <t>Otros</t>
        </is>
      </c>
      <c r="K83" s="353" t="n"/>
      <c r="L83" s="353" t="n"/>
    </row>
    <row r="84">
      <c r="G84" s="355" t="inlineStr">
        <is>
          <t>Ciencia, Tecnología e Innovación</t>
        </is>
      </c>
      <c r="H84" s="355" t="n"/>
      <c r="I84" s="355" t="n"/>
      <c r="J84" s="355" t="inlineStr">
        <is>
          <t>No Aplica</t>
        </is>
      </c>
      <c r="K84" s="353" t="n"/>
      <c r="L84" s="353" t="n"/>
    </row>
    <row r="85">
      <c r="G85" s="355" t="inlineStr">
        <is>
          <t>Interacción Social Universitaria</t>
        </is>
      </c>
      <c r="H85" s="355" t="n"/>
      <c r="I85" s="355" t="n"/>
      <c r="J85" s="355" t="n"/>
      <c r="K85" s="353" t="n"/>
      <c r="L85" s="353" t="n"/>
    </row>
    <row r="86">
      <c r="G86" s="355" t="inlineStr">
        <is>
          <t>Bienestar Universitario</t>
        </is>
      </c>
      <c r="H86" s="355" t="n"/>
      <c r="I86" s="355" t="n"/>
      <c r="J86" s="355" t="n"/>
      <c r="K86" s="353" t="n"/>
      <c r="L86" s="353" t="n"/>
    </row>
    <row r="87">
      <c r="G87" s="355" t="inlineStr">
        <is>
          <t>Admisiones y Registro</t>
        </is>
      </c>
      <c r="H87" s="355" t="n"/>
      <c r="I87" s="355" t="n"/>
      <c r="J87" s="355" t="n"/>
      <c r="K87" s="353" t="n"/>
      <c r="L87" s="353" t="n"/>
    </row>
    <row r="88">
      <c r="G88" s="355" t="inlineStr">
        <is>
          <t>Graduados</t>
        </is>
      </c>
      <c r="H88" s="355" t="n"/>
      <c r="I88" s="355" t="n"/>
      <c r="J88" s="355" t="n"/>
      <c r="K88" s="353" t="n"/>
      <c r="L88" s="353" t="n"/>
    </row>
    <row r="89">
      <c r="G89" s="355" t="inlineStr">
        <is>
          <t>Dialogando con el Mundo</t>
        </is>
      </c>
      <c r="H89" s="355" t="n"/>
      <c r="I89" s="355" t="n"/>
      <c r="J89" s="355" t="n"/>
      <c r="K89" s="353" t="n"/>
      <c r="L89" s="353" t="n"/>
    </row>
    <row r="90">
      <c r="G90" s="355" t="inlineStr">
        <is>
          <t>Talento Humano</t>
        </is>
      </c>
      <c r="H90" s="355" t="n"/>
      <c r="I90" s="355" t="n"/>
      <c r="J90" s="355" t="n"/>
      <c r="K90" s="353" t="n"/>
      <c r="L90" s="353" t="n"/>
    </row>
    <row r="91">
      <c r="G91" s="355" t="inlineStr">
        <is>
          <t>Jurídica</t>
        </is>
      </c>
      <c r="H91" s="355" t="n"/>
      <c r="I91" s="355" t="n"/>
      <c r="J91" s="355" t="n"/>
      <c r="K91" s="353" t="n"/>
      <c r="L91" s="353" t="n"/>
    </row>
    <row r="92">
      <c r="G92" s="355" t="inlineStr">
        <is>
          <t>Financiera</t>
        </is>
      </c>
      <c r="H92" s="355" t="n"/>
      <c r="I92" s="355" t="n"/>
      <c r="J92" s="355" t="n"/>
      <c r="K92" s="353" t="n"/>
      <c r="L92" s="353" t="n"/>
    </row>
    <row r="93">
      <c r="G93" s="355" t="inlineStr">
        <is>
          <t>Sistemas y Tecnología</t>
        </is>
      </c>
      <c r="H93" s="355" t="n"/>
      <c r="I93" s="355" t="n"/>
      <c r="J93" s="355" t="n"/>
      <c r="K93" s="353" t="n"/>
      <c r="L93" s="353" t="n"/>
    </row>
    <row r="94">
      <c r="G94" s="355" t="inlineStr">
        <is>
          <t>Bienes y Servicios</t>
        </is>
      </c>
      <c r="H94" s="355" t="n"/>
      <c r="I94" s="355" t="n"/>
      <c r="J94" s="355" t="n"/>
      <c r="K94" s="353" t="n"/>
      <c r="L94" s="353" t="n"/>
    </row>
    <row r="95">
      <c r="G95" s="355" t="inlineStr">
        <is>
          <t>Documental</t>
        </is>
      </c>
      <c r="H95" s="355" t="n"/>
      <c r="I95" s="355" t="n"/>
      <c r="J95" s="355" t="n"/>
      <c r="K95" s="353" t="n"/>
      <c r="L95" s="353" t="n"/>
    </row>
    <row r="96">
      <c r="G96" s="355" t="inlineStr">
        <is>
          <t>Apoyo Académico</t>
        </is>
      </c>
      <c r="H96" s="355" t="n"/>
      <c r="I96" s="355" t="n"/>
      <c r="J96" s="355" t="n"/>
      <c r="K96" s="353" t="n"/>
      <c r="L96" s="353" t="n"/>
    </row>
    <row r="97">
      <c r="G97" s="355" t="inlineStr">
        <is>
          <t>Control Interno</t>
        </is>
      </c>
      <c r="H97" s="355" t="n"/>
      <c r="I97" s="355" t="n"/>
      <c r="J97" s="355" t="n"/>
    </row>
    <row r="98">
      <c r="G98" s="355" t="inlineStr">
        <is>
          <t>Control Disciplinario</t>
        </is>
      </c>
      <c r="H98" s="355" t="n"/>
      <c r="I98" s="355" t="n"/>
      <c r="J98" s="355" t="n"/>
    </row>
    <row r="99">
      <c r="G99" s="355" t="inlineStr">
        <is>
          <t>Servicio de Atención al Ciudadano</t>
        </is>
      </c>
      <c r="H99" s="355" t="n"/>
      <c r="I99" s="355" t="n"/>
      <c r="J99" s="355" t="n"/>
    </row>
  </sheetData>
  <mergeCells count="87">
    <mergeCell ref="L17:M17"/>
    <mergeCell ref="C52:O52"/>
    <mergeCell ref="J35:O40"/>
    <mergeCell ref="G55:J55"/>
    <mergeCell ref="C23:D24"/>
    <mergeCell ref="K54:O54"/>
    <mergeCell ref="K55:O55"/>
    <mergeCell ref="J41:O41"/>
    <mergeCell ref="B2:C4"/>
    <mergeCell ref="C15:O15"/>
    <mergeCell ref="E23:G24"/>
    <mergeCell ref="K56:O56"/>
    <mergeCell ref="J20:K22"/>
    <mergeCell ref="J42:O42"/>
    <mergeCell ref="E6:L6"/>
    <mergeCell ref="Q17:Q18"/>
    <mergeCell ref="C26:O26"/>
    <mergeCell ref="C54:F54"/>
    <mergeCell ref="C17:D17"/>
    <mergeCell ref="G57:J57"/>
    <mergeCell ref="C16:O16"/>
    <mergeCell ref="G53:J53"/>
    <mergeCell ref="C56:F56"/>
    <mergeCell ref="S27:T28"/>
    <mergeCell ref="M5:O5"/>
    <mergeCell ref="G58:J58"/>
    <mergeCell ref="L23:M24"/>
    <mergeCell ref="N23:O24"/>
    <mergeCell ref="C14:D14"/>
    <mergeCell ref="U19:U26"/>
    <mergeCell ref="E14:O14"/>
    <mergeCell ref="M6:O6"/>
    <mergeCell ref="K60:O60"/>
    <mergeCell ref="C20:D22"/>
    <mergeCell ref="V27:V28"/>
    <mergeCell ref="E12:H12"/>
    <mergeCell ref="R17:R18"/>
    <mergeCell ref="S19:T26"/>
    <mergeCell ref="H17:I17"/>
    <mergeCell ref="K12:O12"/>
    <mergeCell ref="C27:I43"/>
    <mergeCell ref="E17:G17"/>
    <mergeCell ref="L20:O20"/>
    <mergeCell ref="K57:O57"/>
    <mergeCell ref="J34:O34"/>
    <mergeCell ref="J27:O27"/>
    <mergeCell ref="S17:V18"/>
    <mergeCell ref="C57:F57"/>
    <mergeCell ref="G60:J60"/>
    <mergeCell ref="C53:F53"/>
    <mergeCell ref="R27:R28"/>
    <mergeCell ref="P17:P18"/>
    <mergeCell ref="E7:L8"/>
    <mergeCell ref="G59:J59"/>
    <mergeCell ref="E13:O13"/>
    <mergeCell ref="C58:F58"/>
    <mergeCell ref="N17:O17"/>
    <mergeCell ref="C12:D12"/>
    <mergeCell ref="K59:O59"/>
    <mergeCell ref="C45:O45"/>
    <mergeCell ref="J28:O33"/>
    <mergeCell ref="J23:K24"/>
    <mergeCell ref="C5:D8"/>
    <mergeCell ref="L18:M19"/>
    <mergeCell ref="C60:F60"/>
    <mergeCell ref="E20:G22"/>
    <mergeCell ref="U27:U28"/>
    <mergeCell ref="G54:J54"/>
    <mergeCell ref="M7:O7"/>
    <mergeCell ref="E5:L5"/>
    <mergeCell ref="H20:I22"/>
    <mergeCell ref="C10:O11"/>
    <mergeCell ref="R19:R26"/>
    <mergeCell ref="G56:J56"/>
    <mergeCell ref="M8:O8"/>
    <mergeCell ref="V19:V26"/>
    <mergeCell ref="K58:O58"/>
    <mergeCell ref="I12:J12"/>
    <mergeCell ref="C18:D19"/>
    <mergeCell ref="H23:I24"/>
    <mergeCell ref="C55:F55"/>
    <mergeCell ref="N18:O19"/>
    <mergeCell ref="K53:O53"/>
    <mergeCell ref="E18:K19"/>
    <mergeCell ref="C59:F59"/>
    <mergeCell ref="C13:D13"/>
    <mergeCell ref="J17:K17"/>
  </mergeCells>
  <dataValidations count="4">
    <dataValidation sqref="E20:G22" showDropDown="0" showInputMessage="1" showErrorMessage="1" allowBlank="1" type="list">
      <formula1>$J$76:$J$77</formula1>
    </dataValidation>
    <dataValidation sqref="J20:K22" showDropDown="0" showInputMessage="1" showErrorMessage="1" allowBlank="1" type="list">
      <formula1>$J$78:$J$84</formula1>
    </dataValidation>
    <dataValidation sqref="J17:K17" showDropDown="0" showInputMessage="1" showErrorMessage="1" allowBlank="1" type="list">
      <formula1>$J$73:$J$75</formula1>
    </dataValidation>
    <dataValidation sqref="E12:H12" showDropDown="0" showInputMessage="1" showErrorMessage="1" allowBlank="1" type="list">
      <formula1>$G$73:$G$76</formula1>
    </dataValidation>
  </dataValidations>
  <hyperlinks>
    <hyperlink ref="B2" location="'MATRIZ DE INDICADORES'!A1" display="    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28.xml><?xml version="1.0" encoding="utf-8"?>
<worksheet xmlns="http://schemas.openxmlformats.org/spreadsheetml/2006/main">
  <sheetPr codeName="Hoja146">
    <tabColor rgb="FFEDE394"/>
    <outlinePr summaryBelow="1" summaryRight="1"/>
    <pageSetUpPr fitToPage="1"/>
  </sheetPr>
  <dimension ref="A1:AB98"/>
  <sheetViews>
    <sheetView topLeftCell="A13"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827" t="inlineStr">
        <is>
          <t>Misional</t>
        </is>
      </c>
      <c r="F12" s="828" t="n"/>
      <c r="G12" s="828" t="n"/>
      <c r="H12" s="829" t="n"/>
      <c r="I12" s="763" t="inlineStr">
        <is>
          <t>NOMBRE DEL INDICADOR</t>
        </is>
      </c>
      <c r="J12" s="802" t="n"/>
      <c r="K12" s="463" t="inlineStr">
        <is>
          <t>Resultados de investigación del programa</t>
        </is>
      </c>
      <c r="L12" s="801" t="n"/>
      <c r="M12" s="801" t="n"/>
      <c r="N12" s="801" t="n"/>
      <c r="O12" s="802" t="n"/>
      <c r="P12" s="245" t="n"/>
    </row>
    <row r="13" customFormat="1" s="243">
      <c r="B13" s="245" t="n"/>
      <c r="C13" s="684" t="inlineStr">
        <is>
          <t>PROCESO GESTIÓN</t>
        </is>
      </c>
      <c r="D13" s="802" t="n"/>
      <c r="E13" s="685" t="inlineStr">
        <is>
          <t>Ciencia, Tecnología e Innovación</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552" t="inlineStr">
        <is>
          <t>Director(a) de Investigación Universitaria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1</v>
      </c>
      <c r="O17" s="802" t="n"/>
      <c r="P17" s="544" t="n"/>
    </row>
    <row r="18" ht="15.75" customFormat="1" customHeight="1" s="243">
      <c r="B18" s="245" t="n"/>
      <c r="C18" s="684" t="inlineStr">
        <is>
          <t>FORMULA</t>
        </is>
      </c>
      <c r="D18" s="800" t="n"/>
      <c r="E18" s="684" t="inlineStr">
        <is>
          <t>NUMERADOR</t>
        </is>
      </c>
      <c r="F18" s="802" t="n"/>
      <c r="G18" s="762" t="inlineStr">
        <is>
          <t xml:space="preserve">Resultados de investigación del programa </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Total  de Resultados de investigación  propuestos * 100</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80" t="inlineStr">
        <is>
          <t>0% - 70%</t>
        </is>
      </c>
      <c r="M22" s="328" t="inlineStr">
        <is>
          <t>71% - 89%</t>
        </is>
      </c>
      <c r="N22" s="81" t="inlineStr">
        <is>
          <t>90% - 100%</t>
        </is>
      </c>
      <c r="O22" s="255" t="inlineStr">
        <is>
          <t>N/A</t>
        </is>
      </c>
      <c r="P22" s="245" t="n"/>
    </row>
    <row r="23" ht="26.25" customFormat="1" customHeight="1" s="243">
      <c r="B23" s="245" t="n"/>
      <c r="C23" s="684" t="inlineStr">
        <is>
          <t>ORIGEN DE DATOS NUMERADOR</t>
        </is>
      </c>
      <c r="D23" s="802" t="n"/>
      <c r="E23" s="475" t="inlineStr">
        <is>
          <t>Vinculación de estudiantes a la investigación</t>
        </is>
      </c>
      <c r="F23" s="801" t="n"/>
      <c r="G23" s="802" t="n"/>
      <c r="H23" s="818" t="inlineStr">
        <is>
          <t>FRECUENCIA DE LA MEDICIÓN</t>
        </is>
      </c>
      <c r="I23" s="800" t="n"/>
      <c r="J23" s="762" t="inlineStr">
        <is>
          <t>SEMESTRAL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Base de datos de estudiantes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a la fecha se han publicado como resultados de investigación 430 productos de 861 productos proyectados, se espera que para el IIPA-2020 se realice la publicación de los demás productos proyectados, lo que equivale a un 50%
Los docentes están generando productos de Ciencia tecnología e innovación que se encuentran en proceso de aprobación,  perfeccionamiento y finalización  para darse a conocer en el IIPA de 2020, como ejemplo eventos y ponencias aplazados en el IPA que se desarrollaran de manera virtual en el IIPA de 2020 por la situación actual del país, los docentes están apuntando a escribir mas para dar a conocer sus resultados, en proceso de registro de software entre otros aspectos. 
En los proyectos de investigación se están generando diferentes estrategias para dar cumplimiento a los objetivos de los mismos. 
Los eventos programados para el IPA-2020 fueron reprogramados, debido a las medidas de contingencia implementadas por Covid-19</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87" customFormat="1" customHeight="1" s="243">
      <c r="B32" s="245" t="n"/>
      <c r="C32" s="803" t="n"/>
      <c r="I32" s="804" t="n"/>
      <c r="O32" s="804" t="n"/>
      <c r="P32" s="245" t="n"/>
    </row>
    <row r="33" ht="82.5" customFormat="1" customHeight="1" s="243">
      <c r="B33" s="245" t="n"/>
      <c r="C33" s="803" t="n"/>
      <c r="I33" s="804" t="n"/>
      <c r="J33" s="808" t="n"/>
      <c r="K33" s="808" t="n"/>
      <c r="L33" s="808" t="n"/>
      <c r="M33" s="808" t="n"/>
      <c r="N33" s="808" t="n"/>
      <c r="O33" s="807" t="n"/>
      <c r="P33" s="245" t="n"/>
    </row>
    <row r="34" ht="15.6"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 xml:space="preserve">* Solicitar a los Lideres de Grupos de Investigación el reporte de la productividad en cada uno de los GrupLAC 
</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45" customFormat="1" customHeight="1" s="247">
      <c r="B47" s="246" t="n"/>
      <c r="C47" s="763">
        <f>G18</f>
        <v/>
      </c>
      <c r="D47" s="762" t="n">
        <v>430</v>
      </c>
      <c r="E47" s="762" t="n"/>
      <c r="F47" s="762" t="n"/>
      <c r="G47" s="762" t="n"/>
      <c r="H47" s="762" t="n"/>
      <c r="I47" s="762" t="n"/>
      <c r="J47" s="762" t="n"/>
      <c r="K47" s="762" t="n"/>
      <c r="L47" s="762" t="n"/>
      <c r="M47" s="762" t="n"/>
      <c r="N47" s="762" t="n"/>
      <c r="O47" s="762" t="n"/>
      <c r="P47" s="246" t="n"/>
    </row>
    <row r="48" ht="45" customFormat="1" customHeight="1" s="247">
      <c r="B48" s="246" t="n"/>
      <c r="C48" s="763">
        <f>G19</f>
        <v/>
      </c>
      <c r="D48" s="762" t="n">
        <v>861</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571" t="inlineStr">
        <is>
          <t>UNIDAD SEGREGADA (Ej. Facultad, Programa Académico, Área)</t>
        </is>
      </c>
      <c r="D53" s="812" t="n"/>
      <c r="E53" s="812" t="n"/>
      <c r="F53" s="813" t="n"/>
      <c r="G53" s="571" t="inlineStr">
        <is>
          <t>RESULTADO</t>
        </is>
      </c>
      <c r="H53" s="812" t="n"/>
      <c r="I53" s="812" t="n"/>
      <c r="J53" s="813" t="n"/>
      <c r="K53" s="571" t="inlineStr">
        <is>
          <t>ANALISIS DE DATOS SEGREGADO</t>
        </is>
      </c>
      <c r="L53" s="812" t="n"/>
      <c r="M53" s="812" t="n"/>
      <c r="N53" s="812" t="n"/>
      <c r="O53" s="813" t="n"/>
      <c r="P53" s="318" t="n"/>
      <c r="Q53" s="316" t="n"/>
      <c r="R53" s="316" t="n"/>
      <c r="S53" s="316" t="n"/>
      <c r="T53" s="316" t="n"/>
      <c r="U53" s="316" t="n"/>
      <c r="V53" s="316" t="n"/>
      <c r="W53" s="316" t="n"/>
      <c r="X53" s="316" t="n"/>
      <c r="Y53" s="316" t="n"/>
      <c r="Z53" s="316" t="n"/>
      <c r="AA53" s="316" t="n"/>
      <c r="AB53" s="316" t="n"/>
    </row>
    <row r="54" ht="60" customFormat="1" customHeight="1" s="317">
      <c r="A54" s="316" t="n"/>
      <c r="B54" s="318" t="n"/>
      <c r="C54" s="560" t="inlineStr">
        <is>
          <t xml:space="preserve"> Ciencias Administrativas, Económicas y Contables </t>
        </is>
      </c>
      <c r="D54" s="825" t="n"/>
      <c r="E54" s="825" t="n"/>
      <c r="F54" s="826" t="n"/>
      <c r="G54" s="831" t="n">
        <v>102</v>
      </c>
      <c r="H54" s="825" t="n"/>
      <c r="I54" s="825" t="n"/>
      <c r="J54" s="826" t="n"/>
      <c r="K54" s="570" t="inlineStr">
        <is>
          <t xml:space="preserve">Se registraron 102 productos de investigación los cuales corresponden a: 22 Productos de Nuevo Conocimiento, 1 Productos de Desarrollo Tecnológico e Innovación, 16 Productos de Apropiación Social del Conocimiento, 63 Productos de Formación del Recurso Humano </t>
        </is>
      </c>
      <c r="L54" s="825" t="n"/>
      <c r="M54" s="825" t="n"/>
      <c r="N54" s="825" t="n"/>
      <c r="O54" s="826" t="n"/>
      <c r="P54" s="318" t="n"/>
      <c r="Q54" s="316" t="n"/>
      <c r="R54" s="316" t="n"/>
      <c r="S54" s="316" t="n"/>
      <c r="T54" s="316" t="n"/>
      <c r="U54" s="316" t="n"/>
      <c r="V54" s="316" t="n"/>
      <c r="W54" s="316" t="n"/>
      <c r="X54" s="316" t="n"/>
      <c r="Y54" s="316" t="n"/>
      <c r="Z54" s="316" t="n"/>
      <c r="AA54" s="316" t="n"/>
      <c r="AB54" s="316" t="n"/>
    </row>
    <row r="55" ht="39.6" customFormat="1" customHeight="1" s="317">
      <c r="A55" s="316" t="n"/>
      <c r="B55" s="318" t="n"/>
      <c r="C55" s="560" t="inlineStr">
        <is>
          <t xml:space="preserve"> Ciencias del Deporte y la Educación Física</t>
        </is>
      </c>
      <c r="D55" s="825" t="n"/>
      <c r="E55" s="825" t="n"/>
      <c r="F55" s="826" t="n"/>
      <c r="G55" s="831" t="n">
        <v>6</v>
      </c>
      <c r="H55" s="825" t="n"/>
      <c r="I55" s="825" t="n"/>
      <c r="J55" s="826" t="n"/>
      <c r="K55" s="570" t="inlineStr">
        <is>
          <t xml:space="preserve">Se registraron 6 productos de investigación los cuáles corresponden a: 3 Productos de Nuevo 3 Productos de Formación del Recurso Humano </t>
        </is>
      </c>
      <c r="L55" s="825" t="n"/>
      <c r="M55" s="825" t="n"/>
      <c r="N55" s="825" t="n"/>
      <c r="O55" s="826" t="n"/>
      <c r="P55" s="318" t="n"/>
      <c r="Q55" s="316" t="n"/>
      <c r="R55" s="316" t="n"/>
      <c r="S55" s="316" t="n"/>
      <c r="T55" s="316" t="n"/>
      <c r="U55" s="316" t="n"/>
      <c r="V55" s="316" t="n"/>
      <c r="W55" s="316" t="n"/>
      <c r="X55" s="316" t="n"/>
      <c r="Y55" s="316" t="n"/>
      <c r="Z55" s="316" t="n"/>
      <c r="AA55" s="316" t="n"/>
      <c r="AB55" s="316" t="n"/>
    </row>
    <row r="56" ht="48" customFormat="1" customHeight="1" s="317">
      <c r="A56" s="316" t="n"/>
      <c r="B56" s="318" t="n"/>
      <c r="C56" s="560" t="inlineStr">
        <is>
          <t>Ciencias Agropecuarias</t>
        </is>
      </c>
      <c r="D56" s="825" t="n"/>
      <c r="E56" s="825" t="n"/>
      <c r="F56" s="826" t="n"/>
      <c r="G56" s="831" t="n">
        <v>59</v>
      </c>
      <c r="H56" s="825" t="n"/>
      <c r="I56" s="825" t="n"/>
      <c r="J56" s="826" t="n"/>
      <c r="K56" s="570" t="inlineStr">
        <is>
          <t>se registraron 59 productos de investigación los cuáles corresponden a: 20 Productos de Nuevo Conocimiento, 11 Productos de Apropiación Social del Conocimiento, 28 Productos de Formación del Recurso Humano</t>
        </is>
      </c>
      <c r="L56" s="825" t="n"/>
      <c r="M56" s="825" t="n"/>
      <c r="N56" s="825" t="n"/>
      <c r="O56" s="826" t="n"/>
      <c r="P56" s="318" t="n"/>
      <c r="Q56" s="316" t="n"/>
      <c r="R56" s="316" t="n"/>
      <c r="S56" s="316" t="n"/>
      <c r="T56" s="316" t="n"/>
      <c r="U56" s="316" t="n"/>
      <c r="V56" s="316" t="n"/>
      <c r="W56" s="316" t="n"/>
      <c r="X56" s="316" t="n"/>
      <c r="Y56" s="316" t="n"/>
      <c r="Z56" s="316" t="n"/>
      <c r="AA56" s="316" t="n"/>
      <c r="AB56" s="316" t="n"/>
    </row>
    <row r="57" ht="51.75" customFormat="1" customHeight="1" s="317">
      <c r="A57" s="316" t="n"/>
      <c r="B57" s="318" t="n"/>
      <c r="C57" s="560" t="inlineStr">
        <is>
          <t>Ciencias de la Salud</t>
        </is>
      </c>
      <c r="D57" s="825" t="n"/>
      <c r="E57" s="825" t="n"/>
      <c r="F57" s="826" t="n"/>
      <c r="G57" s="831" t="n">
        <v>39</v>
      </c>
      <c r="H57" s="825" t="n"/>
      <c r="I57" s="825" t="n"/>
      <c r="J57" s="826" t="n"/>
      <c r="K57" s="570" t="inlineStr">
        <is>
          <t>Se registraron 39  productos de investigación los cuáles corresponden a:2 Productos de Nuevo Conocimiento, 21  Productos de Apropiación Social del Conocimiento, 16 Productos de Formación del Recurso Humano</t>
        </is>
      </c>
      <c r="L57" s="825" t="n"/>
      <c r="M57" s="825" t="n"/>
      <c r="N57" s="825" t="n"/>
      <c r="O57" s="826" t="n"/>
      <c r="P57" s="318" t="n"/>
      <c r="Q57" s="316" t="n"/>
      <c r="R57" s="316" t="n"/>
      <c r="S57" s="316" t="n"/>
      <c r="T57" s="316" t="n"/>
      <c r="U57" s="316" t="n"/>
      <c r="V57" s="316" t="n"/>
      <c r="W57" s="316" t="n"/>
      <c r="X57" s="316" t="n"/>
      <c r="Y57" s="316" t="n"/>
      <c r="Z57" s="316" t="n"/>
      <c r="AA57" s="316" t="n"/>
      <c r="AB57" s="316" t="n"/>
    </row>
    <row r="58" ht="21.75" customFormat="1" customHeight="1" s="317">
      <c r="A58" s="316" t="n"/>
      <c r="B58" s="318" t="n"/>
      <c r="C58" s="560" t="inlineStr">
        <is>
          <t xml:space="preserve">Ciencias Sociales, Humanidades y Ciencias Políticas </t>
        </is>
      </c>
      <c r="D58" s="825" t="n"/>
      <c r="E58" s="825" t="n"/>
      <c r="F58" s="826" t="n"/>
      <c r="G58" s="831" t="n">
        <v>2</v>
      </c>
      <c r="H58" s="825" t="n"/>
      <c r="I58" s="825" t="n"/>
      <c r="J58" s="826" t="n"/>
      <c r="K58" s="832" t="inlineStr">
        <is>
          <t>Se registraron 2 Productos de Formación del Recurso Humano</t>
        </is>
      </c>
      <c r="L58" s="825" t="n"/>
      <c r="M58" s="825" t="n"/>
      <c r="N58" s="825" t="n"/>
      <c r="O58" s="826" t="n"/>
      <c r="P58" s="318" t="n"/>
      <c r="Q58" s="316" t="n"/>
      <c r="R58" s="316" t="n"/>
      <c r="S58" s="316" t="n"/>
      <c r="T58" s="316" t="n"/>
      <c r="U58" s="316" t="n"/>
      <c r="V58" s="316" t="n"/>
      <c r="W58" s="316" t="n"/>
      <c r="X58" s="316" t="n"/>
      <c r="Y58" s="316" t="n"/>
      <c r="Z58" s="316" t="n"/>
      <c r="AA58" s="316" t="n"/>
      <c r="AB58" s="316" t="n"/>
    </row>
    <row r="59" ht="50.25" customFormat="1" customHeight="1" s="317">
      <c r="A59" s="316" t="n"/>
      <c r="B59" s="318" t="n"/>
      <c r="C59" s="560" t="inlineStr">
        <is>
          <t>Educación</t>
        </is>
      </c>
      <c r="D59" s="825" t="n"/>
      <c r="E59" s="825" t="n"/>
      <c r="F59" s="826" t="n"/>
      <c r="G59" s="831" t="n">
        <v>26</v>
      </c>
      <c r="H59" s="825" t="n"/>
      <c r="I59" s="825" t="n"/>
      <c r="J59" s="826" t="n"/>
      <c r="K59" s="570" t="inlineStr">
        <is>
          <t xml:space="preserve">Se registraron 26 productos de investigación los cuáles corresponden a: 5 Productos de Nuevo Conocimiento, 9 Productos de Apropiación Social del Conocimiento, 12 Productos de Formación del Recurso Humano </t>
        </is>
      </c>
      <c r="L59" s="825" t="n"/>
      <c r="M59" s="825" t="n"/>
      <c r="N59" s="825" t="n"/>
      <c r="O59" s="826" t="n"/>
      <c r="P59" s="318" t="n"/>
      <c r="Q59" s="316" t="n"/>
      <c r="R59" s="316" t="n"/>
      <c r="S59" s="316" t="n"/>
      <c r="T59" s="316" t="n"/>
      <c r="U59" s="316" t="n"/>
      <c r="V59" s="316" t="n"/>
      <c r="W59" s="316" t="n"/>
      <c r="X59" s="316" t="n"/>
      <c r="Y59" s="316" t="n"/>
      <c r="Z59" s="316" t="n"/>
      <c r="AA59" s="316" t="n"/>
      <c r="AB59" s="316" t="n"/>
    </row>
    <row r="60" ht="62.25" customFormat="1" customHeight="1" s="317">
      <c r="A60" s="316" t="n"/>
      <c r="B60" s="318" t="n"/>
      <c r="C60" s="560" t="inlineStr">
        <is>
          <t>Ingeniería</t>
        </is>
      </c>
      <c r="D60" s="825" t="n"/>
      <c r="E60" s="825" t="n"/>
      <c r="F60" s="826" t="n"/>
      <c r="G60" s="831" t="n">
        <v>196</v>
      </c>
      <c r="H60" s="825" t="n"/>
      <c r="I60" s="825" t="n"/>
      <c r="J60" s="826" t="n"/>
      <c r="K60" s="570" t="inlineStr">
        <is>
          <t xml:space="preserve">Se registraron 196  productos de investigación los cuáles corresponden a: 12 Productos de Nuevo Conocimiento, 11 Productos de Desarrollo Tecnológico e Innovación,  123 Productos de Apropiación Social del Conocimiento, 50 Productos de Formación del Recurso Humano </t>
        </is>
      </c>
      <c r="L60" s="825" t="n"/>
      <c r="M60" s="825" t="n"/>
      <c r="N60" s="825" t="n"/>
      <c r="O60" s="826"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mergeCells count="84">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4">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29.xml><?xml version="1.0" encoding="utf-8"?>
<worksheet xmlns="http://schemas.openxmlformats.org/spreadsheetml/2006/main">
  <sheetPr codeName="Hoja148">
    <tabColor rgb="FFEDE394"/>
    <outlinePr summaryBelow="1" summaryRight="1"/>
    <pageSetUpPr fitToPage="1"/>
  </sheetPr>
  <dimension ref="A1:AB88"/>
  <sheetViews>
    <sheetView showGridLines="0"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827" t="inlineStr">
        <is>
          <t>Misional</t>
        </is>
      </c>
      <c r="F12" s="828" t="n"/>
      <c r="G12" s="828" t="n"/>
      <c r="H12" s="829" t="n"/>
      <c r="I12" s="763" t="inlineStr">
        <is>
          <t>NOMBRE DEL INDICADOR</t>
        </is>
      </c>
      <c r="J12" s="802" t="n"/>
      <c r="K12" s="463" t="inlineStr">
        <is>
          <t xml:space="preserve">Participación  de estudiantes en Estrategias para la Formación en Investigación e Innovación </t>
        </is>
      </c>
      <c r="L12" s="801" t="n"/>
      <c r="M12" s="801" t="n"/>
      <c r="N12" s="801" t="n"/>
      <c r="O12" s="802" t="n"/>
      <c r="P12" s="245" t="n"/>
    </row>
    <row r="13" customFormat="1" s="243">
      <c r="B13" s="245" t="n"/>
      <c r="C13" s="684" t="inlineStr">
        <is>
          <t>PROCESO GESTIÓN</t>
        </is>
      </c>
      <c r="D13" s="802" t="n"/>
      <c r="E13" s="685" t="inlineStr">
        <is>
          <t>Ciencia, Tecnología e Innovación</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552" t="inlineStr">
        <is>
          <t>Director(a) de Investigación Universitaria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1</v>
      </c>
      <c r="O17" s="802" t="n"/>
      <c r="P17" s="544" t="n"/>
    </row>
    <row r="18" ht="35.25" customFormat="1" customHeight="1" s="243">
      <c r="B18" s="245" t="n"/>
      <c r="C18" s="684" t="inlineStr">
        <is>
          <t>FORMULA</t>
        </is>
      </c>
      <c r="D18" s="800" t="n"/>
      <c r="E18" s="684" t="inlineStr">
        <is>
          <t>NUMERADOR</t>
        </is>
      </c>
      <c r="F18" s="802" t="n"/>
      <c r="G18" s="481" t="inlineStr">
        <is>
          <t>Estudiantes que participen en estrategias para la formación en investigación e Innovación del programa*100</t>
        </is>
      </c>
      <c r="H18" s="801" t="n"/>
      <c r="I18" s="801" t="n"/>
      <c r="J18" s="801" t="n"/>
      <c r="K18" s="802" t="n"/>
      <c r="L18" s="684" t="inlineStr">
        <is>
          <t>UNIDAD DE MEDIDA</t>
        </is>
      </c>
      <c r="M18" s="800" t="n"/>
      <c r="N18" s="545" t="inlineStr">
        <is>
          <t>Porcentual</t>
        </is>
      </c>
      <c r="O18" s="800" t="n"/>
    </row>
    <row r="19" customFormat="1" s="243">
      <c r="B19" s="245" t="n"/>
      <c r="C19" s="806" t="n"/>
      <c r="D19" s="807" t="n"/>
      <c r="E19" s="684" t="inlineStr">
        <is>
          <t>DENOMINADOR</t>
        </is>
      </c>
      <c r="F19" s="802" t="n"/>
      <c r="G19" s="481" t="inlineStr">
        <is>
          <t xml:space="preserve"> Total de estudiantes del programa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80" t="inlineStr">
        <is>
          <t>0% - 70%</t>
        </is>
      </c>
      <c r="M22" s="328" t="inlineStr">
        <is>
          <t>71% - 89%</t>
        </is>
      </c>
      <c r="N22" s="81" t="inlineStr">
        <is>
          <t>90% - 100%</t>
        </is>
      </c>
      <c r="O22" s="255" t="inlineStr">
        <is>
          <t>N/A</t>
        </is>
      </c>
      <c r="P22" s="245" t="n"/>
    </row>
    <row r="23" ht="26.25" customFormat="1" customHeight="1" s="243">
      <c r="B23" s="245" t="n"/>
      <c r="C23" s="684" t="inlineStr">
        <is>
          <t>ORIGEN DE DATOS NUMERADOR</t>
        </is>
      </c>
      <c r="D23" s="802" t="n"/>
      <c r="E23" s="475" t="inlineStr">
        <is>
          <t>Vinculación de estudiantes a la investigación</t>
        </is>
      </c>
      <c r="F23" s="801" t="n"/>
      <c r="G23" s="802" t="n"/>
      <c r="H23" s="818" t="inlineStr">
        <is>
          <t>FRECUENCIA DE LA MEDICIÓN</t>
        </is>
      </c>
      <c r="I23" s="800" t="n"/>
      <c r="J23" s="762" t="inlineStr">
        <is>
          <t>SEMESTRAL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Base de datos de estudiantes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 xml:space="preserve">para el primer periodo académico se tuvo la participación de diez (10) estudiantes, en Capacitación Titulada: "Inmunidad y biopolítica", así mismo se realizo la presentación a convocatoria REDCOLSI con la participación de  57 proyectos presentados por estudiantes vinculados a semilleros de investigación, se cuenta con la participación de 266 estudiantes vinculados como auxiliares de investigación a proyectos de investigación de convocatorias internas, interinstitucionales  y externas. 
Se tiene previsto que para el IIPA-2020 se desarrollen los demás eventos programados desde la Dirección de Investigación y eventos externos a la Universidad, toda vez que muchos de los eventos programados para el IPA-2020 fueron reprogramados para el IIPA-2020 y 2021, debido a las medidas adoptadas por Covid-19. </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42" customFormat="1" customHeight="1" s="243">
      <c r="B31" s="245" t="n"/>
      <c r="C31" s="803" t="n"/>
      <c r="I31" s="804" t="n"/>
      <c r="O31" s="804" t="n"/>
      <c r="P31" s="245" t="n"/>
    </row>
    <row r="32" ht="36.6" customFormat="1" customHeight="1" s="243">
      <c r="B32" s="245" t="n"/>
      <c r="C32" s="803" t="n"/>
      <c r="I32" s="804" t="n"/>
      <c r="O32" s="804" t="n"/>
      <c r="P32" s="245" t="n"/>
    </row>
    <row r="33" ht="43.9"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*Desarrollar actividades para la participación de estudiantes vinculados a semilleros de investigación de manera virtual. 
* participar en los diferentes eventos y convocatorias que se generen a nivel interno y externo a la Institución. 
* proponer estrategias que permitan la participación de estudiantes semilleristas activos en la Universidad de Cundinamarca</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105" customFormat="1" customHeight="1" s="247">
      <c r="B47" s="246" t="n"/>
      <c r="C47" s="763">
        <f>G18</f>
        <v/>
      </c>
      <c r="D47" s="762" t="n">
        <v>333</v>
      </c>
      <c r="E47" s="762" t="n"/>
      <c r="F47" s="762" t="n"/>
      <c r="G47" s="762" t="n"/>
      <c r="H47" s="762" t="n"/>
      <c r="I47" s="762" t="n"/>
      <c r="J47" s="762" t="n"/>
      <c r="K47" s="762" t="n"/>
      <c r="L47" s="762" t="n"/>
      <c r="M47" s="762" t="n"/>
      <c r="N47" s="762" t="n"/>
      <c r="O47" s="762" t="n"/>
      <c r="P47" s="246" t="n"/>
    </row>
    <row r="48" ht="30" customFormat="1" customHeight="1" s="247">
      <c r="B48" s="246" t="n"/>
      <c r="C48" s="763">
        <f>G19</f>
        <v/>
      </c>
      <c r="D48" s="762" t="n">
        <v>698</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571" t="inlineStr">
        <is>
          <t>UNIDAD SEGREGADA (Ej. Facultad, Programa Académico, Área)</t>
        </is>
      </c>
      <c r="D53" s="812" t="n"/>
      <c r="E53" s="812" t="n"/>
      <c r="F53" s="813" t="n"/>
      <c r="G53" s="571" t="inlineStr">
        <is>
          <t>RESULTADO</t>
        </is>
      </c>
      <c r="H53" s="812" t="n"/>
      <c r="I53" s="812" t="n"/>
      <c r="J53" s="813" t="n"/>
      <c r="K53" s="571" t="inlineStr">
        <is>
          <t>ANALISIS DE DATOS SEGREGADO</t>
        </is>
      </c>
      <c r="L53" s="812" t="n"/>
      <c r="M53" s="812" t="n"/>
      <c r="N53" s="812" t="n"/>
      <c r="O53" s="813" t="n"/>
      <c r="P53" s="318" t="n"/>
      <c r="Q53" s="316" t="n"/>
      <c r="R53" s="316" t="n"/>
      <c r="S53" s="316" t="n"/>
      <c r="T53" s="316" t="n"/>
      <c r="U53" s="316" t="n"/>
      <c r="V53" s="316" t="n"/>
      <c r="W53" s="316" t="n"/>
      <c r="X53" s="316" t="n"/>
      <c r="Y53" s="316" t="n"/>
      <c r="Z53" s="316" t="n"/>
      <c r="AA53" s="316" t="n"/>
      <c r="AB53" s="316" t="n"/>
    </row>
    <row r="54" ht="84.75" customFormat="1" customHeight="1" s="203">
      <c r="A54" s="202" t="n"/>
      <c r="B54" s="239" t="n"/>
      <c r="C54" s="573" t="inlineStr">
        <is>
          <t>CIENCIAS ADMINISTRATIVAS ECONÓMICAS Y CONTABLES</t>
        </is>
      </c>
      <c r="D54" s="825" t="n"/>
      <c r="E54" s="825" t="n"/>
      <c r="F54" s="826" t="n"/>
      <c r="G54" s="572">
        <f>21+9</f>
        <v/>
      </c>
      <c r="H54" s="825" t="n"/>
      <c r="I54" s="825" t="n"/>
      <c r="J54" s="826" t="n"/>
      <c r="K54" s="560" t="inlineStr">
        <is>
          <t xml:space="preserve">21 Estudiantes participantes como auxiliares de investigación en proyectos de convocatorias Internas, Interinstitucionales y externas, Se presentaron 9 proyectos  para participar del XVIII ENCUENTRO REGIONAL DE SEMILLEROS DE INVESTIGACIÓN REDCOLSI NODO BOGOTÁ - CUNDINAMARCA, formulados por 9 Estudiantes. </t>
        </is>
      </c>
      <c r="L54" s="825" t="n"/>
      <c r="M54" s="825" t="n"/>
      <c r="N54" s="825" t="n"/>
      <c r="O54" s="826" t="n"/>
      <c r="P54" s="239" t="n"/>
      <c r="Q54" s="202" t="n"/>
      <c r="R54" s="202" t="n"/>
      <c r="S54" s="202" t="n"/>
      <c r="T54" s="202" t="n"/>
      <c r="U54" s="202" t="n"/>
      <c r="V54" s="202" t="n"/>
      <c r="W54" s="202" t="n"/>
      <c r="X54" s="202" t="n"/>
      <c r="Y54" s="202" t="n"/>
      <c r="Z54" s="202" t="n"/>
      <c r="AA54" s="202" t="n"/>
      <c r="AB54" s="202" t="n"/>
    </row>
    <row r="55" ht="74.25" customFormat="1" customHeight="1" s="203">
      <c r="A55" s="202" t="n"/>
      <c r="B55" s="239" t="n"/>
      <c r="C55" s="560" t="inlineStr">
        <is>
          <t>CIENCIAS AGROPECUARIAS</t>
        </is>
      </c>
      <c r="D55" s="825" t="n"/>
      <c r="E55" s="825" t="n"/>
      <c r="F55" s="826" t="n"/>
      <c r="G55" s="572">
        <f>84+9</f>
        <v/>
      </c>
      <c r="H55" s="825" t="n"/>
      <c r="I55" s="825" t="n"/>
      <c r="J55" s="826" t="n"/>
      <c r="K55" s="560" t="inlineStr">
        <is>
          <t xml:space="preserve">84 Estudiantes participantes como auxiliares de investigación en proyectos de convocatorias Internas, Interinstitucionales y externas., Se presentaron 9 proyectos  para participar del XVIII ENCUENTRO REGIONAL DE SEMILLEROS DE INVESTIGACIÓN REDCOLSI NODO BOGOTÁ - CUNDINAMARCA, formulados por 9 Estudiantes. </t>
        </is>
      </c>
      <c r="L55" s="825" t="n"/>
      <c r="M55" s="825" t="n"/>
      <c r="N55" s="825" t="n"/>
      <c r="O55" s="826" t="n"/>
      <c r="P55" s="239" t="n"/>
      <c r="Q55" s="202" t="n"/>
      <c r="R55" s="202" t="n"/>
      <c r="S55" s="202" t="n"/>
      <c r="T55" s="202" t="n"/>
      <c r="U55" s="202" t="n"/>
      <c r="V55" s="202" t="n"/>
      <c r="W55" s="202" t="n"/>
      <c r="X55" s="202" t="n"/>
      <c r="Y55" s="202" t="n"/>
      <c r="Z55" s="202" t="n"/>
      <c r="AA55" s="202" t="n"/>
      <c r="AB55" s="202" t="n"/>
    </row>
    <row r="56" ht="39" customFormat="1" customHeight="1" s="203">
      <c r="A56" s="202" t="n"/>
      <c r="B56" s="239" t="n"/>
      <c r="C56" s="560" t="inlineStr">
        <is>
          <t>CIENCIAS AGROPECUARIAS Y CIENCIAS ADMINISTRATIVAS ECONÓMICAS Y CONTABLES</t>
        </is>
      </c>
      <c r="D56" s="825" t="n"/>
      <c r="E56" s="825" t="n"/>
      <c r="F56" s="826" t="n"/>
      <c r="G56" s="572" t="n">
        <v>4</v>
      </c>
      <c r="H56" s="825" t="n"/>
      <c r="I56" s="825" t="n"/>
      <c r="J56" s="826" t="n"/>
      <c r="K56" s="560" t="inlineStr">
        <is>
          <t xml:space="preserve">4 Estudiantes participantes como auxiliares de investigación en proyectos de convocatorias Internas, Interinstitucionales y externas. </t>
        </is>
      </c>
      <c r="L56" s="825" t="n"/>
      <c r="M56" s="825" t="n"/>
      <c r="N56" s="825" t="n"/>
      <c r="O56" s="826" t="n"/>
      <c r="P56" s="239" t="n"/>
      <c r="Q56" s="202" t="n"/>
      <c r="R56" s="202" t="n"/>
      <c r="S56" s="202" t="n"/>
      <c r="T56" s="202" t="n"/>
      <c r="U56" s="202" t="n"/>
      <c r="V56" s="202" t="n"/>
      <c r="W56" s="202" t="n"/>
      <c r="X56" s="202" t="n"/>
      <c r="Y56" s="202" t="n"/>
      <c r="Z56" s="202" t="n"/>
      <c r="AA56" s="202" t="n"/>
      <c r="AB56" s="202" t="n"/>
    </row>
    <row r="57" ht="73.5" customFormat="1" customHeight="1" s="203">
      <c r="A57" s="202" t="n"/>
      <c r="B57" s="239" t="n"/>
      <c r="C57" s="560" t="inlineStr">
        <is>
          <t>CIENCIAS DE LA SALUD</t>
        </is>
      </c>
      <c r="D57" s="825" t="n"/>
      <c r="E57" s="825" t="n"/>
      <c r="F57" s="826" t="n"/>
      <c r="G57" s="572">
        <f>34+7</f>
        <v/>
      </c>
      <c r="H57" s="825" t="n"/>
      <c r="I57" s="825" t="n"/>
      <c r="J57" s="826" t="n"/>
      <c r="K57" s="560" t="inlineStr">
        <is>
          <t xml:space="preserve">34 Estudiantes participantes como auxiliares de investigación en proyectos de convocatorias Internas, Interinstitucionales y externas., Se presentaron 4 proyectos  para participar del XVIII ENCUENTRO REGIONAL DE SEMILLEROS DE INVESTIGACIÓN REDCOLSI NODO BOGOTÁ - CUNDINAMARCA, formulados por 4 Estudiantes. </t>
        </is>
      </c>
      <c r="L57" s="825" t="n"/>
      <c r="M57" s="825" t="n"/>
      <c r="N57" s="825" t="n"/>
      <c r="O57" s="826" t="n"/>
      <c r="P57" s="239" t="n"/>
      <c r="Q57" s="202" t="n"/>
      <c r="R57" s="202" t="n"/>
      <c r="S57" s="202" t="n"/>
      <c r="T57" s="202" t="n"/>
      <c r="U57" s="202" t="n"/>
      <c r="V57" s="202" t="n"/>
      <c r="W57" s="202" t="n"/>
      <c r="X57" s="202" t="n"/>
      <c r="Y57" s="202" t="n"/>
      <c r="Z57" s="202" t="n"/>
      <c r="AA57" s="202" t="n"/>
      <c r="AB57" s="202" t="n"/>
    </row>
    <row r="58" ht="75.75" customFormat="1" customHeight="1" s="203">
      <c r="A58" s="202" t="n"/>
      <c r="B58" s="239" t="n"/>
      <c r="C58" s="560" t="inlineStr">
        <is>
          <t>CIENCIAS DEL DEPORTE Y EDUCACIÓN FÍSICA</t>
        </is>
      </c>
      <c r="D58" s="825" t="n"/>
      <c r="E58" s="825" t="n"/>
      <c r="F58" s="826" t="n"/>
      <c r="G58" s="572">
        <f>8+2</f>
        <v/>
      </c>
      <c r="H58" s="825" t="n"/>
      <c r="I58" s="825" t="n"/>
      <c r="J58" s="826" t="n"/>
      <c r="K58" s="560" t="inlineStr">
        <is>
          <t xml:space="preserve">8 Estudiantes participantes como auxiliares de investigación en proyectos de convocatorias Internas, Interinstitucionales y externas. Se presentaron 2 proyectos  para participar del XVIII ENCUENTRO REGIONAL DE SEMILLEROS DE INVESTIGACIÓN REDCOLSI NODO BOGOTÁ - CUNDINAMARCA, formulados por 2 Estudiantes. </t>
        </is>
      </c>
      <c r="L58" s="825" t="n"/>
      <c r="M58" s="825" t="n"/>
      <c r="N58" s="825" t="n"/>
      <c r="O58" s="826" t="n"/>
      <c r="P58" s="239" t="n"/>
      <c r="Q58" s="202" t="n"/>
      <c r="R58" s="202" t="n"/>
      <c r="S58" s="202" t="n"/>
      <c r="T58" s="202" t="n"/>
      <c r="U58" s="202" t="n"/>
      <c r="V58" s="202" t="n"/>
      <c r="W58" s="202" t="n"/>
      <c r="X58" s="202" t="n"/>
      <c r="Y58" s="202" t="n"/>
      <c r="Z58" s="202" t="n"/>
      <c r="AA58" s="202" t="n"/>
      <c r="AB58" s="202" t="n"/>
    </row>
    <row r="59" ht="78.75" customFormat="1" customHeight="1" s="203">
      <c r="A59" s="202" t="n"/>
      <c r="B59" s="239" t="n"/>
      <c r="C59" s="560" t="inlineStr">
        <is>
          <t>CIENCIAS SOCIALES, HUMANIDADES Y CIENCIAS POLITICAS</t>
        </is>
      </c>
      <c r="D59" s="825" t="n"/>
      <c r="E59" s="825" t="n"/>
      <c r="F59" s="826" t="n"/>
      <c r="G59" s="572">
        <f>11+5</f>
        <v/>
      </c>
      <c r="H59" s="825" t="n"/>
      <c r="I59" s="825" t="n"/>
      <c r="J59" s="826" t="n"/>
      <c r="K59" s="560" t="inlineStr">
        <is>
          <t>11 Estudiantes participantes como auxiliares de investigación en proyectos de convocatorias Internas, Interinstitucionales y externas, Se presentaron 5 proyectos  para participar del XVIII ENCUENTRO REGIONAL DE SEMILLEROS DE INVESTIGACIÓN REDCOLSI NODO BOGOTÁ - CUNDINAMARCA, formulados por 5 Estudiantes.</t>
        </is>
      </c>
      <c r="L59" s="825" t="n"/>
      <c r="M59" s="825" t="n"/>
      <c r="N59" s="825" t="n"/>
      <c r="O59" s="826" t="n"/>
      <c r="P59" s="239" t="n"/>
      <c r="Q59" s="202" t="n"/>
      <c r="R59" s="202" t="n"/>
      <c r="S59" s="202" t="n"/>
      <c r="T59" s="202" t="n"/>
      <c r="U59" s="202" t="n"/>
      <c r="V59" s="202" t="n"/>
      <c r="W59" s="202" t="n"/>
      <c r="X59" s="202" t="n"/>
      <c r="Y59" s="202" t="n"/>
      <c r="Z59" s="202" t="n"/>
      <c r="AA59" s="202" t="n"/>
      <c r="AB59" s="202" t="n"/>
    </row>
    <row r="60" ht="90" customFormat="1" customHeight="1" s="203">
      <c r="A60" s="202" t="n"/>
      <c r="B60" s="239" t="n"/>
      <c r="C60" s="560" t="inlineStr">
        <is>
          <t>EDUCACIÓN</t>
        </is>
      </c>
      <c r="D60" s="825" t="n"/>
      <c r="E60" s="825" t="n"/>
      <c r="F60" s="826" t="n"/>
      <c r="G60" s="572">
        <f>6+33+10</f>
        <v/>
      </c>
      <c r="H60" s="825" t="n"/>
      <c r="I60" s="825" t="n"/>
      <c r="J60" s="826" t="n"/>
      <c r="K60" s="560" t="inlineStr">
        <is>
          <t xml:space="preserve">33 Estudiantes participantes como auxiliares de investigación en proyectos de convocatorias Internas, Interinstitucionales y externas. Se presentaron 6 proyectos  para participar del XVIII ENCUENTRO REGIONAL DE SEMILLEROS DE INVESTIGACIÓN REDCOLSI NODO BOGOTÁ - CUNDINAMARCA, formulados por 6 Estudiantes. y 10 estudiantes participantes de la capacitación titulada:  "Inmunidad y biopolítica" </t>
        </is>
      </c>
      <c r="L60" s="825" t="n"/>
      <c r="M60" s="825" t="n"/>
      <c r="N60" s="825" t="n"/>
      <c r="O60" s="826" t="n"/>
      <c r="P60" s="239" t="n"/>
      <c r="Q60" s="202" t="n"/>
      <c r="R60" s="202" t="n"/>
      <c r="S60" s="202" t="n"/>
      <c r="T60" s="202" t="n"/>
      <c r="U60" s="202" t="n"/>
      <c r="V60" s="202" t="n"/>
      <c r="W60" s="202" t="n"/>
      <c r="X60" s="202" t="n"/>
      <c r="Y60" s="202" t="n"/>
      <c r="Z60" s="202" t="n"/>
      <c r="AA60" s="202" t="n"/>
      <c r="AB60" s="202" t="n"/>
    </row>
    <row r="61" ht="80.25" customFormat="1" customHeight="1" s="203">
      <c r="A61" s="202" t="n"/>
      <c r="B61" s="204" t="n"/>
      <c r="C61" s="560" t="inlineStr">
        <is>
          <t>INGENIERÍA</t>
        </is>
      </c>
      <c r="D61" s="825" t="n"/>
      <c r="E61" s="825" t="n"/>
      <c r="F61" s="826" t="n"/>
      <c r="G61" s="572">
        <f>71+19</f>
        <v/>
      </c>
      <c r="H61" s="825" t="n"/>
      <c r="I61" s="825" t="n"/>
      <c r="J61" s="826" t="n"/>
      <c r="K61" s="560" t="inlineStr">
        <is>
          <t xml:space="preserve">71 Estudiantes participantes como auxiliares de investigación en proyectos de convocatorias Internas, Interinstitucionales y externas, Se presentaron 19 proyectos  para participar del XVIII ENCUENTRO REGIONAL DE SEMILLEROS DE INVESTIGACIÓN REDCOLSI NODO BOGOTÁ - CUNDINAMARCA, formulados por 19 Estudiantes. </t>
        </is>
      </c>
      <c r="L61" s="825" t="n"/>
      <c r="M61" s="825" t="n"/>
      <c r="N61" s="825" t="n"/>
      <c r="O61" s="826" t="n"/>
      <c r="P61" s="204" t="n"/>
      <c r="Q61" s="202" t="n"/>
      <c r="R61" s="202" t="n"/>
      <c r="S61" s="202" t="n"/>
      <c r="T61" s="202" t="n"/>
      <c r="U61" s="202" t="n"/>
      <c r="V61" s="202" t="n"/>
      <c r="W61" s="202" t="n"/>
      <c r="X61" s="202" t="n"/>
      <c r="Y61" s="202" t="n"/>
      <c r="Z61" s="202" t="n"/>
      <c r="AA61" s="202" t="n"/>
      <c r="AB61" s="202" t="n"/>
    </row>
    <row r="62" customFormat="1" s="260">
      <c r="C62" s="259" t="n"/>
      <c r="D62" s="259" t="n"/>
      <c r="E62" s="259" t="n"/>
      <c r="F62" s="259" t="n"/>
      <c r="G62" s="355" t="inlineStr">
        <is>
          <t>Estratégico</t>
        </is>
      </c>
      <c r="H62" s="262" t="n"/>
      <c r="I62" s="262" t="n"/>
      <c r="J62" s="355" t="inlineStr">
        <is>
          <t>Eficacia</t>
        </is>
      </c>
      <c r="K62" s="259" t="n"/>
      <c r="L62" s="259" t="n"/>
      <c r="M62" s="259" t="n"/>
      <c r="N62" s="259" t="n"/>
      <c r="O62" s="259" t="n"/>
    </row>
    <row r="63" customFormat="1" s="260">
      <c r="C63" s="259" t="n"/>
      <c r="D63" s="259" t="n"/>
      <c r="E63" s="259" t="n"/>
      <c r="F63" s="259" t="n"/>
      <c r="G63" s="355" t="inlineStr">
        <is>
          <t>Misional</t>
        </is>
      </c>
      <c r="H63" s="262" t="n"/>
      <c r="I63" s="262" t="n"/>
      <c r="J63" s="355" t="inlineStr">
        <is>
          <t>Eficiencia</t>
        </is>
      </c>
      <c r="K63" s="259" t="n"/>
      <c r="L63" s="259" t="n"/>
      <c r="M63" s="259" t="n"/>
      <c r="N63" s="259" t="n"/>
      <c r="O63" s="259" t="n"/>
    </row>
    <row r="64" customFormat="1" s="260">
      <c r="C64" s="259" t="n"/>
      <c r="D64" s="259" t="n"/>
      <c r="E64" s="259" t="n"/>
      <c r="F64" s="259" t="n"/>
      <c r="G64" s="355" t="inlineStr">
        <is>
          <t>Apoyo</t>
        </is>
      </c>
      <c r="H64" s="262" t="n"/>
      <c r="I64" s="262" t="n"/>
      <c r="J64" s="355" t="inlineStr">
        <is>
          <t>Acreditación</t>
        </is>
      </c>
      <c r="K64" s="259" t="n"/>
      <c r="L64" s="259" t="n"/>
      <c r="M64" s="259" t="n"/>
      <c r="N64" s="259" t="n"/>
      <c r="O64" s="259" t="n"/>
    </row>
    <row r="65" customFormat="1" s="260">
      <c r="C65" s="259" t="n"/>
      <c r="D65" s="259" t="n"/>
      <c r="E65" s="259" t="n"/>
      <c r="F65" s="259" t="n"/>
      <c r="G65" s="355" t="inlineStr">
        <is>
          <t>Seguimiento, Medición, Análisis y Evaluación</t>
        </is>
      </c>
      <c r="H65" s="262" t="n"/>
      <c r="I65" s="262" t="n"/>
      <c r="J65" s="355" t="inlineStr">
        <is>
          <t>Positiva</t>
        </is>
      </c>
      <c r="K65" s="259" t="n"/>
      <c r="L65" s="259" t="n"/>
      <c r="M65" s="259" t="n"/>
      <c r="N65" s="259" t="n"/>
      <c r="O65" s="259" t="n"/>
    </row>
    <row r="66" customFormat="1" s="260">
      <c r="C66" s="259" t="n"/>
      <c r="D66" s="259" t="n"/>
      <c r="E66" s="259" t="n"/>
      <c r="F66" s="259" t="n"/>
      <c r="G66" s="355" t="inlineStr">
        <is>
          <t>Direccionamiento Estratégico</t>
        </is>
      </c>
      <c r="H66" s="262" t="n"/>
      <c r="I66" s="262" t="n"/>
      <c r="J66" s="355" t="inlineStr">
        <is>
          <t>Negativa</t>
        </is>
      </c>
      <c r="K66" s="259" t="n"/>
      <c r="L66" s="259" t="n"/>
      <c r="M66" s="259" t="n"/>
      <c r="N66" s="259" t="n"/>
      <c r="O66" s="259" t="n"/>
    </row>
    <row r="67" customFormat="1" s="260">
      <c r="C67" s="259" t="n"/>
      <c r="D67" s="259" t="n"/>
      <c r="E67" s="259" t="n"/>
      <c r="F67" s="259" t="n"/>
      <c r="G67" s="355" t="inlineStr">
        <is>
          <t>Planeación Institucional</t>
        </is>
      </c>
      <c r="H67" s="262" t="n"/>
      <c r="I67" s="262" t="n"/>
      <c r="J67" s="355" t="inlineStr">
        <is>
          <t>Por Unidad Regional</t>
        </is>
      </c>
      <c r="K67" s="259" t="n"/>
      <c r="L67" s="259" t="n"/>
      <c r="M67" s="259" t="n"/>
      <c r="N67" s="259" t="n"/>
      <c r="O67" s="259" t="n"/>
    </row>
    <row r="68" customFormat="1" s="260">
      <c r="C68" s="259" t="n"/>
      <c r="D68" s="259" t="n"/>
      <c r="E68" s="259" t="n"/>
      <c r="F68" s="259" t="n"/>
      <c r="G68" s="355" t="inlineStr">
        <is>
          <t>Proyectos Especiales y Relaciones Interinstitucionales</t>
        </is>
      </c>
      <c r="H68" s="262" t="n"/>
      <c r="I68" s="262" t="n"/>
      <c r="J68" s="355" t="inlineStr">
        <is>
          <t>Por Facultad</t>
        </is>
      </c>
      <c r="K68" s="259" t="n"/>
      <c r="L68" s="259" t="n"/>
      <c r="M68" s="259" t="n"/>
      <c r="N68" s="259" t="n"/>
      <c r="O68" s="259" t="n"/>
    </row>
    <row r="69" customFormat="1" s="260">
      <c r="C69" s="259" t="n"/>
      <c r="D69" s="259" t="n"/>
      <c r="E69" s="259" t="n"/>
      <c r="F69" s="259" t="n"/>
      <c r="G69" s="355" t="inlineStr">
        <is>
          <t>Sistemas Integrados</t>
        </is>
      </c>
      <c r="H69" s="262" t="n"/>
      <c r="I69" s="262" t="n"/>
      <c r="J69" s="355" t="inlineStr">
        <is>
          <t>Por Programa Académico</t>
        </is>
      </c>
      <c r="K69" s="259" t="n"/>
      <c r="L69" s="259" t="n"/>
      <c r="M69" s="259" t="n"/>
      <c r="N69" s="259" t="n"/>
      <c r="O69" s="259" t="n"/>
    </row>
    <row r="70" customFormat="1" s="260">
      <c r="C70" s="259" t="n"/>
      <c r="D70" s="259" t="n"/>
      <c r="E70" s="259" t="n"/>
      <c r="F70" s="259" t="n"/>
      <c r="G70" s="355" t="inlineStr">
        <is>
          <t>Autoevaluación y Acreditación</t>
        </is>
      </c>
      <c r="H70" s="262" t="n"/>
      <c r="I70" s="262" t="n"/>
      <c r="J70" s="355" t="inlineStr">
        <is>
          <t>Por área</t>
        </is>
      </c>
      <c r="K70" s="259" t="n"/>
      <c r="L70" s="259" t="n"/>
      <c r="M70" s="259" t="n"/>
      <c r="N70" s="259" t="n"/>
      <c r="O70" s="259" t="n"/>
    </row>
    <row r="71" customFormat="1" s="260">
      <c r="C71" s="259" t="n"/>
      <c r="D71" s="259" t="n"/>
      <c r="E71" s="259" t="n"/>
      <c r="F71" s="259" t="n"/>
      <c r="G71" s="355" t="inlineStr">
        <is>
          <t>Comunicaciones</t>
        </is>
      </c>
      <c r="H71" s="262" t="n"/>
      <c r="I71" s="262" t="n"/>
      <c r="J71" s="355" t="inlineStr">
        <is>
          <t>Por Laboratorio</t>
        </is>
      </c>
      <c r="K71" s="259" t="n"/>
      <c r="L71" s="259" t="n"/>
      <c r="M71" s="259" t="n"/>
      <c r="N71" s="259" t="n"/>
      <c r="O71" s="259" t="n"/>
    </row>
    <row r="72" customFormat="1" s="260">
      <c r="C72" s="259" t="n"/>
      <c r="D72" s="259" t="n"/>
      <c r="E72" s="259" t="n"/>
      <c r="F72" s="259" t="n"/>
      <c r="G72" s="355" t="inlineStr">
        <is>
          <t>Formación y Aprendizaje</t>
        </is>
      </c>
      <c r="H72" s="262" t="n"/>
      <c r="I72" s="262" t="n"/>
      <c r="J72" s="355" t="inlineStr">
        <is>
          <t>Otros</t>
        </is>
      </c>
      <c r="K72" s="259" t="n"/>
      <c r="L72" s="259" t="n"/>
      <c r="M72" s="259" t="n"/>
      <c r="N72" s="259" t="n"/>
      <c r="O72" s="259" t="n"/>
    </row>
    <row r="73" customFormat="1" s="260">
      <c r="C73" s="259" t="n"/>
      <c r="D73" s="259" t="n"/>
      <c r="E73" s="259" t="n"/>
      <c r="F73" s="259" t="n"/>
      <c r="G73" s="355" t="inlineStr">
        <is>
          <t>Ciencia, Tecnología e Innovación</t>
        </is>
      </c>
      <c r="H73" s="262" t="n"/>
      <c r="I73" s="262" t="n"/>
      <c r="J73" s="355" t="inlineStr">
        <is>
          <t>No Aplica</t>
        </is>
      </c>
      <c r="K73" s="259" t="n"/>
      <c r="L73" s="259" t="n"/>
      <c r="M73" s="259" t="n"/>
      <c r="N73" s="259" t="n"/>
      <c r="O73" s="259" t="n"/>
    </row>
    <row r="74">
      <c r="G74" s="355" t="inlineStr">
        <is>
          <t>Interacción Social Universitaria</t>
        </is>
      </c>
      <c r="H74" s="262" t="n"/>
      <c r="I74" s="262" t="n"/>
      <c r="J74" s="262" t="n"/>
      <c r="K74" s="259" t="n"/>
      <c r="L74" s="259" t="n"/>
    </row>
    <row r="75">
      <c r="G75" s="355" t="inlineStr">
        <is>
          <t>Bienestar Universitario</t>
        </is>
      </c>
      <c r="H75" s="262" t="n"/>
      <c r="I75" s="262" t="n"/>
      <c r="J75" s="262" t="n"/>
      <c r="K75" s="259" t="n"/>
      <c r="L75" s="259" t="n"/>
    </row>
    <row r="76">
      <c r="G76" s="355" t="inlineStr">
        <is>
          <t>Admisiones y Registro</t>
        </is>
      </c>
      <c r="H76" s="262" t="n"/>
      <c r="I76" s="262" t="n"/>
      <c r="J76" s="262" t="n"/>
      <c r="K76" s="259" t="n"/>
      <c r="L76" s="259" t="n"/>
    </row>
    <row r="77">
      <c r="G77" s="355" t="inlineStr">
        <is>
          <t>Graduados</t>
        </is>
      </c>
      <c r="H77" s="262" t="n"/>
      <c r="I77" s="262" t="n"/>
      <c r="J77" s="262" t="n"/>
      <c r="K77" s="259" t="n"/>
      <c r="L77" s="259" t="n"/>
    </row>
    <row r="78">
      <c r="G78" s="355" t="inlineStr">
        <is>
          <t>Dialogando con el Mundo</t>
        </is>
      </c>
      <c r="H78" s="262" t="n"/>
      <c r="I78" s="262" t="n"/>
      <c r="J78" s="262" t="n"/>
      <c r="K78" s="259" t="n"/>
      <c r="L78" s="259" t="n"/>
    </row>
    <row r="79">
      <c r="G79" s="355" t="inlineStr">
        <is>
          <t>Talento Humano</t>
        </is>
      </c>
      <c r="H79" s="262" t="n"/>
      <c r="I79" s="262" t="n"/>
      <c r="J79" s="262" t="n"/>
      <c r="K79" s="259" t="n"/>
      <c r="L79" s="259" t="n"/>
    </row>
    <row r="80">
      <c r="G80" s="355" t="inlineStr">
        <is>
          <t>Jurídica</t>
        </is>
      </c>
      <c r="H80" s="262" t="n"/>
      <c r="I80" s="262" t="n"/>
      <c r="J80" s="262" t="n"/>
      <c r="K80" s="259" t="n"/>
      <c r="L80" s="259" t="n"/>
    </row>
    <row r="81">
      <c r="G81" s="355" t="inlineStr">
        <is>
          <t>Financiera</t>
        </is>
      </c>
      <c r="H81" s="262" t="n"/>
      <c r="I81" s="262" t="n"/>
      <c r="J81" s="262" t="n"/>
      <c r="K81" s="259" t="n"/>
      <c r="L81" s="259" t="n"/>
    </row>
    <row r="82">
      <c r="G82" s="355" t="inlineStr">
        <is>
          <t>Sistemas y Tecnología</t>
        </is>
      </c>
      <c r="H82" s="262" t="n"/>
      <c r="I82" s="262" t="n"/>
      <c r="J82" s="262" t="n"/>
      <c r="K82" s="259" t="n"/>
      <c r="L82" s="259" t="n"/>
    </row>
    <row r="83">
      <c r="G83" s="355" t="inlineStr">
        <is>
          <t>Bienes y Servicios</t>
        </is>
      </c>
      <c r="H83" s="262" t="n"/>
      <c r="I83" s="262" t="n"/>
      <c r="J83" s="262" t="n"/>
      <c r="K83" s="259" t="n"/>
      <c r="L83" s="259" t="n"/>
    </row>
    <row r="84">
      <c r="G84" s="355" t="inlineStr">
        <is>
          <t>Documental</t>
        </is>
      </c>
      <c r="H84" s="262" t="n"/>
      <c r="I84" s="262" t="n"/>
      <c r="J84" s="262" t="n"/>
    </row>
    <row r="85">
      <c r="G85" s="355" t="inlineStr">
        <is>
          <t>Apoyo Académico</t>
        </is>
      </c>
      <c r="H85" s="262" t="n"/>
      <c r="I85" s="262" t="n"/>
      <c r="J85" s="262" t="n"/>
    </row>
    <row r="86">
      <c r="G86" s="355" t="inlineStr">
        <is>
          <t>Control Interno</t>
        </is>
      </c>
      <c r="H86" s="262" t="n"/>
      <c r="I86" s="262" t="n"/>
      <c r="J86" s="262" t="n"/>
    </row>
    <row r="87">
      <c r="G87" s="355" t="inlineStr">
        <is>
          <t>Control Disciplinario</t>
        </is>
      </c>
      <c r="H87" s="262" t="n"/>
      <c r="I87" s="262" t="n"/>
      <c r="J87" s="262" t="n"/>
    </row>
    <row r="88">
      <c r="G88" s="355" t="inlineStr">
        <is>
          <t>Servicio de Atención al Ciudadano</t>
        </is>
      </c>
      <c r="H88" s="262" t="n"/>
      <c r="I88" s="262" t="n"/>
      <c r="J88" s="262" t="n"/>
    </row>
  </sheetData>
  <mergeCells count="87">
    <mergeCell ref="L17:M17"/>
    <mergeCell ref="C61:F61"/>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G61:J61"/>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K61:O61"/>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4">
    <dataValidation sqref="E20:G22" showDropDown="0" showInputMessage="1" showErrorMessage="1" allowBlank="1" type="list">
      <formula1>$J$65:$J$66</formula1>
    </dataValidation>
    <dataValidation sqref="J20:K22" showDropDown="0" showInputMessage="1" showErrorMessage="1" allowBlank="1" type="list">
      <formula1>$J$67:$J$73</formula1>
    </dataValidation>
    <dataValidation sqref="J17:K17" showDropDown="0" showInputMessage="1" showErrorMessage="1" allowBlank="1" type="list">
      <formula1>$J$62:$J$64</formula1>
    </dataValidation>
    <dataValidation sqref="E12:H12" showDropDown="0" showInputMessage="1" showErrorMessage="1" allowBlank="1" type="list">
      <formula1>$G$62:$G$65</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3.xml><?xml version="1.0" encoding="utf-8"?>
<worksheet xmlns="http://schemas.openxmlformats.org/spreadsheetml/2006/main">
  <sheetPr codeName="Hoja112">
    <tabColor rgb="FFEDE394"/>
    <outlinePr summaryBelow="1" summaryRight="1"/>
    <pageSetUpPr fitToPage="1"/>
  </sheetPr>
  <dimension ref="A1:AB92"/>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Estratégico</t>
        </is>
      </c>
      <c r="F12" s="801" t="n"/>
      <c r="G12" s="801" t="n"/>
      <c r="H12" s="802" t="n"/>
      <c r="I12" s="763" t="inlineStr">
        <is>
          <t>NOMBRE DEL INDICADOR</t>
        </is>
      </c>
      <c r="J12" s="802" t="n"/>
      <c r="K12" s="463" t="inlineStr">
        <is>
          <t>Oportunidad en los Reportes Externos</t>
        </is>
      </c>
      <c r="L12" s="801" t="n"/>
      <c r="M12" s="801" t="n"/>
      <c r="N12" s="801" t="n"/>
      <c r="O12" s="802" t="n"/>
      <c r="P12" s="245" t="n"/>
    </row>
    <row r="13" customFormat="1" s="243">
      <c r="B13" s="245" t="n"/>
      <c r="C13" s="684" t="inlineStr">
        <is>
          <t>PROCESO GESTIÓN</t>
        </is>
      </c>
      <c r="D13" s="802" t="n"/>
      <c r="E13" s="706" t="inlineStr">
        <is>
          <t>Planeación Institucional</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Planeación Institucional</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0.9</v>
      </c>
      <c r="O17" s="802" t="n"/>
      <c r="P17" s="544" t="n"/>
    </row>
    <row r="18" customFormat="1" s="243">
      <c r="B18" s="245" t="n"/>
      <c r="C18" s="684" t="inlineStr">
        <is>
          <t>FORMULA</t>
        </is>
      </c>
      <c r="D18" s="800" t="n"/>
      <c r="E18" s="684" t="inlineStr">
        <is>
          <t>NUMERADOR</t>
        </is>
      </c>
      <c r="F18" s="802" t="n"/>
      <c r="G18" s="481" t="inlineStr">
        <is>
          <t>(# reportes SNIES en la fecha establecida)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Total de reportes SNIES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0 - 59,9%</t>
        </is>
      </c>
      <c r="M22" s="328" t="inlineStr">
        <is>
          <t>60% - 79,9%</t>
        </is>
      </c>
      <c r="N22" s="329" t="inlineStr">
        <is>
          <t>80% - 90%</t>
        </is>
      </c>
      <c r="O22" s="255" t="inlineStr">
        <is>
          <t>90,1% - 100%</t>
        </is>
      </c>
      <c r="P22" s="245" t="n"/>
    </row>
    <row r="23" ht="26.25" customFormat="1" customHeight="1" s="243">
      <c r="B23" s="245" t="n"/>
      <c r="C23" s="684" t="inlineStr">
        <is>
          <t>ORIGEN DE DATOS NUMERADOR</t>
        </is>
      </c>
      <c r="D23" s="802" t="n"/>
      <c r="E23" s="411" t="inlineStr">
        <is>
          <t>Reportes SNIES por sistema</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11" t="inlineStr">
        <is>
          <t>Reportes SNIES por sistema</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En el primer semestre de 2020, se realizaron 93 reportes a entes externos, de los cuales, reportaron extemporáneos 6, debido al apoyo que se realizó por parte de la Dirección de Planeación, a las mesas de trabajo para la construcción del nuevo Plan de Desarrollo.</t>
        </is>
      </c>
      <c r="O28" s="804" t="n"/>
    </row>
    <row r="29" ht="15.75" customFormat="1" customHeight="1" s="243">
      <c r="B29" s="245" t="n"/>
      <c r="C29" s="803" t="n"/>
      <c r="I29" s="804" t="n"/>
      <c r="O29" s="804" t="n"/>
      <c r="P29" s="245" t="n"/>
    </row>
    <row r="30" ht="15.75" customFormat="1" customHeight="1" s="243">
      <c r="B30" s="245" t="n"/>
      <c r="C30" s="803" t="n"/>
      <c r="I30" s="804" t="n"/>
      <c r="J30" s="808" t="n"/>
      <c r="K30" s="808" t="n"/>
      <c r="L30" s="808" t="n"/>
      <c r="M30" s="808" t="n"/>
      <c r="N30" s="808" t="n"/>
      <c r="O30" s="807" t="n"/>
      <c r="P30" s="245" t="n"/>
    </row>
    <row r="31" ht="15.75" customFormat="1" customHeight="1" s="243">
      <c r="B31" s="245" t="n"/>
      <c r="C31" s="803" t="n"/>
      <c r="I31" s="804" t="n"/>
      <c r="J31" s="400" t="inlineStr">
        <is>
          <t>ACCIÓN FORMULADA</t>
        </is>
      </c>
      <c r="O31" s="804" t="n"/>
      <c r="P31" s="245" t="n"/>
    </row>
    <row r="32" ht="16.5" customFormat="1" customHeight="1" s="243">
      <c r="B32" s="245" t="n"/>
      <c r="C32" s="803" t="n"/>
      <c r="I32" s="804" t="n"/>
      <c r="J32" s="394" t="inlineStr">
        <is>
          <t>En la medida de lo posible realizar los reportes al SNIES con mayor anticipación, concertando con las oficinas fuente, así como el uso de las tecnologías de la información, teniendo en cuenta el contexto actual del país en materia sanitaria.</t>
        </is>
      </c>
      <c r="O32" s="804" t="n"/>
      <c r="P32" s="245" t="n"/>
    </row>
    <row r="33" ht="15.75" customFormat="1" customHeight="1" s="243">
      <c r="B33" s="245" t="n"/>
      <c r="C33" s="803" t="n"/>
      <c r="I33" s="804" t="n"/>
      <c r="O33" s="804" t="n"/>
      <c r="P33" s="245" t="n"/>
    </row>
    <row r="34" ht="15.75" customFormat="1" customHeight="1" s="243">
      <c r="B34" s="245" t="n"/>
      <c r="C34" s="803" t="n"/>
      <c r="I34" s="804" t="n"/>
      <c r="J34" s="808" t="n"/>
      <c r="K34" s="808" t="n"/>
      <c r="L34" s="808" t="n"/>
      <c r="M34" s="808" t="n"/>
      <c r="N34" s="808" t="n"/>
      <c r="O34" s="807" t="n"/>
      <c r="P34" s="245" t="n"/>
    </row>
    <row r="35" ht="15.75" customFormat="1" customHeight="1" s="243">
      <c r="B35" s="245" t="n"/>
      <c r="C35" s="803" t="n"/>
      <c r="I35" s="804" t="n"/>
      <c r="J35" s="400" t="inlineStr">
        <is>
          <t xml:space="preserve">RESPONSABLE </t>
        </is>
      </c>
      <c r="O35" s="804" t="n"/>
      <c r="P35" s="245" t="n"/>
    </row>
    <row r="36" ht="15.75" customFormat="1" customHeight="1" s="243">
      <c r="B36" s="245" t="n"/>
      <c r="C36" s="803" t="n"/>
      <c r="I36" s="804" t="n"/>
      <c r="J36" s="402">
        <f>E14</f>
        <v/>
      </c>
      <c r="O36" s="804" t="n"/>
      <c r="P36" s="245" t="n"/>
    </row>
    <row r="37" ht="16.5" customFormat="1" customHeight="1" s="243">
      <c r="B37" s="245" t="n"/>
      <c r="C37" s="806" t="n"/>
      <c r="D37" s="808" t="n"/>
      <c r="E37" s="808" t="n"/>
      <c r="F37" s="808" t="n"/>
      <c r="G37" s="808" t="n"/>
      <c r="H37" s="808" t="n"/>
      <c r="I37" s="807" t="n"/>
      <c r="J37" s="418" t="n"/>
      <c r="K37" s="808" t="n"/>
      <c r="L37" s="808" t="n"/>
      <c r="M37" s="808" t="n"/>
      <c r="N37" s="808" t="n"/>
      <c r="O37" s="807" t="n"/>
      <c r="P37" s="245" t="n"/>
    </row>
    <row r="38" ht="16.5" customFormat="1" customHeight="1" s="243">
      <c r="B38" s="245" t="n"/>
      <c r="C38" s="319" t="n"/>
      <c r="D38" s="319" t="n"/>
      <c r="E38" s="319" t="n"/>
      <c r="F38" s="319" t="n"/>
      <c r="G38" s="319" t="n"/>
      <c r="H38" s="319" t="n"/>
      <c r="I38" s="319" t="n"/>
      <c r="J38" s="319" t="n"/>
      <c r="K38" s="319" t="n"/>
      <c r="L38" s="319" t="n"/>
      <c r="M38" s="319" t="n"/>
      <c r="N38" s="319" t="n"/>
      <c r="O38" s="319" t="n"/>
      <c r="P38" s="245" t="n"/>
    </row>
    <row r="39" ht="15" customFormat="1" customHeight="1" s="247">
      <c r="B39" s="246" t="n"/>
      <c r="C39" s="819" t="inlineStr">
        <is>
          <t>PERIODO DE EVALUACIÓN</t>
        </is>
      </c>
      <c r="D39" s="808" t="n"/>
      <c r="E39" s="808" t="n"/>
      <c r="F39" s="808" t="n"/>
      <c r="G39" s="808" t="n"/>
      <c r="H39" s="808" t="n"/>
      <c r="I39" s="808" t="n"/>
      <c r="J39" s="808" t="n"/>
      <c r="K39" s="808" t="n"/>
      <c r="L39" s="808" t="n"/>
      <c r="M39" s="808" t="n"/>
      <c r="N39" s="808" t="n"/>
      <c r="O39" s="807" t="n"/>
      <c r="P39" s="246" t="n"/>
    </row>
    <row r="40" customFormat="1" s="247">
      <c r="B40" s="246" t="n"/>
      <c r="C40" s="684" t="inlineStr">
        <is>
          <t>MES</t>
        </is>
      </c>
      <c r="D40" s="762">
        <f>IF(J23="MENSUAL","ENERO",IF(J23="TRIMESTRAL","MARZO",IF(J23="SEMESTRAL","JUNIO",IF(J23="ANUAL",YEAR(TODAY()),""))))</f>
        <v/>
      </c>
      <c r="E40" s="762">
        <f>IF(J23="MENSUAL","FEBRERO",IF(J23="TRIMESTRAL","JUNIO",IF(J23="SEMESTRAL","DICIEMBRE","")))</f>
        <v/>
      </c>
      <c r="F40" s="762">
        <f>IF(J23="MENSUAL","MARZO",IF(J23="TRIMESTRAL","SEPTIEMBRE",""))</f>
        <v/>
      </c>
      <c r="G40" s="762">
        <f>IF(J23="MENSUAL","ABRIL",IF(J23="TRIMESTRAL","DICIEMBRE",""))</f>
        <v/>
      </c>
      <c r="H40" s="762">
        <f>IF(J23="MENSUAL","MAYO","")</f>
        <v/>
      </c>
      <c r="I40" s="762">
        <f>IF(J23="MENSUAL","JUNIO","")</f>
        <v/>
      </c>
      <c r="J40" s="762">
        <f>IF(J23="MENSUAL","JULIO","")</f>
        <v/>
      </c>
      <c r="K40" s="762">
        <f>IF(J23="MENSUAL","AGOSTO","")</f>
        <v/>
      </c>
      <c r="L40" s="762">
        <f>IF(J23="MENSUAL","SEPTIEMBRE","")</f>
        <v/>
      </c>
      <c r="M40" s="762">
        <f>IF(J23="MENSUAL","OCTUBRE","")</f>
        <v/>
      </c>
      <c r="N40" s="762">
        <f>IF(J23="MENSUAL","NOVIEMBRE","")</f>
        <v/>
      </c>
      <c r="O40" s="762">
        <f>IF(J23="MENSUAL","DICIEMBRE","")</f>
        <v/>
      </c>
      <c r="P40" s="246" t="n"/>
    </row>
    <row r="41" ht="25.5" customFormat="1" customHeight="1" s="247">
      <c r="B41" s="246" t="n"/>
      <c r="C41" s="168">
        <f>G18</f>
        <v/>
      </c>
      <c r="D41" s="762" t="n">
        <v>87</v>
      </c>
      <c r="E41" s="762" t="n"/>
      <c r="F41" s="762" t="n"/>
      <c r="G41" s="762" t="n"/>
      <c r="H41" s="762" t="n"/>
      <c r="I41" s="762" t="n"/>
      <c r="J41" s="762" t="n"/>
      <c r="K41" s="762" t="n"/>
      <c r="L41" s="762" t="n"/>
      <c r="M41" s="762" t="n"/>
      <c r="N41" s="762" t="n"/>
      <c r="O41" s="762" t="n"/>
      <c r="P41" s="246" t="n"/>
    </row>
    <row r="42" customFormat="1" s="247">
      <c r="B42" s="246" t="n"/>
      <c r="C42" s="168">
        <f>G19</f>
        <v/>
      </c>
      <c r="D42" s="762" t="n">
        <v>93</v>
      </c>
      <c r="E42" s="762" t="n"/>
      <c r="F42" s="762" t="n"/>
      <c r="G42" s="762" t="n"/>
      <c r="H42" s="762" t="n"/>
      <c r="I42" s="762" t="n"/>
      <c r="J42" s="762" t="n"/>
      <c r="K42" s="762" t="n"/>
      <c r="L42" s="762" t="n"/>
      <c r="M42" s="762" t="n"/>
      <c r="N42" s="762" t="n"/>
      <c r="O42" s="762" t="n"/>
      <c r="P42" s="248" t="n"/>
    </row>
    <row r="43" customFormat="1" s="247">
      <c r="B43" s="246" t="n"/>
      <c r="C43" s="344" t="inlineStr">
        <is>
          <t xml:space="preserve">VALOR </t>
        </is>
      </c>
      <c r="D43" s="265">
        <f>IFERROR(IF($E$17=1,D41/D42,IF($E$17=2,D41,"")),"")</f>
        <v/>
      </c>
      <c r="E43" s="265">
        <f>IFERROR(IF($E$17=1,E41/E42,IF($E$17=2,E41,"")),"")</f>
        <v/>
      </c>
      <c r="F43" s="265">
        <f>IFERROR(IF($E$17=1,F41/F42,IF($E$17=2,F41,"")),"")</f>
        <v/>
      </c>
      <c r="G43" s="265">
        <f>IFERROR(IF($E$17=1,G41/G42,IF($E$17=2,G41,"")),"")</f>
        <v/>
      </c>
      <c r="H43" s="265">
        <f>IFERROR(IF($E$17=1,H41/H42,IF($E$17=2,H41,"")),"")</f>
        <v/>
      </c>
      <c r="I43" s="265">
        <f>IFERROR(IF($E$17=1,I41/I42,IF($E$17=2,I41,"")),"")</f>
        <v/>
      </c>
      <c r="J43" s="265">
        <f>IFERROR(IF($E$17=1,J41/J42,IF($E$17=2,J41,"")),"")</f>
        <v/>
      </c>
      <c r="K43" s="265">
        <f>IFERROR(IF($E$17=1,K41/K42,IF($E$17=2,K41,"")),"")</f>
        <v/>
      </c>
      <c r="L43" s="265">
        <f>IFERROR(IF($E$17=1,L41/L42,IF($E$17=2,L41,"")),"")</f>
        <v/>
      </c>
      <c r="M43" s="265">
        <f>IFERROR(IF($E$17=1,M41/M42,IF($E$17=2,M41,"")),"")</f>
        <v/>
      </c>
      <c r="N43" s="265">
        <f>IFERROR(IF($E$17=1,N41/N42,IF($E$17=2,N41,"")),"")</f>
        <v/>
      </c>
      <c r="O43" s="265">
        <f>IFERROR(IF($E$17=1,O41/O42,IF($E$17=2,O41,"")),"")</f>
        <v/>
      </c>
      <c r="P43" s="246" t="n"/>
    </row>
    <row r="44" customFormat="1" s="247">
      <c r="B44" s="246" t="n"/>
      <c r="C44" s="347" t="inlineStr">
        <is>
          <t>META PONDERADA</t>
        </is>
      </c>
      <c r="D44"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44" s="265">
        <f>IF(AND(N23="ANUAL",J23="MENSUAL"),N17/12+D44,IF(AND(N23="ANUAL",J23="TRIMESTRAL"),N17/4+D44,IF(AND(N23="ANUAL",J23="SEMESTRAL"),N17/2+D44,IF(AND(N23="SEMESTRAL",J23="MENSUAL"),N17/6+D44,IF(AND(N23="SEMESTRAL",J23="TRIMESTRAL"),N17/2+D44,IF(AND(N23="SEMESTRAL",J23="SEMESTRAL"),N17,IF(AND(N23="TRIMESTRAL",J23="MENSUAL"),N17/3+D44,IF(AND(N23="TRIMESTRAL",J23="TRIMESTRAL"),N17,IF(AND(N23="MENSUAL",J23="MENSUAL"),N17,"")))))))))</f>
        <v/>
      </c>
      <c r="F44" s="265">
        <f>IF(AND(N23="ANUAL",J23="MENSUAL"),N17/12+E44,IF(AND(N23="ANUAL",J23="TRIMESTRAL"),N17/4+E44,IF(AND(N23="SEMESTRAL",J23="MENSUAL"),N17/6+E44,IF(AND(N23="SEMESTRAL",J23="TRIMESTRAL"),N17/2,IF(AND(N23="TRIMESTRAL",J23="MENSUAL"),N17/3+E44,IF(AND(N23="TRIMESTRAL",J23="TRIMESTRAL"),N17,IF(AND(N23="MENSUAL",J23="MENSUAL"),N17,"")))))))</f>
        <v/>
      </c>
      <c r="G44" s="265">
        <f>IF(AND(N23="ANUAL",J23="MENSUAL"),N17/12+F44,IF(AND(N23="ANUAL",J23="TRIMESTRAL"),N17/4+F44,IF(AND(N23="SEMESTRAL",J23="MENSUAL"),N17/6+F44,IF(AND(N23="SEMESTRAL",J23="TRIMESTRAL"),N17/2+F44,IF(AND(N23="TRIMESTRAL",J23="MENSUAL"),N17/3,IF(AND(N23="TRIMESTRAL",J23="TRIMESTRAL"),N17,IF(AND(N23="MENSUAL",J23="MENSUAL"),N17,"")))))))</f>
        <v/>
      </c>
      <c r="H44" s="265">
        <f>IF(AND($N$23="ANUAL",$J$23="MENSUAL"),$N$17/12+G44,IF(AND(N23="SEMESTRAL",J23="MENSUAL"),N17/6+G44,IF(AND(N23="TRIMESTRAL",J23="MENSUAL"),N17/3+G44,IF(AND(N23="MENSUAL",J23="MENSUAL"),N17,""))))</f>
        <v/>
      </c>
      <c r="I44" s="265">
        <f>IF(AND($N$23="ANUAL",$J$23="MENSUAL"),$N$17/12+H44,IF(AND(N23="SEMESTRAL",J23="MENSUAL"),N17/6+H44,IF(AND(N23="TRIMESTRAL",J23="MENSUAL"),N17/3+H44,IF(AND(N23="MENSUAL",J23="MENSUAL"),N17,""))))</f>
        <v/>
      </c>
      <c r="J44" s="265">
        <f>IF(AND($N$23="ANUAL",$J$23="MENSUAL"),$N$17/12+I44,IF(AND(N23="SEMESTRAL",J23="MENSUAL"),N17/6,IF(AND(N23="TRIMESTRAL",J23="MENSUAL"),N17/3,IF(AND(N23="MENSUAL",J23="MENSUAL"),N17,""))))</f>
        <v/>
      </c>
      <c r="K44" s="265">
        <f>IF(AND($N$23="ANUAL",$J$23="MENSUAL"),$N$17/12+J44,IF(AND(N23="SEMESTRAL",J23="MENSUAL"),N17/6+J44,IF(AND(N23="TRIMESTRAL",J23="MENSUAL"),N17/3+J44,IF(AND(N23="MENSUAL",J23="MENSUAL"),N17,""))))</f>
        <v/>
      </c>
      <c r="L44" s="265">
        <f>IF(AND($N$23="ANUAL",$J$23="MENSUAL"),$N$17/12+K44,IF(AND(N23="SEMESTRAL",J23="MENSUAL"),N17/6+K44,IF(AND(N23="TRIMESTRAL",J23="MENSUAL"),N17/3+K44,IF(AND(N23="MENSUAL",J23="MENSUAL"),N17,""))))</f>
        <v/>
      </c>
      <c r="M44" s="265">
        <f>IF(AND($N$23="ANUAL",$J$23="MENSUAL"),$N$17/12+L44,IF(AND(N23="SEMESTRAL",J23="MENSUAL"),N17/6+L44,IF(AND(N23="TRIMESTRAL",J23="MENSUAL"),N17/3,IF(AND(N23="MENSUAL",J23="MENSUAL"),N17,""))))</f>
        <v/>
      </c>
      <c r="N44" s="265">
        <f>IF(AND($N$23="ANUAL",$J$23="MENSUAL"),$N$17/12+M44,IF(AND(N23="SEMESTRAL",J23="MENSUAL"),N17/6+M44,IF(AND(N23="TRIMESTRAL",J23="MENSUAL"),N17/3+M44,IF(AND(N23="MENSUAL",J23="MENSUAL"),N17,""))))</f>
        <v/>
      </c>
      <c r="O44" s="265">
        <f>IF(AND($N$23="ANUAL",$J$23="MENSUAL"),$N$17/12+N44,IF(AND(N23="SEMESTRAL",J23="MENSUAL"),N17/6+N44,IF(AND(N23="TRIMESTRAL",J23="MENSUAL"),N17/3+N44,IF(AND(N23="MENSUAL",J23="MENSUAL"),N17,""))))</f>
        <v/>
      </c>
      <c r="P44" s="246" t="n"/>
    </row>
    <row r="45" customFormat="1" s="247">
      <c r="B45" s="246" t="n"/>
      <c r="C45" s="319" t="n"/>
      <c r="D45" s="319" t="n"/>
      <c r="E45" s="319" t="n"/>
      <c r="F45" s="319" t="n"/>
      <c r="G45" s="319" t="n"/>
      <c r="H45" s="319" t="n"/>
      <c r="I45" s="319" t="n"/>
      <c r="J45" s="319" t="n"/>
      <c r="K45" s="319" t="n"/>
      <c r="L45" s="319" t="n"/>
      <c r="M45" s="319" t="n"/>
      <c r="N45" s="319" t="n"/>
      <c r="O45" s="319" t="n"/>
      <c r="P45" s="246" t="n"/>
    </row>
    <row r="46" customFormat="1" s="317">
      <c r="A46" s="316" t="n"/>
      <c r="B46" s="318" t="n"/>
      <c r="C46" s="779" t="inlineStr">
        <is>
          <t>NIVEL DE SEGREGACIÓN *</t>
        </is>
      </c>
      <c r="D46" s="805" t="n"/>
      <c r="E46" s="805" t="n"/>
      <c r="F46" s="805" t="n"/>
      <c r="G46" s="805" t="n"/>
      <c r="H46" s="805" t="n"/>
      <c r="I46" s="805" t="n"/>
      <c r="J46" s="805" t="n"/>
      <c r="K46" s="805" t="n"/>
      <c r="L46" s="805" t="n"/>
      <c r="M46" s="805" t="n"/>
      <c r="N46" s="805" t="n"/>
      <c r="O46" s="800" t="n"/>
      <c r="P46" s="318" t="n"/>
      <c r="Q46" s="316" t="n"/>
      <c r="R46" s="316" t="n"/>
      <c r="S46" s="316" t="n"/>
      <c r="T46" s="316" t="n"/>
      <c r="U46" s="316" t="n"/>
      <c r="V46" s="316" t="n"/>
      <c r="W46" s="316" t="n"/>
      <c r="X46" s="316" t="n"/>
      <c r="Y46" s="316" t="n"/>
      <c r="Z46" s="316" t="n"/>
      <c r="AA46" s="316" t="n"/>
      <c r="AB46" s="316" t="n"/>
    </row>
    <row r="47" customFormat="1" s="317">
      <c r="A47" s="316" t="n"/>
      <c r="B47" s="318" t="n"/>
      <c r="C47" s="781" t="inlineStr">
        <is>
          <t>UNIDAD SEGREGADA (Ej. Facultad, Programa Académico, Área)</t>
        </is>
      </c>
      <c r="D47" s="820" t="n"/>
      <c r="E47" s="820" t="n"/>
      <c r="F47" s="821" t="n"/>
      <c r="G47" s="781" t="inlineStr">
        <is>
          <t>RESULTADO</t>
        </is>
      </c>
      <c r="H47" s="820" t="n"/>
      <c r="I47" s="820" t="n"/>
      <c r="J47" s="821" t="n"/>
      <c r="K47" s="781" t="inlineStr">
        <is>
          <t>ANALISIS DE DATOS SEGREGADO</t>
        </is>
      </c>
      <c r="L47" s="820" t="n"/>
      <c r="M47" s="820" t="n"/>
      <c r="N47" s="820" t="n"/>
      <c r="O47" s="821" t="n"/>
      <c r="P47" s="318" t="n"/>
      <c r="Q47" s="316" t="n"/>
      <c r="R47" s="316" t="n"/>
      <c r="S47" s="316" t="n"/>
      <c r="T47" s="316" t="n"/>
      <c r="U47" s="316" t="n"/>
      <c r="V47" s="316" t="n"/>
      <c r="W47" s="316" t="n"/>
      <c r="X47" s="316" t="n"/>
      <c r="Y47" s="316" t="n"/>
      <c r="Z47" s="316" t="n"/>
      <c r="AA47" s="316" t="n"/>
      <c r="AB47" s="316" t="n"/>
    </row>
    <row r="48" customFormat="1" s="317">
      <c r="A48" s="316" t="n"/>
      <c r="B48" s="318" t="n"/>
      <c r="C48" s="785" t="n"/>
      <c r="D48" s="820" t="n"/>
      <c r="E48" s="820" t="n"/>
      <c r="F48" s="821" t="n"/>
      <c r="G48" s="392" t="n"/>
      <c r="H48" s="820" t="n"/>
      <c r="I48" s="820" t="n"/>
      <c r="J48" s="821" t="n"/>
      <c r="K48" s="785" t="n"/>
      <c r="L48" s="820" t="n"/>
      <c r="M48" s="820" t="n"/>
      <c r="N48" s="820" t="n"/>
      <c r="O48" s="821" t="n"/>
      <c r="P48" s="318" t="n"/>
      <c r="Q48" s="316" t="n"/>
      <c r="R48" s="316" t="n"/>
      <c r="S48" s="316" t="n"/>
      <c r="T48" s="316" t="n"/>
      <c r="U48" s="316" t="n"/>
      <c r="V48" s="316" t="n"/>
      <c r="W48" s="316" t="n"/>
      <c r="X48" s="316" t="n"/>
      <c r="Y48" s="316" t="n"/>
      <c r="Z48" s="316" t="n"/>
      <c r="AA48" s="316" t="n"/>
      <c r="AB48" s="316" t="n"/>
    </row>
    <row r="49" customFormat="1" s="317">
      <c r="A49" s="316" t="n"/>
      <c r="B49" s="318" t="n"/>
      <c r="C49" s="785" t="n"/>
      <c r="D49" s="820" t="n"/>
      <c r="E49" s="820" t="n"/>
      <c r="F49" s="821" t="n"/>
      <c r="G49" s="392" t="n"/>
      <c r="H49" s="820" t="n"/>
      <c r="I49" s="820" t="n"/>
      <c r="J49" s="821" t="n"/>
      <c r="K49" s="785" t="n"/>
      <c r="L49" s="820" t="n"/>
      <c r="M49" s="820" t="n"/>
      <c r="N49" s="820" t="n"/>
      <c r="O49" s="821" t="n"/>
      <c r="P49" s="318" t="n"/>
      <c r="Q49" s="316" t="n"/>
      <c r="R49" s="316" t="n"/>
      <c r="S49" s="316" t="n"/>
      <c r="T49" s="316" t="n"/>
      <c r="U49" s="316" t="n"/>
      <c r="V49" s="316" t="n"/>
      <c r="W49" s="316" t="n"/>
      <c r="X49" s="316" t="n"/>
      <c r="Y49" s="316" t="n"/>
      <c r="Z49" s="316" t="n"/>
      <c r="AA49" s="316" t="n"/>
      <c r="AB49" s="316" t="n"/>
    </row>
    <row r="50" customFormat="1" s="317">
      <c r="A50" s="316" t="n"/>
      <c r="B50" s="318" t="n"/>
      <c r="C50" s="785" t="n"/>
      <c r="D50" s="820" t="n"/>
      <c r="E50" s="820" t="n"/>
      <c r="F50" s="821" t="n"/>
      <c r="G50" s="392" t="n"/>
      <c r="H50" s="820" t="n"/>
      <c r="I50" s="820" t="n"/>
      <c r="J50" s="821" t="n"/>
      <c r="K50" s="785" t="n"/>
      <c r="L50" s="820" t="n"/>
      <c r="M50" s="820" t="n"/>
      <c r="N50" s="820" t="n"/>
      <c r="O50" s="821" t="n"/>
      <c r="P50" s="318" t="n"/>
      <c r="Q50" s="316" t="n"/>
      <c r="R50" s="316" t="n"/>
      <c r="S50" s="316" t="n"/>
      <c r="T50" s="316" t="n"/>
      <c r="U50" s="316" t="n"/>
      <c r="V50" s="316" t="n"/>
      <c r="W50" s="316" t="n"/>
      <c r="X50" s="316" t="n"/>
      <c r="Y50" s="316" t="n"/>
      <c r="Z50" s="316" t="n"/>
      <c r="AA50" s="316" t="n"/>
      <c r="AB50" s="316" t="n"/>
    </row>
    <row r="51" customFormat="1" s="317">
      <c r="A51" s="316" t="n"/>
      <c r="B51" s="318" t="n"/>
      <c r="C51" s="785" t="n"/>
      <c r="D51" s="820" t="n"/>
      <c r="E51" s="820" t="n"/>
      <c r="F51" s="821" t="n"/>
      <c r="G51" s="785" t="n"/>
      <c r="H51" s="820" t="n"/>
      <c r="I51" s="820" t="n"/>
      <c r="J51" s="821" t="n"/>
      <c r="K51" s="785" t="n"/>
      <c r="L51" s="820" t="n"/>
      <c r="M51" s="820" t="n"/>
      <c r="N51" s="820" t="n"/>
      <c r="O51" s="821" t="n"/>
      <c r="P51" s="318" t="n"/>
      <c r="Q51" s="316" t="n"/>
      <c r="R51" s="316" t="n"/>
      <c r="S51" s="316" t="n"/>
      <c r="T51" s="316" t="n"/>
      <c r="U51" s="316" t="n"/>
      <c r="V51" s="316" t="n"/>
      <c r="W51" s="316" t="n"/>
      <c r="X51" s="316" t="n"/>
      <c r="Y51" s="316" t="n"/>
      <c r="Z51" s="316" t="n"/>
      <c r="AA51" s="316" t="n"/>
      <c r="AB51" s="316" t="n"/>
    </row>
    <row r="52" customFormat="1" s="317">
      <c r="A52" s="316" t="n"/>
      <c r="B52" s="318" t="n"/>
      <c r="C52" s="785" t="n"/>
      <c r="D52" s="820" t="n"/>
      <c r="E52" s="820" t="n"/>
      <c r="F52" s="821" t="n"/>
      <c r="G52" s="785" t="n"/>
      <c r="H52" s="820" t="n"/>
      <c r="I52" s="820" t="n"/>
      <c r="J52" s="821" t="n"/>
      <c r="K52" s="785" t="n"/>
      <c r="L52" s="820" t="n"/>
      <c r="M52" s="820" t="n"/>
      <c r="N52" s="820" t="n"/>
      <c r="O52" s="821" t="n"/>
      <c r="P52" s="318" t="n"/>
      <c r="Q52" s="316" t="n"/>
      <c r="R52" s="316" t="n"/>
      <c r="S52" s="316" t="n"/>
      <c r="T52" s="316" t="n"/>
      <c r="U52" s="316" t="n"/>
      <c r="V52" s="316" t="n"/>
      <c r="W52" s="316" t="n"/>
      <c r="X52" s="316" t="n"/>
      <c r="Y52" s="316" t="n"/>
      <c r="Z52" s="316" t="n"/>
      <c r="AA52" s="316" t="n"/>
      <c r="AB52" s="316" t="n"/>
    </row>
    <row r="53" customFormat="1" s="317">
      <c r="A53" s="316" t="n"/>
      <c r="B53" s="318" t="n"/>
      <c r="C53" s="785" t="n"/>
      <c r="D53" s="820" t="n"/>
      <c r="E53" s="820" t="n"/>
      <c r="F53" s="821" t="n"/>
      <c r="G53" s="785" t="n"/>
      <c r="H53" s="820" t="n"/>
      <c r="I53" s="820" t="n"/>
      <c r="J53" s="821" t="n"/>
      <c r="K53" s="785" t="n"/>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8" t="n"/>
      <c r="D54" s="812" t="n"/>
      <c r="E54" s="812" t="n"/>
      <c r="F54" s="812" t="n"/>
      <c r="G54" s="788" t="n"/>
      <c r="H54" s="812" t="n"/>
      <c r="I54" s="812" t="n"/>
      <c r="J54" s="812" t="n"/>
      <c r="K54" s="788" t="n"/>
      <c r="L54" s="812" t="n"/>
      <c r="M54" s="812" t="n"/>
      <c r="N54" s="812" t="n"/>
      <c r="O54" s="812" t="n"/>
      <c r="P54" s="318" t="n"/>
      <c r="Q54" s="316" t="n"/>
      <c r="R54" s="316" t="n"/>
      <c r="S54" s="316" t="n"/>
      <c r="T54" s="316" t="n"/>
      <c r="U54" s="316" t="n"/>
      <c r="V54" s="316" t="n"/>
      <c r="W54" s="316" t="n"/>
      <c r="X54" s="316" t="n"/>
      <c r="Y54" s="316" t="n"/>
      <c r="Z54" s="316" t="n"/>
      <c r="AA54" s="316" t="n"/>
      <c r="AB54" s="316" t="n"/>
    </row>
    <row r="55" customFormat="1" s="317">
      <c r="A55" s="316" t="n"/>
      <c r="B55" s="318" t="n"/>
      <c r="C55" s="349" t="n"/>
      <c r="D55" s="350" t="n"/>
      <c r="E55" s="350" t="n"/>
      <c r="F55" s="350" t="n"/>
      <c r="G55" s="350" t="n"/>
      <c r="H55" s="350" t="n"/>
      <c r="I55" s="350" t="n"/>
      <c r="J55" s="350" t="n"/>
      <c r="K55" s="350" t="n"/>
      <c r="L55" s="350" t="n"/>
      <c r="M55" s="350" t="n"/>
      <c r="N55" s="350" t="n"/>
      <c r="O55" s="350" t="n"/>
      <c r="P55" s="318" t="n"/>
      <c r="Q55" s="316" t="n"/>
      <c r="R55" s="316" t="n"/>
      <c r="S55" s="316" t="n"/>
      <c r="T55" s="316" t="n"/>
      <c r="U55" s="316" t="n"/>
      <c r="V55" s="316" t="n"/>
      <c r="W55" s="316" t="n"/>
      <c r="X55" s="316" t="n"/>
      <c r="Y55" s="316" t="n"/>
      <c r="Z55" s="316" t="n"/>
      <c r="AA55" s="316" t="n"/>
      <c r="AB55" s="316" t="n"/>
    </row>
    <row r="56" customFormat="1" s="317">
      <c r="A56" s="316" t="n"/>
      <c r="B56" s="318" t="n"/>
      <c r="C56" s="349" t="n"/>
      <c r="D56" s="350" t="n"/>
      <c r="E56" s="350" t="n"/>
      <c r="F56" s="350" t="n"/>
      <c r="G56" s="350" t="n"/>
      <c r="H56" s="350" t="n"/>
      <c r="I56" s="350" t="n"/>
      <c r="J56" s="350" t="n"/>
      <c r="K56" s="350" t="n"/>
      <c r="L56" s="350" t="n"/>
      <c r="M56" s="350" t="n"/>
      <c r="N56" s="350" t="n"/>
      <c r="O56" s="350" t="n"/>
      <c r="P56" s="318" t="n"/>
      <c r="Q56" s="316" t="n"/>
      <c r="R56" s="316" t="n"/>
      <c r="S56" s="316" t="n"/>
      <c r="T56" s="316" t="n"/>
      <c r="U56" s="316" t="n"/>
      <c r="V56" s="316" t="n"/>
      <c r="W56" s="316" t="n"/>
      <c r="X56" s="316" t="n"/>
      <c r="Y56" s="316" t="n"/>
      <c r="Z56" s="316" t="n"/>
      <c r="AA56" s="316" t="n"/>
      <c r="AB56" s="316" t="n"/>
    </row>
    <row r="57" customFormat="1" s="317">
      <c r="A57" s="316" t="n"/>
      <c r="B57" s="318" t="n"/>
      <c r="C57" s="349" t="n"/>
      <c r="D57" s="350" t="n"/>
      <c r="E57" s="350" t="n"/>
      <c r="F57" s="350" t="n"/>
      <c r="G57" s="350" t="n"/>
      <c r="H57" s="350" t="n"/>
      <c r="I57" s="350" t="n"/>
      <c r="J57" s="350" t="n"/>
      <c r="K57" s="350" t="n"/>
      <c r="L57" s="350" t="n"/>
      <c r="M57" s="350" t="n"/>
      <c r="N57" s="350" t="n"/>
      <c r="O57" s="350" t="n"/>
      <c r="P57" s="318" t="n"/>
      <c r="Q57" s="316" t="n"/>
      <c r="R57" s="316" t="n"/>
      <c r="S57" s="316" t="n"/>
      <c r="T57" s="316" t="n"/>
      <c r="U57" s="316" t="n"/>
      <c r="V57" s="316" t="n"/>
      <c r="W57" s="316" t="n"/>
      <c r="X57" s="316" t="n"/>
      <c r="Y57" s="316" t="n"/>
      <c r="Z57" s="316" t="n"/>
      <c r="AA57" s="316" t="n"/>
      <c r="AB57" s="316" t="n"/>
    </row>
    <row r="60" customFormat="1" s="260">
      <c r="C60" s="259" t="n"/>
      <c r="D60" s="259" t="n"/>
      <c r="E60" s="259" t="n"/>
      <c r="F60" s="259" t="n"/>
      <c r="G60" s="259" t="n"/>
      <c r="H60" s="259" t="n"/>
      <c r="I60" s="259" t="n"/>
      <c r="J60" s="259" t="n"/>
      <c r="K60" s="259" t="n"/>
      <c r="L60" s="259" t="n"/>
      <c r="M60" s="259" t="n"/>
      <c r="N60" s="259" t="n"/>
      <c r="O60" s="259" t="n"/>
    </row>
    <row r="61" customFormat="1" s="260">
      <c r="C61" s="259" t="n"/>
      <c r="D61" s="259" t="n"/>
      <c r="E61" s="259" t="n"/>
      <c r="F61" s="259" t="n"/>
      <c r="G61" s="259" t="n"/>
      <c r="H61" s="259" t="n"/>
      <c r="I61" s="259" t="n"/>
      <c r="J61" s="259" t="n"/>
      <c r="K61" s="259" t="n"/>
      <c r="L61" s="259" t="n"/>
      <c r="M61" s="259" t="n"/>
      <c r="N61" s="259" t="n"/>
      <c r="O61" s="259" t="n"/>
    </row>
    <row r="62" customFormat="1" s="260">
      <c r="C62" s="259" t="n"/>
      <c r="D62" s="259" t="n"/>
      <c r="E62" s="259" t="n"/>
      <c r="F62" s="259" t="n"/>
      <c r="G62" s="259" t="n"/>
      <c r="H62" s="259" t="n"/>
      <c r="I62" s="259" t="n"/>
      <c r="J62" s="259" t="n"/>
      <c r="K62" s="259" t="n"/>
      <c r="L62" s="259" t="n"/>
      <c r="M62" s="259" t="n"/>
      <c r="N62" s="259" t="n"/>
      <c r="O62" s="259" t="n"/>
    </row>
    <row r="63" customFormat="1" s="260">
      <c r="C63" s="259" t="n"/>
      <c r="D63" s="259" t="n"/>
      <c r="E63" s="259" t="n"/>
      <c r="F63" s="259" t="n"/>
      <c r="G63" s="259" t="n"/>
      <c r="H63" s="259" t="n"/>
      <c r="I63" s="259" t="n"/>
      <c r="J63" s="259" t="n"/>
      <c r="K63" s="259" t="n"/>
      <c r="L63" s="259" t="n"/>
      <c r="M63" s="259" t="n"/>
      <c r="N63" s="259" t="n"/>
      <c r="O63" s="259" t="n"/>
    </row>
    <row r="64" customFormat="1" s="260">
      <c r="C64" s="259" t="n"/>
      <c r="D64" s="259" t="n"/>
      <c r="E64" s="259" t="n"/>
      <c r="F64" s="259" t="n"/>
      <c r="G64" s="259" t="n"/>
      <c r="H64" s="259" t="n"/>
      <c r="I64" s="259" t="n"/>
      <c r="J64" s="259" t="n"/>
      <c r="K64" s="259" t="n"/>
      <c r="L64" s="259" t="n"/>
      <c r="M64" s="259" t="n"/>
      <c r="N64" s="259" t="n"/>
      <c r="O64" s="259" t="n"/>
    </row>
    <row r="65" customFormat="1" s="260">
      <c r="C65" s="259" t="n"/>
      <c r="D65" s="259" t="n"/>
      <c r="E65" s="259" t="n"/>
      <c r="F65" s="259" t="n"/>
      <c r="G65" s="259" t="n"/>
      <c r="H65" s="259" t="n"/>
      <c r="I65" s="259" t="n"/>
      <c r="J65" s="259" t="n"/>
      <c r="K65" s="259" t="n"/>
      <c r="L65" s="259" t="n"/>
      <c r="M65" s="259" t="n"/>
      <c r="N65" s="259" t="n"/>
      <c r="O65" s="259" t="n"/>
    </row>
    <row r="66" customFormat="1" s="260">
      <c r="C66" s="259" t="n"/>
      <c r="D66" s="259" t="n"/>
      <c r="E66" s="259" t="n"/>
      <c r="F66" s="259" t="n"/>
      <c r="G66" s="355" t="inlineStr">
        <is>
          <t>Estratégico</t>
        </is>
      </c>
      <c r="H66" s="262" t="n"/>
      <c r="I66" s="262" t="n"/>
      <c r="J66" s="355" t="inlineStr">
        <is>
          <t>Eficacia</t>
        </is>
      </c>
      <c r="K66" s="259" t="n"/>
      <c r="L66" s="259" t="n"/>
      <c r="M66" s="259" t="n"/>
      <c r="N66" s="259" t="n"/>
      <c r="O66" s="259" t="n"/>
    </row>
    <row r="67" customFormat="1" s="260">
      <c r="C67" s="259" t="n"/>
      <c r="D67" s="259" t="n"/>
      <c r="E67" s="259" t="n"/>
      <c r="F67" s="259" t="n"/>
      <c r="G67" s="355" t="inlineStr">
        <is>
          <t>Misional</t>
        </is>
      </c>
      <c r="H67" s="262" t="n"/>
      <c r="I67" s="262" t="n"/>
      <c r="J67" s="355" t="inlineStr">
        <is>
          <t>Eficiencia</t>
        </is>
      </c>
      <c r="K67" s="259" t="n"/>
      <c r="L67" s="259" t="n"/>
      <c r="M67" s="259" t="n"/>
      <c r="N67" s="259" t="n"/>
      <c r="O67" s="259" t="n"/>
    </row>
    <row r="68" customFormat="1" s="260">
      <c r="C68" s="259" t="n"/>
      <c r="D68" s="259" t="n"/>
      <c r="E68" s="259" t="n"/>
      <c r="F68" s="259" t="n"/>
      <c r="G68" s="355" t="inlineStr">
        <is>
          <t>Apoyo</t>
        </is>
      </c>
      <c r="H68" s="262" t="n"/>
      <c r="I68" s="262" t="n"/>
      <c r="J68" s="355" t="inlineStr">
        <is>
          <t>Acreditación</t>
        </is>
      </c>
      <c r="K68" s="259" t="n"/>
      <c r="L68" s="259" t="n"/>
      <c r="M68" s="259" t="n"/>
      <c r="N68" s="259" t="n"/>
      <c r="O68" s="259" t="n"/>
    </row>
    <row r="69" customFormat="1" s="260">
      <c r="C69" s="259" t="n"/>
      <c r="D69" s="259" t="n"/>
      <c r="E69" s="259" t="n"/>
      <c r="F69" s="259" t="n"/>
      <c r="G69" s="355" t="inlineStr">
        <is>
          <t>Seguimiento, Medición, Análisis y Evaluación</t>
        </is>
      </c>
      <c r="H69" s="262" t="n"/>
      <c r="I69" s="262" t="n"/>
      <c r="J69" s="355" t="inlineStr">
        <is>
          <t>Positiva</t>
        </is>
      </c>
      <c r="K69" s="259" t="n"/>
      <c r="L69" s="259" t="n"/>
      <c r="M69" s="259" t="n"/>
      <c r="N69" s="259" t="n"/>
      <c r="O69" s="259" t="n"/>
    </row>
    <row r="70" customFormat="1" s="260">
      <c r="C70" s="259" t="n"/>
      <c r="D70" s="259" t="n"/>
      <c r="E70" s="259" t="n"/>
      <c r="F70" s="259" t="n"/>
      <c r="G70" s="355" t="inlineStr">
        <is>
          <t>Direccionamiento Estratégico</t>
        </is>
      </c>
      <c r="H70" s="262" t="n"/>
      <c r="I70" s="262" t="n"/>
      <c r="J70" s="355" t="inlineStr">
        <is>
          <t>Negativa</t>
        </is>
      </c>
      <c r="K70" s="259" t="n"/>
      <c r="L70" s="259" t="n"/>
      <c r="M70" s="259" t="n"/>
      <c r="N70" s="259" t="n"/>
      <c r="O70" s="259" t="n"/>
    </row>
    <row r="71" customFormat="1" s="260">
      <c r="C71" s="259" t="n"/>
      <c r="D71" s="259" t="n"/>
      <c r="E71" s="259" t="n"/>
      <c r="F71" s="259" t="n"/>
      <c r="G71" s="355" t="inlineStr">
        <is>
          <t>Planeación Institucional</t>
        </is>
      </c>
      <c r="H71" s="262" t="n"/>
      <c r="I71" s="262" t="n"/>
      <c r="J71" s="355" t="inlineStr">
        <is>
          <t>Por Unidad Regional</t>
        </is>
      </c>
      <c r="K71" s="259" t="n"/>
      <c r="L71" s="259" t="n"/>
      <c r="M71" s="259" t="n"/>
      <c r="N71" s="259" t="n"/>
      <c r="O71" s="259" t="n"/>
    </row>
    <row r="72" customFormat="1" s="260">
      <c r="C72" s="259" t="n"/>
      <c r="D72" s="259" t="n"/>
      <c r="E72" s="259" t="n"/>
      <c r="F72" s="259" t="n"/>
      <c r="G72" s="355" t="inlineStr">
        <is>
          <t>Proyectos Especiales y Relaciones Interinstitucionales</t>
        </is>
      </c>
      <c r="H72" s="262" t="n"/>
      <c r="I72" s="262" t="n"/>
      <c r="J72" s="355" t="inlineStr">
        <is>
          <t>Por Facultad</t>
        </is>
      </c>
      <c r="K72" s="259" t="n"/>
      <c r="L72" s="259" t="n"/>
      <c r="M72" s="259" t="n"/>
      <c r="N72" s="259" t="n"/>
      <c r="O72" s="259" t="n"/>
    </row>
    <row r="73" customFormat="1" s="260">
      <c r="C73" s="259" t="n"/>
      <c r="D73" s="259" t="n"/>
      <c r="E73" s="259" t="n"/>
      <c r="F73" s="259" t="n"/>
      <c r="G73" s="355" t="inlineStr">
        <is>
          <t>Sistemas Integrados</t>
        </is>
      </c>
      <c r="H73" s="262" t="n"/>
      <c r="I73" s="262" t="n"/>
      <c r="J73" s="355" t="inlineStr">
        <is>
          <t>Por Programa Académico</t>
        </is>
      </c>
      <c r="K73" s="259" t="n"/>
      <c r="L73" s="259" t="n"/>
      <c r="M73" s="259" t="n"/>
      <c r="N73" s="259" t="n"/>
      <c r="O73" s="259" t="n"/>
    </row>
    <row r="74" customFormat="1" s="260">
      <c r="C74" s="259" t="n"/>
      <c r="D74" s="259" t="n"/>
      <c r="E74" s="259" t="n"/>
      <c r="F74" s="259" t="n"/>
      <c r="G74" s="355" t="inlineStr">
        <is>
          <t>Autoevaluación y Acreditación</t>
        </is>
      </c>
      <c r="H74" s="262" t="n"/>
      <c r="I74" s="262" t="n"/>
      <c r="J74" s="355" t="inlineStr">
        <is>
          <t>Por área</t>
        </is>
      </c>
      <c r="K74" s="259" t="n"/>
      <c r="L74" s="259" t="n"/>
      <c r="M74" s="259" t="n"/>
      <c r="N74" s="259" t="n"/>
      <c r="O74" s="259" t="n"/>
    </row>
    <row r="75" customFormat="1" s="260">
      <c r="C75" s="259" t="n"/>
      <c r="D75" s="259" t="n"/>
      <c r="E75" s="259" t="n"/>
      <c r="F75" s="259" t="n"/>
      <c r="G75" s="355" t="inlineStr">
        <is>
          <t>Comunicaciones</t>
        </is>
      </c>
      <c r="H75" s="262" t="n"/>
      <c r="I75" s="262" t="n"/>
      <c r="J75" s="355" t="inlineStr">
        <is>
          <t>Por Laboratorio</t>
        </is>
      </c>
      <c r="K75" s="259" t="n"/>
      <c r="L75" s="259" t="n"/>
      <c r="M75" s="259" t="n"/>
      <c r="N75" s="259" t="n"/>
      <c r="O75" s="259" t="n"/>
    </row>
    <row r="76" customFormat="1" s="260">
      <c r="C76" s="259" t="n"/>
      <c r="D76" s="259" t="n"/>
      <c r="E76" s="259" t="n"/>
      <c r="F76" s="259" t="n"/>
      <c r="G76" s="355" t="inlineStr">
        <is>
          <t>Formación y Aprendizaje</t>
        </is>
      </c>
      <c r="H76" s="262" t="n"/>
      <c r="I76" s="262" t="n"/>
      <c r="J76" s="355" t="inlineStr">
        <is>
          <t>Otros</t>
        </is>
      </c>
      <c r="K76" s="259" t="n"/>
      <c r="L76" s="259" t="n"/>
      <c r="M76" s="259" t="n"/>
      <c r="N76" s="259" t="n"/>
      <c r="O76" s="259" t="n"/>
    </row>
    <row r="77" customFormat="1" s="260">
      <c r="C77" s="259" t="n"/>
      <c r="D77" s="259" t="n"/>
      <c r="E77" s="259" t="n"/>
      <c r="F77" s="259" t="n"/>
      <c r="G77" s="355" t="inlineStr">
        <is>
          <t>Ciencia, Tecnología e Innovación</t>
        </is>
      </c>
      <c r="H77" s="262" t="n"/>
      <c r="I77" s="262" t="n"/>
      <c r="J77" s="355" t="inlineStr">
        <is>
          <t>No Aplica</t>
        </is>
      </c>
      <c r="K77" s="259" t="n"/>
      <c r="L77" s="259" t="n"/>
      <c r="M77" s="259" t="n"/>
      <c r="N77" s="259" t="n"/>
      <c r="O77" s="259" t="n"/>
    </row>
    <row r="78">
      <c r="G78" s="355" t="inlineStr">
        <is>
          <t>Interacción Social Universitaria</t>
        </is>
      </c>
      <c r="H78" s="262" t="n"/>
      <c r="I78" s="262" t="n"/>
      <c r="J78" s="262" t="n"/>
      <c r="K78" s="259" t="n"/>
      <c r="L78" s="259" t="n"/>
    </row>
    <row r="79">
      <c r="G79" s="355" t="inlineStr">
        <is>
          <t>Bienestar Universitario</t>
        </is>
      </c>
      <c r="H79" s="262" t="n"/>
      <c r="I79" s="262" t="n"/>
      <c r="J79" s="262" t="n"/>
      <c r="K79" s="259" t="n"/>
      <c r="L79" s="259" t="n"/>
    </row>
    <row r="80">
      <c r="G80" s="355" t="inlineStr">
        <is>
          <t>Admisiones y Registro</t>
        </is>
      </c>
      <c r="H80" s="262" t="n"/>
      <c r="I80" s="262" t="n"/>
      <c r="J80" s="262" t="n"/>
      <c r="K80" s="259" t="n"/>
      <c r="L80" s="259" t="n"/>
    </row>
    <row r="81">
      <c r="G81" s="355" t="inlineStr">
        <is>
          <t>Graduados</t>
        </is>
      </c>
      <c r="H81" s="262" t="n"/>
      <c r="I81" s="262" t="n"/>
      <c r="J81" s="262" t="n"/>
      <c r="K81" s="259" t="n"/>
      <c r="L81" s="259" t="n"/>
    </row>
    <row r="82">
      <c r="G82" s="355" t="inlineStr">
        <is>
          <t>Dialogando con el Mundo</t>
        </is>
      </c>
      <c r="H82" s="262" t="n"/>
      <c r="I82" s="262" t="n"/>
      <c r="J82" s="262" t="n"/>
      <c r="K82" s="259" t="n"/>
      <c r="L82" s="259" t="n"/>
    </row>
    <row r="83">
      <c r="G83" s="355" t="inlineStr">
        <is>
          <t>Talento Humano</t>
        </is>
      </c>
      <c r="H83" s="262" t="n"/>
      <c r="I83" s="262" t="n"/>
      <c r="J83" s="262" t="n"/>
      <c r="K83" s="259" t="n"/>
      <c r="L83" s="259" t="n"/>
    </row>
    <row r="84">
      <c r="G84" s="355" t="inlineStr">
        <is>
          <t>Jurídica</t>
        </is>
      </c>
      <c r="H84" s="262" t="n"/>
      <c r="I84" s="262" t="n"/>
      <c r="J84" s="262" t="n"/>
      <c r="K84" s="259" t="n"/>
      <c r="L84" s="259" t="n"/>
    </row>
    <row r="85">
      <c r="G85" s="355" t="inlineStr">
        <is>
          <t>Financiera</t>
        </is>
      </c>
      <c r="H85" s="262" t="n"/>
      <c r="I85" s="262" t="n"/>
      <c r="J85" s="262" t="n"/>
      <c r="K85" s="259" t="n"/>
      <c r="L85" s="259" t="n"/>
    </row>
    <row r="86">
      <c r="G86" s="355" t="inlineStr">
        <is>
          <t>Sistemas y Tecnología</t>
        </is>
      </c>
      <c r="H86" s="262" t="n"/>
      <c r="I86" s="262" t="n"/>
      <c r="J86" s="262" t="n"/>
      <c r="K86" s="259" t="n"/>
      <c r="L86" s="259" t="n"/>
    </row>
    <row r="87">
      <c r="G87" s="355" t="inlineStr">
        <is>
          <t>Bienes y Servicios</t>
        </is>
      </c>
      <c r="H87" s="262" t="n"/>
      <c r="I87" s="262" t="n"/>
      <c r="J87" s="262" t="n"/>
      <c r="K87" s="259" t="n"/>
      <c r="L87" s="259" t="n"/>
    </row>
    <row r="88">
      <c r="G88" s="355" t="inlineStr">
        <is>
          <t>Documental</t>
        </is>
      </c>
      <c r="H88" s="262" t="n"/>
      <c r="I88" s="262" t="n"/>
      <c r="J88" s="262" t="n"/>
    </row>
    <row r="89">
      <c r="G89" s="355" t="inlineStr">
        <is>
          <t>Apoyo Académico</t>
        </is>
      </c>
      <c r="H89" s="262" t="n"/>
      <c r="I89" s="262" t="n"/>
      <c r="J89" s="262" t="n"/>
    </row>
    <row r="90">
      <c r="G90" s="355" t="inlineStr">
        <is>
          <t>Control Interno</t>
        </is>
      </c>
      <c r="H90" s="262" t="n"/>
      <c r="I90" s="262" t="n"/>
      <c r="J90" s="262" t="n"/>
    </row>
    <row r="91">
      <c r="G91" s="355" t="inlineStr">
        <is>
          <t>Control Disciplinario</t>
        </is>
      </c>
      <c r="H91" s="262" t="n"/>
      <c r="I91" s="262" t="n"/>
      <c r="J91" s="262" t="n"/>
    </row>
    <row r="92">
      <c r="G92" s="355" t="inlineStr">
        <is>
          <t>Servicio de Atención al Ciudadano</t>
        </is>
      </c>
      <c r="H92" s="262" t="n"/>
      <c r="I92" s="262" t="n"/>
      <c r="J92" s="262" t="n"/>
    </row>
  </sheetData>
  <sheetProtection selectLockedCells="0" selectUnlockedCells="0" algorithmName="SHA-512" sheet="1" objects="1" insertRows="1" insertHyperlinks="1" autoFilter="1" scenarios="1" formatColumns="1" deleteColumns="1" insertColumns="1" pivotTables="1" deleteRows="1" formatCells="1" saltValue="tnctnLNzx2ot+3qeKf6yqA==" formatRows="1" sort="1" spinCount="100000" hashValue="huwfeuF0oW6UUUY0YCvxXTVTt7geA17NoxGyN/7iuAU7LZrfWKHgjJDuJZjuWGduGJtRlmK/02ZqIgbcMlkDPw=="/>
  <mergeCells count="84">
    <mergeCell ref="L17:M17"/>
    <mergeCell ref="C52:F52"/>
    <mergeCell ref="C39:O39"/>
    <mergeCell ref="G47:J47"/>
    <mergeCell ref="K54:O54"/>
    <mergeCell ref="K51:O51"/>
    <mergeCell ref="B2:C4"/>
    <mergeCell ref="J32:O34"/>
    <mergeCell ref="C15:O15"/>
    <mergeCell ref="J20:K22"/>
    <mergeCell ref="E6:L6"/>
    <mergeCell ref="C26:O26"/>
    <mergeCell ref="C54:F54"/>
    <mergeCell ref="C17:D17"/>
    <mergeCell ref="C50:F50"/>
    <mergeCell ref="C16:O16"/>
    <mergeCell ref="G53:J53"/>
    <mergeCell ref="M5:O5"/>
    <mergeCell ref="J28:O30"/>
    <mergeCell ref="L23:M24"/>
    <mergeCell ref="N23:O24"/>
    <mergeCell ref="C14:D14"/>
    <mergeCell ref="M6:O6"/>
    <mergeCell ref="E14:O14"/>
    <mergeCell ref="C20:D22"/>
    <mergeCell ref="E12:H12"/>
    <mergeCell ref="K47:O47"/>
    <mergeCell ref="H17:I17"/>
    <mergeCell ref="K12:O12"/>
    <mergeCell ref="G48:J48"/>
    <mergeCell ref="E24:G24"/>
    <mergeCell ref="G49:J49"/>
    <mergeCell ref="E17:G17"/>
    <mergeCell ref="L20:O20"/>
    <mergeCell ref="E18:F18"/>
    <mergeCell ref="K49:O49"/>
    <mergeCell ref="J27:O27"/>
    <mergeCell ref="J36:O36"/>
    <mergeCell ref="P27:P28"/>
    <mergeCell ref="C53:F53"/>
    <mergeCell ref="C27:I37"/>
    <mergeCell ref="E7:L8"/>
    <mergeCell ref="P17:P18"/>
    <mergeCell ref="J31:O31"/>
    <mergeCell ref="G19:K19"/>
    <mergeCell ref="E13:O13"/>
    <mergeCell ref="N17:O17"/>
    <mergeCell ref="C12:D12"/>
    <mergeCell ref="J23:K24"/>
    <mergeCell ref="C5:D8"/>
    <mergeCell ref="C47:F47"/>
    <mergeCell ref="C23:D23"/>
    <mergeCell ref="K48:O48"/>
    <mergeCell ref="E23:G23"/>
    <mergeCell ref="L18:M19"/>
    <mergeCell ref="C51:F51"/>
    <mergeCell ref="E20:G22"/>
    <mergeCell ref="C48:F48"/>
    <mergeCell ref="C24:D24"/>
    <mergeCell ref="G51:J51"/>
    <mergeCell ref="M7:O7"/>
    <mergeCell ref="G54:J54"/>
    <mergeCell ref="J35:O35"/>
    <mergeCell ref="E5:L5"/>
    <mergeCell ref="H20:I22"/>
    <mergeCell ref="G50:J50"/>
    <mergeCell ref="C10:O11"/>
    <mergeCell ref="C49:F49"/>
    <mergeCell ref="E19:F19"/>
    <mergeCell ref="K50:O50"/>
    <mergeCell ref="G52:J52"/>
    <mergeCell ref="M8:O8"/>
    <mergeCell ref="G18:K18"/>
    <mergeCell ref="I12:J12"/>
    <mergeCell ref="K52:O52"/>
    <mergeCell ref="C18:D19"/>
    <mergeCell ref="H23:I24"/>
    <mergeCell ref="N18:O19"/>
    <mergeCell ref="C9:O9"/>
    <mergeCell ref="K53:O53"/>
    <mergeCell ref="J37:O37"/>
    <mergeCell ref="C13:D13"/>
    <mergeCell ref="C46:O46"/>
    <mergeCell ref="J17:K17"/>
  </mergeCells>
  <dataValidations count="5">
    <dataValidation sqref="E20:G22" showDropDown="0" showInputMessage="1" showErrorMessage="1" allowBlank="1" type="list">
      <formula1>$J$69:$J$70</formula1>
    </dataValidation>
    <dataValidation sqref="J20:K22" showDropDown="0" showInputMessage="1" showErrorMessage="1" allowBlank="1" type="list">
      <formula1>$J$71:$J$77</formula1>
    </dataValidation>
    <dataValidation sqref="J17:K17" showDropDown="0" showInputMessage="1" showErrorMessage="1" allowBlank="1" type="list">
      <formula1>$J$66:$J$68</formula1>
    </dataValidation>
    <dataValidation sqref="E12:H12" showDropDown="0" showInputMessage="1" showErrorMessage="1" allowBlank="1" type="list">
      <formula1>$G$66:$G$69</formula1>
    </dataValidation>
    <dataValidation sqref="E13:O13" showDropDown="0" showInputMessage="1" showErrorMessage="1" allowBlank="1" type="list">
      <formula1>$G$70:$G$92</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30.xml><?xml version="1.0" encoding="utf-8"?>
<worksheet xmlns="http://schemas.openxmlformats.org/spreadsheetml/2006/main">
  <sheetPr codeName="Hoja116">
    <tabColor rgb="FFEDE394"/>
    <outlinePr summaryBelow="1" summaryRight="1"/>
    <pageSetUpPr fitToPage="1"/>
  </sheetPr>
  <dimension ref="A1:AB102"/>
  <sheetViews>
    <sheetView topLeftCell="A22"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Misional</t>
        </is>
      </c>
      <c r="F12" s="801" t="n"/>
      <c r="G12" s="801" t="n"/>
      <c r="H12" s="802" t="n"/>
      <c r="I12" s="763" t="inlineStr">
        <is>
          <t>NOMBRE DEL INDICADOR</t>
        </is>
      </c>
      <c r="J12" s="802" t="n"/>
      <c r="K12" s="463" t="inlineStr">
        <is>
          <t>Aumento de la participación en los grupos culturales y deportivos</t>
        </is>
      </c>
      <c r="L12" s="801" t="n"/>
      <c r="M12" s="801" t="n"/>
      <c r="N12" s="801" t="n"/>
      <c r="O12" s="802" t="n"/>
      <c r="P12" s="245" t="n"/>
    </row>
    <row r="13" customFormat="1" s="243">
      <c r="B13" s="245" t="n"/>
      <c r="C13" s="684" t="inlineStr">
        <is>
          <t>PROCESO GESTIÓN</t>
        </is>
      </c>
      <c r="D13" s="802" t="n"/>
      <c r="E13" s="706" t="inlineStr">
        <is>
          <t>Bienestar Universitario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Bienestar Universitario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0.15</v>
      </c>
      <c r="O17" s="802" t="n"/>
      <c r="P17" s="544" t="n"/>
    </row>
    <row r="18" customFormat="1" s="243">
      <c r="B18" s="245" t="n"/>
      <c r="C18" s="684" t="inlineStr">
        <is>
          <t>FORMULA</t>
        </is>
      </c>
      <c r="D18" s="800" t="n"/>
      <c r="E18" s="684" t="inlineStr">
        <is>
          <t>NUMERADOR</t>
        </is>
      </c>
      <c r="F18" s="802" t="n"/>
      <c r="G18" s="481" t="inlineStr">
        <is>
          <t>1- (# de participantes en el semestre actual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de participantes en el semestre anterior</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0 - 4,9%</t>
        </is>
      </c>
      <c r="M22" s="328" t="inlineStr">
        <is>
          <t>5% - 10%</t>
        </is>
      </c>
      <c r="N22" s="329" t="inlineStr">
        <is>
          <t>10,1% - 15%</t>
        </is>
      </c>
      <c r="O22" s="255" t="inlineStr">
        <is>
          <t>15,1% - 100%</t>
        </is>
      </c>
      <c r="P22" s="245" t="n"/>
    </row>
    <row r="23" ht="26.25" customFormat="1" customHeight="1" s="243">
      <c r="B23" s="245" t="n"/>
      <c r="C23" s="684" t="inlineStr">
        <is>
          <t>ORIGEN DE DATOS NUMERADOR</t>
        </is>
      </c>
      <c r="D23" s="802" t="n"/>
      <c r="E23" s="411" t="inlineStr">
        <is>
          <t>Formato MBUr 061 (Reporte Actividades Bienestar Universitario)</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11" t="inlineStr">
        <is>
          <t>Formato MBUr 061 (Reporte Actividades Bienestar Universitario)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Se evidencia una disminución en la participación en los grupos de formación y competencia, tanto culturales como deportivos lo cual permite identificar que hubo un resultado inferior al número de participaciones del semestre anterior; sin embargo, se debe mencionar que esto obedece a las medidas de aislamiento social obligatorio determinadas por el gobierno nacional generadas por la emergencia sanitaria a causa del coronavirus (COVID-19). Para el segundo semestre del 2020 se espera mejorar los resultados con el propósito de seguir brindando espacios que permitan el intercambio de saberes culturales y deportivos a la comunidad en general.</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6.5" customFormat="1" customHeight="1" s="243">
      <c r="B34" s="245" t="n"/>
      <c r="C34" s="803" t="n"/>
      <c r="I34" s="804" t="n"/>
      <c r="J34" s="808" t="n"/>
      <c r="K34" s="808" t="n"/>
      <c r="L34" s="808" t="n"/>
      <c r="M34" s="808" t="n"/>
      <c r="N34" s="808" t="n"/>
      <c r="O34" s="807" t="n"/>
      <c r="P34" s="245" t="n"/>
    </row>
    <row r="35" ht="15.75" customFormat="1" customHeight="1" s="243">
      <c r="B35" s="245" t="n"/>
      <c r="C35" s="803" t="n"/>
      <c r="I35" s="804" t="n"/>
      <c r="J35" s="400" t="inlineStr">
        <is>
          <t>ACCIÓN FORMULADA</t>
        </is>
      </c>
      <c r="O35" s="804" t="n"/>
      <c r="P35" s="245" t="n"/>
    </row>
    <row r="36" ht="16.5" customFormat="1" customHeight="1" s="243">
      <c r="B36" s="245" t="n"/>
      <c r="C36" s="803" t="n"/>
      <c r="I36" s="804" t="n"/>
      <c r="J36" s="394" t="inlineStr">
        <is>
          <t>Teniendo en cuenta las medidas de aislamiento social obligatorio por la emergencia sanitaria (COVID-19) todo tipo de actividades fueron suspendidas, sin embargo a partir de la segunda semana del mes de abril se diseñó la estrategia BU-DIGITAL como mecanismo de acompañamiento a la comunidad Universitaria, en donde cada uno de los instructores planteo un plan de acción mediado por las tecnologías de la información con el fin de continuar con los procesos de formación, encuentros sincrónicos, tutoriales, rutinas de entrenamiento, adecuación de espacios y demás a través de diferentes medios como zoom, TEAMS, Facebook live, YouTube, entre otras, lo que permitió continuar aportando a la comunidad Universitaria no solo a los procesos de formación culturales y deportivos, si no al manejo emocional en casa, a la prevención de sedentarismo, entre otros.</t>
        </is>
      </c>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5.75" customFormat="1" customHeight="1" s="243">
      <c r="B40" s="245" t="n"/>
      <c r="C40" s="803" t="n"/>
      <c r="I40" s="804" t="n"/>
      <c r="O40" s="804" t="n"/>
      <c r="P40" s="245" t="n"/>
    </row>
    <row r="41" ht="15.75" customFormat="1" customHeight="1" s="243">
      <c r="B41" s="245" t="n"/>
      <c r="C41" s="803" t="n"/>
      <c r="I41" s="804" t="n"/>
      <c r="O41" s="804" t="n"/>
      <c r="P41" s="245" t="n"/>
    </row>
    <row r="42" ht="15.75" customFormat="1" customHeight="1" s="243">
      <c r="B42" s="245" t="n"/>
      <c r="C42" s="803" t="n"/>
      <c r="I42" s="804" t="n"/>
      <c r="O42" s="804" t="n"/>
      <c r="P42" s="245" t="n"/>
    </row>
    <row r="43" ht="15.75" customFormat="1" customHeight="1" s="243">
      <c r="B43" s="245" t="n"/>
      <c r="C43" s="803" t="n"/>
      <c r="I43" s="804" t="n"/>
      <c r="O43" s="804" t="n"/>
      <c r="P43" s="245" t="n"/>
    </row>
    <row r="44" ht="16.5" customFormat="1" customHeight="1" s="243">
      <c r="B44" s="245" t="n"/>
      <c r="C44" s="803" t="n"/>
      <c r="I44" s="804" t="n"/>
      <c r="J44" s="808" t="n"/>
      <c r="K44" s="808" t="n"/>
      <c r="L44" s="808" t="n"/>
      <c r="M44" s="808" t="n"/>
      <c r="N44" s="808" t="n"/>
      <c r="O44" s="807" t="n"/>
      <c r="P44" s="245" t="n"/>
    </row>
    <row r="45" ht="15.75" customFormat="1" customHeight="1" s="243">
      <c r="B45" s="245" t="n"/>
      <c r="C45" s="803" t="n"/>
      <c r="I45" s="804" t="n"/>
      <c r="J45" s="400" t="inlineStr">
        <is>
          <t xml:space="preserve">RESPONSABLE </t>
        </is>
      </c>
      <c r="O45" s="804" t="n"/>
      <c r="P45" s="245" t="n"/>
    </row>
    <row r="46" ht="15.75" customFormat="1" customHeight="1" s="243">
      <c r="B46" s="245" t="n"/>
      <c r="C46" s="803" t="n"/>
      <c r="I46" s="804" t="n"/>
      <c r="J46" s="402">
        <f>E14</f>
        <v/>
      </c>
      <c r="O46" s="804" t="n"/>
      <c r="P46" s="245" t="n"/>
    </row>
    <row r="47" ht="16.5" customFormat="1" customHeight="1" s="243">
      <c r="B47" s="245" t="n"/>
      <c r="C47" s="806" t="n"/>
      <c r="D47" s="808" t="n"/>
      <c r="E47" s="808" t="n"/>
      <c r="F47" s="808" t="n"/>
      <c r="G47" s="808" t="n"/>
      <c r="H47" s="808" t="n"/>
      <c r="I47" s="807" t="n"/>
      <c r="J47" s="418" t="n"/>
      <c r="K47" s="808" t="n"/>
      <c r="L47" s="808" t="n"/>
      <c r="M47" s="808" t="n"/>
      <c r="N47" s="808" t="n"/>
      <c r="O47" s="807" t="n"/>
      <c r="P47" s="245" t="n"/>
    </row>
    <row r="48" ht="16.5" customFormat="1" customHeight="1" s="243">
      <c r="B48" s="245" t="n"/>
      <c r="C48" s="319" t="n"/>
      <c r="D48" s="319" t="n"/>
      <c r="E48" s="319" t="n"/>
      <c r="F48" s="319" t="n"/>
      <c r="G48" s="319" t="n"/>
      <c r="H48" s="319" t="n"/>
      <c r="I48" s="319" t="n"/>
      <c r="J48" s="319" t="n"/>
      <c r="K48" s="319" t="n"/>
      <c r="L48" s="319" t="n"/>
      <c r="M48" s="319" t="n"/>
      <c r="N48" s="319" t="n"/>
      <c r="O48" s="319" t="n"/>
      <c r="P48" s="245" t="n"/>
    </row>
    <row r="49" ht="15" customFormat="1" customHeight="1" s="247">
      <c r="B49" s="246" t="n"/>
      <c r="C49" s="819" t="inlineStr">
        <is>
          <t>PERIODO DE EVALUACIÓN</t>
        </is>
      </c>
      <c r="D49" s="808" t="n"/>
      <c r="E49" s="808" t="n"/>
      <c r="F49" s="808" t="n"/>
      <c r="G49" s="808" t="n"/>
      <c r="H49" s="808" t="n"/>
      <c r="I49" s="808" t="n"/>
      <c r="J49" s="808" t="n"/>
      <c r="K49" s="808" t="n"/>
      <c r="L49" s="808" t="n"/>
      <c r="M49" s="808" t="n"/>
      <c r="N49" s="808" t="n"/>
      <c r="O49" s="807" t="n"/>
      <c r="P49" s="246" t="n"/>
    </row>
    <row r="50" customFormat="1" s="247">
      <c r="B50" s="246" t="n"/>
      <c r="C50" s="684" t="inlineStr">
        <is>
          <t>MES</t>
        </is>
      </c>
      <c r="D50" s="762">
        <f>IF(J23="MENSUAL","ENERO",IF(J23="TRIMESTRAL","MARZO",IF(J23="SEMESTRAL","JUNIO",IF(J23="ANUAL",YEAR(TODAY()),""))))</f>
        <v/>
      </c>
      <c r="E50" s="762">
        <f>IF(J23="MENSUAL","FEBRERO",IF(J23="TRIMESTRAL","JUNIO",IF(J23="SEMESTRAL","DICIEMBRE","")))</f>
        <v/>
      </c>
      <c r="F50" s="762">
        <f>IF(J23="MENSUAL","MARZO",IF(J23="TRIMESTRAL","SEPTIEMBRE",""))</f>
        <v/>
      </c>
      <c r="G50" s="762">
        <f>IF(J23="MENSUAL","ABRIL",IF(J23="TRIMESTRAL","DICIEMBRE",""))</f>
        <v/>
      </c>
      <c r="H50" s="762">
        <f>IF(J23="MENSUAL","MAYO","")</f>
        <v/>
      </c>
      <c r="I50" s="762">
        <f>IF(J23="MENSUAL","JUNIO","")</f>
        <v/>
      </c>
      <c r="J50" s="762">
        <f>IF(J23="MENSUAL","JULIO","")</f>
        <v/>
      </c>
      <c r="K50" s="762">
        <f>IF(J23="MENSUAL","AGOSTO","")</f>
        <v/>
      </c>
      <c r="L50" s="762">
        <f>IF(J23="MENSUAL","SEPTIEMBRE","")</f>
        <v/>
      </c>
      <c r="M50" s="762">
        <f>IF(J23="MENSUAL","OCTUBRE","")</f>
        <v/>
      </c>
      <c r="N50" s="762">
        <f>IF(J23="MENSUAL","NOVIEMBRE","")</f>
        <v/>
      </c>
      <c r="O50" s="762">
        <f>IF(J23="MENSUAL","DICIEMBRE","")</f>
        <v/>
      </c>
      <c r="P50" s="246" t="n"/>
    </row>
    <row r="51" ht="25.5" customFormat="1" customHeight="1" s="247">
      <c r="B51" s="246" t="n"/>
      <c r="C51" s="168">
        <f>G18</f>
        <v/>
      </c>
      <c r="D51" s="762" t="n">
        <v>1924</v>
      </c>
      <c r="E51" s="762" t="n"/>
      <c r="F51" s="762" t="n"/>
      <c r="G51" s="762" t="n"/>
      <c r="H51" s="762" t="n"/>
      <c r="I51" s="762" t="n"/>
      <c r="J51" s="762" t="n"/>
      <c r="K51" s="762" t="n"/>
      <c r="L51" s="762" t="n"/>
      <c r="M51" s="762" t="n"/>
      <c r="N51" s="762" t="n"/>
      <c r="O51" s="762" t="n"/>
      <c r="P51" s="246" t="n"/>
    </row>
    <row r="52" ht="25.5" customFormat="1" customHeight="1" s="247">
      <c r="B52" s="246" t="n"/>
      <c r="C52" s="168">
        <f>G19</f>
        <v/>
      </c>
      <c r="D52" s="762" t="n">
        <v>2317</v>
      </c>
      <c r="E52" s="762" t="n"/>
      <c r="F52" s="762" t="n"/>
      <c r="G52" s="762" t="n"/>
      <c r="H52" s="762" t="n"/>
      <c r="I52" s="762" t="n"/>
      <c r="J52" s="762" t="n"/>
      <c r="K52" s="762" t="n"/>
      <c r="L52" s="762" t="n"/>
      <c r="M52" s="762" t="n"/>
      <c r="N52" s="762" t="n"/>
      <c r="O52" s="762" t="n"/>
      <c r="P52" s="248" t="n"/>
    </row>
    <row r="53" customFormat="1" s="247">
      <c r="B53" s="246" t="n"/>
      <c r="C53" s="344" t="inlineStr">
        <is>
          <t xml:space="preserve">VALOR </t>
        </is>
      </c>
      <c r="D53" s="265">
        <f>IFERROR(IF($E$17=1,(D51/D52)-1,IF($E$17=2,D51,"")),"")</f>
        <v/>
      </c>
      <c r="E53" s="265">
        <f>IFERROR(IF($E$17=1,(E51/E52)-1,IF($E$17=2,E51,"")),"")</f>
        <v/>
      </c>
      <c r="F53" s="265">
        <f>IFERROR(IF($E$17=1,F51/F52,IF($E$17=2,F51,"")),"")</f>
        <v/>
      </c>
      <c r="G53" s="265">
        <f>IFERROR(IF($E$17=1,G51/G52,IF($E$17=2,G51,"")),"")</f>
        <v/>
      </c>
      <c r="H53" s="265">
        <f>IFERROR(IF($E$17=1,H51/H52,IF($E$17=2,H51,"")),"")</f>
        <v/>
      </c>
      <c r="I53" s="265">
        <f>IFERROR(IF($E$17=1,I51/I52,IF($E$17=2,I51,"")),"")</f>
        <v/>
      </c>
      <c r="J53" s="265">
        <f>IFERROR(IF($E$17=1,J51/J52,IF($E$17=2,J51,"")),"")</f>
        <v/>
      </c>
      <c r="K53" s="265">
        <f>IFERROR(IF($E$17=1,K51/K52,IF($E$17=2,K51,"")),"")</f>
        <v/>
      </c>
      <c r="L53" s="265">
        <f>IFERROR(IF($E$17=1,L51/L52,IF($E$17=2,L51,"")),"")</f>
        <v/>
      </c>
      <c r="M53" s="265">
        <f>IFERROR(IF($E$17=1,M51/M52,IF($E$17=2,M51,"")),"")</f>
        <v/>
      </c>
      <c r="N53" s="265">
        <f>IFERROR(IF($E$17=1,N51/N52,IF($E$17=2,N51,"")),"")</f>
        <v/>
      </c>
      <c r="O53" s="265">
        <f>IFERROR(IF($E$17=1,O51/O52,IF($E$17=2,O51,"")),"")</f>
        <v/>
      </c>
      <c r="P53" s="246" t="n"/>
    </row>
    <row r="54" customFormat="1" s="247">
      <c r="B54" s="246" t="n"/>
      <c r="C54" s="347" t="inlineStr">
        <is>
          <t>META PONDERADA</t>
        </is>
      </c>
      <c r="D54"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4" s="265">
        <f>IF(AND(N23="ANUAL",J23="MENSUAL"),N17/12+D54,IF(AND(N23="ANUAL",J23="TRIMESTRAL"),N17/4+D54,IF(AND(N23="ANUAL",J23="SEMESTRAL"),N17/2+D54,IF(AND(N23="SEMESTRAL",J23="MENSUAL"),N17/6+D54,IF(AND(N23="SEMESTRAL",J23="TRIMESTRAL"),N17/2+D54,IF(AND(N23="SEMESTRAL",J23="SEMESTRAL"),N17,IF(AND(N23="TRIMESTRAL",J23="MENSUAL"),N17/3+D54,IF(AND(N23="TRIMESTRAL",J23="TRIMESTRAL"),N17,IF(AND(N23="MENSUAL",J23="MENSUAL"),N17,"")))))))))</f>
        <v/>
      </c>
      <c r="F54" s="265">
        <f>IF(AND(N23="ANUAL",J23="MENSUAL"),N17/12+E54,IF(AND(N23="ANUAL",J23="TRIMESTRAL"),N17/4+E54,IF(AND(N23="SEMESTRAL",J23="MENSUAL"),N17/6+E54,IF(AND(N23="SEMESTRAL",J23="TRIMESTRAL"),N17/2,IF(AND(N23="TRIMESTRAL",J23="MENSUAL"),N17/3+E54,IF(AND(N23="TRIMESTRAL",J23="TRIMESTRAL"),N17,IF(AND(N23="MENSUAL",J23="MENSUAL"),N17,"")))))))</f>
        <v/>
      </c>
      <c r="G54" s="265">
        <f>IF(AND(N23="ANUAL",J23="MENSUAL"),N17/12+F54,IF(AND(N23="ANUAL",J23="TRIMESTRAL"),N17/4+F54,IF(AND(N23="SEMESTRAL",J23="MENSUAL"),N17/6+F54,IF(AND(N23="SEMESTRAL",J23="TRIMESTRAL"),N17/2+F54,IF(AND(N23="TRIMESTRAL",J23="MENSUAL"),N17/3,IF(AND(N23="TRIMESTRAL",J23="TRIMESTRAL"),N17,IF(AND(N23="MENSUAL",J23="MENSUAL"),N17,"")))))))</f>
        <v/>
      </c>
      <c r="H54" s="265">
        <f>IF(AND($N$23="ANUAL",$J$23="MENSUAL"),$N$17/12+G54,IF(AND(N23="SEMESTRAL",J23="MENSUAL"),N17/6+G54,IF(AND(N23="TRIMESTRAL",J23="MENSUAL"),N17/3+G54,IF(AND(N23="MENSUAL",J23="MENSUAL"),N17,""))))</f>
        <v/>
      </c>
      <c r="I54" s="265">
        <f>IF(AND($N$23="ANUAL",$J$23="MENSUAL"),$N$17/12+H54,IF(AND(N23="SEMESTRAL",J23="MENSUAL"),N17/6+H54,IF(AND(N23="TRIMESTRAL",J23="MENSUAL"),N17/3+H54,IF(AND(N23="MENSUAL",J23="MENSUAL"),N17,""))))</f>
        <v/>
      </c>
      <c r="J54" s="265">
        <f>IF(AND($N$23="ANUAL",$J$23="MENSUAL"),$N$17/12+I54,IF(AND(N23="SEMESTRAL",J23="MENSUAL"),N17/6,IF(AND(N23="TRIMESTRAL",J23="MENSUAL"),N17/3,IF(AND(N23="MENSUAL",J23="MENSUAL"),N17,""))))</f>
        <v/>
      </c>
      <c r="K54" s="265">
        <f>IF(AND($N$23="ANUAL",$J$23="MENSUAL"),$N$17/12+J54,IF(AND(N23="SEMESTRAL",J23="MENSUAL"),N17/6+J54,IF(AND(N23="TRIMESTRAL",J23="MENSUAL"),N17/3+J54,IF(AND(N23="MENSUAL",J23="MENSUAL"),N17,""))))</f>
        <v/>
      </c>
      <c r="L54" s="265">
        <f>IF(AND($N$23="ANUAL",$J$23="MENSUAL"),$N$17/12+K54,IF(AND(N23="SEMESTRAL",J23="MENSUAL"),N17/6+K54,IF(AND(N23="TRIMESTRAL",J23="MENSUAL"),N17/3+K54,IF(AND(N23="MENSUAL",J23="MENSUAL"),N17,""))))</f>
        <v/>
      </c>
      <c r="M54" s="265">
        <f>IF(AND($N$23="ANUAL",$J$23="MENSUAL"),$N$17/12+L54,IF(AND(N23="SEMESTRAL",J23="MENSUAL"),N17/6+L54,IF(AND(N23="TRIMESTRAL",J23="MENSUAL"),N17/3,IF(AND(N23="MENSUAL",J23="MENSUAL"),N17,""))))</f>
        <v/>
      </c>
      <c r="N54" s="265">
        <f>IF(AND($N$23="ANUAL",$J$23="MENSUAL"),$N$17/12+M54,IF(AND(N23="SEMESTRAL",J23="MENSUAL"),N17/6+M54,IF(AND(N23="TRIMESTRAL",J23="MENSUAL"),N17/3+M54,IF(AND(N23="MENSUAL",J23="MENSUAL"),N17,""))))</f>
        <v/>
      </c>
      <c r="O54" s="265">
        <f>IF(AND($N$23="ANUAL",$J$23="MENSUAL"),$N$17/12+N54,IF(AND(N23="SEMESTRAL",J23="MENSUAL"),N17/6+N54,IF(AND(N23="TRIMESTRAL",J23="MENSUAL"),N17/3+N54,IF(AND(N23="MENSUAL",J23="MENSUAL"),N17,""))))</f>
        <v/>
      </c>
      <c r="P54" s="246" t="n"/>
    </row>
    <row r="55" customFormat="1" s="247">
      <c r="B55" s="246" t="n"/>
      <c r="C55" s="319" t="n"/>
      <c r="D55" s="319" t="n"/>
      <c r="E55" s="319" t="n"/>
      <c r="F55" s="319" t="n"/>
      <c r="G55" s="319" t="n"/>
      <c r="H55" s="319" t="n"/>
      <c r="I55" s="319" t="n"/>
      <c r="J55" s="319" t="n"/>
      <c r="K55" s="319" t="n"/>
      <c r="L55" s="319" t="n"/>
      <c r="M55" s="319" t="n"/>
      <c r="N55" s="319" t="n"/>
      <c r="O55" s="319" t="n"/>
      <c r="P55" s="246" t="n"/>
    </row>
    <row r="56" customFormat="1" s="317">
      <c r="A56" s="316" t="n"/>
      <c r="B56" s="318" t="n"/>
      <c r="C56" s="779" t="inlineStr">
        <is>
          <t>NIVEL DE SEGREGACIÓN *</t>
        </is>
      </c>
      <c r="D56" s="805" t="n"/>
      <c r="E56" s="805" t="n"/>
      <c r="F56" s="805" t="n"/>
      <c r="G56" s="805" t="n"/>
      <c r="H56" s="805" t="n"/>
      <c r="I56" s="805" t="n"/>
      <c r="J56" s="805" t="n"/>
      <c r="K56" s="805" t="n"/>
      <c r="L56" s="805" t="n"/>
      <c r="M56" s="805" t="n"/>
      <c r="N56" s="805" t="n"/>
      <c r="O56" s="800" t="n"/>
      <c r="P56" s="318" t="n"/>
      <c r="Q56" s="316" t="n"/>
      <c r="R56" s="316" t="n"/>
      <c r="S56" s="316" t="n"/>
      <c r="T56" s="316" t="n"/>
      <c r="U56" s="316" t="n"/>
      <c r="V56" s="316" t="n"/>
      <c r="W56" s="316" t="n"/>
      <c r="X56" s="316" t="n"/>
      <c r="Y56" s="316" t="n"/>
      <c r="Z56" s="316" t="n"/>
      <c r="AA56" s="316" t="n"/>
      <c r="AB56" s="316" t="n"/>
    </row>
    <row r="57" customFormat="1" s="317">
      <c r="A57" s="316" t="n"/>
      <c r="B57" s="318" t="n"/>
      <c r="C57" s="781" t="inlineStr">
        <is>
          <t>UNIDAD SEGREGADA (Ej. Facultad, Programa Académico, Área)</t>
        </is>
      </c>
      <c r="D57" s="820" t="n"/>
      <c r="E57" s="820" t="n"/>
      <c r="F57" s="821" t="n"/>
      <c r="G57" s="781" t="inlineStr">
        <is>
          <t>RESULTADO</t>
        </is>
      </c>
      <c r="H57" s="820" t="n"/>
      <c r="I57" s="820" t="n"/>
      <c r="J57" s="821" t="n"/>
      <c r="K57" s="781" t="inlineStr">
        <is>
          <t>ANALISIS DE DATOS SEGREGADO</t>
        </is>
      </c>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392"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392"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5" t="n"/>
      <c r="D60" s="820" t="n"/>
      <c r="E60" s="820" t="n"/>
      <c r="F60" s="821" t="n"/>
      <c r="G60" s="392" t="n"/>
      <c r="H60" s="820" t="n"/>
      <c r="I60" s="820" t="n"/>
      <c r="J60" s="821" t="n"/>
      <c r="K60" s="785" t="n"/>
      <c r="L60" s="820" t="n"/>
      <c r="M60" s="820" t="n"/>
      <c r="N60" s="820" t="n"/>
      <c r="O60" s="821" t="n"/>
      <c r="P60" s="318" t="n"/>
      <c r="Q60" s="316" t="n"/>
      <c r="R60" s="316" t="n"/>
      <c r="S60" s="316" t="n"/>
      <c r="T60" s="316" t="n"/>
      <c r="U60" s="316" t="n"/>
      <c r="V60" s="316" t="n"/>
      <c r="W60" s="316" t="n"/>
      <c r="X60" s="316" t="n"/>
      <c r="Y60" s="316" t="n"/>
      <c r="Z60" s="316" t="n"/>
      <c r="AA60" s="316" t="n"/>
      <c r="AB60" s="316" t="n"/>
    </row>
    <row r="61" customFormat="1" s="317">
      <c r="A61" s="316" t="n"/>
      <c r="B61" s="318" t="n"/>
      <c r="C61" s="785" t="n"/>
      <c r="D61" s="820" t="n"/>
      <c r="E61" s="820" t="n"/>
      <c r="F61" s="821" t="n"/>
      <c r="G61" s="785" t="n"/>
      <c r="H61" s="820" t="n"/>
      <c r="I61" s="820" t="n"/>
      <c r="J61" s="821" t="n"/>
      <c r="K61" s="785" t="n"/>
      <c r="L61" s="820" t="n"/>
      <c r="M61" s="820" t="n"/>
      <c r="N61" s="820" t="n"/>
      <c r="O61" s="821" t="n"/>
      <c r="P61" s="318" t="n"/>
      <c r="Q61" s="316" t="n"/>
      <c r="R61" s="316" t="n"/>
      <c r="S61" s="316" t="n"/>
      <c r="T61" s="316" t="n"/>
      <c r="U61" s="316" t="n"/>
      <c r="V61" s="316" t="n"/>
      <c r="W61" s="316" t="n"/>
      <c r="X61" s="316" t="n"/>
      <c r="Y61" s="316" t="n"/>
      <c r="Z61" s="316" t="n"/>
      <c r="AA61" s="316" t="n"/>
      <c r="AB61" s="316" t="n"/>
    </row>
    <row r="62" customFormat="1" s="317">
      <c r="A62" s="316" t="n"/>
      <c r="B62" s="318" t="n"/>
      <c r="C62" s="785" t="n"/>
      <c r="D62" s="820" t="n"/>
      <c r="E62" s="820" t="n"/>
      <c r="F62" s="821" t="n"/>
      <c r="G62" s="785" t="n"/>
      <c r="H62" s="820" t="n"/>
      <c r="I62" s="820" t="n"/>
      <c r="J62" s="821" t="n"/>
      <c r="K62" s="785" t="n"/>
      <c r="L62" s="820" t="n"/>
      <c r="M62" s="820" t="n"/>
      <c r="N62" s="820" t="n"/>
      <c r="O62" s="821" t="n"/>
      <c r="P62" s="318" t="n"/>
      <c r="Q62" s="316" t="n"/>
      <c r="R62" s="316" t="n"/>
      <c r="S62" s="316" t="n"/>
      <c r="T62" s="316" t="n"/>
      <c r="U62" s="316" t="n"/>
      <c r="V62" s="316" t="n"/>
      <c r="W62" s="316" t="n"/>
      <c r="X62" s="316" t="n"/>
      <c r="Y62" s="316" t="n"/>
      <c r="Z62" s="316" t="n"/>
      <c r="AA62" s="316" t="n"/>
      <c r="AB62" s="316" t="n"/>
    </row>
    <row r="63" customFormat="1" s="317">
      <c r="A63" s="316" t="n"/>
      <c r="B63" s="318" t="n"/>
      <c r="C63" s="785" t="n"/>
      <c r="D63" s="820" t="n"/>
      <c r="E63" s="820" t="n"/>
      <c r="F63" s="821" t="n"/>
      <c r="G63" s="785" t="n"/>
      <c r="H63" s="820" t="n"/>
      <c r="I63" s="820" t="n"/>
      <c r="J63" s="821" t="n"/>
      <c r="K63" s="785" t="n"/>
      <c r="L63" s="820" t="n"/>
      <c r="M63" s="820" t="n"/>
      <c r="N63" s="820" t="n"/>
      <c r="O63" s="821" t="n"/>
      <c r="P63" s="318" t="n"/>
      <c r="Q63" s="316" t="n"/>
      <c r="R63" s="316" t="n"/>
      <c r="S63" s="316" t="n"/>
      <c r="T63" s="316" t="n"/>
      <c r="U63" s="316" t="n"/>
      <c r="V63" s="316" t="n"/>
      <c r="W63" s="316" t="n"/>
      <c r="X63" s="316" t="n"/>
      <c r="Y63" s="316" t="n"/>
      <c r="Z63" s="316" t="n"/>
      <c r="AA63" s="316" t="n"/>
      <c r="AB63" s="316" t="n"/>
    </row>
    <row r="64" customFormat="1" s="317">
      <c r="A64" s="316" t="n"/>
      <c r="B64" s="318" t="n"/>
      <c r="C64" s="788" t="n"/>
      <c r="D64" s="812" t="n"/>
      <c r="E64" s="812" t="n"/>
      <c r="F64" s="812" t="n"/>
      <c r="G64" s="788" t="n"/>
      <c r="H64" s="812" t="n"/>
      <c r="I64" s="812" t="n"/>
      <c r="J64" s="812" t="n"/>
      <c r="K64" s="788" t="n"/>
      <c r="L64" s="812" t="n"/>
      <c r="M64" s="812" t="n"/>
      <c r="N64" s="812" t="n"/>
      <c r="O64" s="812" t="n"/>
      <c r="P64" s="318" t="n"/>
      <c r="Q64" s="316" t="n"/>
      <c r="R64" s="316" t="n"/>
      <c r="S64" s="316" t="n"/>
      <c r="T64" s="316" t="n"/>
      <c r="U64" s="316" t="n"/>
      <c r="V64" s="316" t="n"/>
      <c r="W64" s="316" t="n"/>
      <c r="X64" s="316" t="n"/>
      <c r="Y64" s="316" t="n"/>
      <c r="Z64" s="316" t="n"/>
      <c r="AA64" s="316" t="n"/>
      <c r="AB64" s="316" t="n"/>
    </row>
    <row r="65" customFormat="1" s="317">
      <c r="A65" s="316" t="n"/>
      <c r="B65" s="318" t="n"/>
      <c r="C65" s="349" t="n"/>
      <c r="D65" s="350" t="n"/>
      <c r="E65" s="350" t="n"/>
      <c r="F65" s="350" t="n"/>
      <c r="G65" s="350" t="n"/>
      <c r="H65" s="350" t="n"/>
      <c r="I65" s="350" t="n"/>
      <c r="J65" s="350" t="n"/>
      <c r="K65" s="350" t="n"/>
      <c r="L65" s="350" t="n"/>
      <c r="M65" s="350" t="n"/>
      <c r="N65" s="350" t="n"/>
      <c r="O65" s="350" t="n"/>
      <c r="P65" s="318" t="n"/>
      <c r="Q65" s="316" t="n"/>
      <c r="R65" s="316" t="n"/>
      <c r="S65" s="316" t="n"/>
      <c r="T65" s="316" t="n"/>
      <c r="U65" s="316" t="n"/>
      <c r="V65" s="316" t="n"/>
      <c r="W65" s="316" t="n"/>
      <c r="X65" s="316" t="n"/>
      <c r="Y65" s="316" t="n"/>
      <c r="Z65" s="316" t="n"/>
      <c r="AA65" s="316" t="n"/>
      <c r="AB65" s="316" t="n"/>
    </row>
    <row r="66" customFormat="1" s="317">
      <c r="A66" s="316" t="n"/>
      <c r="B66" s="318" t="n"/>
      <c r="C66" s="349" t="n"/>
      <c r="D66" s="350" t="n"/>
      <c r="E66" s="350" t="n"/>
      <c r="F66" s="350" t="n"/>
      <c r="G66" s="350" t="n"/>
      <c r="H66" s="350" t="n"/>
      <c r="I66" s="350" t="n"/>
      <c r="J66" s="350" t="n"/>
      <c r="K66" s="350" t="n"/>
      <c r="L66" s="350" t="n"/>
      <c r="M66" s="350" t="n"/>
      <c r="N66" s="350" t="n"/>
      <c r="O66" s="350" t="n"/>
      <c r="P66" s="318" t="n"/>
      <c r="Q66" s="316" t="n"/>
      <c r="R66" s="316" t="n"/>
      <c r="S66" s="316" t="n"/>
      <c r="T66" s="316" t="n"/>
      <c r="U66" s="316" t="n"/>
      <c r="V66" s="316" t="n"/>
      <c r="W66" s="316" t="n"/>
      <c r="X66" s="316" t="n"/>
      <c r="Y66" s="316" t="n"/>
      <c r="Z66" s="316" t="n"/>
      <c r="AA66" s="316" t="n"/>
      <c r="AB66" s="316" t="n"/>
    </row>
    <row r="67" customFormat="1" s="317">
      <c r="A67" s="316" t="n"/>
      <c r="B67" s="318" t="n"/>
      <c r="C67" s="349" t="n"/>
      <c r="D67" s="350" t="n"/>
      <c r="E67" s="350" t="n"/>
      <c r="F67" s="350" t="n"/>
      <c r="G67" s="350" t="n"/>
      <c r="H67" s="350" t="n"/>
      <c r="I67" s="350" t="n"/>
      <c r="J67" s="350" t="n"/>
      <c r="K67" s="350" t="n"/>
      <c r="L67" s="350" t="n"/>
      <c r="M67" s="350" t="n"/>
      <c r="N67" s="350" t="n"/>
      <c r="O67" s="350" t="n"/>
      <c r="P67" s="318" t="n"/>
      <c r="Q67" s="316" t="n"/>
      <c r="R67" s="316" t="n"/>
      <c r="S67" s="316" t="n"/>
      <c r="T67" s="316" t="n"/>
      <c r="U67" s="316" t="n"/>
      <c r="V67" s="316" t="n"/>
      <c r="W67" s="316" t="n"/>
      <c r="X67" s="316" t="n"/>
      <c r="Y67" s="316" t="n"/>
      <c r="Z67" s="316" t="n"/>
      <c r="AA67" s="316" t="n"/>
      <c r="AB67" s="316"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259" t="n"/>
      <c r="H72" s="259" t="n"/>
      <c r="I72" s="259" t="n"/>
      <c r="J72" s="259" t="n"/>
      <c r="K72" s="259" t="n"/>
      <c r="L72" s="259" t="n"/>
      <c r="M72" s="259" t="n"/>
      <c r="N72" s="259" t="n"/>
      <c r="O72" s="259" t="n"/>
    </row>
    <row r="73" customFormat="1" s="260">
      <c r="C73" s="259" t="n"/>
      <c r="D73" s="259" t="n"/>
      <c r="E73" s="259" t="n"/>
      <c r="F73" s="259" t="n"/>
      <c r="G73" s="259" t="n"/>
      <c r="H73" s="259" t="n"/>
      <c r="I73" s="259" t="n"/>
      <c r="J73" s="259" t="n"/>
      <c r="K73" s="259" t="n"/>
      <c r="L73" s="259" t="n"/>
      <c r="M73" s="259" t="n"/>
      <c r="N73" s="259" t="n"/>
      <c r="O73" s="259" t="n"/>
    </row>
    <row r="74" customFormat="1" s="260">
      <c r="C74" s="259" t="n"/>
      <c r="D74" s="259" t="n"/>
      <c r="E74" s="259" t="n"/>
      <c r="F74" s="259" t="n"/>
      <c r="G74" s="259" t="n"/>
      <c r="H74" s="259" t="n"/>
      <c r="I74" s="259" t="n"/>
      <c r="J74" s="259" t="n"/>
      <c r="K74" s="259" t="n"/>
      <c r="L74" s="259" t="n"/>
      <c r="M74" s="259" t="n"/>
      <c r="N74" s="259" t="n"/>
      <c r="O74" s="259" t="n"/>
    </row>
    <row r="75" customFormat="1" s="260">
      <c r="C75" s="259" t="n"/>
      <c r="D75" s="259" t="n"/>
      <c r="E75" s="259" t="n"/>
      <c r="F75" s="259" t="n"/>
      <c r="G75" s="259" t="n"/>
      <c r="H75" s="259" t="n"/>
      <c r="I75" s="259" t="n"/>
      <c r="J75" s="259" t="n"/>
      <c r="K75" s="259" t="n"/>
      <c r="L75" s="259" t="n"/>
      <c r="M75" s="259" t="n"/>
      <c r="N75" s="259" t="n"/>
      <c r="O75" s="259" t="n"/>
    </row>
    <row r="76" customFormat="1" s="260">
      <c r="C76" s="259" t="n"/>
      <c r="D76" s="259" t="n"/>
      <c r="E76" s="259" t="n"/>
      <c r="F76" s="259" t="n"/>
      <c r="G76" s="355" t="inlineStr">
        <is>
          <t>Estratégico</t>
        </is>
      </c>
      <c r="H76" s="262" t="n"/>
      <c r="I76" s="262" t="n"/>
      <c r="J76" s="355" t="inlineStr">
        <is>
          <t>Eficacia</t>
        </is>
      </c>
      <c r="K76" s="259" t="n"/>
      <c r="L76" s="259" t="n"/>
      <c r="M76" s="259" t="n"/>
      <c r="N76" s="259" t="n"/>
      <c r="O76" s="259" t="n"/>
    </row>
    <row r="77" customFormat="1" s="260">
      <c r="C77" s="259" t="n"/>
      <c r="D77" s="259" t="n"/>
      <c r="E77" s="259" t="n"/>
      <c r="F77" s="259" t="n"/>
      <c r="G77" s="355" t="inlineStr">
        <is>
          <t>Misional</t>
        </is>
      </c>
      <c r="H77" s="262" t="n"/>
      <c r="I77" s="262" t="n"/>
      <c r="J77" s="355" t="inlineStr">
        <is>
          <t>Eficiencia</t>
        </is>
      </c>
      <c r="K77" s="259" t="n"/>
      <c r="L77" s="259" t="n"/>
      <c r="M77" s="259" t="n"/>
      <c r="N77" s="259" t="n"/>
      <c r="O77" s="259" t="n"/>
    </row>
    <row r="78" customFormat="1" s="260">
      <c r="C78" s="259" t="n"/>
      <c r="D78" s="259" t="n"/>
      <c r="E78" s="259" t="n"/>
      <c r="F78" s="259" t="n"/>
      <c r="G78" s="355" t="inlineStr">
        <is>
          <t>Apoyo</t>
        </is>
      </c>
      <c r="H78" s="262" t="n"/>
      <c r="I78" s="262" t="n"/>
      <c r="J78" s="355" t="inlineStr">
        <is>
          <t>Acreditación</t>
        </is>
      </c>
      <c r="K78" s="259" t="n"/>
      <c r="L78" s="259" t="n"/>
      <c r="M78" s="259" t="n"/>
      <c r="N78" s="259" t="n"/>
      <c r="O78" s="259" t="n"/>
    </row>
    <row r="79" customFormat="1" s="260">
      <c r="C79" s="259" t="n"/>
      <c r="D79" s="259" t="n"/>
      <c r="E79" s="259" t="n"/>
      <c r="F79" s="259" t="n"/>
      <c r="G79" s="355" t="inlineStr">
        <is>
          <t>Seguimiento, Medición, Análisis y Evaluación</t>
        </is>
      </c>
      <c r="H79" s="262" t="n"/>
      <c r="I79" s="262" t="n"/>
      <c r="J79" s="355" t="inlineStr">
        <is>
          <t>Positiva</t>
        </is>
      </c>
      <c r="K79" s="259" t="n"/>
      <c r="L79" s="259" t="n"/>
      <c r="M79" s="259" t="n"/>
      <c r="N79" s="259" t="n"/>
      <c r="O79" s="259" t="n"/>
    </row>
    <row r="80" customFormat="1" s="260">
      <c r="C80" s="259" t="n"/>
      <c r="D80" s="259" t="n"/>
      <c r="E80" s="259" t="n"/>
      <c r="F80" s="259" t="n"/>
      <c r="G80" s="355" t="inlineStr">
        <is>
          <t>Direccionamiento Estratégico</t>
        </is>
      </c>
      <c r="H80" s="262" t="n"/>
      <c r="I80" s="262" t="n"/>
      <c r="J80" s="355" t="inlineStr">
        <is>
          <t>Negativa</t>
        </is>
      </c>
      <c r="K80" s="259" t="n"/>
      <c r="L80" s="259" t="n"/>
      <c r="M80" s="259" t="n"/>
      <c r="N80" s="259" t="n"/>
      <c r="O80" s="259" t="n"/>
    </row>
    <row r="81" customFormat="1" s="260">
      <c r="C81" s="259" t="n"/>
      <c r="D81" s="259" t="n"/>
      <c r="E81" s="259" t="n"/>
      <c r="F81" s="259" t="n"/>
      <c r="G81" s="355" t="inlineStr">
        <is>
          <t>Planeación Institucional</t>
        </is>
      </c>
      <c r="H81" s="262" t="n"/>
      <c r="I81" s="262" t="n"/>
      <c r="J81" s="355" t="inlineStr">
        <is>
          <t>Por Unidad Regional</t>
        </is>
      </c>
      <c r="K81" s="259" t="n"/>
      <c r="L81" s="259" t="n"/>
      <c r="M81" s="259" t="n"/>
      <c r="N81" s="259" t="n"/>
      <c r="O81" s="259" t="n"/>
    </row>
    <row r="82" customFormat="1" s="260">
      <c r="C82" s="259" t="n"/>
      <c r="D82" s="259" t="n"/>
      <c r="E82" s="259" t="n"/>
      <c r="F82" s="259" t="n"/>
      <c r="G82" s="355" t="inlineStr">
        <is>
          <t>Proyectos Especiales y Relaciones Interinstitucionales</t>
        </is>
      </c>
      <c r="H82" s="262" t="n"/>
      <c r="I82" s="262" t="n"/>
      <c r="J82" s="355" t="inlineStr">
        <is>
          <t>Por Facultad</t>
        </is>
      </c>
      <c r="K82" s="259" t="n"/>
      <c r="L82" s="259" t="n"/>
      <c r="M82" s="259" t="n"/>
      <c r="N82" s="259" t="n"/>
      <c r="O82" s="259" t="n"/>
    </row>
    <row r="83" customFormat="1" s="260">
      <c r="C83" s="259" t="n"/>
      <c r="D83" s="259" t="n"/>
      <c r="E83" s="259" t="n"/>
      <c r="F83" s="259" t="n"/>
      <c r="G83" s="355" t="inlineStr">
        <is>
          <t>Sistemas Integrados</t>
        </is>
      </c>
      <c r="H83" s="262" t="n"/>
      <c r="I83" s="262" t="n"/>
      <c r="J83" s="355" t="inlineStr">
        <is>
          <t>Por Programa Académico</t>
        </is>
      </c>
      <c r="K83" s="259" t="n"/>
      <c r="L83" s="259" t="n"/>
      <c r="M83" s="259" t="n"/>
      <c r="N83" s="259" t="n"/>
      <c r="O83" s="259" t="n"/>
    </row>
    <row r="84" customFormat="1" s="260">
      <c r="C84" s="259" t="n"/>
      <c r="D84" s="259" t="n"/>
      <c r="E84" s="259" t="n"/>
      <c r="F84" s="259" t="n"/>
      <c r="G84" s="355" t="inlineStr">
        <is>
          <t>Autoevaluación y Acreditación</t>
        </is>
      </c>
      <c r="H84" s="262" t="n"/>
      <c r="I84" s="262" t="n"/>
      <c r="J84" s="355" t="inlineStr">
        <is>
          <t>Por área</t>
        </is>
      </c>
      <c r="K84" s="259" t="n"/>
      <c r="L84" s="259" t="n"/>
      <c r="M84" s="259" t="n"/>
      <c r="N84" s="259" t="n"/>
      <c r="O84" s="259" t="n"/>
    </row>
    <row r="85" customFormat="1" s="260">
      <c r="C85" s="259" t="n"/>
      <c r="D85" s="259" t="n"/>
      <c r="E85" s="259" t="n"/>
      <c r="F85" s="259" t="n"/>
      <c r="G85" s="355" t="inlineStr">
        <is>
          <t>Comunicaciones</t>
        </is>
      </c>
      <c r="H85" s="262" t="n"/>
      <c r="I85" s="262" t="n"/>
      <c r="J85" s="355" t="inlineStr">
        <is>
          <t>Por Laboratorio</t>
        </is>
      </c>
      <c r="K85" s="259" t="n"/>
      <c r="L85" s="259" t="n"/>
      <c r="M85" s="259" t="n"/>
      <c r="N85" s="259" t="n"/>
      <c r="O85" s="259" t="n"/>
    </row>
    <row r="86" customFormat="1" s="260">
      <c r="C86" s="259" t="n"/>
      <c r="D86" s="259" t="n"/>
      <c r="E86" s="259" t="n"/>
      <c r="F86" s="259" t="n"/>
      <c r="G86" s="355" t="inlineStr">
        <is>
          <t>Formación y Aprendizaje</t>
        </is>
      </c>
      <c r="H86" s="262" t="n"/>
      <c r="I86" s="262" t="n"/>
      <c r="J86" s="355" t="inlineStr">
        <is>
          <t>Otros</t>
        </is>
      </c>
      <c r="K86" s="259" t="n"/>
      <c r="L86" s="259" t="n"/>
      <c r="M86" s="259" t="n"/>
      <c r="N86" s="259" t="n"/>
      <c r="O86" s="259" t="n"/>
    </row>
    <row r="87" customFormat="1" s="260">
      <c r="C87" s="259" t="n"/>
      <c r="D87" s="259" t="n"/>
      <c r="E87" s="259" t="n"/>
      <c r="F87" s="259" t="n"/>
      <c r="G87" s="355" t="inlineStr">
        <is>
          <t>Ciencia, Tecnología e Innovación</t>
        </is>
      </c>
      <c r="H87" s="262" t="n"/>
      <c r="I87" s="262" t="n"/>
      <c r="J87" s="355" t="inlineStr">
        <is>
          <t>No Aplica</t>
        </is>
      </c>
      <c r="K87" s="259" t="n"/>
      <c r="L87" s="259" t="n"/>
      <c r="M87" s="259" t="n"/>
      <c r="N87" s="259" t="n"/>
      <c r="O87" s="259" t="n"/>
    </row>
    <row r="88">
      <c r="G88" s="355" t="inlineStr">
        <is>
          <t>Interacción Social Universitaria</t>
        </is>
      </c>
      <c r="H88" s="262" t="n"/>
      <c r="I88" s="262" t="n"/>
      <c r="J88" s="262" t="n"/>
      <c r="K88" s="259" t="n"/>
      <c r="L88" s="259" t="n"/>
    </row>
    <row r="89">
      <c r="G89" s="355" t="inlineStr">
        <is>
          <t>Bienestar Universitario</t>
        </is>
      </c>
      <c r="H89" s="262" t="n"/>
      <c r="I89" s="262" t="n"/>
      <c r="J89" s="262" t="n"/>
      <c r="K89" s="259" t="n"/>
      <c r="L89" s="259" t="n"/>
    </row>
    <row r="90">
      <c r="G90" s="355" t="inlineStr">
        <is>
          <t>Admisiones y Registro</t>
        </is>
      </c>
      <c r="H90" s="262" t="n"/>
      <c r="I90" s="262" t="n"/>
      <c r="J90" s="262" t="n"/>
      <c r="K90" s="259" t="n"/>
      <c r="L90" s="259" t="n"/>
    </row>
    <row r="91">
      <c r="G91" s="355" t="inlineStr">
        <is>
          <t>Graduados</t>
        </is>
      </c>
      <c r="H91" s="262" t="n"/>
      <c r="I91" s="262" t="n"/>
      <c r="J91" s="262" t="n"/>
      <c r="K91" s="259" t="n"/>
      <c r="L91" s="259" t="n"/>
    </row>
    <row r="92">
      <c r="G92" s="355" t="inlineStr">
        <is>
          <t>Dialogando con el Mundo</t>
        </is>
      </c>
      <c r="H92" s="262" t="n"/>
      <c r="I92" s="262" t="n"/>
      <c r="J92" s="262" t="n"/>
      <c r="K92" s="259" t="n"/>
      <c r="L92" s="259" t="n"/>
    </row>
    <row r="93">
      <c r="G93" s="355" t="inlineStr">
        <is>
          <t>Talento Humano</t>
        </is>
      </c>
      <c r="H93" s="262" t="n"/>
      <c r="I93" s="262" t="n"/>
      <c r="J93" s="262" t="n"/>
      <c r="K93" s="259" t="n"/>
      <c r="L93" s="259" t="n"/>
    </row>
    <row r="94">
      <c r="G94" s="355" t="inlineStr">
        <is>
          <t>Jurídica</t>
        </is>
      </c>
      <c r="H94" s="262" t="n"/>
      <c r="I94" s="262" t="n"/>
      <c r="J94" s="262" t="n"/>
      <c r="K94" s="259" t="n"/>
      <c r="L94" s="259" t="n"/>
    </row>
    <row r="95">
      <c r="G95" s="355" t="inlineStr">
        <is>
          <t>Financiera</t>
        </is>
      </c>
      <c r="H95" s="262" t="n"/>
      <c r="I95" s="262" t="n"/>
      <c r="J95" s="262" t="n"/>
      <c r="K95" s="259" t="n"/>
      <c r="L95" s="259" t="n"/>
    </row>
    <row r="96">
      <c r="G96" s="355" t="inlineStr">
        <is>
          <t>Sistemas y Tecnología</t>
        </is>
      </c>
      <c r="H96" s="262" t="n"/>
      <c r="I96" s="262" t="n"/>
      <c r="J96" s="262" t="n"/>
      <c r="K96" s="259" t="n"/>
      <c r="L96" s="259" t="n"/>
    </row>
    <row r="97">
      <c r="G97" s="355" t="inlineStr">
        <is>
          <t>Bienes y Servicios</t>
        </is>
      </c>
      <c r="H97" s="262" t="n"/>
      <c r="I97" s="262" t="n"/>
      <c r="J97" s="262" t="n"/>
      <c r="K97" s="259" t="n"/>
      <c r="L97" s="259" t="n"/>
    </row>
    <row r="98">
      <c r="G98" s="355" t="inlineStr">
        <is>
          <t>Documental</t>
        </is>
      </c>
      <c r="H98" s="262" t="n"/>
      <c r="I98" s="262" t="n"/>
      <c r="J98" s="262" t="n"/>
    </row>
    <row r="99">
      <c r="G99" s="355" t="inlineStr">
        <is>
          <t>Apoyo Académico</t>
        </is>
      </c>
      <c r="H99" s="262" t="n"/>
      <c r="I99" s="262" t="n"/>
      <c r="J99" s="262" t="n"/>
    </row>
    <row r="100">
      <c r="G100" s="355" t="inlineStr">
        <is>
          <t>Control Interno</t>
        </is>
      </c>
      <c r="H100" s="262" t="n"/>
      <c r="I100" s="262" t="n"/>
      <c r="J100" s="262" t="n"/>
    </row>
    <row r="101">
      <c r="G101" s="355" t="inlineStr">
        <is>
          <t>Control Disciplinario</t>
        </is>
      </c>
      <c r="H101" s="262" t="n"/>
      <c r="I101" s="262" t="n"/>
      <c r="J101" s="262" t="n"/>
    </row>
    <row r="102">
      <c r="G102" s="355" t="inlineStr">
        <is>
          <t>Servicio de Atención al Ciudadano</t>
        </is>
      </c>
      <c r="H102" s="262" t="n"/>
      <c r="I102" s="262" t="n"/>
      <c r="J102" s="262" t="n"/>
    </row>
  </sheetData>
  <sheetProtection selectLockedCells="0" selectUnlockedCells="0" algorithmName="SHA-512" sheet="1" objects="1" insertRows="1" insertHyperlinks="1" autoFilter="1" scenarios="1" formatColumns="1" deleteColumns="1" insertColumns="1" pivotTables="1" deleteRows="1" formatCells="1" saltValue="awZhWlroOBRIhaW2hCTPew==" formatRows="1" sort="1" spinCount="100000" hashValue="PLGGkrnFdSgnBn2XQca8+K1eOOqJmcDaeXGtIbd4jLhEOiJhY4+vhzO0hSbNzErO3aPa0mUlsWdYmodmGXnM+A=="/>
  <mergeCells count="84">
    <mergeCell ref="L17:M17"/>
    <mergeCell ref="C61:F61"/>
    <mergeCell ref="J28:O34"/>
    <mergeCell ref="K64:O64"/>
    <mergeCell ref="B2:C4"/>
    <mergeCell ref="C62:F62"/>
    <mergeCell ref="C15:O15"/>
    <mergeCell ref="C64:F64"/>
    <mergeCell ref="J36:O44"/>
    <mergeCell ref="J20:K22"/>
    <mergeCell ref="E6:L6"/>
    <mergeCell ref="C26:O26"/>
    <mergeCell ref="C63:F63"/>
    <mergeCell ref="C17:D17"/>
    <mergeCell ref="G57:J57"/>
    <mergeCell ref="C16:O16"/>
    <mergeCell ref="M5:O5"/>
    <mergeCell ref="C27:I47"/>
    <mergeCell ref="G58:J58"/>
    <mergeCell ref="L23:M24"/>
    <mergeCell ref="N23:O24"/>
    <mergeCell ref="C14:D14"/>
    <mergeCell ref="M6:O6"/>
    <mergeCell ref="E14:O14"/>
    <mergeCell ref="K60:O60"/>
    <mergeCell ref="C20:D22"/>
    <mergeCell ref="E12:H12"/>
    <mergeCell ref="J47:O47"/>
    <mergeCell ref="H17:I17"/>
    <mergeCell ref="G61:J61"/>
    <mergeCell ref="K12:O12"/>
    <mergeCell ref="G62:J62"/>
    <mergeCell ref="E24:G24"/>
    <mergeCell ref="E17:G17"/>
    <mergeCell ref="L20:O20"/>
    <mergeCell ref="C56:O56"/>
    <mergeCell ref="K57:O57"/>
    <mergeCell ref="E18:F18"/>
    <mergeCell ref="J27:O27"/>
    <mergeCell ref="J45:O45"/>
    <mergeCell ref="C57:F57"/>
    <mergeCell ref="P27:P28"/>
    <mergeCell ref="G60:J60"/>
    <mergeCell ref="E7:L8"/>
    <mergeCell ref="P17:P18"/>
    <mergeCell ref="G59:J59"/>
    <mergeCell ref="G19:K19"/>
    <mergeCell ref="E13:O13"/>
    <mergeCell ref="C58:F58"/>
    <mergeCell ref="J46:O46"/>
    <mergeCell ref="N17:O17"/>
    <mergeCell ref="C12:D12"/>
    <mergeCell ref="K59:O59"/>
    <mergeCell ref="J23:K24"/>
    <mergeCell ref="C5:D8"/>
    <mergeCell ref="C23:D23"/>
    <mergeCell ref="K61:O61"/>
    <mergeCell ref="E23:G23"/>
    <mergeCell ref="L18:M19"/>
    <mergeCell ref="C60:F60"/>
    <mergeCell ref="E20:G22"/>
    <mergeCell ref="K62:O62"/>
    <mergeCell ref="C24:D24"/>
    <mergeCell ref="G64:J64"/>
    <mergeCell ref="M7:O7"/>
    <mergeCell ref="J35:O35"/>
    <mergeCell ref="E5:L5"/>
    <mergeCell ref="G63:J63"/>
    <mergeCell ref="H20:I22"/>
    <mergeCell ref="C10:O11"/>
    <mergeCell ref="K63:O63"/>
    <mergeCell ref="E19:F19"/>
    <mergeCell ref="C49:O49"/>
    <mergeCell ref="M8:O8"/>
    <mergeCell ref="G18:K18"/>
    <mergeCell ref="I12:J12"/>
    <mergeCell ref="K58:O58"/>
    <mergeCell ref="C18:D19"/>
    <mergeCell ref="H23:I24"/>
    <mergeCell ref="N18:O19"/>
    <mergeCell ref="C9:O9"/>
    <mergeCell ref="C59:F59"/>
    <mergeCell ref="C13:D13"/>
    <mergeCell ref="J17:K17"/>
  </mergeCells>
  <dataValidations count="5">
    <dataValidation sqref="E20:G22" showDropDown="0" showInputMessage="1" showErrorMessage="1" allowBlank="1" type="list">
      <formula1>$J$79:$J$80</formula1>
    </dataValidation>
    <dataValidation sqref="J20:K22" showDropDown="0" showInputMessage="1" showErrorMessage="1" allowBlank="1" type="list">
      <formula1>$J$81:$J$87</formula1>
    </dataValidation>
    <dataValidation sqref="J17:K17" showDropDown="0" showInputMessage="1" showErrorMessage="1" allowBlank="1" type="list">
      <formula1>$J$76:$J$78</formula1>
    </dataValidation>
    <dataValidation sqref="E12:H12" showDropDown="0" showInputMessage="1" showErrorMessage="1" allowBlank="1" type="list">
      <formula1>$G$76:$G$79</formula1>
    </dataValidation>
    <dataValidation sqref="E13:O13" showDropDown="0" showInputMessage="1" showErrorMessage="1" allowBlank="1" type="list">
      <formula1>$G$80:$G$102</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31.xml><?xml version="1.0" encoding="utf-8"?>
<worksheet xmlns="http://schemas.openxmlformats.org/spreadsheetml/2006/main">
  <sheetPr codeName="Hoja124">
    <tabColor rgb="FFD5CA3D"/>
    <outlinePr summaryBelow="1" summaryRight="1"/>
    <pageSetUpPr fitToPage="1"/>
  </sheetPr>
  <dimension ref="A1:AB100"/>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Misional</t>
        </is>
      </c>
      <c r="F12" s="801" t="n"/>
      <c r="G12" s="801" t="n"/>
      <c r="H12" s="802" t="n"/>
      <c r="I12" s="763" t="inlineStr">
        <is>
          <t>NOMBRE DEL INDICADOR</t>
        </is>
      </c>
      <c r="J12" s="802" t="n"/>
      <c r="K12" s="463" t="inlineStr">
        <is>
          <t xml:space="preserve">Mejoramiento de la calidad de vida </t>
        </is>
      </c>
      <c r="L12" s="801" t="n"/>
      <c r="M12" s="801" t="n"/>
      <c r="N12" s="801" t="n"/>
      <c r="O12" s="802" t="n"/>
      <c r="P12" s="245" t="n"/>
    </row>
    <row r="13" customFormat="1" s="243">
      <c r="B13" s="245" t="n"/>
      <c r="C13" s="684" t="inlineStr">
        <is>
          <t>PROCESO GESTIÓN</t>
        </is>
      </c>
      <c r="D13" s="802" t="n"/>
      <c r="E13" s="706" t="inlineStr">
        <is>
          <t>Bienestar Universitario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Bienestar Universitario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0.7</v>
      </c>
      <c r="O17" s="802" t="n"/>
      <c r="P17" s="544" t="n"/>
    </row>
    <row r="18" customFormat="1" s="243">
      <c r="B18" s="245" t="n"/>
      <c r="C18" s="684" t="inlineStr">
        <is>
          <t>FORMULA</t>
        </is>
      </c>
      <c r="D18" s="800" t="n"/>
      <c r="E18" s="684" t="inlineStr">
        <is>
          <t>NUMERADOR</t>
        </is>
      </c>
      <c r="F18" s="802" t="n"/>
      <c r="G18" s="481" t="inlineStr">
        <is>
          <t>(# de personas que mejoraron su calidad de vida)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total de personas encuestadas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0 - 49,9%</t>
        </is>
      </c>
      <c r="M22" s="328" t="inlineStr">
        <is>
          <t>50% - 59,9%</t>
        </is>
      </c>
      <c r="N22" s="329" t="inlineStr">
        <is>
          <t>60% - 70%</t>
        </is>
      </c>
      <c r="O22" s="255" t="inlineStr">
        <is>
          <t>70,1% - 100%</t>
        </is>
      </c>
      <c r="P22" s="245" t="n"/>
    </row>
    <row r="23" ht="38.25" customFormat="1" customHeight="1" s="243">
      <c r="B23" s="245" t="n"/>
      <c r="C23" s="684" t="inlineStr">
        <is>
          <t>ORIGEN DE DATOS NUMERADOR</t>
        </is>
      </c>
      <c r="D23" s="802" t="n"/>
      <c r="E23" s="411" t="inlineStr">
        <is>
          <t xml:space="preserve">Formato MBUr 109 (Medición Del Mejoramiento De Calidad De Vida Para Los Procesos De Formación)  </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11" t="inlineStr">
        <is>
          <t>Base de Datos procesos de Formación</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574" t="inlineStr">
        <is>
          <t>El indicador para el primer periodo académico 2020 en donde se mide el mejoramiento de la calidad de vida para los procesos de formación de los deportistas que representan a la Universidad de Cundinamarca en los juegos Nacionales de ASCUN, antes, durante y después de las competencias no tienen resultado, ya que estas actividades han sido canceladas por distintas directrices que tanto el Gobierno Nacional y departamental han emitido, como las internas que emitió el Consejo Superior y/o Académico a causa de la emergencia sanitaria (COVID-19), teniendo en cuenta el aislamiento obligatorio y afectando la  realización de actividades deportivas donde hay representación de la Universidad de Cundinamarca.</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5.75" customFormat="1" customHeight="1" s="243">
      <c r="B34" s="245" t="n"/>
      <c r="C34" s="803" t="n"/>
      <c r="I34" s="804" t="n"/>
      <c r="O34" s="804" t="n"/>
      <c r="P34" s="245" t="n"/>
    </row>
    <row r="35" ht="16.5" customFormat="1" customHeight="1" s="243">
      <c r="B35" s="245" t="n"/>
      <c r="C35" s="803" t="n"/>
      <c r="I35" s="804" t="n"/>
      <c r="J35" s="808" t="n"/>
      <c r="K35" s="808" t="n"/>
      <c r="L35" s="808" t="n"/>
      <c r="M35" s="808" t="n"/>
      <c r="N35" s="808" t="n"/>
      <c r="O35" s="807" t="n"/>
      <c r="P35" s="245" t="n"/>
    </row>
    <row r="36" ht="15.75" customFormat="1" customHeight="1" s="243">
      <c r="B36" s="245" t="n"/>
      <c r="C36" s="803" t="n"/>
      <c r="I36" s="804" t="n"/>
      <c r="J36" s="400" t="inlineStr">
        <is>
          <t>ACCIÓN FORMULADA</t>
        </is>
      </c>
      <c r="O36" s="804" t="n"/>
      <c r="P36" s="245" t="n"/>
    </row>
    <row r="37" ht="16.5" customFormat="1" customHeight="1" s="243">
      <c r="B37" s="245" t="n"/>
      <c r="C37" s="803" t="n"/>
      <c r="I37" s="804" t="n"/>
      <c r="J37" s="574" t="inlineStr">
        <is>
          <t>Con el fin de seguir con la mejora continua del proceso, el seguimiento y la medición de este indicador, se realizará tan pronto se reactiven las actividades de competencias en donde se hace participe la Universidad de Cundinamarca o según las indicaciones que se emitan desde el Gobierno Nacional y departamental, como las directrices internas del Consejo Superior y/o Académico, teniendo en cuenta la emergencia sanitaria nacional (COVID-19).</t>
        </is>
      </c>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5.75" customFormat="1" customHeight="1" s="243">
      <c r="B40" s="245" t="n"/>
      <c r="C40" s="803" t="n"/>
      <c r="I40" s="804" t="n"/>
      <c r="O40" s="804" t="n"/>
      <c r="P40" s="245" t="n"/>
    </row>
    <row r="41" ht="15.75" customFormat="1" customHeight="1" s="243">
      <c r="B41" s="245" t="n"/>
      <c r="C41" s="803" t="n"/>
      <c r="I41" s="804" t="n"/>
      <c r="O41" s="804" t="n"/>
      <c r="P41" s="245" t="n"/>
    </row>
    <row r="42" ht="16.5" customFormat="1" customHeight="1" s="243">
      <c r="B42" s="245" t="n"/>
      <c r="C42" s="803" t="n"/>
      <c r="I42" s="804" t="n"/>
      <c r="J42" s="808" t="n"/>
      <c r="K42" s="808" t="n"/>
      <c r="L42" s="808" t="n"/>
      <c r="M42" s="808" t="n"/>
      <c r="N42" s="808" t="n"/>
      <c r="O42" s="807" t="n"/>
      <c r="P42" s="245" t="n"/>
    </row>
    <row r="43" ht="15.75" customFormat="1" customHeight="1" s="243">
      <c r="B43" s="245" t="n"/>
      <c r="C43" s="803" t="n"/>
      <c r="I43" s="804" t="n"/>
      <c r="J43" s="400" t="inlineStr">
        <is>
          <t xml:space="preserve">RESPONSABLE </t>
        </is>
      </c>
      <c r="O43" s="804" t="n"/>
      <c r="P43" s="245" t="n"/>
    </row>
    <row r="44" ht="15.75" customFormat="1" customHeight="1" s="243">
      <c r="B44" s="245" t="n"/>
      <c r="C44" s="803" t="n"/>
      <c r="I44" s="804" t="n"/>
      <c r="J44" s="402">
        <f>E14</f>
        <v/>
      </c>
      <c r="O44" s="804" t="n"/>
      <c r="P44" s="245" t="n"/>
    </row>
    <row r="45" ht="16.5" customFormat="1" customHeight="1" s="243">
      <c r="B45" s="245" t="n"/>
      <c r="C45" s="806" t="n"/>
      <c r="D45" s="808" t="n"/>
      <c r="E45" s="808" t="n"/>
      <c r="F45" s="808" t="n"/>
      <c r="G45" s="808" t="n"/>
      <c r="H45" s="808" t="n"/>
      <c r="I45" s="807" t="n"/>
      <c r="J45" s="418" t="n"/>
      <c r="K45" s="808" t="n"/>
      <c r="L45" s="808" t="n"/>
      <c r="M45" s="808" t="n"/>
      <c r="N45" s="808" t="n"/>
      <c r="O45" s="807" t="n"/>
      <c r="P45" s="245" t="n"/>
    </row>
    <row r="46" ht="16.5" customFormat="1" customHeight="1" s="243">
      <c r="B46" s="245" t="n"/>
      <c r="C46" s="319" t="n"/>
      <c r="D46" s="319" t="n"/>
      <c r="E46" s="319" t="n"/>
      <c r="F46" s="319" t="n"/>
      <c r="G46" s="319" t="n"/>
      <c r="H46" s="319" t="n"/>
      <c r="I46" s="319" t="n"/>
      <c r="J46" s="319" t="n"/>
      <c r="K46" s="319" t="n"/>
      <c r="L46" s="319" t="n"/>
      <c r="M46" s="319" t="n"/>
      <c r="N46" s="319" t="n"/>
      <c r="O46" s="319" t="n"/>
      <c r="P46" s="245" t="n"/>
    </row>
    <row r="47" ht="15" customFormat="1" customHeight="1" s="247">
      <c r="B47" s="246" t="n"/>
      <c r="C47" s="819" t="inlineStr">
        <is>
          <t>PERIODO DE EVALUACIÓN</t>
        </is>
      </c>
      <c r="D47" s="808" t="n"/>
      <c r="E47" s="808" t="n"/>
      <c r="F47" s="808" t="n"/>
      <c r="G47" s="808" t="n"/>
      <c r="H47" s="808" t="n"/>
      <c r="I47" s="808" t="n"/>
      <c r="J47" s="808" t="n"/>
      <c r="K47" s="808" t="n"/>
      <c r="L47" s="808" t="n"/>
      <c r="M47" s="808" t="n"/>
      <c r="N47" s="808" t="n"/>
      <c r="O47" s="807" t="n"/>
      <c r="P47" s="246" t="n"/>
    </row>
    <row r="48" customFormat="1" s="247">
      <c r="B48" s="246" t="n"/>
      <c r="C48" s="684" t="inlineStr">
        <is>
          <t>MES</t>
        </is>
      </c>
      <c r="D48" s="762">
        <f>IF(J23="MENSUAL","ENERO",IF(J23="TRIMESTRAL","MARZO",IF(J23="SEMESTRAL","JUNIO",IF(J23="ANUAL",YEAR(TODAY()),""))))</f>
        <v/>
      </c>
      <c r="E48" s="762">
        <f>IF(J23="MENSUAL","FEBRERO",IF(J23="TRIMESTRAL","JUNIO",IF(J23="SEMESTRAL","DICIEMBRE","")))</f>
        <v/>
      </c>
      <c r="F48" s="762">
        <f>IF(J23="MENSUAL","MARZO",IF(J23="TRIMESTRAL","SEPTIEMBRE",""))</f>
        <v/>
      </c>
      <c r="G48" s="762">
        <f>IF(J23="MENSUAL","ABRIL",IF(J23="TRIMESTRAL","DICIEMBRE",""))</f>
        <v/>
      </c>
      <c r="H48" s="762">
        <f>IF(J23="MENSUAL","MAYO","")</f>
        <v/>
      </c>
      <c r="I48" s="762">
        <f>IF(J23="MENSUAL","JUNIO","")</f>
        <v/>
      </c>
      <c r="J48" s="762">
        <f>IF(J23="MENSUAL","JULIO","")</f>
        <v/>
      </c>
      <c r="K48" s="762">
        <f>IF(J23="MENSUAL","AGOSTO","")</f>
        <v/>
      </c>
      <c r="L48" s="762">
        <f>IF(J23="MENSUAL","SEPTIEMBRE","")</f>
        <v/>
      </c>
      <c r="M48" s="762">
        <f>IF(J23="MENSUAL","OCTUBRE","")</f>
        <v/>
      </c>
      <c r="N48" s="762">
        <f>IF(J23="MENSUAL","NOVIEMBRE","")</f>
        <v/>
      </c>
      <c r="O48" s="762">
        <f>IF(J23="MENSUAL","DICIEMBRE","")</f>
        <v/>
      </c>
      <c r="P48" s="246" t="n"/>
    </row>
    <row r="49" ht="38.25" customFormat="1" customHeight="1" s="247">
      <c r="B49" s="246" t="n"/>
      <c r="C49" s="168">
        <f>G18</f>
        <v/>
      </c>
      <c r="D49" s="762" t="n">
        <v>0</v>
      </c>
      <c r="E49" s="762" t="n"/>
      <c r="F49" s="762" t="n"/>
      <c r="G49" s="762" t="n"/>
      <c r="H49" s="762" t="n"/>
      <c r="I49" s="762" t="n"/>
      <c r="J49" s="762" t="n"/>
      <c r="K49" s="762" t="n"/>
      <c r="L49" s="762" t="n"/>
      <c r="M49" s="762" t="n"/>
      <c r="N49" s="762" t="n"/>
      <c r="O49" s="762" t="n"/>
      <c r="P49" s="246" t="n"/>
    </row>
    <row r="50" ht="25.5" customFormat="1" customHeight="1" s="247">
      <c r="B50" s="246" t="n"/>
      <c r="C50" s="168">
        <f>G19</f>
        <v/>
      </c>
      <c r="D50" s="762" t="n">
        <v>0</v>
      </c>
      <c r="E50" s="762" t="n"/>
      <c r="F50" s="762" t="n"/>
      <c r="G50" s="762" t="n"/>
      <c r="H50" s="762" t="n"/>
      <c r="I50" s="762" t="n"/>
      <c r="J50" s="762" t="n"/>
      <c r="K50" s="762" t="n"/>
      <c r="L50" s="762" t="n"/>
      <c r="M50" s="762" t="n"/>
      <c r="N50" s="762" t="n"/>
      <c r="O50" s="762" t="n"/>
      <c r="P50" s="248" t="n"/>
    </row>
    <row r="51" customFormat="1" s="247">
      <c r="B51" s="246" t="n"/>
      <c r="C51" s="344" t="inlineStr">
        <is>
          <t xml:space="preserve">VALOR </t>
        </is>
      </c>
      <c r="D51" s="265">
        <f>IFERROR(IF($E$17=1,D49/D50,IF($E$17=2,D49,"")),"")</f>
        <v/>
      </c>
      <c r="E51" s="265">
        <f>IFERROR(IF($E$17=1,E49/E50,IF($E$17=2,E49,"")),"")</f>
        <v/>
      </c>
      <c r="F51" s="265">
        <f>IFERROR(IF($E$17=1,F49/F50,IF($E$17=2,F49,"")),"")</f>
        <v/>
      </c>
      <c r="G51" s="265">
        <f>IFERROR(IF($E$17=1,G49/G50,IF($E$17=2,G49,"")),"")</f>
        <v/>
      </c>
      <c r="H51" s="265">
        <f>IFERROR(IF($E$17=1,H49/H50,IF($E$17=2,H49,"")),"")</f>
        <v/>
      </c>
      <c r="I51" s="265">
        <f>IFERROR(IF($E$17=1,I49/I50,IF($E$17=2,I49,"")),"")</f>
        <v/>
      </c>
      <c r="J51" s="265">
        <f>IFERROR(IF($E$17=1,J49/J50,IF($E$17=2,J49,"")),"")</f>
        <v/>
      </c>
      <c r="K51" s="265">
        <f>IFERROR(IF($E$17=1,K49/K50,IF($E$17=2,K49,"")),"")</f>
        <v/>
      </c>
      <c r="L51" s="265">
        <f>IFERROR(IF($E$17=1,L49/L50,IF($E$17=2,L49,"")),"")</f>
        <v/>
      </c>
      <c r="M51" s="265">
        <f>IFERROR(IF($E$17=1,M49/M50,IF($E$17=2,M49,"")),"")</f>
        <v/>
      </c>
      <c r="N51" s="265">
        <f>IFERROR(IF($E$17=1,N49/N50,IF($E$17=2,N49,"")),"")</f>
        <v/>
      </c>
      <c r="O51" s="265">
        <f>IFERROR(IF($E$17=1,O49/O50,IF($E$17=2,O49,"")),"")</f>
        <v/>
      </c>
      <c r="P51" s="246" t="n"/>
    </row>
    <row r="52" customFormat="1" s="247">
      <c r="B52" s="246" t="n"/>
      <c r="C52" s="347" t="inlineStr">
        <is>
          <t>META PONDERADA</t>
        </is>
      </c>
      <c r="D52"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2" s="265">
        <f>IF(AND(N23="ANUAL",J23="MENSUAL"),N17/12+D52,IF(AND(N23="ANUAL",J23="TRIMESTRAL"),N17/4+D52,IF(AND(N23="ANUAL",J23="SEMESTRAL"),N17/2+D52,IF(AND(N23="SEMESTRAL",J23="MENSUAL"),N17/6+D52,IF(AND(N23="SEMESTRAL",J23="TRIMESTRAL"),N17/2+D52,IF(AND(N23="SEMESTRAL",J23="SEMESTRAL"),N17,IF(AND(N23="TRIMESTRAL",J23="MENSUAL"),N17/3+D52,IF(AND(N23="TRIMESTRAL",J23="TRIMESTRAL"),N17,IF(AND(N23="MENSUAL",J23="MENSUAL"),N17,"")))))))))</f>
        <v/>
      </c>
      <c r="F52" s="265">
        <f>IF(AND(N23="ANUAL",J23="MENSUAL"),N17/12+E52,IF(AND(N23="ANUAL",J23="TRIMESTRAL"),N17/4+E52,IF(AND(N23="SEMESTRAL",J23="MENSUAL"),N17/6+E52,IF(AND(N23="SEMESTRAL",J23="TRIMESTRAL"),N17/2,IF(AND(N23="TRIMESTRAL",J23="MENSUAL"),N17/3+E52,IF(AND(N23="TRIMESTRAL",J23="TRIMESTRAL"),N17,IF(AND(N23="MENSUAL",J23="MENSUAL"),N17,"")))))))</f>
        <v/>
      </c>
      <c r="G52" s="265">
        <f>IF(AND(N23="ANUAL",J23="MENSUAL"),N17/12+F52,IF(AND(N23="ANUAL",J23="TRIMESTRAL"),N17/4+F52,IF(AND(N23="SEMESTRAL",J23="MENSUAL"),N17/6+F52,IF(AND(N23="SEMESTRAL",J23="TRIMESTRAL"),N17/2+F52,IF(AND(N23="TRIMESTRAL",J23="MENSUAL"),N17/3,IF(AND(N23="TRIMESTRAL",J23="TRIMESTRAL"),N17,IF(AND(N23="MENSUAL",J23="MENSUAL"),N17,"")))))))</f>
        <v/>
      </c>
      <c r="H52" s="265">
        <f>IF(AND($N$23="ANUAL",$J$23="MENSUAL"),$N$17/12+G52,IF(AND(N23="SEMESTRAL",J23="MENSUAL"),N17/6+G52,IF(AND(N23="TRIMESTRAL",J23="MENSUAL"),N17/3+G52,IF(AND(N23="MENSUAL",J23="MENSUAL"),N17,""))))</f>
        <v/>
      </c>
      <c r="I52" s="265">
        <f>IF(AND($N$23="ANUAL",$J$23="MENSUAL"),$N$17/12+H52,IF(AND(N23="SEMESTRAL",J23="MENSUAL"),N17/6+H52,IF(AND(N23="TRIMESTRAL",J23="MENSUAL"),N17/3+H52,IF(AND(N23="MENSUAL",J23="MENSUAL"),N17,""))))</f>
        <v/>
      </c>
      <c r="J52" s="265">
        <f>IF(AND($N$23="ANUAL",$J$23="MENSUAL"),$N$17/12+I52,IF(AND(N23="SEMESTRAL",J23="MENSUAL"),N17/6,IF(AND(N23="TRIMESTRAL",J23="MENSUAL"),N17/3,IF(AND(N23="MENSUAL",J23="MENSUAL"),N17,""))))</f>
        <v/>
      </c>
      <c r="K52" s="265">
        <f>IF(AND($N$23="ANUAL",$J$23="MENSUAL"),$N$17/12+J52,IF(AND(N23="SEMESTRAL",J23="MENSUAL"),N17/6+J52,IF(AND(N23="TRIMESTRAL",J23="MENSUAL"),N17/3+J52,IF(AND(N23="MENSUAL",J23="MENSUAL"),N17,""))))</f>
        <v/>
      </c>
      <c r="L52" s="265">
        <f>IF(AND($N$23="ANUAL",$J$23="MENSUAL"),$N$17/12+K52,IF(AND(N23="SEMESTRAL",J23="MENSUAL"),N17/6+K52,IF(AND(N23="TRIMESTRAL",J23="MENSUAL"),N17/3+K52,IF(AND(N23="MENSUAL",J23="MENSUAL"),N17,""))))</f>
        <v/>
      </c>
      <c r="M52" s="265">
        <f>IF(AND($N$23="ANUAL",$J$23="MENSUAL"),$N$17/12+L52,IF(AND(N23="SEMESTRAL",J23="MENSUAL"),N17/6+L52,IF(AND(N23="TRIMESTRAL",J23="MENSUAL"),N17/3,IF(AND(N23="MENSUAL",J23="MENSUAL"),N17,""))))</f>
        <v/>
      </c>
      <c r="N52" s="265">
        <f>IF(AND($N$23="ANUAL",$J$23="MENSUAL"),$N$17/12+M52,IF(AND(N23="SEMESTRAL",J23="MENSUAL"),N17/6+M52,IF(AND(N23="TRIMESTRAL",J23="MENSUAL"),N17/3+M52,IF(AND(N23="MENSUAL",J23="MENSUAL"),N17,""))))</f>
        <v/>
      </c>
      <c r="O52" s="265">
        <f>IF(AND($N$23="ANUAL",$J$23="MENSUAL"),$N$17/12+N52,IF(AND(N23="SEMESTRAL",J23="MENSUAL"),N17/6+N52,IF(AND(N23="TRIMESTRAL",J23="MENSUAL"),N17/3+N52,IF(AND(N23="MENSUAL",J23="MENSUAL"),N17,""))))</f>
        <v/>
      </c>
      <c r="P52" s="246" t="n"/>
    </row>
    <row r="53" customFormat="1" s="247">
      <c r="B53" s="246" t="n"/>
      <c r="C53" s="319" t="n"/>
      <c r="D53" s="319" t="n"/>
      <c r="E53" s="319" t="n"/>
      <c r="F53" s="319" t="n"/>
      <c r="G53" s="319" t="n"/>
      <c r="H53" s="319" t="n"/>
      <c r="I53" s="319" t="n"/>
      <c r="J53" s="319" t="n"/>
      <c r="K53" s="319" t="n"/>
      <c r="L53" s="319" t="n"/>
      <c r="M53" s="319" t="n"/>
      <c r="N53" s="319" t="n"/>
      <c r="O53" s="319" t="n"/>
      <c r="P53" s="246" t="n"/>
    </row>
    <row r="54" customFormat="1" s="317">
      <c r="A54" s="316" t="n"/>
      <c r="B54" s="318" t="n"/>
      <c r="C54" s="779" t="inlineStr">
        <is>
          <t>NIVEL DE SEGREGACIÓN *</t>
        </is>
      </c>
      <c r="D54" s="805" t="n"/>
      <c r="E54" s="805" t="n"/>
      <c r="F54" s="805" t="n"/>
      <c r="G54" s="805" t="n"/>
      <c r="H54" s="805" t="n"/>
      <c r="I54" s="805" t="n"/>
      <c r="J54" s="805" t="n"/>
      <c r="K54" s="805" t="n"/>
      <c r="L54" s="805" t="n"/>
      <c r="M54" s="805" t="n"/>
      <c r="N54" s="805" t="n"/>
      <c r="O54" s="800" t="n"/>
      <c r="P54" s="318" t="n"/>
      <c r="Q54" s="316" t="n"/>
      <c r="R54" s="316" t="n"/>
      <c r="S54" s="316" t="n"/>
      <c r="T54" s="316" t="n"/>
      <c r="U54" s="316" t="n"/>
      <c r="V54" s="316" t="n"/>
      <c r="W54" s="316" t="n"/>
      <c r="X54" s="316" t="n"/>
      <c r="Y54" s="316" t="n"/>
      <c r="Z54" s="316" t="n"/>
      <c r="AA54" s="316" t="n"/>
      <c r="AB54" s="316" t="n"/>
    </row>
    <row r="55" customFormat="1" s="317">
      <c r="A55" s="316" t="n"/>
      <c r="B55" s="318" t="n"/>
      <c r="C55" s="781" t="inlineStr">
        <is>
          <t>UNIDAD SEGREGADA (Ej. Facultad, Programa Académico, Área)</t>
        </is>
      </c>
      <c r="D55" s="820" t="n"/>
      <c r="E55" s="820" t="n"/>
      <c r="F55" s="821" t="n"/>
      <c r="G55" s="781" t="inlineStr">
        <is>
          <t>RESULTADO</t>
        </is>
      </c>
      <c r="H55" s="820" t="n"/>
      <c r="I55" s="820" t="n"/>
      <c r="J55" s="821" t="n"/>
      <c r="K55" s="781" t="inlineStr">
        <is>
          <t>ANALISIS DE DATOS SEGREGADO</t>
        </is>
      </c>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392"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392"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5" t="n"/>
      <c r="D60" s="820" t="n"/>
      <c r="E60" s="820" t="n"/>
      <c r="F60" s="821" t="n"/>
      <c r="G60" s="785" t="n"/>
      <c r="H60" s="820" t="n"/>
      <c r="I60" s="820" t="n"/>
      <c r="J60" s="821" t="n"/>
      <c r="K60" s="785" t="n"/>
      <c r="L60" s="820" t="n"/>
      <c r="M60" s="820" t="n"/>
      <c r="N60" s="820" t="n"/>
      <c r="O60" s="821" t="n"/>
      <c r="P60" s="318" t="n"/>
      <c r="Q60" s="316" t="n"/>
      <c r="R60" s="316" t="n"/>
      <c r="S60" s="316" t="n"/>
      <c r="T60" s="316" t="n"/>
      <c r="U60" s="316" t="n"/>
      <c r="V60" s="316" t="n"/>
      <c r="W60" s="316" t="n"/>
      <c r="X60" s="316" t="n"/>
      <c r="Y60" s="316" t="n"/>
      <c r="Z60" s="316" t="n"/>
      <c r="AA60" s="316" t="n"/>
      <c r="AB60" s="316" t="n"/>
    </row>
    <row r="61" customFormat="1" s="317">
      <c r="A61" s="316" t="n"/>
      <c r="B61" s="318" t="n"/>
      <c r="C61" s="785" t="n"/>
      <c r="D61" s="820" t="n"/>
      <c r="E61" s="820" t="n"/>
      <c r="F61" s="821" t="n"/>
      <c r="G61" s="785" t="n"/>
      <c r="H61" s="820" t="n"/>
      <c r="I61" s="820" t="n"/>
      <c r="J61" s="821" t="n"/>
      <c r="K61" s="785" t="n"/>
      <c r="L61" s="820" t="n"/>
      <c r="M61" s="820" t="n"/>
      <c r="N61" s="820" t="n"/>
      <c r="O61" s="821" t="n"/>
      <c r="P61" s="318" t="n"/>
      <c r="Q61" s="316" t="n"/>
      <c r="R61" s="316" t="n"/>
      <c r="S61" s="316" t="n"/>
      <c r="T61" s="316" t="n"/>
      <c r="U61" s="316" t="n"/>
      <c r="V61" s="316" t="n"/>
      <c r="W61" s="316" t="n"/>
      <c r="X61" s="316" t="n"/>
      <c r="Y61" s="316" t="n"/>
      <c r="Z61" s="316" t="n"/>
      <c r="AA61" s="316" t="n"/>
      <c r="AB61" s="316" t="n"/>
    </row>
    <row r="62" customFormat="1" s="317">
      <c r="A62" s="316" t="n"/>
      <c r="B62" s="318" t="n"/>
      <c r="C62" s="788" t="n"/>
      <c r="D62" s="812" t="n"/>
      <c r="E62" s="812" t="n"/>
      <c r="F62" s="812" t="n"/>
      <c r="G62" s="788" t="n"/>
      <c r="H62" s="812" t="n"/>
      <c r="I62" s="812" t="n"/>
      <c r="J62" s="812" t="n"/>
      <c r="K62" s="788" t="n"/>
      <c r="L62" s="812" t="n"/>
      <c r="M62" s="812" t="n"/>
      <c r="N62" s="812" t="n"/>
      <c r="O62" s="812"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4" customFormat="1" s="317">
      <c r="A64" s="316" t="n"/>
      <c r="B64" s="318" t="n"/>
      <c r="C64" s="349" t="n"/>
      <c r="D64" s="350" t="n"/>
      <c r="E64" s="350" t="n"/>
      <c r="F64" s="350" t="n"/>
      <c r="G64" s="350" t="n"/>
      <c r="H64" s="350" t="n"/>
      <c r="I64" s="350" t="n"/>
      <c r="J64" s="350" t="n"/>
      <c r="K64" s="350" t="n"/>
      <c r="L64" s="350" t="n"/>
      <c r="M64" s="350" t="n"/>
      <c r="N64" s="350" t="n"/>
      <c r="O64" s="350" t="n"/>
      <c r="P64" s="318" t="n"/>
      <c r="Q64" s="316" t="n"/>
      <c r="R64" s="316" t="n"/>
      <c r="S64" s="316" t="n"/>
      <c r="T64" s="316" t="n"/>
      <c r="U64" s="316" t="n"/>
      <c r="V64" s="316" t="n"/>
      <c r="W64" s="316" t="n"/>
      <c r="X64" s="316" t="n"/>
      <c r="Y64" s="316" t="n"/>
      <c r="Z64" s="316" t="n"/>
      <c r="AA64" s="316" t="n"/>
      <c r="AB64" s="316" t="n"/>
    </row>
    <row r="65" customFormat="1" s="317">
      <c r="A65" s="316" t="n"/>
      <c r="B65" s="318" t="n"/>
      <c r="C65" s="349" t="n"/>
      <c r="D65" s="350" t="n"/>
      <c r="E65" s="350" t="n"/>
      <c r="F65" s="350" t="n"/>
      <c r="G65" s="350" t="n"/>
      <c r="H65" s="350" t="n"/>
      <c r="I65" s="350" t="n"/>
      <c r="J65" s="350" t="n"/>
      <c r="K65" s="350" t="n"/>
      <c r="L65" s="350" t="n"/>
      <c r="M65" s="350" t="n"/>
      <c r="N65" s="350" t="n"/>
      <c r="O65" s="350" t="n"/>
      <c r="P65" s="318" t="n"/>
      <c r="Q65" s="316" t="n"/>
      <c r="R65" s="316" t="n"/>
      <c r="S65" s="316" t="n"/>
      <c r="T65" s="316" t="n"/>
      <c r="U65" s="316" t="n"/>
      <c r="V65" s="316" t="n"/>
      <c r="W65" s="316" t="n"/>
      <c r="X65" s="316" t="n"/>
      <c r="Y65" s="316" t="n"/>
      <c r="Z65" s="316" t="n"/>
      <c r="AA65" s="316" t="n"/>
      <c r="AB65" s="316"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259" t="n"/>
      <c r="H72" s="259" t="n"/>
      <c r="I72" s="259" t="n"/>
      <c r="J72" s="259" t="n"/>
      <c r="K72" s="259" t="n"/>
      <c r="L72" s="259" t="n"/>
      <c r="M72" s="259" t="n"/>
      <c r="N72" s="259" t="n"/>
      <c r="O72" s="259" t="n"/>
    </row>
    <row r="73" customFormat="1" s="260">
      <c r="C73" s="259" t="n"/>
      <c r="D73" s="259" t="n"/>
      <c r="E73" s="259" t="n"/>
      <c r="F73" s="259" t="n"/>
      <c r="G73" s="259" t="n"/>
      <c r="H73" s="259" t="n"/>
      <c r="I73" s="259" t="n"/>
      <c r="J73" s="259" t="n"/>
      <c r="K73" s="259" t="n"/>
      <c r="L73" s="259" t="n"/>
      <c r="M73" s="259" t="n"/>
      <c r="N73" s="259" t="n"/>
      <c r="O73" s="259" t="n"/>
    </row>
    <row r="74" customFormat="1" s="260">
      <c r="C74" s="259" t="n"/>
      <c r="D74" s="259" t="n"/>
      <c r="E74" s="259" t="n"/>
      <c r="F74" s="259" t="n"/>
      <c r="G74" s="355" t="inlineStr">
        <is>
          <t>Estratégico</t>
        </is>
      </c>
      <c r="H74" s="262" t="n"/>
      <c r="I74" s="262" t="n"/>
      <c r="J74" s="355" t="inlineStr">
        <is>
          <t>Eficacia</t>
        </is>
      </c>
      <c r="K74" s="259" t="n"/>
      <c r="L74" s="259" t="n"/>
      <c r="M74" s="259" t="n"/>
      <c r="N74" s="259" t="n"/>
      <c r="O74" s="259" t="n"/>
    </row>
    <row r="75" customFormat="1" s="260">
      <c r="C75" s="259" t="n"/>
      <c r="D75" s="259" t="n"/>
      <c r="E75" s="259" t="n"/>
      <c r="F75" s="259" t="n"/>
      <c r="G75" s="355" t="inlineStr">
        <is>
          <t>Misional</t>
        </is>
      </c>
      <c r="H75" s="262" t="n"/>
      <c r="I75" s="262" t="n"/>
      <c r="J75" s="355" t="inlineStr">
        <is>
          <t>Eficiencia</t>
        </is>
      </c>
      <c r="K75" s="259" t="n"/>
      <c r="L75" s="259" t="n"/>
      <c r="M75" s="259" t="n"/>
      <c r="N75" s="259" t="n"/>
      <c r="O75" s="259" t="n"/>
    </row>
    <row r="76" customFormat="1" s="260">
      <c r="C76" s="259" t="n"/>
      <c r="D76" s="259" t="n"/>
      <c r="E76" s="259" t="n"/>
      <c r="F76" s="259" t="n"/>
      <c r="G76" s="355" t="inlineStr">
        <is>
          <t>Apoyo</t>
        </is>
      </c>
      <c r="H76" s="262" t="n"/>
      <c r="I76" s="262" t="n"/>
      <c r="J76" s="355" t="inlineStr">
        <is>
          <t>Acreditación</t>
        </is>
      </c>
      <c r="K76" s="259" t="n"/>
      <c r="L76" s="259" t="n"/>
      <c r="M76" s="259" t="n"/>
      <c r="N76" s="259" t="n"/>
      <c r="O76" s="259" t="n"/>
    </row>
    <row r="77" customFormat="1" s="260">
      <c r="C77" s="259" t="n"/>
      <c r="D77" s="259" t="n"/>
      <c r="E77" s="259" t="n"/>
      <c r="F77" s="259" t="n"/>
      <c r="G77" s="355" t="inlineStr">
        <is>
          <t>Seguimiento, Medición, Análisis y Evaluación</t>
        </is>
      </c>
      <c r="H77" s="262" t="n"/>
      <c r="I77" s="262" t="n"/>
      <c r="J77" s="355" t="inlineStr">
        <is>
          <t>Positiva</t>
        </is>
      </c>
      <c r="K77" s="259" t="n"/>
      <c r="L77" s="259" t="n"/>
      <c r="M77" s="259" t="n"/>
      <c r="N77" s="259" t="n"/>
      <c r="O77" s="259" t="n"/>
    </row>
    <row r="78" customFormat="1" s="260">
      <c r="C78" s="259" t="n"/>
      <c r="D78" s="259" t="n"/>
      <c r="E78" s="259" t="n"/>
      <c r="F78" s="259" t="n"/>
      <c r="G78" s="355" t="inlineStr">
        <is>
          <t>Direccionamiento Estratégico</t>
        </is>
      </c>
      <c r="H78" s="262" t="n"/>
      <c r="I78" s="262" t="n"/>
      <c r="J78" s="355" t="inlineStr">
        <is>
          <t>Negativa</t>
        </is>
      </c>
      <c r="K78" s="259" t="n"/>
      <c r="L78" s="259" t="n"/>
      <c r="M78" s="259" t="n"/>
      <c r="N78" s="259" t="n"/>
      <c r="O78" s="259" t="n"/>
    </row>
    <row r="79" customFormat="1" s="260">
      <c r="C79" s="259" t="n"/>
      <c r="D79" s="259" t="n"/>
      <c r="E79" s="259" t="n"/>
      <c r="F79" s="259" t="n"/>
      <c r="G79" s="355" t="inlineStr">
        <is>
          <t>Planeación Institucional</t>
        </is>
      </c>
      <c r="H79" s="262" t="n"/>
      <c r="I79" s="262" t="n"/>
      <c r="J79" s="355" t="inlineStr">
        <is>
          <t>Por Unidad Regional</t>
        </is>
      </c>
      <c r="K79" s="259" t="n"/>
      <c r="L79" s="259" t="n"/>
      <c r="M79" s="259" t="n"/>
      <c r="N79" s="259" t="n"/>
      <c r="O79" s="259" t="n"/>
    </row>
    <row r="80" customFormat="1" s="260">
      <c r="C80" s="259" t="n"/>
      <c r="D80" s="259" t="n"/>
      <c r="E80" s="259" t="n"/>
      <c r="F80" s="259" t="n"/>
      <c r="G80" s="355" t="inlineStr">
        <is>
          <t>Proyectos Especiales y Relaciones Interinstitucionales</t>
        </is>
      </c>
      <c r="H80" s="262" t="n"/>
      <c r="I80" s="262" t="n"/>
      <c r="J80" s="355" t="inlineStr">
        <is>
          <t>Por Facultad</t>
        </is>
      </c>
      <c r="K80" s="259" t="n"/>
      <c r="L80" s="259" t="n"/>
      <c r="M80" s="259" t="n"/>
      <c r="N80" s="259" t="n"/>
      <c r="O80" s="259" t="n"/>
    </row>
    <row r="81" customFormat="1" s="260">
      <c r="C81" s="259" t="n"/>
      <c r="D81" s="259" t="n"/>
      <c r="E81" s="259" t="n"/>
      <c r="F81" s="259" t="n"/>
      <c r="G81" s="355" t="inlineStr">
        <is>
          <t>Sistemas Integrados</t>
        </is>
      </c>
      <c r="H81" s="262" t="n"/>
      <c r="I81" s="262" t="n"/>
      <c r="J81" s="355" t="inlineStr">
        <is>
          <t>Por Programa Académico</t>
        </is>
      </c>
      <c r="K81" s="259" t="n"/>
      <c r="L81" s="259" t="n"/>
      <c r="M81" s="259" t="n"/>
      <c r="N81" s="259" t="n"/>
      <c r="O81" s="259" t="n"/>
    </row>
    <row r="82" customFormat="1" s="260">
      <c r="C82" s="259" t="n"/>
      <c r="D82" s="259" t="n"/>
      <c r="E82" s="259" t="n"/>
      <c r="F82" s="259" t="n"/>
      <c r="G82" s="355" t="inlineStr">
        <is>
          <t>Autoevaluación y Acreditación</t>
        </is>
      </c>
      <c r="H82" s="262" t="n"/>
      <c r="I82" s="262" t="n"/>
      <c r="J82" s="355" t="inlineStr">
        <is>
          <t>Por área</t>
        </is>
      </c>
      <c r="K82" s="259" t="n"/>
      <c r="L82" s="259" t="n"/>
      <c r="M82" s="259" t="n"/>
      <c r="N82" s="259" t="n"/>
      <c r="O82" s="259" t="n"/>
    </row>
    <row r="83" customFormat="1" s="260">
      <c r="C83" s="259" t="n"/>
      <c r="D83" s="259" t="n"/>
      <c r="E83" s="259" t="n"/>
      <c r="F83" s="259" t="n"/>
      <c r="G83" s="355" t="inlineStr">
        <is>
          <t>Comunicaciones</t>
        </is>
      </c>
      <c r="H83" s="262" t="n"/>
      <c r="I83" s="262" t="n"/>
      <c r="J83" s="355" t="inlineStr">
        <is>
          <t>Por Laboratorio</t>
        </is>
      </c>
      <c r="K83" s="259" t="n"/>
      <c r="L83" s="259" t="n"/>
      <c r="M83" s="259" t="n"/>
      <c r="N83" s="259" t="n"/>
      <c r="O83" s="259" t="n"/>
    </row>
    <row r="84" customFormat="1" s="260">
      <c r="C84" s="259" t="n"/>
      <c r="D84" s="259" t="n"/>
      <c r="E84" s="259" t="n"/>
      <c r="F84" s="259" t="n"/>
      <c r="G84" s="355" t="inlineStr">
        <is>
          <t>Formación y Aprendizaje</t>
        </is>
      </c>
      <c r="H84" s="262" t="n"/>
      <c r="I84" s="262" t="n"/>
      <c r="J84" s="355" t="inlineStr">
        <is>
          <t>Otros</t>
        </is>
      </c>
      <c r="K84" s="259" t="n"/>
      <c r="L84" s="259" t="n"/>
      <c r="M84" s="259" t="n"/>
      <c r="N84" s="259" t="n"/>
      <c r="O84" s="259" t="n"/>
    </row>
    <row r="85" customFormat="1" s="260">
      <c r="C85" s="259" t="n"/>
      <c r="D85" s="259" t="n"/>
      <c r="E85" s="259" t="n"/>
      <c r="F85" s="259" t="n"/>
      <c r="G85" s="355" t="inlineStr">
        <is>
          <t>Ciencia, Tecnología e Innovación</t>
        </is>
      </c>
      <c r="H85" s="262" t="n"/>
      <c r="I85" s="262" t="n"/>
      <c r="J85" s="355" t="inlineStr">
        <is>
          <t>No Aplica</t>
        </is>
      </c>
      <c r="K85" s="259" t="n"/>
      <c r="L85" s="259" t="n"/>
      <c r="M85" s="259" t="n"/>
      <c r="N85" s="259" t="n"/>
      <c r="O85" s="259" t="n"/>
    </row>
    <row r="86">
      <c r="G86" s="355" t="inlineStr">
        <is>
          <t>Interacción Social Universitaria</t>
        </is>
      </c>
      <c r="H86" s="262" t="n"/>
      <c r="I86" s="262" t="n"/>
      <c r="J86" s="262" t="n"/>
      <c r="K86" s="259" t="n"/>
      <c r="L86" s="259" t="n"/>
    </row>
    <row r="87">
      <c r="G87" s="355" t="inlineStr">
        <is>
          <t>Bienestar Universitario</t>
        </is>
      </c>
      <c r="H87" s="262" t="n"/>
      <c r="I87" s="262" t="n"/>
      <c r="J87" s="262" t="n"/>
      <c r="K87" s="259" t="n"/>
      <c r="L87" s="259" t="n"/>
    </row>
    <row r="88">
      <c r="G88" s="355" t="inlineStr">
        <is>
          <t>Admisiones y Registro</t>
        </is>
      </c>
      <c r="H88" s="262" t="n"/>
      <c r="I88" s="262" t="n"/>
      <c r="J88" s="262" t="n"/>
      <c r="K88" s="259" t="n"/>
      <c r="L88" s="259" t="n"/>
    </row>
    <row r="89">
      <c r="G89" s="355" t="inlineStr">
        <is>
          <t>Graduados</t>
        </is>
      </c>
      <c r="H89" s="262" t="n"/>
      <c r="I89" s="262" t="n"/>
      <c r="J89" s="262" t="n"/>
      <c r="K89" s="259" t="n"/>
      <c r="L89" s="259" t="n"/>
    </row>
    <row r="90">
      <c r="G90" s="355" t="inlineStr">
        <is>
          <t>Dialogando con el Mundo</t>
        </is>
      </c>
      <c r="H90" s="262" t="n"/>
      <c r="I90" s="262" t="n"/>
      <c r="J90" s="262" t="n"/>
      <c r="K90" s="259" t="n"/>
      <c r="L90" s="259" t="n"/>
    </row>
    <row r="91">
      <c r="G91" s="355" t="inlineStr">
        <is>
          <t>Talento Humano</t>
        </is>
      </c>
      <c r="H91" s="262" t="n"/>
      <c r="I91" s="262" t="n"/>
      <c r="J91" s="262" t="n"/>
      <c r="K91" s="259" t="n"/>
      <c r="L91" s="259" t="n"/>
    </row>
    <row r="92">
      <c r="G92" s="355" t="inlineStr">
        <is>
          <t>Jurídica</t>
        </is>
      </c>
      <c r="H92" s="262" t="n"/>
      <c r="I92" s="262" t="n"/>
      <c r="J92" s="262" t="n"/>
      <c r="K92" s="259" t="n"/>
      <c r="L92" s="259" t="n"/>
    </row>
    <row r="93">
      <c r="G93" s="355" t="inlineStr">
        <is>
          <t>Financiera</t>
        </is>
      </c>
      <c r="H93" s="262" t="n"/>
      <c r="I93" s="262" t="n"/>
      <c r="J93" s="262" t="n"/>
      <c r="K93" s="259" t="n"/>
      <c r="L93" s="259" t="n"/>
    </row>
    <row r="94">
      <c r="G94" s="355" t="inlineStr">
        <is>
          <t>Sistemas y Tecnología</t>
        </is>
      </c>
      <c r="H94" s="262" t="n"/>
      <c r="I94" s="262" t="n"/>
      <c r="J94" s="262" t="n"/>
      <c r="K94" s="259" t="n"/>
      <c r="L94" s="259" t="n"/>
    </row>
    <row r="95">
      <c r="G95" s="355" t="inlineStr">
        <is>
          <t>Bienes y Servicios</t>
        </is>
      </c>
      <c r="H95" s="262" t="n"/>
      <c r="I95" s="262" t="n"/>
      <c r="J95" s="262" t="n"/>
      <c r="K95" s="259" t="n"/>
      <c r="L95" s="259" t="n"/>
    </row>
    <row r="96">
      <c r="G96" s="355" t="inlineStr">
        <is>
          <t>Documental</t>
        </is>
      </c>
      <c r="H96" s="262" t="n"/>
      <c r="I96" s="262" t="n"/>
      <c r="J96" s="262" t="n"/>
    </row>
    <row r="97">
      <c r="G97" s="355" t="inlineStr">
        <is>
          <t>Apoyo Académico</t>
        </is>
      </c>
      <c r="H97" s="262" t="n"/>
      <c r="I97" s="262" t="n"/>
      <c r="J97" s="262" t="n"/>
    </row>
    <row r="98">
      <c r="G98" s="355" t="inlineStr">
        <is>
          <t>Control Interno</t>
        </is>
      </c>
      <c r="H98" s="262" t="n"/>
      <c r="I98" s="262" t="n"/>
      <c r="J98" s="262" t="n"/>
    </row>
    <row r="99">
      <c r="G99" s="355" t="inlineStr">
        <is>
          <t>Control Disciplinario</t>
        </is>
      </c>
      <c r="H99" s="262" t="n"/>
      <c r="I99" s="262" t="n"/>
      <c r="J99" s="262" t="n"/>
    </row>
    <row r="100">
      <c r="G100" s="355" t="inlineStr">
        <is>
          <t>Servicio de Atención al Ciudadano</t>
        </is>
      </c>
      <c r="H100" s="262" t="n"/>
      <c r="I100" s="262" t="n"/>
      <c r="J100" s="262" t="n"/>
    </row>
  </sheetData>
  <sheetProtection selectLockedCells="0" selectUnlockedCells="0" algorithmName="SHA-512" sheet="1" objects="1" insertRows="1" insertHyperlinks="1" autoFilter="1" scenarios="1" formatColumns="1" deleteColumns="1" insertColumns="1" pivotTables="1" deleteRows="1" formatCells="1" saltValue="9mYwe/XyAa8NRMbz92UDiQ==" formatRows="1" sort="1" spinCount="100000" hashValue="+XvsvJO/SiVu7UOXGXWWxBHSPCVlVmanT3HeMvmijFe5PCJ/atWBDXRJ9dEZs6tG2puxBUfOYTDlq/LtlZVECQ=="/>
  <mergeCells count="84">
    <mergeCell ref="L17:M17"/>
    <mergeCell ref="C61:F61"/>
    <mergeCell ref="G55:J55"/>
    <mergeCell ref="K55:O55"/>
    <mergeCell ref="B2:C4"/>
    <mergeCell ref="C62:F62"/>
    <mergeCell ref="C15:O15"/>
    <mergeCell ref="J43:O43"/>
    <mergeCell ref="K56:O56"/>
    <mergeCell ref="J20:K22"/>
    <mergeCell ref="E6:L6"/>
    <mergeCell ref="C26:O26"/>
    <mergeCell ref="C17:D17"/>
    <mergeCell ref="G57:J57"/>
    <mergeCell ref="C16:O16"/>
    <mergeCell ref="C27:I45"/>
    <mergeCell ref="J44:O44"/>
    <mergeCell ref="C56:F56"/>
    <mergeCell ref="M5:O5"/>
    <mergeCell ref="G58:J58"/>
    <mergeCell ref="L23:M24"/>
    <mergeCell ref="N23:O24"/>
    <mergeCell ref="C14:D14"/>
    <mergeCell ref="M6:O6"/>
    <mergeCell ref="E14:O14"/>
    <mergeCell ref="K60:O60"/>
    <mergeCell ref="C20:D22"/>
    <mergeCell ref="E12:H12"/>
    <mergeCell ref="H17:I17"/>
    <mergeCell ref="G61:J61"/>
    <mergeCell ref="K12:O12"/>
    <mergeCell ref="C54:O54"/>
    <mergeCell ref="J37:O42"/>
    <mergeCell ref="G62:J62"/>
    <mergeCell ref="E24:G24"/>
    <mergeCell ref="E17:G17"/>
    <mergeCell ref="L20:O20"/>
    <mergeCell ref="K57:O57"/>
    <mergeCell ref="E18:F18"/>
    <mergeCell ref="J27:O27"/>
    <mergeCell ref="J36:O36"/>
    <mergeCell ref="J45:O45"/>
    <mergeCell ref="C57:F57"/>
    <mergeCell ref="P27:P28"/>
    <mergeCell ref="G60:J60"/>
    <mergeCell ref="E7:L8"/>
    <mergeCell ref="P17:P18"/>
    <mergeCell ref="G59:J59"/>
    <mergeCell ref="G19:K19"/>
    <mergeCell ref="E13:O13"/>
    <mergeCell ref="C58:F58"/>
    <mergeCell ref="N17:O17"/>
    <mergeCell ref="C12:D12"/>
    <mergeCell ref="K59:O59"/>
    <mergeCell ref="J23:K24"/>
    <mergeCell ref="C5:D8"/>
    <mergeCell ref="C23:D23"/>
    <mergeCell ref="K61:O61"/>
    <mergeCell ref="C47:O47"/>
    <mergeCell ref="J28:O35"/>
    <mergeCell ref="E23:G23"/>
    <mergeCell ref="L18:M19"/>
    <mergeCell ref="C60:F60"/>
    <mergeCell ref="E20:G22"/>
    <mergeCell ref="K62:O62"/>
    <mergeCell ref="C24:D24"/>
    <mergeCell ref="M7:O7"/>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C59:F59"/>
    <mergeCell ref="C13:D13"/>
    <mergeCell ref="J17:K17"/>
  </mergeCells>
  <dataValidations count="5">
    <dataValidation sqref="E13:O13" showDropDown="0" showInputMessage="1" showErrorMessage="1" allowBlank="1" type="list">
      <formula1>$G$78:$G$100</formula1>
    </dataValidation>
    <dataValidation sqref="E12:H12" showDropDown="0" showInputMessage="1" showErrorMessage="1" allowBlank="1" type="list">
      <formula1>$G$74:$G$77</formula1>
    </dataValidation>
    <dataValidation sqref="J17:K17" showDropDown="0" showInputMessage="1" showErrorMessage="1" allowBlank="1" type="list">
      <formula1>$J$74:$J$76</formula1>
    </dataValidation>
    <dataValidation sqref="J20:K22" showDropDown="0" showInputMessage="1" showErrorMessage="1" allowBlank="1" type="list">
      <formula1>$J$79:$J$85</formula1>
    </dataValidation>
    <dataValidation sqref="E20:G22" showDropDown="0" showInputMessage="1" showErrorMessage="1" allowBlank="1" type="list">
      <formula1>$J$77:$J$78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32.xml><?xml version="1.0" encoding="utf-8"?>
<worksheet xmlns="http://schemas.openxmlformats.org/spreadsheetml/2006/main">
  <sheetPr codeName="Hoja125">
    <tabColor rgb="FFEDE394"/>
    <outlinePr summaryBelow="1" summaryRight="1"/>
    <pageSetUpPr fitToPage="1"/>
  </sheetPr>
  <dimension ref="A1:AB99"/>
  <sheetViews>
    <sheetView topLeftCell="A7"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2.57031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Misional</t>
        </is>
      </c>
      <c r="F12" s="801" t="n"/>
      <c r="G12" s="801" t="n"/>
      <c r="H12" s="802" t="n"/>
      <c r="I12" s="763" t="inlineStr">
        <is>
          <t>NOMBRE DEL INDICADOR</t>
        </is>
      </c>
      <c r="J12" s="802" t="n"/>
      <c r="K12" s="463" t="inlineStr">
        <is>
          <t>Participación de la Comunidad Universitaria</t>
        </is>
      </c>
      <c r="L12" s="801" t="n"/>
      <c r="M12" s="801" t="n"/>
      <c r="N12" s="801" t="n"/>
      <c r="O12" s="802" t="n"/>
      <c r="P12" s="245" t="n"/>
    </row>
    <row r="13" customFormat="1" s="243">
      <c r="B13" s="245" t="n"/>
      <c r="C13" s="684" t="inlineStr">
        <is>
          <t>PROCESO GESTIÓN</t>
        </is>
      </c>
      <c r="D13" s="802" t="n"/>
      <c r="E13" s="706" t="inlineStr">
        <is>
          <t>Bienestar Universitario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Bienestar Universitario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0.9</v>
      </c>
      <c r="O17" s="802" t="n"/>
      <c r="P17" s="544" t="n"/>
    </row>
    <row r="18" ht="57" customFormat="1" customHeight="1" s="243">
      <c r="B18" s="245" t="n"/>
      <c r="C18" s="684" t="inlineStr">
        <is>
          <t>FORMULA</t>
        </is>
      </c>
      <c r="D18" s="800" t="n"/>
      <c r="E18" s="684" t="inlineStr">
        <is>
          <t>NUMERADOR</t>
        </is>
      </c>
      <c r="F18" s="802" t="n"/>
      <c r="G18" s="481" t="inlineStr">
        <is>
          <t># de integrantes de la comunidad universitaria
(estudiantes, docentes y administrativos) que
participan en las actividades desarrolladas por Bienestar Universitario * 100</t>
        </is>
      </c>
      <c r="H18" s="801" t="n"/>
      <c r="I18" s="801" t="n"/>
      <c r="J18" s="801" t="n"/>
      <c r="K18" s="802" t="n"/>
      <c r="L18" s="684" t="inlineStr">
        <is>
          <t>UNIDAD DE MEDIDA</t>
        </is>
      </c>
      <c r="M18" s="800" t="n"/>
      <c r="N18" s="545" t="inlineStr">
        <is>
          <t>Porcentual</t>
        </is>
      </c>
      <c r="O18" s="800" t="n"/>
    </row>
    <row r="19" ht="42.75" customFormat="1" customHeight="1" s="243">
      <c r="B19" s="245" t="n"/>
      <c r="C19" s="806" t="n"/>
      <c r="D19" s="807" t="n"/>
      <c r="E19" s="684" t="inlineStr">
        <is>
          <t>DENOMINADOR</t>
        </is>
      </c>
      <c r="F19" s="802" t="n"/>
      <c r="G19" s="833" t="inlineStr">
        <is>
          <t># de participantes totales de la comunidad universitaria
propuestos en el Plan de Acción para la vigencia</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0 - 59,9%</t>
        </is>
      </c>
      <c r="M22" s="328" t="inlineStr">
        <is>
          <t>60% - 79,9%</t>
        </is>
      </c>
      <c r="N22" s="329" t="inlineStr">
        <is>
          <t>80% - 90%</t>
        </is>
      </c>
      <c r="O22" s="255" t="inlineStr">
        <is>
          <t>90,1% - 100%</t>
        </is>
      </c>
      <c r="P22" s="245" t="n"/>
    </row>
    <row r="23" ht="26.25" customFormat="1" customHeight="1" s="243">
      <c r="B23" s="245" t="n"/>
      <c r="C23" s="684" t="inlineStr">
        <is>
          <t>ORIGEN DE DATOS NUMERADOR</t>
        </is>
      </c>
      <c r="D23" s="802" t="n"/>
      <c r="E23" s="411" t="inlineStr">
        <is>
          <t>Formato MBUr 061 (Reporte Actividades Bienestar Universitario)</t>
        </is>
      </c>
      <c r="F23" s="801" t="n"/>
      <c r="G23" s="802" t="n"/>
      <c r="H23" s="818" t="inlineStr">
        <is>
          <t>FRECUENCIA DE LA MEDICIÓN</t>
        </is>
      </c>
      <c r="I23" s="800" t="n"/>
      <c r="J23" s="762" t="inlineStr">
        <is>
          <t>SEMESTRAL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11" t="inlineStr">
        <is>
          <t>Plan de Acción Vigencia 2020</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574" t="inlineStr">
        <is>
          <t>Teniendo en cuenta la meta anual propuesta, nos permite identificar que la cobertura en cuanto a las participaciones de los estudiantes, docentes y administrativos, en las diferentes actividades realizadas y coordinadas desde Bienestar Universitario son satisfactorias; pese a la emergencia sanitaria por la cual estamos pasando (COVID-19), los buenos resultados en cuanto a la asistencia en las actividades son sobresalientes; para el segundo semestre del 2020 se espera seguir con los buenos resultados a través de las diferentes actividades planeadas aportando a la comunidad Universitaria el manejo emocional en casa, a la prevención de sedentarismo, entre otras.</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6.5" customFormat="1" customHeight="1" s="243">
      <c r="B34" s="245" t="n"/>
      <c r="C34" s="803" t="n"/>
      <c r="I34" s="804" t="n"/>
      <c r="J34" s="808" t="n"/>
      <c r="K34" s="808" t="n"/>
      <c r="L34" s="808" t="n"/>
      <c r="M34" s="808" t="n"/>
      <c r="N34" s="808" t="n"/>
      <c r="O34" s="807" t="n"/>
      <c r="P34" s="245" t="n"/>
    </row>
    <row r="35" ht="15.75" customFormat="1" customHeight="1" s="243">
      <c r="B35" s="245" t="n"/>
      <c r="C35" s="803" t="n"/>
      <c r="I35" s="804" t="n"/>
      <c r="J35" s="400" t="inlineStr">
        <is>
          <t>ACCIÓN FORMULADA</t>
        </is>
      </c>
      <c r="O35" s="804" t="n"/>
      <c r="P35" s="245" t="n"/>
    </row>
    <row r="36" ht="16.5" customFormat="1" customHeight="1" s="243">
      <c r="B36" s="245" t="n"/>
      <c r="C36" s="803" t="n"/>
      <c r="I36" s="804" t="n"/>
      <c r="J36" s="574" t="inlineStr">
        <is>
          <t xml:space="preserve">A raíz que las actividades presenciales fueron suspendidas por las medidas de aislamiento social obligatorio por la emergencia sanitaria (COVID-19), a partir de la segunda semana del mes de abril se diseñó la estrategia BU-DIGITAL como mecanismo de acompañamiento a la comunidad Universitaria, en donde se planteo un plan de acción mediado por las tecnologías de la información con el fin de continuar con las actividades y así continuar brindando espacios de aprovechamiento del tiempo libre, a través de diferentes medios como zoom, TEAMS, Facebook live, YouTube, entre otras. </t>
        </is>
      </c>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5.75" customFormat="1" customHeight="1" s="243">
      <c r="B40" s="245" t="n"/>
      <c r="C40" s="803" t="n"/>
      <c r="I40" s="804" t="n"/>
      <c r="O40" s="804" t="n"/>
      <c r="P40" s="245" t="n"/>
    </row>
    <row r="41" ht="16.5" customFormat="1" customHeight="1" s="243">
      <c r="B41" s="245" t="n"/>
      <c r="C41" s="803" t="n"/>
      <c r="I41" s="804" t="n"/>
      <c r="J41" s="808" t="n"/>
      <c r="K41" s="808" t="n"/>
      <c r="L41" s="808" t="n"/>
      <c r="M41" s="808" t="n"/>
      <c r="N41" s="808" t="n"/>
      <c r="O41" s="807" t="n"/>
      <c r="P41" s="245" t="n"/>
    </row>
    <row r="42" ht="15.75" customFormat="1" customHeight="1" s="243">
      <c r="B42" s="245" t="n"/>
      <c r="C42" s="803" t="n"/>
      <c r="I42" s="804" t="n"/>
      <c r="J42" s="400" t="inlineStr">
        <is>
          <t xml:space="preserve">RESPONSABLE </t>
        </is>
      </c>
      <c r="O42" s="804" t="n"/>
      <c r="P42" s="245" t="n"/>
    </row>
    <row r="43" ht="15.75" customFormat="1" customHeight="1" s="243">
      <c r="B43" s="245" t="n"/>
      <c r="C43" s="803" t="n"/>
      <c r="I43" s="804" t="n"/>
      <c r="J43" s="402">
        <f>E14</f>
        <v/>
      </c>
      <c r="O43" s="804" t="n"/>
      <c r="P43" s="245" t="n"/>
    </row>
    <row r="44" ht="16.5" customFormat="1" customHeight="1" s="243">
      <c r="B44" s="245" t="n"/>
      <c r="C44" s="806" t="n"/>
      <c r="D44" s="808" t="n"/>
      <c r="E44" s="808" t="n"/>
      <c r="F44" s="808" t="n"/>
      <c r="G44" s="808" t="n"/>
      <c r="H44" s="808" t="n"/>
      <c r="I44" s="807" t="n"/>
      <c r="J44" s="418" t="n"/>
      <c r="K44" s="808" t="n"/>
      <c r="L44" s="808" t="n"/>
      <c r="M44" s="808" t="n"/>
      <c r="N44" s="808" t="n"/>
      <c r="O44" s="807" t="n"/>
      <c r="P44" s="245" t="n"/>
    </row>
    <row r="45" ht="16.5" customFormat="1" customHeight="1" s="243">
      <c r="B45" s="245" t="n"/>
      <c r="C45" s="319" t="n"/>
      <c r="D45" s="319" t="n"/>
      <c r="E45" s="319" t="n"/>
      <c r="F45" s="319" t="n"/>
      <c r="G45" s="319" t="n"/>
      <c r="H45" s="319" t="n"/>
      <c r="I45" s="319" t="n"/>
      <c r="J45" s="319" t="n"/>
      <c r="K45" s="319" t="n"/>
      <c r="L45" s="319" t="n"/>
      <c r="M45" s="319" t="n"/>
      <c r="N45" s="319" t="n"/>
      <c r="O45" s="319" t="n"/>
      <c r="P45" s="245" t="n"/>
    </row>
    <row r="46" ht="15" customFormat="1" customHeight="1" s="247">
      <c r="B46" s="246" t="n"/>
      <c r="C46" s="819" t="inlineStr">
        <is>
          <t>PERIODO DE EVALUACIÓN</t>
        </is>
      </c>
      <c r="D46" s="808" t="n"/>
      <c r="E46" s="808" t="n"/>
      <c r="F46" s="808" t="n"/>
      <c r="G46" s="808" t="n"/>
      <c r="H46" s="808" t="n"/>
      <c r="I46" s="808" t="n"/>
      <c r="J46" s="808" t="n"/>
      <c r="K46" s="808" t="n"/>
      <c r="L46" s="808" t="n"/>
      <c r="M46" s="808" t="n"/>
      <c r="N46" s="808" t="n"/>
      <c r="O46" s="807" t="n"/>
      <c r="P46" s="246" t="n"/>
    </row>
    <row r="47" customFormat="1" s="247">
      <c r="B47" s="246" t="n"/>
      <c r="C47" s="684" t="inlineStr">
        <is>
          <t>MES</t>
        </is>
      </c>
      <c r="D47" s="762">
        <f>IF(J23="MENSUAL","ENERO",IF(J23="TRIMESTRAL","MARZO",IF(J23="SEMESTRAL","JUNIO",IF(J23="ANUAL",YEAR(TODAY()),""))))</f>
        <v/>
      </c>
      <c r="E47" s="762">
        <f>IF(J23="MENSUAL","FEBRERO",IF(J23="TRIMESTRAL","JUNIO",IF(J23="SEMESTRAL","DICIEMBRE","")))</f>
        <v/>
      </c>
      <c r="F47" s="762">
        <f>IF(J23="MENSUAL","MARZO",IF(J23="TRIMESTRAL","SEPTIEMBRE",""))</f>
        <v/>
      </c>
      <c r="G47" s="762">
        <f>IF(J23="MENSUAL","ABRIL",IF(J23="TRIMESTRAL","DICIEMBRE",""))</f>
        <v/>
      </c>
      <c r="H47" s="762">
        <f>IF(J23="MENSUAL","MAYO","")</f>
        <v/>
      </c>
      <c r="I47" s="762">
        <f>IF(J23="MENSUAL","JUNIO","")</f>
        <v/>
      </c>
      <c r="J47" s="762">
        <f>IF(J23="MENSUAL","JULIO","")</f>
        <v/>
      </c>
      <c r="K47" s="762">
        <f>IF(J23="MENSUAL","AGOSTO","")</f>
        <v/>
      </c>
      <c r="L47" s="762">
        <f>IF(J23="MENSUAL","SEPTIEMBRE","")</f>
        <v/>
      </c>
      <c r="M47" s="762">
        <f>IF(J23="MENSUAL","OCTUBRE","")</f>
        <v/>
      </c>
      <c r="N47" s="762">
        <f>IF(J23="MENSUAL","NOVIEMBRE","")</f>
        <v/>
      </c>
      <c r="O47" s="762">
        <f>IF(J23="MENSUAL","DICIEMBRE","")</f>
        <v/>
      </c>
      <c r="P47" s="246" t="n"/>
    </row>
    <row r="48" ht="106.5" customFormat="1" customHeight="1" s="247">
      <c r="B48" s="246" t="n"/>
      <c r="C48" s="180">
        <f>G18</f>
        <v/>
      </c>
      <c r="D48" s="762" t="n">
        <v>31784</v>
      </c>
      <c r="E48" s="762" t="n"/>
      <c r="F48" s="762" t="n"/>
      <c r="G48" s="762" t="n"/>
      <c r="H48" s="762" t="n"/>
      <c r="I48" s="762" t="n"/>
      <c r="J48" s="762" t="n"/>
      <c r="K48" s="762" t="n"/>
      <c r="L48" s="762" t="n"/>
      <c r="M48" s="762" t="n"/>
      <c r="N48" s="762" t="n"/>
      <c r="O48" s="762" t="n"/>
      <c r="P48" s="246" t="n"/>
    </row>
    <row r="49" ht="76.5" customFormat="1" customHeight="1" s="247">
      <c r="B49" s="246" t="n"/>
      <c r="C49" s="180">
        <f>G19</f>
        <v/>
      </c>
      <c r="D49" s="762" t="n">
        <v>53467</v>
      </c>
      <c r="E49" s="762" t="n">
        <v>53467</v>
      </c>
      <c r="F49" s="762" t="n"/>
      <c r="G49" s="762" t="n"/>
      <c r="H49" s="762" t="n"/>
      <c r="I49" s="762" t="n"/>
      <c r="J49" s="762" t="n"/>
      <c r="K49" s="762" t="n"/>
      <c r="L49" s="762" t="n"/>
      <c r="M49" s="762" t="n"/>
      <c r="N49" s="762" t="n"/>
      <c r="O49" s="762" t="n"/>
      <c r="P49" s="248" t="n"/>
    </row>
    <row r="50" customFormat="1" s="247">
      <c r="B50" s="246" t="n"/>
      <c r="C50" s="344" t="inlineStr">
        <is>
          <t xml:space="preserve">VALOR </t>
        </is>
      </c>
      <c r="D50" s="265">
        <f>IFERROR(IF($E$17=1,D48/D49,IF($E$17=2,D48,"")),"")</f>
        <v/>
      </c>
      <c r="E50" s="265">
        <f>IFERROR(IF($E$17=1,E48/E49,IF($E$17=2,E48,"")),"")</f>
        <v/>
      </c>
      <c r="F50" s="265">
        <f>IFERROR(IF($E$17=1,F48/F49,IF($E$17=2,F48,"")),"")</f>
        <v/>
      </c>
      <c r="G50" s="265">
        <f>IFERROR(IF($E$17=1,G48/G49,IF($E$17=2,G48,"")),"")</f>
        <v/>
      </c>
      <c r="H50" s="265">
        <f>IFERROR(IF($E$17=1,H48/H49,IF($E$17=2,H48,"")),"")</f>
        <v/>
      </c>
      <c r="I50" s="265">
        <f>IFERROR(IF($E$17=1,I48/I49,IF($E$17=2,I48,"")),"")</f>
        <v/>
      </c>
      <c r="J50" s="265">
        <f>IFERROR(IF($E$17=1,J48/J49,IF($E$17=2,J48,"")),"")</f>
        <v/>
      </c>
      <c r="K50" s="265">
        <f>IFERROR(IF($E$17=1,K48/K49,IF($E$17=2,K48,"")),"")</f>
        <v/>
      </c>
      <c r="L50" s="265">
        <f>IFERROR(IF($E$17=1,L48/L49,IF($E$17=2,L48,"")),"")</f>
        <v/>
      </c>
      <c r="M50" s="265">
        <f>IFERROR(IF($E$17=1,M48/M49,IF($E$17=2,M48,"")),"")</f>
        <v/>
      </c>
      <c r="N50" s="265">
        <f>IFERROR(IF($E$17=1,N48/N49,IF($E$17=2,N48,"")),"")</f>
        <v/>
      </c>
      <c r="O50" s="265">
        <f>IFERROR(IF($E$17=1,O48/O49,IF($E$17=2,O48,"")),"")</f>
        <v/>
      </c>
      <c r="P50" s="246" t="n"/>
    </row>
    <row r="51" customFormat="1" s="247">
      <c r="B51" s="246" t="n"/>
      <c r="C51" s="347" t="inlineStr">
        <is>
          <t>META PONDERADA</t>
        </is>
      </c>
      <c r="D51"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1" s="265">
        <f>IF(AND(N23="ANUAL",J23="MENSUAL"),N17/12+D51,IF(AND(N23="ANUAL",J23="TRIMESTRAL"),N17/4+D51,IF(AND(N23="ANUAL",J23="SEMESTRAL"),N17/2+D51,IF(AND(N23="SEMESTRAL",J23="MENSUAL"),N17/6+D51,IF(AND(N23="SEMESTRAL",J23="TRIMESTRAL"),N17/2+D51,IF(AND(N23="SEMESTRAL",J23="SEMESTRAL"),N17,IF(AND(N23="TRIMESTRAL",J23="MENSUAL"),N17/3+D51,IF(AND(N23="TRIMESTRAL",J23="TRIMESTRAL"),N17,IF(AND(N23="MENSUAL",J23="MENSUAL"),N17,"")))))))))</f>
        <v/>
      </c>
      <c r="F51" s="265">
        <f>IF(AND(N23="ANUAL",J23="MENSUAL"),N17/12+E51,IF(AND(N23="ANUAL",J23="TRIMESTRAL"),N17/4+E51,IF(AND(N23="SEMESTRAL",J23="MENSUAL"),N17/6+E51,IF(AND(N23="SEMESTRAL",J23="TRIMESTRAL"),N17/2,IF(AND(N23="TRIMESTRAL",J23="MENSUAL"),N17/3+E51,IF(AND(N23="TRIMESTRAL",J23="TRIMESTRAL"),N17,IF(AND(N23="MENSUAL",J23="MENSUAL"),N17,"")))))))</f>
        <v/>
      </c>
      <c r="G51" s="265">
        <f>IF(AND(N23="ANUAL",J23="MENSUAL"),N17/12+F51,IF(AND(N23="ANUAL",J23="TRIMESTRAL"),N17/4+F51,IF(AND(N23="SEMESTRAL",J23="MENSUAL"),N17/6+F51,IF(AND(N23="SEMESTRAL",J23="TRIMESTRAL"),N17/2+F51,IF(AND(N23="TRIMESTRAL",J23="MENSUAL"),N17/3,IF(AND(N23="TRIMESTRAL",J23="TRIMESTRAL"),N17,IF(AND(N23="MENSUAL",J23="MENSUAL"),N17,"")))))))</f>
        <v/>
      </c>
      <c r="H51" s="265">
        <f>IF(AND($N$23="ANUAL",$J$23="MENSUAL"),$N$17/12+G51,IF(AND(N23="SEMESTRAL",J23="MENSUAL"),N17/6+G51,IF(AND(N23="TRIMESTRAL",J23="MENSUAL"),N17/3+G51,IF(AND(N23="MENSUAL",J23="MENSUAL"),N17,""))))</f>
        <v/>
      </c>
      <c r="I51" s="265">
        <f>IF(AND($N$23="ANUAL",$J$23="MENSUAL"),$N$17/12+H51,IF(AND(N23="SEMESTRAL",J23="MENSUAL"),N17/6+H51,IF(AND(N23="TRIMESTRAL",J23="MENSUAL"),N17/3+H51,IF(AND(N23="MENSUAL",J23="MENSUAL"),N17,""))))</f>
        <v/>
      </c>
      <c r="J51" s="265">
        <f>IF(AND($N$23="ANUAL",$J$23="MENSUAL"),$N$17/12+I51,IF(AND(N23="SEMESTRAL",J23="MENSUAL"),N17/6,IF(AND(N23="TRIMESTRAL",J23="MENSUAL"),N17/3,IF(AND(N23="MENSUAL",J23="MENSUAL"),N17,""))))</f>
        <v/>
      </c>
      <c r="K51" s="265">
        <f>IF(AND($N$23="ANUAL",$J$23="MENSUAL"),$N$17/12+J51,IF(AND(N23="SEMESTRAL",J23="MENSUAL"),N17/6+J51,IF(AND(N23="TRIMESTRAL",J23="MENSUAL"),N17/3+J51,IF(AND(N23="MENSUAL",J23="MENSUAL"),N17,""))))</f>
        <v/>
      </c>
      <c r="L51" s="265">
        <f>IF(AND($N$23="ANUAL",$J$23="MENSUAL"),$N$17/12+K51,IF(AND(N23="SEMESTRAL",J23="MENSUAL"),N17/6+K51,IF(AND(N23="TRIMESTRAL",J23="MENSUAL"),N17/3+K51,IF(AND(N23="MENSUAL",J23="MENSUAL"),N17,""))))</f>
        <v/>
      </c>
      <c r="M51" s="265">
        <f>IF(AND($N$23="ANUAL",$J$23="MENSUAL"),$N$17/12+L51,IF(AND(N23="SEMESTRAL",J23="MENSUAL"),N17/6+L51,IF(AND(N23="TRIMESTRAL",J23="MENSUAL"),N17/3,IF(AND(N23="MENSUAL",J23="MENSUAL"),N17,""))))</f>
        <v/>
      </c>
      <c r="N51" s="265">
        <f>IF(AND($N$23="ANUAL",$J$23="MENSUAL"),$N$17/12+M51,IF(AND(N23="SEMESTRAL",J23="MENSUAL"),N17/6+M51,IF(AND(N23="TRIMESTRAL",J23="MENSUAL"),N17/3+M51,IF(AND(N23="MENSUAL",J23="MENSUAL"),N17,""))))</f>
        <v/>
      </c>
      <c r="O51" s="265">
        <f>IF(AND($N$23="ANUAL",$J$23="MENSUAL"),$N$17/12+N51,IF(AND(N23="SEMESTRAL",J23="MENSUAL"),N17/6+N51,IF(AND(N23="TRIMESTRAL",J23="MENSUAL"),N17/3+N51,IF(AND(N23="MENSUAL",J23="MENSUAL"),N17,""))))</f>
        <v/>
      </c>
      <c r="P51" s="246" t="n"/>
    </row>
    <row r="52" customFormat="1" s="247">
      <c r="B52" s="246" t="n"/>
      <c r="C52" s="319" t="n"/>
      <c r="D52" s="319" t="n"/>
      <c r="E52" s="319" t="n"/>
      <c r="F52" s="319" t="n"/>
      <c r="G52" s="319" t="n"/>
      <c r="H52" s="319" t="n"/>
      <c r="I52" s="319" t="n"/>
      <c r="J52" s="319" t="n"/>
      <c r="K52" s="319" t="n"/>
      <c r="L52" s="319" t="n"/>
      <c r="M52" s="319" t="n"/>
      <c r="N52" s="319" t="n"/>
      <c r="O52" s="319" t="n"/>
      <c r="P52" s="246" t="n"/>
    </row>
    <row r="53" customFormat="1" s="317">
      <c r="A53" s="316" t="n"/>
      <c r="B53" s="318" t="n"/>
      <c r="C53" s="779" t="inlineStr">
        <is>
          <t>NIVEL DE SEGREGACIÓN *</t>
        </is>
      </c>
      <c r="D53" s="805" t="n"/>
      <c r="E53" s="805" t="n"/>
      <c r="F53" s="805" t="n"/>
      <c r="G53" s="805" t="n"/>
      <c r="H53" s="805" t="n"/>
      <c r="I53" s="805" t="n"/>
      <c r="J53" s="805" t="n"/>
      <c r="K53" s="805" t="n"/>
      <c r="L53" s="805" t="n"/>
      <c r="M53" s="805" t="n"/>
      <c r="N53" s="805" t="n"/>
      <c r="O53" s="800" t="n"/>
      <c r="P53" s="318" t="n"/>
      <c r="Q53" s="316" t="n"/>
      <c r="R53" s="316" t="n"/>
      <c r="S53" s="316" t="n"/>
      <c r="T53" s="316" t="n"/>
      <c r="U53" s="316" t="n"/>
      <c r="V53" s="316" t="n"/>
      <c r="W53" s="316" t="n"/>
      <c r="X53" s="316" t="n"/>
      <c r="Y53" s="316" t="n"/>
      <c r="Z53" s="316" t="n"/>
      <c r="AA53" s="316" t="n"/>
      <c r="AB53" s="316" t="n"/>
    </row>
    <row r="54" customFormat="1" s="317">
      <c r="A54" s="316" t="n"/>
      <c r="B54" s="318" t="n"/>
      <c r="C54" s="781" t="inlineStr">
        <is>
          <t>UNIDAD SEGREGADA (Ej. Facultad, Programa Académico, Área)</t>
        </is>
      </c>
      <c r="D54" s="820" t="n"/>
      <c r="E54" s="820" t="n"/>
      <c r="F54" s="821" t="n"/>
      <c r="G54" s="781" t="inlineStr">
        <is>
          <t>RESULTADO</t>
        </is>
      </c>
      <c r="H54" s="820" t="n"/>
      <c r="I54" s="820" t="n"/>
      <c r="J54" s="821" t="n"/>
      <c r="K54" s="781" t="inlineStr">
        <is>
          <t>ANALISIS DE DATOS SEGREGADO</t>
        </is>
      </c>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392"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5" t="n"/>
      <c r="D60" s="820" t="n"/>
      <c r="E60" s="820" t="n"/>
      <c r="F60" s="821" t="n"/>
      <c r="G60" s="785" t="n"/>
      <c r="H60" s="820" t="n"/>
      <c r="I60" s="820" t="n"/>
      <c r="J60" s="821" t="n"/>
      <c r="K60" s="785" t="n"/>
      <c r="L60" s="820" t="n"/>
      <c r="M60" s="820" t="n"/>
      <c r="N60" s="820" t="n"/>
      <c r="O60" s="821" t="n"/>
      <c r="P60" s="318" t="n"/>
      <c r="Q60" s="316" t="n"/>
      <c r="R60" s="316" t="n"/>
      <c r="S60" s="316" t="n"/>
      <c r="T60" s="316" t="n"/>
      <c r="U60" s="316" t="n"/>
      <c r="V60" s="316" t="n"/>
      <c r="W60" s="316" t="n"/>
      <c r="X60" s="316" t="n"/>
      <c r="Y60" s="316" t="n"/>
      <c r="Z60" s="316" t="n"/>
      <c r="AA60" s="316" t="n"/>
      <c r="AB60" s="316" t="n"/>
    </row>
    <row r="61" customFormat="1" s="317">
      <c r="A61" s="316" t="n"/>
      <c r="B61" s="318" t="n"/>
      <c r="C61" s="788" t="n"/>
      <c r="D61" s="812" t="n"/>
      <c r="E61" s="812" t="n"/>
      <c r="F61" s="812" t="n"/>
      <c r="G61" s="788" t="n"/>
      <c r="H61" s="812" t="n"/>
      <c r="I61" s="812" t="n"/>
      <c r="J61" s="812" t="n"/>
      <c r="K61" s="788" t="n"/>
      <c r="L61" s="812" t="n"/>
      <c r="M61" s="812" t="n"/>
      <c r="N61" s="812" t="n"/>
      <c r="O61" s="812"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4" customFormat="1" s="317">
      <c r="A64" s="316" t="n"/>
      <c r="B64" s="318" t="n"/>
      <c r="C64" s="349" t="n"/>
      <c r="D64" s="350" t="n"/>
      <c r="E64" s="350" t="n"/>
      <c r="F64" s="350" t="n"/>
      <c r="G64" s="350" t="n"/>
      <c r="H64" s="350" t="n"/>
      <c r="I64" s="350" t="n"/>
      <c r="J64" s="350" t="n"/>
      <c r="K64" s="350" t="n"/>
      <c r="L64" s="350" t="n"/>
      <c r="M64" s="350" t="n"/>
      <c r="N64" s="350" t="n"/>
      <c r="O64" s="350" t="n"/>
      <c r="P64" s="318" t="n"/>
      <c r="Q64" s="316" t="n"/>
      <c r="R64" s="316" t="n"/>
      <c r="S64" s="316" t="n"/>
      <c r="T64" s="316" t="n"/>
      <c r="U64" s="316" t="n"/>
      <c r="V64" s="316" t="n"/>
      <c r="W64" s="316" t="n"/>
      <c r="X64" s="316" t="n"/>
      <c r="Y64" s="316" t="n"/>
      <c r="Z64" s="316" t="n"/>
      <c r="AA64" s="316" t="n"/>
      <c r="AB64" s="316"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259" t="n"/>
      <c r="H72" s="259" t="n"/>
      <c r="I72" s="259" t="n"/>
      <c r="J72" s="259" t="n"/>
      <c r="K72" s="259" t="n"/>
      <c r="L72" s="259" t="n"/>
      <c r="M72" s="259" t="n"/>
      <c r="N72" s="259" t="n"/>
      <c r="O72" s="259" t="n"/>
    </row>
    <row r="73" customFormat="1" s="260">
      <c r="C73" s="259" t="n"/>
      <c r="D73" s="259" t="n"/>
      <c r="E73" s="259" t="n"/>
      <c r="F73" s="259" t="n"/>
      <c r="G73" s="355" t="inlineStr">
        <is>
          <t>Estratégico</t>
        </is>
      </c>
      <c r="H73" s="262" t="n"/>
      <c r="I73" s="262" t="n"/>
      <c r="J73" s="355" t="inlineStr">
        <is>
          <t>Eficacia</t>
        </is>
      </c>
      <c r="K73" s="259" t="n"/>
      <c r="L73" s="259" t="n"/>
      <c r="M73" s="259" t="n"/>
      <c r="N73" s="259" t="n"/>
      <c r="O73" s="259" t="n"/>
    </row>
    <row r="74" customFormat="1" s="260">
      <c r="C74" s="259" t="n"/>
      <c r="D74" s="259" t="n"/>
      <c r="E74" s="259" t="n"/>
      <c r="F74" s="259" t="n"/>
      <c r="G74" s="355" t="inlineStr">
        <is>
          <t>Misional</t>
        </is>
      </c>
      <c r="H74" s="262" t="n"/>
      <c r="I74" s="262" t="n"/>
      <c r="J74" s="355" t="inlineStr">
        <is>
          <t>Eficiencia</t>
        </is>
      </c>
      <c r="K74" s="259" t="n"/>
      <c r="L74" s="259" t="n"/>
      <c r="M74" s="259" t="n"/>
      <c r="N74" s="259" t="n"/>
      <c r="O74" s="259" t="n"/>
    </row>
    <row r="75" customFormat="1" s="260">
      <c r="C75" s="259" t="n"/>
      <c r="D75" s="259" t="n"/>
      <c r="E75" s="259" t="n"/>
      <c r="F75" s="259" t="n"/>
      <c r="G75" s="355" t="inlineStr">
        <is>
          <t>Apoyo</t>
        </is>
      </c>
      <c r="H75" s="262" t="n"/>
      <c r="I75" s="262" t="n"/>
      <c r="J75" s="355" t="inlineStr">
        <is>
          <t>Acreditación</t>
        </is>
      </c>
      <c r="K75" s="259" t="n"/>
      <c r="L75" s="259" t="n"/>
      <c r="M75" s="259" t="n"/>
      <c r="N75" s="259" t="n"/>
      <c r="O75" s="259" t="n"/>
    </row>
    <row r="76" customFormat="1" s="260">
      <c r="C76" s="259" t="n"/>
      <c r="D76" s="259" t="n"/>
      <c r="E76" s="259" t="n"/>
      <c r="F76" s="259" t="n"/>
      <c r="G76" s="355" t="inlineStr">
        <is>
          <t>Seguimiento, Medición, Análisis y Evaluación</t>
        </is>
      </c>
      <c r="H76" s="262" t="n"/>
      <c r="I76" s="262" t="n"/>
      <c r="J76" s="355" t="inlineStr">
        <is>
          <t>Positiva</t>
        </is>
      </c>
      <c r="K76" s="259" t="n"/>
      <c r="L76" s="259" t="n"/>
      <c r="M76" s="259" t="n"/>
      <c r="N76" s="259" t="n"/>
      <c r="O76" s="259" t="n"/>
    </row>
    <row r="77" customFormat="1" s="260">
      <c r="C77" s="259" t="n"/>
      <c r="D77" s="259" t="n"/>
      <c r="E77" s="259" t="n"/>
      <c r="F77" s="259" t="n"/>
      <c r="G77" s="355" t="inlineStr">
        <is>
          <t>Direccionamiento Estratégico</t>
        </is>
      </c>
      <c r="H77" s="262" t="n"/>
      <c r="I77" s="262" t="n"/>
      <c r="J77" s="355" t="inlineStr">
        <is>
          <t>Negativa</t>
        </is>
      </c>
      <c r="K77" s="259" t="n"/>
      <c r="L77" s="259" t="n"/>
      <c r="M77" s="259" t="n"/>
      <c r="N77" s="259" t="n"/>
      <c r="O77" s="259" t="n"/>
    </row>
    <row r="78" customFormat="1" s="260">
      <c r="C78" s="259" t="n"/>
      <c r="D78" s="259" t="n"/>
      <c r="E78" s="259" t="n"/>
      <c r="F78" s="259" t="n"/>
      <c r="G78" s="355" t="inlineStr">
        <is>
          <t>Planeación Institucional</t>
        </is>
      </c>
      <c r="H78" s="262" t="n"/>
      <c r="I78" s="262" t="n"/>
      <c r="J78" s="355" t="inlineStr">
        <is>
          <t>Por Unidad Regional</t>
        </is>
      </c>
      <c r="K78" s="259" t="n"/>
      <c r="L78" s="259" t="n"/>
      <c r="M78" s="259" t="n"/>
      <c r="N78" s="259" t="n"/>
      <c r="O78" s="259" t="n"/>
    </row>
    <row r="79" customFormat="1" s="260">
      <c r="C79" s="259" t="n"/>
      <c r="D79" s="259" t="n"/>
      <c r="E79" s="259" t="n"/>
      <c r="F79" s="259" t="n"/>
      <c r="G79" s="355" t="inlineStr">
        <is>
          <t>Proyectos Especiales y Relaciones Interinstitucionales</t>
        </is>
      </c>
      <c r="H79" s="262" t="n"/>
      <c r="I79" s="262" t="n"/>
      <c r="J79" s="355" t="inlineStr">
        <is>
          <t>Por Facultad</t>
        </is>
      </c>
      <c r="K79" s="259" t="n"/>
      <c r="L79" s="259" t="n"/>
      <c r="M79" s="259" t="n"/>
      <c r="N79" s="259" t="n"/>
      <c r="O79" s="259" t="n"/>
    </row>
    <row r="80" customFormat="1" s="260">
      <c r="C80" s="259" t="n"/>
      <c r="D80" s="259" t="n"/>
      <c r="E80" s="259" t="n"/>
      <c r="F80" s="259" t="n"/>
      <c r="G80" s="355" t="inlineStr">
        <is>
          <t>Sistemas Integrados</t>
        </is>
      </c>
      <c r="H80" s="262" t="n"/>
      <c r="I80" s="262" t="n"/>
      <c r="J80" s="355" t="inlineStr">
        <is>
          <t>Por Programa Académico</t>
        </is>
      </c>
      <c r="K80" s="259" t="n"/>
      <c r="L80" s="259" t="n"/>
      <c r="M80" s="259" t="n"/>
      <c r="N80" s="259" t="n"/>
      <c r="O80" s="259" t="n"/>
    </row>
    <row r="81" customFormat="1" s="260">
      <c r="C81" s="259" t="n"/>
      <c r="D81" s="259" t="n"/>
      <c r="E81" s="259" t="n"/>
      <c r="F81" s="259" t="n"/>
      <c r="G81" s="355" t="inlineStr">
        <is>
          <t>Autoevaluación y Acreditación</t>
        </is>
      </c>
      <c r="H81" s="262" t="n"/>
      <c r="I81" s="262" t="n"/>
      <c r="J81" s="355" t="inlineStr">
        <is>
          <t>Por área</t>
        </is>
      </c>
      <c r="K81" s="259" t="n"/>
      <c r="L81" s="259" t="n"/>
      <c r="M81" s="259" t="n"/>
      <c r="N81" s="259" t="n"/>
      <c r="O81" s="259" t="n"/>
    </row>
    <row r="82" customFormat="1" s="260">
      <c r="C82" s="259" t="n"/>
      <c r="D82" s="259" t="n"/>
      <c r="E82" s="259" t="n"/>
      <c r="F82" s="259" t="n"/>
      <c r="G82" s="355" t="inlineStr">
        <is>
          <t>Comunicaciones</t>
        </is>
      </c>
      <c r="H82" s="262" t="n"/>
      <c r="I82" s="262" t="n"/>
      <c r="J82" s="355" t="inlineStr">
        <is>
          <t>Por Laboratorio</t>
        </is>
      </c>
      <c r="K82" s="259" t="n"/>
      <c r="L82" s="259" t="n"/>
      <c r="M82" s="259" t="n"/>
      <c r="N82" s="259" t="n"/>
      <c r="O82" s="259" t="n"/>
    </row>
    <row r="83" customFormat="1" s="260">
      <c r="C83" s="259" t="n"/>
      <c r="D83" s="259" t="n"/>
      <c r="E83" s="259" t="n"/>
      <c r="F83" s="259" t="n"/>
      <c r="G83" s="355" t="inlineStr">
        <is>
          <t>Formación y Aprendizaje</t>
        </is>
      </c>
      <c r="H83" s="262" t="n"/>
      <c r="I83" s="262" t="n"/>
      <c r="J83" s="355" t="inlineStr">
        <is>
          <t>Otros</t>
        </is>
      </c>
      <c r="K83" s="259" t="n"/>
      <c r="L83" s="259" t="n"/>
      <c r="M83" s="259" t="n"/>
      <c r="N83" s="259" t="n"/>
      <c r="O83" s="259" t="n"/>
    </row>
    <row r="84" customFormat="1" s="260">
      <c r="C84" s="259" t="n"/>
      <c r="D84" s="259" t="n"/>
      <c r="E84" s="259" t="n"/>
      <c r="F84" s="259" t="n"/>
      <c r="G84" s="355" t="inlineStr">
        <is>
          <t>Ciencia, Tecnología e Innovación</t>
        </is>
      </c>
      <c r="H84" s="262" t="n"/>
      <c r="I84" s="262" t="n"/>
      <c r="J84" s="355" t="inlineStr">
        <is>
          <t>No Aplica</t>
        </is>
      </c>
      <c r="K84" s="259" t="n"/>
      <c r="L84" s="259" t="n"/>
      <c r="M84" s="259" t="n"/>
      <c r="N84" s="259" t="n"/>
      <c r="O84" s="259" t="n"/>
    </row>
    <row r="85">
      <c r="G85" s="355" t="inlineStr">
        <is>
          <t>Interacción Social Universitaria</t>
        </is>
      </c>
      <c r="H85" s="262" t="n"/>
      <c r="I85" s="262" t="n"/>
      <c r="J85" s="262" t="n"/>
      <c r="K85" s="259" t="n"/>
      <c r="L85" s="259" t="n"/>
    </row>
    <row r="86">
      <c r="G86" s="355" t="inlineStr">
        <is>
          <t>Bienestar Universitario</t>
        </is>
      </c>
      <c r="H86" s="262" t="n"/>
      <c r="I86" s="262" t="n"/>
      <c r="J86" s="262" t="n"/>
      <c r="K86" s="259" t="n"/>
      <c r="L86" s="259" t="n"/>
    </row>
    <row r="87">
      <c r="G87" s="355" t="inlineStr">
        <is>
          <t>Admisiones y Registro</t>
        </is>
      </c>
      <c r="H87" s="262" t="n"/>
      <c r="I87" s="262" t="n"/>
      <c r="J87" s="262" t="n"/>
      <c r="K87" s="259" t="n"/>
      <c r="L87" s="259" t="n"/>
    </row>
    <row r="88">
      <c r="G88" s="355" t="inlineStr">
        <is>
          <t>Graduados</t>
        </is>
      </c>
      <c r="H88" s="262" t="n"/>
      <c r="I88" s="262" t="n"/>
      <c r="J88" s="262" t="n"/>
      <c r="K88" s="259" t="n"/>
      <c r="L88" s="259" t="n"/>
    </row>
    <row r="89">
      <c r="G89" s="355" t="inlineStr">
        <is>
          <t>Dialogando con el Mundo</t>
        </is>
      </c>
      <c r="H89" s="262" t="n"/>
      <c r="I89" s="262" t="n"/>
      <c r="J89" s="262" t="n"/>
      <c r="K89" s="259" t="n"/>
      <c r="L89" s="259" t="n"/>
    </row>
    <row r="90">
      <c r="G90" s="355" t="inlineStr">
        <is>
          <t>Talento Humano</t>
        </is>
      </c>
      <c r="H90" s="262" t="n"/>
      <c r="I90" s="262" t="n"/>
      <c r="J90" s="262" t="n"/>
      <c r="K90" s="259" t="n"/>
      <c r="L90" s="259" t="n"/>
    </row>
    <row r="91">
      <c r="G91" s="355" t="inlineStr">
        <is>
          <t>Jurídica</t>
        </is>
      </c>
      <c r="H91" s="262" t="n"/>
      <c r="I91" s="262" t="n"/>
      <c r="J91" s="262" t="n"/>
      <c r="K91" s="259" t="n"/>
      <c r="L91" s="259" t="n"/>
    </row>
    <row r="92">
      <c r="G92" s="355" t="inlineStr">
        <is>
          <t>Financiera</t>
        </is>
      </c>
      <c r="H92" s="262" t="n"/>
      <c r="I92" s="262" t="n"/>
      <c r="J92" s="262" t="n"/>
      <c r="K92" s="259" t="n"/>
      <c r="L92" s="259" t="n"/>
    </row>
    <row r="93">
      <c r="G93" s="355" t="inlineStr">
        <is>
          <t>Sistemas y Tecnología</t>
        </is>
      </c>
      <c r="H93" s="262" t="n"/>
      <c r="I93" s="262" t="n"/>
      <c r="J93" s="262" t="n"/>
      <c r="K93" s="259" t="n"/>
      <c r="L93" s="259" t="n"/>
    </row>
    <row r="94">
      <c r="G94" s="355" t="inlineStr">
        <is>
          <t>Bienes y Servicios</t>
        </is>
      </c>
      <c r="H94" s="262" t="n"/>
      <c r="I94" s="262" t="n"/>
      <c r="J94" s="262" t="n"/>
      <c r="K94" s="259" t="n"/>
      <c r="L94" s="259" t="n"/>
    </row>
    <row r="95">
      <c r="G95" s="355" t="inlineStr">
        <is>
          <t>Documental</t>
        </is>
      </c>
      <c r="H95" s="262" t="n"/>
      <c r="I95" s="262" t="n"/>
      <c r="J95" s="262" t="n"/>
    </row>
    <row r="96">
      <c r="G96" s="355" t="inlineStr">
        <is>
          <t>Apoyo Académico</t>
        </is>
      </c>
      <c r="H96" s="262" t="n"/>
      <c r="I96" s="262" t="n"/>
      <c r="J96" s="262" t="n"/>
    </row>
    <row r="97">
      <c r="G97" s="355" t="inlineStr">
        <is>
          <t>Control Interno</t>
        </is>
      </c>
      <c r="H97" s="262" t="n"/>
      <c r="I97" s="262" t="n"/>
      <c r="J97" s="262" t="n"/>
    </row>
    <row r="98">
      <c r="G98" s="355" t="inlineStr">
        <is>
          <t>Control Disciplinario</t>
        </is>
      </c>
      <c r="H98" s="262" t="n"/>
      <c r="I98" s="262" t="n"/>
      <c r="J98" s="262" t="n"/>
    </row>
    <row r="99">
      <c r="G99" s="355" t="inlineStr">
        <is>
          <t>Servicio de Atención al Ciudadano</t>
        </is>
      </c>
      <c r="H99" s="262" t="n"/>
      <c r="I99" s="262" t="n"/>
      <c r="J99" s="262" t="n"/>
    </row>
  </sheetData>
  <sheetProtection selectLockedCells="0" selectUnlockedCells="0" algorithmName="SHA-512" sheet="1" objects="1" insertRows="1" insertHyperlinks="1" autoFilter="1" scenarios="1" formatColumns="1" deleteColumns="1" insertColumns="1" pivotTables="1" deleteRows="1" formatCells="1" saltValue="66LkYePH0/t5FVFzutpb9Q==" formatRows="1" sort="1" spinCount="100000" hashValue="Z76fRKhAXfp9vb1RcSzELcM/dhrV+q/5z9uHnop1rRMGBX8H5sZcBvzA/0wC1HRSzHwLOwu2UHIT7R3ds02s7g=="/>
  <mergeCells count="84">
    <mergeCell ref="L17:M17"/>
    <mergeCell ref="C61:F61"/>
    <mergeCell ref="G55:J55"/>
    <mergeCell ref="K54:O54"/>
    <mergeCell ref="K55:O55"/>
    <mergeCell ref="C27:I44"/>
    <mergeCell ref="J28:O34"/>
    <mergeCell ref="B2:C4"/>
    <mergeCell ref="C15:O15"/>
    <mergeCell ref="J43:O43"/>
    <mergeCell ref="K56:O56"/>
    <mergeCell ref="J20:K22"/>
    <mergeCell ref="E6:L6"/>
    <mergeCell ref="J42:O42"/>
    <mergeCell ref="C26:O26"/>
    <mergeCell ref="C54:F54"/>
    <mergeCell ref="C17:D17"/>
    <mergeCell ref="G57:J57"/>
    <mergeCell ref="C16:O16"/>
    <mergeCell ref="J44:O44"/>
    <mergeCell ref="C56:F56"/>
    <mergeCell ref="M5:O5"/>
    <mergeCell ref="G58:J58"/>
    <mergeCell ref="L23:M24"/>
    <mergeCell ref="N23:O24"/>
    <mergeCell ref="C14:D14"/>
    <mergeCell ref="M6:O6"/>
    <mergeCell ref="E14:O14"/>
    <mergeCell ref="K60:O60"/>
    <mergeCell ref="C20:D22"/>
    <mergeCell ref="E12:H12"/>
    <mergeCell ref="H17:I17"/>
    <mergeCell ref="G61:J61"/>
    <mergeCell ref="K12:O12"/>
    <mergeCell ref="E24:G24"/>
    <mergeCell ref="E17:G17"/>
    <mergeCell ref="L20:O20"/>
    <mergeCell ref="K57:O57"/>
    <mergeCell ref="E18:F18"/>
    <mergeCell ref="J27:O27"/>
    <mergeCell ref="C57:F57"/>
    <mergeCell ref="P27:P28"/>
    <mergeCell ref="G60:J60"/>
    <mergeCell ref="C53:O53"/>
    <mergeCell ref="E7:L8"/>
    <mergeCell ref="P17:P18"/>
    <mergeCell ref="G59:J59"/>
    <mergeCell ref="G19:K19"/>
    <mergeCell ref="E13:O13"/>
    <mergeCell ref="C58:F58"/>
    <mergeCell ref="N17:O17"/>
    <mergeCell ref="C12:D12"/>
    <mergeCell ref="K59:O59"/>
    <mergeCell ref="J23:K24"/>
    <mergeCell ref="C5:D8"/>
    <mergeCell ref="C23:D23"/>
    <mergeCell ref="K61:O61"/>
    <mergeCell ref="E23:G23"/>
    <mergeCell ref="L18:M19"/>
    <mergeCell ref="C60:F60"/>
    <mergeCell ref="E20:G22"/>
    <mergeCell ref="C24:D24"/>
    <mergeCell ref="M7:O7"/>
    <mergeCell ref="G54:J54"/>
    <mergeCell ref="J35:O35"/>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J36:O41"/>
    <mergeCell ref="C59:F59"/>
    <mergeCell ref="C13:D13"/>
    <mergeCell ref="C46:O46"/>
    <mergeCell ref="J17:K17"/>
  </mergeCells>
  <dataValidations count="5">
    <dataValidation sqref="E20:G22" showDropDown="0" showInputMessage="1" showErrorMessage="1" allowBlank="1" type="list">
      <formula1>$J$76:$J$77</formula1>
    </dataValidation>
    <dataValidation sqref="J20:K22" showDropDown="0" showInputMessage="1" showErrorMessage="1" allowBlank="1" type="list">
      <formula1>$J$78:$J$84</formula1>
    </dataValidation>
    <dataValidation sqref="J17:K17" showDropDown="0" showInputMessage="1" showErrorMessage="1" allowBlank="1" type="list">
      <formula1>$J$73:$J$75</formula1>
    </dataValidation>
    <dataValidation sqref="E12:H12" showDropDown="0" showInputMessage="1" showErrorMessage="1" allowBlank="1" type="list">
      <formula1>$G$73:$G$76</formula1>
    </dataValidation>
    <dataValidation sqref="E13:O13" showDropDown="0" showInputMessage="1" showErrorMessage="1" allowBlank="1" type="list">
      <formula1>$G$77:$G$99</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33.xml><?xml version="1.0" encoding="utf-8"?>
<worksheet xmlns="http://schemas.openxmlformats.org/spreadsheetml/2006/main">
  <sheetPr codeName="Hoja48">
    <tabColor rgb="FFEDE394"/>
    <outlinePr summaryBelow="1" summaryRight="1"/>
    <pageSetUpPr/>
  </sheetPr>
  <dimension ref="A2:AB126"/>
  <sheetViews>
    <sheetView topLeftCell="A7" zoomScale="80" zoomScaleNormal="80" workbookViewId="0">
      <selection activeCell="C10" sqref="C10:O11"/>
    </sheetView>
  </sheetViews>
  <sheetFormatPr baseColWidth="10" defaultColWidth="11.42578125" defaultRowHeight="15"/>
  <cols>
    <col width="4" customWidth="1" style="316" min="1" max="1"/>
    <col width="6.42578125" customWidth="1" style="316" min="2" max="2"/>
    <col width="25.140625" customWidth="1" style="316" min="3" max="3"/>
    <col width="15.140625" customWidth="1" style="316" min="4" max="4"/>
    <col width="12.7109375" customWidth="1" style="316" min="5" max="5"/>
    <col width="15.140625" customWidth="1" style="316" min="6" max="6"/>
    <col width="14" customWidth="1" style="316" min="7" max="7"/>
    <col width="11.42578125" customWidth="1" style="316" min="8" max="8"/>
    <col width="12.85546875" customWidth="1" style="316" min="9" max="9"/>
    <col width="15.5703125" customWidth="1" style="316" min="10" max="10"/>
    <col width="14.42578125" customWidth="1" style="316" min="11" max="11"/>
    <col width="15.85546875" customWidth="1" style="316" min="12" max="12"/>
    <col width="15.28515625" customWidth="1" style="316" min="13" max="13"/>
    <col width="16.42578125" customWidth="1" style="316" min="14" max="15"/>
    <col width="6.42578125" customWidth="1" style="316" min="16" max="16"/>
    <col width="11.42578125" customWidth="1" style="316" min="17" max="28"/>
    <col width="11.42578125" customWidth="1" style="317" min="29" max="16384"/>
  </cols>
  <sheetData>
    <row r="1" ht="10.5" customHeight="1"/>
    <row r="2">
      <c r="B2" s="686" t="inlineStr">
        <is>
          <t xml:space="preserve">      REGRESAR</t>
        </is>
      </c>
      <c r="D2" s="318" t="n"/>
      <c r="E2" s="318" t="n"/>
      <c r="F2" s="318" t="n"/>
      <c r="G2" s="318" t="n"/>
      <c r="H2" s="318" t="n"/>
      <c r="I2" s="318" t="n"/>
      <c r="J2" s="318" t="n"/>
      <c r="K2" s="318" t="n"/>
      <c r="L2" s="318" t="n"/>
      <c r="M2" s="318" t="n"/>
      <c r="N2" s="318" t="n"/>
      <c r="O2" s="318" t="n"/>
      <c r="P2" s="318" t="n"/>
    </row>
    <row r="3">
      <c r="D3" s="318" t="n"/>
      <c r="E3" s="318" t="n"/>
      <c r="F3" s="318" t="n"/>
      <c r="G3" s="318" t="n"/>
      <c r="H3" s="318" t="n"/>
      <c r="I3" s="318" t="n"/>
      <c r="J3" s="318" t="n"/>
      <c r="K3" s="318" t="n"/>
      <c r="L3" s="318" t="n"/>
      <c r="M3" s="318" t="n"/>
      <c r="N3" s="318" t="n"/>
      <c r="O3" s="318" t="n"/>
      <c r="P3" s="318" t="n"/>
    </row>
    <row r="4" ht="15.75" customHeight="1">
      <c r="D4" s="318" t="n"/>
      <c r="E4" s="318" t="n"/>
      <c r="F4" s="318" t="n"/>
      <c r="G4" s="318" t="n"/>
      <c r="H4" s="318" t="n"/>
      <c r="I4" s="318" t="n"/>
      <c r="J4" s="318" t="n"/>
      <c r="K4" s="318" t="n"/>
      <c r="L4" s="318" t="n"/>
      <c r="M4" s="318" t="n"/>
      <c r="N4" s="318" t="n"/>
      <c r="O4" s="318" t="n"/>
      <c r="P4" s="318" t="n"/>
    </row>
    <row r="5" ht="15.75" customHeight="1">
      <c r="B5" s="318" t="n"/>
      <c r="C5" s="414" t="n"/>
      <c r="D5" s="800" t="n"/>
      <c r="E5" s="474" t="inlineStr">
        <is>
          <t>MACROPROCESO ESTRATÉGICO</t>
        </is>
      </c>
      <c r="F5" s="801" t="n"/>
      <c r="G5" s="801" t="n"/>
      <c r="H5" s="801" t="n"/>
      <c r="I5" s="801" t="n"/>
      <c r="J5" s="801" t="n"/>
      <c r="K5" s="801" t="n"/>
      <c r="L5" s="802" t="n"/>
      <c r="M5" s="474" t="inlineStr">
        <is>
          <t>CÓDIGO: ESGr027</t>
        </is>
      </c>
      <c r="N5" s="801" t="n"/>
      <c r="O5" s="802" t="n"/>
      <c r="P5" s="318" t="n"/>
    </row>
    <row r="6" ht="15.75" customHeight="1">
      <c r="B6" s="318" t="n"/>
      <c r="C6" s="803" t="n"/>
      <c r="D6" s="804" t="n"/>
      <c r="E6" s="474" t="inlineStr">
        <is>
          <t>PROCESO GESTIÓN SISTEMAS INTEGRADOS</t>
        </is>
      </c>
      <c r="F6" s="801" t="n"/>
      <c r="G6" s="801" t="n"/>
      <c r="H6" s="801" t="n"/>
      <c r="I6" s="801" t="n"/>
      <c r="J6" s="801" t="n"/>
      <c r="K6" s="801" t="n"/>
      <c r="L6" s="802" t="n"/>
      <c r="M6" s="474" t="inlineStr">
        <is>
          <t>VERSIÓN: 7</t>
        </is>
      </c>
      <c r="N6" s="801" t="n"/>
      <c r="O6" s="802" t="n"/>
      <c r="P6" s="318" t="n"/>
    </row>
    <row r="7" ht="15" customHeight="1">
      <c r="B7" s="318"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318" t="n"/>
    </row>
    <row r="8" ht="15.75" customHeight="1">
      <c r="B8" s="318" t="n"/>
      <c r="C8" s="806" t="n"/>
      <c r="D8" s="807" t="n"/>
      <c r="E8" s="806" t="n"/>
      <c r="F8" s="808" t="n"/>
      <c r="G8" s="808" t="n"/>
      <c r="H8" s="808" t="n"/>
      <c r="I8" s="808" t="n"/>
      <c r="J8" s="808" t="n"/>
      <c r="K8" s="808" t="n"/>
      <c r="L8" s="807" t="n"/>
      <c r="M8" s="474" t="inlineStr">
        <is>
          <t>PÁGINA: 1 de 1</t>
        </is>
      </c>
      <c r="N8" s="801" t="n"/>
      <c r="O8" s="802" t="n"/>
      <c r="P8" s="318" t="n"/>
    </row>
    <row r="9" ht="15.75" customHeight="1">
      <c r="B9" s="318" t="n"/>
      <c r="C9" s="319" t="n"/>
      <c r="D9" s="319" t="n"/>
      <c r="E9" s="320" t="n"/>
      <c r="F9" s="320" t="n"/>
      <c r="G9" s="320" t="n"/>
      <c r="H9" s="320" t="n"/>
      <c r="I9" s="320" t="n"/>
      <c r="J9" s="320" t="n"/>
      <c r="K9" s="320" t="n"/>
      <c r="L9" s="320" t="n"/>
      <c r="M9" s="716" t="n"/>
      <c r="N9" s="716" t="n"/>
      <c r="O9" s="716" t="n"/>
      <c r="P9" s="318" t="n"/>
    </row>
    <row r="10" ht="15.75" customFormat="1" customHeight="1" s="324">
      <c r="A10" s="717" t="n"/>
      <c r="B10" s="708" t="n"/>
      <c r="C10" s="702" t="inlineStr">
        <is>
          <t>FICHA DE INDICADOR</t>
        </is>
      </c>
      <c r="D10" s="812" t="n"/>
      <c r="E10" s="812" t="n"/>
      <c r="F10" s="812" t="n"/>
      <c r="G10" s="812" t="n"/>
      <c r="H10" s="812" t="n"/>
      <c r="I10" s="812" t="n"/>
      <c r="J10" s="812" t="n"/>
      <c r="K10" s="812" t="n"/>
      <c r="L10" s="812" t="n"/>
      <c r="M10" s="812" t="n"/>
      <c r="N10" s="812" t="n"/>
      <c r="O10" s="813" t="n"/>
      <c r="P10" s="708" t="n"/>
      <c r="Q10" s="717" t="n"/>
      <c r="R10" s="717" t="n"/>
      <c r="S10" s="717" t="n"/>
      <c r="T10" s="717" t="n"/>
      <c r="U10" s="717" t="n"/>
      <c r="V10" s="717" t="n"/>
      <c r="W10" s="717" t="n"/>
      <c r="X10" s="717" t="n"/>
      <c r="Y10" s="717" t="n"/>
      <c r="Z10" s="717" t="n"/>
      <c r="AA10" s="717" t="n"/>
      <c r="AB10" s="717" t="n"/>
    </row>
    <row r="11" ht="15.75" customFormat="1" customHeight="1" s="324">
      <c r="A11" s="717" t="n"/>
      <c r="B11" s="708" t="n"/>
      <c r="C11" s="814" t="n"/>
      <c r="D11" s="815" t="n"/>
      <c r="E11" s="815" t="n"/>
      <c r="F11" s="815" t="n"/>
      <c r="G11" s="815" t="n"/>
      <c r="H11" s="815" t="n"/>
      <c r="I11" s="815" t="n"/>
      <c r="J11" s="815" t="n"/>
      <c r="K11" s="815" t="n"/>
      <c r="L11" s="815" t="n"/>
      <c r="M11" s="815" t="n"/>
      <c r="N11" s="815" t="n"/>
      <c r="O11" s="816" t="n"/>
      <c r="P11" s="708" t="n"/>
      <c r="Q11" s="717" t="n"/>
      <c r="R11" s="717" t="n"/>
      <c r="S11" s="717" t="n"/>
      <c r="T11" s="717" t="n"/>
      <c r="U11" s="717" t="n"/>
      <c r="V11" s="717" t="n"/>
      <c r="W11" s="717" t="n"/>
      <c r="X11" s="717" t="n"/>
      <c r="Y11" s="717" t="n"/>
      <c r="Z11" s="717" t="n"/>
      <c r="AA11" s="717" t="n"/>
      <c r="AB11" s="717" t="n"/>
    </row>
    <row r="12" ht="30" customFormat="1" customHeight="1" s="324">
      <c r="A12" s="717" t="n"/>
      <c r="B12" s="708" t="n"/>
      <c r="C12" s="703" t="inlineStr">
        <is>
          <t>MACROPROCESO</t>
        </is>
      </c>
      <c r="D12" s="807" t="n"/>
      <c r="E12" s="705" t="inlineStr">
        <is>
          <t>Misional</t>
        </is>
      </c>
      <c r="F12" s="808" t="n"/>
      <c r="G12" s="808" t="n"/>
      <c r="H12" s="807" t="n"/>
      <c r="I12" s="703" t="inlineStr">
        <is>
          <t>NOMBRE DEL INDICADOR</t>
        </is>
      </c>
      <c r="J12" s="807" t="n"/>
      <c r="K12" s="705" t="inlineStr">
        <is>
          <t>SABER PRO</t>
        </is>
      </c>
      <c r="L12" s="808" t="n"/>
      <c r="M12" s="808" t="n"/>
      <c r="N12" s="808" t="n"/>
      <c r="O12" s="807" t="n"/>
      <c r="P12" s="708" t="n"/>
      <c r="Q12" s="717" t="n"/>
      <c r="R12" s="717" t="n"/>
      <c r="S12" s="717" t="n"/>
      <c r="T12" s="717" t="n"/>
      <c r="U12" s="717" t="n"/>
      <c r="V12" s="717" t="n"/>
      <c r="W12" s="717" t="n"/>
      <c r="X12" s="717" t="n"/>
      <c r="Y12" s="717" t="n"/>
      <c r="Z12" s="717" t="n"/>
      <c r="AA12" s="717" t="n"/>
      <c r="AB12" s="717" t="n"/>
    </row>
    <row r="13" ht="15.75" customFormat="1" customHeight="1" s="324">
      <c r="A13" s="717" t="n"/>
      <c r="B13" s="708" t="n"/>
      <c r="C13" s="684" t="inlineStr">
        <is>
          <t>PROCESO GESTIÓN</t>
        </is>
      </c>
      <c r="D13" s="802" t="n"/>
      <c r="E13" s="685" t="inlineStr">
        <is>
          <t>Formación y Aprendizaje</t>
        </is>
      </c>
      <c r="F13" s="801" t="n"/>
      <c r="G13" s="801" t="n"/>
      <c r="H13" s="801" t="n"/>
      <c r="I13" s="801" t="n"/>
      <c r="J13" s="801" t="n"/>
      <c r="K13" s="801" t="n"/>
      <c r="L13" s="801" t="n"/>
      <c r="M13" s="801" t="n"/>
      <c r="N13" s="801" t="n"/>
      <c r="O13" s="802" t="n"/>
      <c r="P13" s="708" t="n"/>
      <c r="Q13" s="717" t="n"/>
      <c r="R13" s="717" t="n"/>
      <c r="S13" s="717" t="n"/>
      <c r="T13" s="717" t="n"/>
      <c r="U13" s="717" t="n"/>
      <c r="V13" s="717" t="n"/>
      <c r="W13" s="717" t="n"/>
      <c r="X13" s="717" t="n"/>
      <c r="Y13" s="717" t="n"/>
      <c r="Z13" s="717" t="n"/>
      <c r="AA13" s="717" t="n"/>
      <c r="AB13" s="717" t="n"/>
    </row>
    <row r="14" ht="15.75" customFormat="1" customHeight="1" s="324">
      <c r="A14" s="717" t="n"/>
      <c r="B14" s="708" t="n"/>
      <c r="C14" s="684" t="inlineStr">
        <is>
          <t>RESPONSABLE DE MEDICIÓN</t>
        </is>
      </c>
      <c r="D14" s="802" t="n"/>
      <c r="E14" s="706" t="inlineStr">
        <is>
          <t>Jefe de la oficina de Desarrollo Académico</t>
        </is>
      </c>
      <c r="F14" s="801" t="n"/>
      <c r="G14" s="801" t="n"/>
      <c r="H14" s="801" t="n"/>
      <c r="I14" s="801" t="n"/>
      <c r="J14" s="801" t="n"/>
      <c r="K14" s="801" t="n"/>
      <c r="L14" s="801" t="n"/>
      <c r="M14" s="801" t="n"/>
      <c r="N14" s="801" t="n"/>
      <c r="O14" s="802" t="n"/>
      <c r="P14" s="708" t="n"/>
      <c r="Q14" s="717" t="n"/>
      <c r="R14" s="717" t="n"/>
      <c r="S14" s="717" t="n"/>
      <c r="T14" s="717" t="n"/>
      <c r="U14" s="717" t="n"/>
      <c r="V14" s="717" t="n"/>
      <c r="W14" s="717" t="n"/>
      <c r="X14" s="717" t="n"/>
      <c r="Y14" s="717" t="n"/>
      <c r="Z14" s="717" t="n"/>
      <c r="AA14" s="717" t="n"/>
      <c r="AB14" s="717" t="n"/>
    </row>
    <row r="15" ht="15.75" customFormat="1" customHeight="1" s="324">
      <c r="A15" s="717" t="n"/>
      <c r="B15" s="708" t="n"/>
      <c r="C15" s="708" t="n"/>
      <c r="P15" s="708" t="n"/>
      <c r="Q15" s="717" t="n"/>
      <c r="R15" s="717" t="n"/>
      <c r="S15" s="717" t="n"/>
      <c r="T15" s="717" t="n"/>
      <c r="U15" s="717" t="n"/>
      <c r="V15" s="717" t="n"/>
      <c r="W15" s="717" t="n"/>
      <c r="X15" s="717" t="n"/>
      <c r="Y15" s="717" t="n"/>
      <c r="Z15" s="717" t="n"/>
      <c r="AA15" s="717" t="n"/>
      <c r="AB15" s="717" t="n"/>
    </row>
    <row r="16" ht="15.75" customFormat="1" customHeight="1" s="324">
      <c r="A16" s="717" t="n"/>
      <c r="B16" s="708" t="n"/>
      <c r="C16" s="709" t="inlineStr">
        <is>
          <t>1. COMPORTAMIENTO DE INDICADOR</t>
        </is>
      </c>
      <c r="D16" s="801" t="n"/>
      <c r="E16" s="801" t="n"/>
      <c r="F16" s="801" t="n"/>
      <c r="G16" s="801" t="n"/>
      <c r="H16" s="801" t="n"/>
      <c r="I16" s="801" t="n"/>
      <c r="J16" s="801" t="n"/>
      <c r="K16" s="801" t="n"/>
      <c r="L16" s="801" t="n"/>
      <c r="M16" s="801" t="n"/>
      <c r="N16" s="801" t="n"/>
      <c r="O16" s="802" t="n"/>
      <c r="P16" s="708" t="n"/>
      <c r="Q16" s="717" t="n"/>
      <c r="R16" s="717" t="n"/>
      <c r="S16" s="717" t="n"/>
      <c r="T16" s="717" t="n"/>
      <c r="U16" s="717" t="n"/>
      <c r="V16" s="717" t="n"/>
      <c r="W16" s="717" t="n"/>
      <c r="X16" s="717" t="n"/>
      <c r="Y16" s="717" t="n"/>
      <c r="Z16" s="717" t="n"/>
      <c r="AA16" s="717" t="n"/>
      <c r="AB16" s="717" t="n"/>
    </row>
    <row r="17" ht="36" customFormat="1" customHeight="1" s="324">
      <c r="A17" s="717" t="n"/>
      <c r="B17" s="708" t="n"/>
      <c r="C17" s="684" t="inlineStr">
        <is>
          <t xml:space="preserve">CLASIFICACIÓN DE LA MEDICIÓN </t>
        </is>
      </c>
      <c r="D17" s="802" t="n"/>
      <c r="E17" s="817" t="n">
        <v>2</v>
      </c>
      <c r="F17" s="801" t="n"/>
      <c r="G17" s="802" t="n"/>
      <c r="H17" s="684" t="inlineStr">
        <is>
          <t>TIPO DE INDICADOR</t>
        </is>
      </c>
      <c r="I17" s="802" t="n"/>
      <c r="J17" s="481" t="inlineStr">
        <is>
          <t>Acreditación</t>
        </is>
      </c>
      <c r="K17" s="802" t="n"/>
      <c r="L17" s="684" t="inlineStr">
        <is>
          <t>META ANUAL</t>
        </is>
      </c>
      <c r="M17" s="802" t="n"/>
      <c r="N17" s="588" t="n">
        <v>147</v>
      </c>
      <c r="O17" s="802" t="n"/>
      <c r="P17" s="716" t="n"/>
      <c r="Q17" s="717" t="n"/>
      <c r="R17" s="718" t="n"/>
      <c r="S17" s="717" t="n"/>
      <c r="W17" s="717" t="n"/>
      <c r="X17" s="717" t="n"/>
      <c r="Y17" s="717" t="n"/>
      <c r="Z17" s="717" t="n"/>
      <c r="AA17" s="717" t="n"/>
      <c r="AB17" s="717" t="n"/>
    </row>
    <row r="18" ht="15.75" customFormat="1" customHeight="1" s="324">
      <c r="A18" s="717" t="n"/>
      <c r="B18" s="708" t="n"/>
      <c r="C18" s="684" t="inlineStr">
        <is>
          <t>FORMULA</t>
        </is>
      </c>
      <c r="D18" s="800" t="n"/>
      <c r="E18" s="762" t="inlineStr">
        <is>
          <t>Promedio global de resultados saber pro superior a la media nacional</t>
        </is>
      </c>
      <c r="F18" s="805" t="n"/>
      <c r="G18" s="805" t="n"/>
      <c r="H18" s="805" t="n"/>
      <c r="I18" s="805" t="n"/>
      <c r="J18" s="805" t="n"/>
      <c r="K18" s="800" t="n"/>
      <c r="L18" s="684" t="inlineStr">
        <is>
          <t>UNIDAD DE MEDIDA</t>
        </is>
      </c>
      <c r="M18" s="800" t="n"/>
      <c r="N18" s="824" t="inlineStr">
        <is>
          <t>Puntos</t>
        </is>
      </c>
      <c r="O18" s="800" t="n"/>
      <c r="W18" s="717" t="n"/>
      <c r="X18" s="717" t="n"/>
      <c r="Y18" s="717" t="n"/>
      <c r="Z18" s="717" t="n"/>
      <c r="AA18" s="717" t="n"/>
      <c r="AB18" s="717" t="n"/>
    </row>
    <row r="19" ht="15.75" customFormat="1" customHeight="1" s="324">
      <c r="A19" s="717" t="n"/>
      <c r="B19" s="708" t="n"/>
      <c r="C19" s="806" t="n"/>
      <c r="D19" s="807" t="n"/>
      <c r="E19" s="806" t="n"/>
      <c r="F19" s="808" t="n"/>
      <c r="G19" s="808" t="n"/>
      <c r="H19" s="808" t="n"/>
      <c r="I19" s="808" t="n"/>
      <c r="J19" s="808" t="n"/>
      <c r="K19" s="807" t="n"/>
      <c r="L19" s="806" t="n"/>
      <c r="M19" s="807" t="n"/>
      <c r="N19" s="806" t="n"/>
      <c r="O19" s="807" t="n"/>
      <c r="P19" s="320" t="n"/>
      <c r="Q19" s="733" t="n"/>
      <c r="R19" s="733" t="n"/>
      <c r="S19" s="734" t="n"/>
      <c r="U19" s="773" t="n"/>
      <c r="V19" s="734" t="n"/>
      <c r="W19" s="717" t="n"/>
      <c r="X19" s="717" t="n"/>
      <c r="Y19" s="717" t="n"/>
      <c r="Z19" s="717" t="n"/>
      <c r="AA19" s="717" t="n"/>
      <c r="AB19" s="717" t="n"/>
    </row>
    <row r="20" ht="15.75" customFormat="1" customHeight="1" s="324">
      <c r="A20" s="717" t="n"/>
      <c r="B20" s="708"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320" t="n"/>
      <c r="Q20" s="733" t="n"/>
      <c r="W20" s="717" t="n"/>
      <c r="X20" s="717" t="n"/>
      <c r="Y20" s="717" t="n"/>
      <c r="Z20" s="717" t="n"/>
      <c r="AA20" s="717" t="n"/>
      <c r="AB20" s="717" t="n"/>
    </row>
    <row r="21" ht="15.75" customFormat="1" customHeight="1" s="324">
      <c r="A21" s="717" t="n"/>
      <c r="B21" s="708"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320" t="n"/>
      <c r="Q21" s="733" t="n"/>
      <c r="W21" s="717" t="n"/>
      <c r="X21" s="717" t="n"/>
      <c r="Y21" s="717" t="n"/>
      <c r="Z21" s="717" t="n"/>
      <c r="AA21" s="717" t="n"/>
      <c r="AB21" s="717" t="n"/>
    </row>
    <row r="22" ht="38.25" customFormat="1" customHeight="1" s="324">
      <c r="A22" s="717" t="n"/>
      <c r="B22" s="708" t="n"/>
      <c r="C22" s="806" t="n"/>
      <c r="D22" s="807" t="n"/>
      <c r="E22" s="806" t="n"/>
      <c r="F22" s="808" t="n"/>
      <c r="G22" s="807" t="n"/>
      <c r="H22" s="806" t="n"/>
      <c r="I22" s="807" t="n"/>
      <c r="J22" s="806" t="n"/>
      <c r="K22" s="807" t="n"/>
      <c r="L22" s="108" t="inlineStr">
        <is>
          <t>&lt; 147</t>
        </is>
      </c>
      <c r="M22" s="109" t="n">
        <v>147</v>
      </c>
      <c r="N22" s="110" t="inlineStr">
        <is>
          <t>147 +6 P</t>
        </is>
      </c>
      <c r="O22" s="111" t="inlineStr">
        <is>
          <t>147 ≥ + 7 P</t>
        </is>
      </c>
      <c r="P22" s="320" t="n"/>
      <c r="Q22" s="733" t="n"/>
      <c r="W22" s="717" t="n"/>
      <c r="X22" s="717" t="n"/>
      <c r="Y22" s="717" t="n"/>
      <c r="Z22" s="717" t="n"/>
      <c r="AA22" s="717" t="n"/>
      <c r="AB22" s="717" t="n"/>
    </row>
    <row r="23" ht="15.75" customFormat="1" customHeight="1" s="324">
      <c r="A23" s="717" t="n"/>
      <c r="B23" s="708" t="n"/>
      <c r="C23" s="684" t="inlineStr">
        <is>
          <t>ORIGEN DE DATOS</t>
        </is>
      </c>
      <c r="D23" s="800" t="n"/>
      <c r="E23" s="762" t="inlineStr">
        <is>
          <t>Sistema PRISMA ICFES</t>
        </is>
      </c>
      <c r="F23" s="805" t="n"/>
      <c r="G23" s="800" t="n"/>
      <c r="H23" s="763" t="inlineStr">
        <is>
          <t>FRECUENCIA DE LA MEDICIÓN</t>
        </is>
      </c>
      <c r="I23" s="800" t="n"/>
      <c r="J23" s="762" t="inlineStr">
        <is>
          <t>ANUAL</t>
        </is>
      </c>
      <c r="K23" s="800" t="n"/>
      <c r="L23" s="763" t="inlineStr">
        <is>
          <t>FRECUENCIA DE RESULTADO</t>
        </is>
      </c>
      <c r="M23" s="800" t="n"/>
      <c r="N23" s="762" t="inlineStr">
        <is>
          <t>ANUAL</t>
        </is>
      </c>
      <c r="O23" s="800" t="n"/>
      <c r="P23" s="320" t="n"/>
      <c r="Q23" s="733" t="n"/>
      <c r="W23" s="717" t="n"/>
      <c r="X23" s="717" t="n"/>
      <c r="Y23" s="717" t="n"/>
      <c r="Z23" s="717" t="n"/>
      <c r="AA23" s="717" t="n"/>
      <c r="AB23" s="717" t="n"/>
    </row>
    <row r="24" ht="15.75" customFormat="1" customHeight="1" s="324">
      <c r="A24" s="717" t="n"/>
      <c r="B24" s="708" t="n"/>
      <c r="C24" s="806" t="n"/>
      <c r="D24" s="807" t="n"/>
      <c r="E24" s="806" t="n"/>
      <c r="F24" s="808" t="n"/>
      <c r="G24" s="807" t="n"/>
      <c r="H24" s="806" t="n"/>
      <c r="I24" s="807" t="n"/>
      <c r="J24" s="806" t="n"/>
      <c r="K24" s="807" t="n"/>
      <c r="L24" s="806" t="n"/>
      <c r="M24" s="807" t="n"/>
      <c r="N24" s="806" t="n"/>
      <c r="O24" s="807" t="n"/>
      <c r="P24" s="320" t="n"/>
      <c r="Q24" s="733" t="n"/>
      <c r="W24" s="717" t="n"/>
      <c r="X24" s="717" t="n"/>
      <c r="Y24" s="717" t="n"/>
      <c r="Z24" s="717" t="n"/>
      <c r="AA24" s="717" t="n"/>
      <c r="AB24" s="717" t="n"/>
    </row>
    <row r="25" ht="15.75" customHeight="1">
      <c r="B25" s="318" t="n"/>
      <c r="C25" s="331" t="n"/>
      <c r="D25" s="331" t="n"/>
      <c r="E25" s="768" t="n"/>
      <c r="F25" s="768" t="n"/>
      <c r="G25" s="331" t="n"/>
      <c r="H25" s="331" t="n"/>
      <c r="I25" s="331" t="n"/>
      <c r="J25" s="716" t="n"/>
      <c r="K25" s="716" t="n"/>
      <c r="L25" s="331" t="n"/>
      <c r="M25" s="331" t="n"/>
      <c r="N25" s="716" t="n"/>
      <c r="O25" s="716" t="n"/>
      <c r="P25" s="333" t="n"/>
      <c r="Q25" s="334" t="n"/>
    </row>
    <row r="26">
      <c r="B26" s="318" t="n"/>
      <c r="C26" s="413" t="inlineStr">
        <is>
          <t>RESULTADOS</t>
        </is>
      </c>
      <c r="D26" s="805" t="n"/>
      <c r="E26" s="805" t="n"/>
      <c r="F26" s="805" t="n"/>
      <c r="G26" s="805" t="n"/>
      <c r="H26" s="805" t="n"/>
      <c r="I26" s="805" t="n"/>
      <c r="J26" s="805" t="n"/>
      <c r="K26" s="805" t="n"/>
      <c r="L26" s="805" t="n"/>
      <c r="M26" s="805" t="n"/>
      <c r="N26" s="805" t="n"/>
      <c r="O26" s="800" t="n"/>
      <c r="P26" s="333" t="n"/>
      <c r="Q26" s="334" t="n"/>
    </row>
    <row r="27" ht="15" customHeight="1">
      <c r="B27" s="318" t="n"/>
      <c r="C27" s="769" t="n"/>
      <c r="J27" s="761" t="inlineStr">
        <is>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is>
      </c>
      <c r="O27" s="804" t="n"/>
      <c r="P27" s="333" t="n"/>
      <c r="Q27" s="334" t="n"/>
      <c r="R27" s="733" t="n"/>
      <c r="S27" s="777" t="n"/>
      <c r="U27" s="733" t="n"/>
      <c r="V27" s="734" t="n"/>
    </row>
    <row r="28" ht="15" customHeight="1">
      <c r="B28" s="318" t="n"/>
      <c r="C28" s="803" t="n"/>
      <c r="J28" s="531" t="inlineStr">
        <is>
          <t>Los datos indican un crecimiento en los acompañamientos entre el primer trimestre y el segundo trimestre de más del 100% por la contratación del personal de la oficina. En el tercer trimestre se muestra un decrecimiento con respecto al periodo anterior por las vacaciones a mitad de año, las personas se reintegraron entre julio y agosto.
Comparativamente el promedio global general institucional se mantiene en 145 puntos para las vigencias 2018 (Media nacional 148) y 2019 (Media nacional 147) dejando a la Universidad dos (2) puntos por debajo del promedio nacional; no obstante ocho (8) programas académicos presentan promedios por encima de la media nacional. Así mismo, el 51% del total de estudiantes presentes, alcanzan promedios por encima de la media nacional para el área especifica del conocimiento. 
NOTA ACLARATORIA. La medición del indicador se realiza anualmente soportado en los resultados, que en el Sistema Prisma del ICFES reporta de la vigencia anterior. Los resultados institucionales y por programa académico fueron socializados en la sesión del Consejo Académico del 17 de abril de 2020.</t>
        </is>
      </c>
      <c r="O28" s="804" t="n"/>
      <c r="P28" s="333" t="n"/>
      <c r="Q28" s="334" t="n"/>
    </row>
    <row r="29">
      <c r="B29" s="318" t="n"/>
      <c r="C29" s="803" t="n"/>
      <c r="O29" s="804" t="n"/>
      <c r="P29" s="333" t="n"/>
      <c r="Q29" s="334" t="n"/>
    </row>
    <row r="30">
      <c r="B30" s="318" t="n"/>
      <c r="C30" s="803" t="n"/>
      <c r="O30" s="804" t="n"/>
      <c r="P30" s="333" t="n"/>
      <c r="Q30" s="334" t="n"/>
    </row>
    <row r="31">
      <c r="B31" s="318" t="n"/>
      <c r="C31" s="803" t="n"/>
      <c r="O31" s="804" t="n"/>
      <c r="P31" s="333" t="n"/>
      <c r="Q31" s="334" t="n"/>
    </row>
    <row r="32">
      <c r="B32" s="318" t="n"/>
      <c r="C32" s="803" t="n"/>
      <c r="O32" s="804" t="n"/>
      <c r="P32" s="333" t="n"/>
      <c r="Q32" s="334" t="n"/>
    </row>
    <row r="33">
      <c r="B33" s="318" t="n"/>
      <c r="C33" s="803" t="n"/>
      <c r="O33" s="804" t="n"/>
      <c r="P33" s="333" t="n"/>
      <c r="Q33" s="334" t="n"/>
    </row>
    <row r="34">
      <c r="B34" s="318" t="n"/>
      <c r="C34" s="803" t="n"/>
      <c r="O34" s="804" t="n"/>
      <c r="P34" s="333" t="n"/>
      <c r="Q34" s="334" t="n"/>
    </row>
    <row r="35">
      <c r="B35" s="318" t="n"/>
      <c r="C35" s="803" t="n"/>
      <c r="O35" s="804" t="n"/>
      <c r="P35" s="333" t="n"/>
      <c r="Q35" s="334" t="n"/>
    </row>
    <row r="36">
      <c r="B36" s="318" t="n"/>
      <c r="C36" s="803" t="n"/>
      <c r="O36" s="804" t="n"/>
      <c r="P36" s="333" t="n"/>
      <c r="Q36" s="334" t="n"/>
    </row>
    <row r="37">
      <c r="B37" s="318" t="n"/>
      <c r="C37" s="803" t="n"/>
      <c r="O37" s="804" t="n"/>
      <c r="P37" s="333" t="n"/>
      <c r="Q37" s="334" t="n"/>
    </row>
    <row r="38">
      <c r="B38" s="318" t="n"/>
      <c r="C38" s="803" t="n"/>
      <c r="O38" s="804" t="n"/>
      <c r="P38" s="333" t="n"/>
      <c r="Q38" s="334" t="n"/>
    </row>
    <row r="39">
      <c r="B39" s="318" t="n"/>
      <c r="C39" s="803" t="n"/>
      <c r="O39" s="804" t="n"/>
      <c r="P39" s="333" t="n"/>
      <c r="Q39" s="334" t="n"/>
    </row>
    <row r="40">
      <c r="B40" s="318" t="n"/>
      <c r="C40" s="803" t="n"/>
      <c r="O40" s="804" t="n"/>
      <c r="P40" s="333" t="n"/>
      <c r="Q40" s="334" t="n"/>
    </row>
    <row r="41" ht="17.25" customHeight="1">
      <c r="B41" s="318" t="n"/>
      <c r="C41" s="803" t="n"/>
      <c r="O41" s="804" t="n"/>
      <c r="P41" s="318" t="n"/>
    </row>
    <row r="42" ht="15" customHeight="1">
      <c r="B42" s="318" t="n"/>
      <c r="C42" s="803" t="n"/>
      <c r="J42" s="761" t="inlineStr">
        <is>
          <t>ACCIÓN FORMULADA
Reformular la meta para el próximo año dependiendo de los recursos asignados.</t>
        </is>
      </c>
      <c r="O42" s="804" t="n"/>
      <c r="P42" s="318" t="n"/>
    </row>
    <row r="43">
      <c r="B43" s="318" t="n"/>
      <c r="C43" s="803" t="n"/>
      <c r="J43" s="531" t="inlineStr">
        <is>
          <t>Se generó la Ruta de Fortalecimiento y Mejoramiento de Resultados PRUEBA SABER, aprobada por el Consejo Académico en sesión del 17 abril de 2020.
Se establecerá el plan de mejoramiento institucional por cada uno de los programas académicos.
Se generaran mecanismos de comunicación permanente mediados por la tecnología, herramienta teams y MEDIT a un clic en la plataforma institucional.</t>
        </is>
      </c>
      <c r="O43" s="804" t="n"/>
      <c r="P43" s="318" t="n"/>
    </row>
    <row r="44">
      <c r="B44" s="318" t="n"/>
      <c r="C44" s="803" t="n"/>
      <c r="O44" s="804" t="n"/>
      <c r="P44" s="318" t="n"/>
    </row>
    <row r="45">
      <c r="B45" s="318" t="n"/>
      <c r="C45" s="803" t="n"/>
      <c r="O45" s="804" t="n"/>
      <c r="P45" s="318" t="n"/>
    </row>
    <row r="46">
      <c r="B46" s="318" t="n"/>
      <c r="C46" s="803" t="n"/>
      <c r="O46" s="804" t="n"/>
      <c r="P46" s="318" t="n"/>
    </row>
    <row r="47">
      <c r="B47" s="318" t="n"/>
      <c r="C47" s="803" t="n"/>
      <c r="O47" s="804" t="n"/>
      <c r="P47" s="318" t="n"/>
    </row>
    <row r="48">
      <c r="B48" s="318" t="n"/>
      <c r="C48" s="803" t="n"/>
      <c r="O48" s="804" t="n"/>
      <c r="P48" s="318" t="n"/>
    </row>
    <row r="49">
      <c r="B49" s="318" t="n"/>
      <c r="C49" s="803" t="n"/>
      <c r="J49" s="772" t="inlineStr">
        <is>
          <t xml:space="preserve">RESPONSABLE </t>
        </is>
      </c>
      <c r="O49" s="804" t="n"/>
      <c r="P49" s="318" t="n"/>
    </row>
    <row r="50">
      <c r="B50" s="318" t="n"/>
      <c r="C50" s="803" t="n"/>
      <c r="J50" s="759">
        <f>E14</f>
        <v/>
      </c>
      <c r="O50" s="804" t="n"/>
      <c r="P50" s="318" t="n"/>
    </row>
    <row r="51">
      <c r="B51" s="318" t="n"/>
      <c r="C51" s="806" t="n"/>
      <c r="D51" s="808" t="n"/>
      <c r="E51" s="808" t="n"/>
      <c r="F51" s="808" t="n"/>
      <c r="G51" s="808" t="n"/>
      <c r="H51" s="808" t="n"/>
      <c r="I51" s="808" t="n"/>
      <c r="J51" s="335" t="n"/>
      <c r="K51" s="335" t="n"/>
      <c r="L51" s="335" t="n"/>
      <c r="M51" s="335" t="n"/>
      <c r="N51" s="335" t="n"/>
      <c r="O51" s="336" t="n"/>
      <c r="P51" s="318" t="n"/>
    </row>
    <row r="52">
      <c r="B52" s="318" t="n"/>
      <c r="C52" s="768" t="n"/>
      <c r="D52" s="768" t="n"/>
      <c r="E52" s="768" t="n"/>
      <c r="F52" s="768" t="n"/>
      <c r="G52" s="768" t="n"/>
      <c r="H52" s="768" t="n"/>
      <c r="I52" s="768" t="n"/>
      <c r="J52" s="484" t="n"/>
      <c r="K52" s="484" t="n"/>
      <c r="L52" s="484" t="n"/>
      <c r="M52" s="484" t="n"/>
      <c r="N52" s="484" t="n"/>
      <c r="O52" s="484" t="n"/>
      <c r="P52" s="318" t="n"/>
    </row>
    <row r="53" ht="15" customHeight="1">
      <c r="B53" s="318" t="n"/>
      <c r="C53" s="778" t="inlineStr">
        <is>
          <t>PERIODO DE EVALUACIÓN</t>
        </is>
      </c>
      <c r="D53" s="801" t="n"/>
      <c r="E53" s="801" t="n"/>
      <c r="F53" s="801" t="n"/>
      <c r="G53" s="801" t="n"/>
      <c r="H53" s="801" t="n"/>
      <c r="I53" s="801" t="n"/>
      <c r="J53" s="801" t="n"/>
      <c r="K53" s="801" t="n"/>
      <c r="L53" s="801" t="n"/>
      <c r="M53" s="801" t="n"/>
      <c r="N53" s="801" t="n"/>
      <c r="O53" s="802" t="n"/>
      <c r="P53" s="318" t="n"/>
    </row>
    <row r="54" ht="15.75" customHeight="1">
      <c r="B54" s="318" t="n"/>
      <c r="C54" s="338" t="inlineStr">
        <is>
          <t>AÑO</t>
        </is>
      </c>
      <c r="D54" s="339" t="n">
        <v>2019</v>
      </c>
      <c r="E54" s="339">
        <f>IF(J23="MENSUAL","FEBRERO",IF(J23="TRIMESTRAL","JUNIO",IF(J23="SEMESTRAL","DICIEMBRE","")))</f>
        <v/>
      </c>
      <c r="F54" s="339">
        <f>IF(J23="MENSUAL","MARZO",IF(J23="TRIMESTRAL","SEPTIEMBRE",""))</f>
        <v/>
      </c>
      <c r="G54" s="339">
        <f>IF(J23="MENSUAL","ABRIL",IF(J23="TRIMESTRAL","DICIEMBRE",""))</f>
        <v/>
      </c>
      <c r="H54" s="339">
        <f>IF(J23="MENSUAL","MAYO","")</f>
        <v/>
      </c>
      <c r="I54" s="339">
        <f>IF(J23="MENSUAL","JUNIO","")</f>
        <v/>
      </c>
      <c r="J54" s="339">
        <f>IF(J23="MENSUAL","JULIO","")</f>
        <v/>
      </c>
      <c r="K54" s="339">
        <f>IF(J23="MENSUAL","AGOSTO","")</f>
        <v/>
      </c>
      <c r="L54" s="339">
        <f>IF(J23="MENSUAL","SEPTIEMBRE","")</f>
        <v/>
      </c>
      <c r="M54" s="339">
        <f>IF(J23="MENSUAL","OCTUBRE","")</f>
        <v/>
      </c>
      <c r="N54" s="339">
        <f>IF(J23="MENSUAL","NOVIEMBRE","")</f>
        <v/>
      </c>
      <c r="O54" s="339">
        <f>IF(J23="MENSUAL","DICIEMBRE","")</f>
        <v/>
      </c>
      <c r="P54" s="318" t="n"/>
    </row>
    <row r="55" ht="15.75" customHeight="1">
      <c r="B55" s="318" t="n"/>
      <c r="C55" s="340">
        <f>G18</f>
        <v/>
      </c>
      <c r="D55" s="339" t="n">
        <v>145</v>
      </c>
      <c r="E55" s="339" t="n"/>
      <c r="F55" s="339" t="n"/>
      <c r="G55" s="339" t="n"/>
      <c r="H55" s="339" t="n"/>
      <c r="I55" s="339" t="n"/>
      <c r="J55" s="339" t="n"/>
      <c r="K55" s="339" t="n"/>
      <c r="L55" s="339" t="n"/>
      <c r="M55" s="339" t="n"/>
      <c r="N55" s="339" t="n"/>
      <c r="O55" s="339" t="n"/>
      <c r="P55" s="318" t="n"/>
    </row>
    <row r="56" ht="15.75" customHeight="1">
      <c r="B56" s="318" t="n"/>
      <c r="C56" s="341">
        <f>G19</f>
        <v/>
      </c>
      <c r="D56" s="342" t="n"/>
      <c r="E56" s="342" t="n"/>
      <c r="F56" s="342" t="n"/>
      <c r="G56" s="342" t="n"/>
      <c r="H56" s="342" t="n"/>
      <c r="I56" s="342" t="n"/>
      <c r="J56" s="342" t="n"/>
      <c r="K56" s="342" t="n"/>
      <c r="L56" s="342" t="n"/>
      <c r="M56" s="342" t="n"/>
      <c r="N56" s="342" t="n"/>
      <c r="O56" s="343" t="n"/>
      <c r="P56" s="318" t="n"/>
    </row>
    <row r="57">
      <c r="B57" s="318" t="n"/>
      <c r="C57" s="344" t="inlineStr">
        <is>
          <t xml:space="preserve">VALOR </t>
        </is>
      </c>
      <c r="D57" s="345">
        <f>IFERROR(IF($E$17=1,D55/D56,IF($E$17=2,D55,"")),"")</f>
        <v/>
      </c>
      <c r="E57" s="346">
        <f>IFERROR(IF($E$17=1,E55/E56,IF($E$17=2,E55,"")),"")</f>
        <v/>
      </c>
      <c r="F57" s="346">
        <f>IFERROR(IF($E$17=1,F55/F56,IF($E$17=2,F55,"")),"")</f>
        <v/>
      </c>
      <c r="G57" s="346">
        <f>IFERROR(IF($E$17=1,G55/G56,IF($E$17=2,G55,"")),"")</f>
        <v/>
      </c>
      <c r="H57" s="346">
        <f>IFERROR(IF($E$17=1,H55/H56,IF($E$17=2,H55,"")),"")</f>
        <v/>
      </c>
      <c r="I57" s="346">
        <f>IFERROR(IF($E$17=1,I55/I56,IF($E$17=2,I55,"")),"")</f>
        <v/>
      </c>
      <c r="J57" s="346">
        <f>IFERROR(IF($E$17=1,J55/J56,IF($E$17=2,J55,"")),"")</f>
        <v/>
      </c>
      <c r="K57" s="346">
        <f>IFERROR(IF($E$17=1,K55/K56,IF($E$17=2,K55,"")),"")</f>
        <v/>
      </c>
      <c r="L57" s="346">
        <f>IFERROR(IF($E$17=1,L55/L56,IF($E$17=2,L55,"")),"")</f>
        <v/>
      </c>
      <c r="M57" s="346">
        <f>IFERROR(IF($E$17=1,M55/M56,IF($E$17=2,M55,"")),"")</f>
        <v/>
      </c>
      <c r="N57" s="346">
        <f>IFERROR(IF($E$17=1,N55/N56,IF($E$17=2,N55,"")),"")</f>
        <v/>
      </c>
      <c r="O57" s="346">
        <f>IFERROR(IF($E$17=1,O55/O56,IF($E$17=2,O55,"")),"")</f>
        <v/>
      </c>
      <c r="P57" s="318" t="n"/>
    </row>
    <row r="58">
      <c r="B58" s="318" t="n"/>
      <c r="C58" s="347" t="inlineStr">
        <is>
          <t>META PONDERADA</t>
        </is>
      </c>
      <c r="D58" s="20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8" s="348">
        <f>IF(AND(N23="ANUAL",J23="MENSUAL"),N17/12+D58,IF(AND(N23="ANUAL",J23="TRIMESTRAL"),N17/4+D58,IF(AND(N23="ANUAL",J23="SEMESTRAL"),N17/2+D58,IF(AND(N23="SEMESTRAL",J23="MENSUAL"),N17/6+D58,IF(AND(N23="SEMESTRAL",J23="TRIMESTRAL"),N17/2+D58,IF(AND(N23="SEMESTRAL",J23="SEMESTRAL"),N17,IF(AND(N23="TRIMESTRAL",J23="MENSUAL"),N17/3+D58,IF(AND(N23="TRIMESTRAL",J23="TRIMESTRAL"),N17,IF(AND(N23="MENSUAL",J23="MENSUAL"),N17,"")))))))))</f>
        <v/>
      </c>
      <c r="F58" s="348">
        <f>IF(AND(N23="ANUAL",J23="MENSUAL"),N17/12+E58,IF(AND(N23="ANUAL",J23="TRIMESTRAL"),N17/4+E58,IF(AND(N23="SEMESTRAL",J23="MENSUAL"),N17/6+E58,IF(AND(N23="SEMESTRAL",J23="TRIMESTRAL"),N17/2,IF(AND(N23="TRIMESTRAL",J23="MENSUAL"),N17/3+E58,IF(AND(N23="TRIMESTRAL",J23="TRIMESTRAL"),N17,IF(AND(N23="MENSUAL",J23="MENSUAL"),N17,"")))))))</f>
        <v/>
      </c>
      <c r="G58" s="348">
        <f>IF(AND(N23="ANUAL",J23="MENSUAL"),N17/12+F58,IF(AND(N23="ANUAL",J23="TRIMESTRAL"),N17/4+F58,IF(AND(N23="SEMESTRAL",J23="MENSUAL"),N17/6+F58,IF(AND(N23="SEMESTRAL",J23="TRIMESTRAL"),N17/2+F58,IF(AND(N23="TRIMESTRAL",J23="MENSUAL"),N17/3,IF(AND(N23="TRIMESTRAL",J23="TRIMESTRAL"),N17,IF(AND(N23="MENSUAL",J23="MENSUAL"),N17,"")))))))</f>
        <v/>
      </c>
      <c r="H58" s="348">
        <f>IF(AND($N$23="ANUAL",$J$23="MENSUAL"),$N$17/12+G58,IF(AND(N23="SEMESTRAL",J23="MENSUAL"),N17/6+G58,IF(AND(N23="TRIMESTRAL",J23="MENSUAL"),N17/3+G58,IF(AND(N23="MENSUAL",J23="MENSUAL"),N17,""))))</f>
        <v/>
      </c>
      <c r="I58" s="348">
        <f>IF(AND($N$23="ANUAL",$J$23="MENSUAL"),$N$17/12+H58,IF(AND(N23="SEMESTRAL",J23="MENSUAL"),N17/6+H58,IF(AND(N23="TRIMESTRAL",J23="MENSUAL"),N17/3+H58,IF(AND(N23="MENSUAL",J23="MENSUAL"),N17,""))))</f>
        <v/>
      </c>
      <c r="J58" s="348">
        <f>IF(AND($N$23="ANUAL",$J$23="MENSUAL"),$N$17/12+I58,IF(AND(N23="SEMESTRAL",J23="MENSUAL"),N17/6,IF(AND(N23="TRIMESTRAL",J23="MENSUAL"),N17/3,IF(AND(N23="MENSUAL",J23="MENSUAL"),N17,""))))</f>
        <v/>
      </c>
      <c r="K58" s="348">
        <f>IF(AND($N$23="ANUAL",$J$23="MENSUAL"),$N$17/12+J58,IF(AND(N23="SEMESTRAL",J23="MENSUAL"),N17/6+J58,IF(AND(N23="TRIMESTRAL",J23="MENSUAL"),N17/3+J58,IF(AND(N23="MENSUAL",J23="MENSUAL"),N17,""))))</f>
        <v/>
      </c>
      <c r="L58" s="348">
        <f>IF(AND($N$23="ANUAL",$J$23="MENSUAL"),$N$17/12+K58,IF(AND(N23="SEMESTRAL",J23="MENSUAL"),N17/6+K58,IF(AND(N23="TRIMESTRAL",J23="MENSUAL"),N17/3+K58,IF(AND(N23="MENSUAL",J23="MENSUAL"),N17,""))))</f>
        <v/>
      </c>
      <c r="M58" s="348">
        <f>IF(AND($N$23="ANUAL",$J$23="MENSUAL"),$N$17/12+L58,IF(AND(N23="SEMESTRAL",J23="MENSUAL"),N17/6+L58,IF(AND(N23="TRIMESTRAL",J23="MENSUAL"),N17/3,IF(AND(N23="MENSUAL",J23="MENSUAL"),N17,""))))</f>
        <v/>
      </c>
      <c r="N58" s="348">
        <f>IF(AND($N$23="ANUAL",$J$23="MENSUAL"),$N$17/12+M58,IF(AND(N23="SEMESTRAL",J23="MENSUAL"),N17/6+M58,IF(AND(N23="TRIMESTRAL",J23="MENSUAL"),N17/3+M58,IF(AND(N23="MENSUAL",J23="MENSUAL"),N17,""))))</f>
        <v/>
      </c>
      <c r="O58" s="348">
        <f>IF(AND($N$23="ANUAL",$J$23="MENSUAL"),$N$17/12+N58,IF(AND(N23="SEMESTRAL",J23="MENSUAL"),N17/6+N58,IF(AND(N23="TRIMESTRAL",J23="MENSUAL"),N17/3+N58,IF(AND(N23="MENSUAL",J23="MENSUAL"),N17,""))))</f>
        <v/>
      </c>
      <c r="P58" s="318" t="n"/>
    </row>
    <row r="59">
      <c r="B59" s="318" t="n"/>
      <c r="C59" s="349" t="n"/>
      <c r="D59" s="350" t="n"/>
      <c r="E59" s="350" t="n"/>
      <c r="F59" s="350" t="n"/>
      <c r="G59" s="350" t="n"/>
      <c r="H59" s="350" t="n"/>
      <c r="I59" s="350" t="n"/>
      <c r="J59" s="350" t="n"/>
      <c r="K59" s="350" t="n"/>
      <c r="L59" s="350" t="n"/>
      <c r="M59" s="350" t="n"/>
      <c r="N59" s="350" t="n"/>
      <c r="O59" s="350" t="n"/>
      <c r="P59" s="318" t="n"/>
    </row>
    <row r="60">
      <c r="B60" s="318" t="n"/>
      <c r="C60" s="779" t="inlineStr">
        <is>
          <t>NIVEL DE SEGREGACIÓN *</t>
        </is>
      </c>
      <c r="D60" s="805" t="n"/>
      <c r="E60" s="805" t="n"/>
      <c r="F60" s="805" t="n"/>
      <c r="G60" s="805" t="n"/>
      <c r="H60" s="805" t="n"/>
      <c r="I60" s="805" t="n"/>
      <c r="J60" s="805" t="n"/>
      <c r="K60" s="805" t="n"/>
      <c r="L60" s="805" t="n"/>
      <c r="M60" s="805" t="n"/>
      <c r="N60" s="805" t="n"/>
      <c r="O60" s="800" t="n"/>
      <c r="P60" s="318" t="n"/>
    </row>
    <row r="61">
      <c r="B61" s="318" t="n"/>
      <c r="C61" s="781" t="inlineStr">
        <is>
          <t>UNIDAD SEGREGADA (Ej. Facultad, Programa Académico, Área)</t>
        </is>
      </c>
      <c r="D61" s="820" t="n"/>
      <c r="E61" s="820" t="n"/>
      <c r="F61" s="821" t="n"/>
      <c r="G61" s="781" t="inlineStr">
        <is>
          <t>RESULTADO</t>
        </is>
      </c>
      <c r="H61" s="820" t="n"/>
      <c r="I61" s="820" t="n"/>
      <c r="J61" s="821" t="n"/>
      <c r="K61" s="781" t="inlineStr">
        <is>
          <t>ANÁLISIS DE DATOS SEGREGADO</t>
        </is>
      </c>
      <c r="L61" s="820" t="n"/>
      <c r="M61" s="820" t="n"/>
      <c r="N61" s="820" t="n"/>
      <c r="O61" s="821" t="n"/>
      <c r="P61" s="318" t="n"/>
    </row>
    <row r="62" ht="43.5" customHeight="1">
      <c r="B62" s="318" t="n"/>
      <c r="C62" s="785" t="inlineStr">
        <is>
          <t>Administración de empresas - Fusagasugá</t>
        </is>
      </c>
      <c r="D62" s="820" t="n"/>
      <c r="E62" s="820" t="n"/>
      <c r="F62" s="821" t="n"/>
      <c r="G62" s="785" t="n">
        <v>146</v>
      </c>
      <c r="H62" s="820" t="n"/>
      <c r="I62" s="820" t="n"/>
      <c r="J62" s="821" t="n"/>
      <c r="K62" s="583" t="inlineStr">
        <is>
          <t>El programa se encuentra un punto (1) por debajo del promedio nacional y cinco (5) puntos por encima del promedio del grupo de referencia para el área especifica de conocimiento.</t>
        </is>
      </c>
      <c r="L62" s="820" t="n"/>
      <c r="M62" s="820" t="n"/>
      <c r="N62" s="820" t="n"/>
      <c r="O62" s="821" t="n"/>
      <c r="P62" s="318" t="n"/>
    </row>
    <row r="63" ht="42" customHeight="1">
      <c r="B63" s="318" t="n"/>
      <c r="C63" s="785" t="inlineStr">
        <is>
          <t>Administración de empresas - Girardot</t>
        </is>
      </c>
      <c r="D63" s="820" t="n"/>
      <c r="E63" s="820" t="n"/>
      <c r="F63" s="821" t="n"/>
      <c r="G63" s="785" t="n">
        <v>136</v>
      </c>
      <c r="H63" s="820" t="n"/>
      <c r="I63" s="820" t="n"/>
      <c r="J63" s="821" t="n"/>
      <c r="K63" s="583" t="inlineStr">
        <is>
          <t>El programa se encuentra once puntos (11) por debajo del promedio nacional y cinco (5) puntos por debajo del promedio del grupo de referencia para el área especifica de conocimiento.</t>
        </is>
      </c>
      <c r="L63" s="820" t="n"/>
      <c r="M63" s="820" t="n"/>
      <c r="N63" s="820" t="n"/>
      <c r="O63" s="821" t="n"/>
      <c r="P63" s="318" t="n"/>
    </row>
    <row r="64" ht="42" customHeight="1">
      <c r="B64" s="318" t="n"/>
      <c r="C64" s="785" t="inlineStr">
        <is>
          <t>Administración de empresas - Ubaté</t>
        </is>
      </c>
      <c r="D64" s="820" t="n"/>
      <c r="E64" s="820" t="n"/>
      <c r="F64" s="821" t="n"/>
      <c r="G64" s="785" t="n">
        <v>142</v>
      </c>
      <c r="H64" s="820" t="n"/>
      <c r="I64" s="820" t="n"/>
      <c r="J64" s="821" t="n"/>
      <c r="K64" s="583" t="inlineStr">
        <is>
          <t>El programa se encuentra cinco puntos (5) por debajo del promedio nacional y un (1) punto por encima del promedio del grupo de referencia para el área especifica de conocimiento.</t>
        </is>
      </c>
      <c r="L64" s="820" t="n"/>
      <c r="M64" s="820" t="n"/>
      <c r="N64" s="820" t="n"/>
      <c r="O64" s="821" t="n"/>
      <c r="P64" s="318" t="n"/>
    </row>
    <row r="65" ht="42" customHeight="1">
      <c r="B65" s="318" t="n"/>
      <c r="C65" s="785" t="inlineStr">
        <is>
          <t>Administración de empresas - Chía</t>
        </is>
      </c>
      <c r="D65" s="820" t="n"/>
      <c r="E65" s="820" t="n"/>
      <c r="F65" s="821" t="n"/>
      <c r="G65" s="785" t="n">
        <v>145</v>
      </c>
      <c r="H65" s="820" t="n"/>
      <c r="I65" s="820" t="n"/>
      <c r="J65" s="821" t="n"/>
      <c r="K65" s="583" t="inlineStr">
        <is>
          <t>El programa se encuentra dos puntos (2) por debajo del promedio nacional y cuatro (4) puntos por encima del promedio del grupo de referencia para el área especifica de conocimiento.</t>
        </is>
      </c>
      <c r="L65" s="820" t="n"/>
      <c r="M65" s="820" t="n"/>
      <c r="N65" s="820" t="n"/>
      <c r="O65" s="821" t="n"/>
      <c r="P65" s="318" t="n"/>
    </row>
    <row r="66" ht="42" customHeight="1">
      <c r="B66" s="318" t="n"/>
      <c r="C66" s="785" t="inlineStr">
        <is>
          <t>Administración de empresas - Facatativá</t>
        </is>
      </c>
      <c r="D66" s="820" t="n"/>
      <c r="E66" s="820" t="n"/>
      <c r="F66" s="821" t="n"/>
      <c r="G66" s="785" t="n">
        <v>148</v>
      </c>
      <c r="H66" s="820" t="n"/>
      <c r="I66" s="820" t="n"/>
      <c r="J66" s="821" t="n"/>
      <c r="K66" s="583" t="inlineStr">
        <is>
          <t>El programa se encuentra un punto (1) por encima del promedio nacional y siete (7) puntos por encima del promedio del grupo de referencia para el área especifica de conocimiento.</t>
        </is>
      </c>
      <c r="L66" s="820" t="n"/>
      <c r="M66" s="820" t="n"/>
      <c r="N66" s="820" t="n"/>
      <c r="O66" s="821" t="n"/>
      <c r="P66" s="318" t="n"/>
    </row>
    <row r="67" ht="42" customHeight="1">
      <c r="B67" s="318" t="n"/>
      <c r="C67" s="785" t="inlineStr">
        <is>
          <t>Contaduría Pública- Fusagasugá</t>
        </is>
      </c>
      <c r="D67" s="820" t="n"/>
      <c r="E67" s="820" t="n"/>
      <c r="F67" s="821" t="n"/>
      <c r="G67" s="785" t="n">
        <v>142</v>
      </c>
      <c r="H67" s="820" t="n"/>
      <c r="I67" s="820" t="n"/>
      <c r="J67" s="821" t="n"/>
      <c r="K67" s="583" t="inlineStr">
        <is>
          <t>El programa se encuentra cinco puntos (5) por debajo del promedio nacional y dos (2) puntos por encima del promedio del grupo de referencia para el área especifica de conocimiento.</t>
        </is>
      </c>
      <c r="L67" s="820" t="n"/>
      <c r="M67" s="820" t="n"/>
      <c r="N67" s="820" t="n"/>
      <c r="O67" s="821" t="n"/>
      <c r="P67" s="318" t="n"/>
    </row>
    <row r="68" ht="42" customHeight="1">
      <c r="B68" s="318" t="n"/>
      <c r="C68" s="785" t="inlineStr">
        <is>
          <t>Contaduría Pública - Facatativá ALD Ubaté Chía</t>
        </is>
      </c>
      <c r="D68" s="820" t="n"/>
      <c r="E68" s="820" t="n"/>
      <c r="F68" s="821" t="n"/>
      <c r="G68" s="785" t="n">
        <v>146</v>
      </c>
      <c r="H68" s="820" t="n"/>
      <c r="I68" s="820" t="n"/>
      <c r="J68" s="821" t="n"/>
      <c r="K68" s="583" t="inlineStr">
        <is>
          <t>El programa se encuentra un punto (1) por debajo del promedio nacional y seis (6) puntos por encima del promedio del grupo de referencia para el área especifica de conocimiento.</t>
        </is>
      </c>
      <c r="L68" s="820" t="n"/>
      <c r="M68" s="820" t="n"/>
      <c r="N68" s="820" t="n"/>
      <c r="O68" s="821" t="n"/>
      <c r="P68" s="318" t="n"/>
    </row>
    <row r="69" ht="31.5" customHeight="1">
      <c r="B69" s="318" t="n"/>
      <c r="C69" s="785" t="inlineStr">
        <is>
          <t>Tecnología en gestión Turística y Hotelera</t>
        </is>
      </c>
      <c r="D69" s="820" t="n"/>
      <c r="E69" s="820" t="n"/>
      <c r="F69" s="821" t="n"/>
      <c r="G69" s="785" t="n">
        <v>96</v>
      </c>
      <c r="H69" s="820" t="n"/>
      <c r="I69" s="820" t="n"/>
      <c r="J69" s="821" t="n"/>
      <c r="K69" s="583" t="inlineStr">
        <is>
          <t>El programa se encuentra alineado con el promedio nacional (96) y el promedio del grupo de referencia.</t>
        </is>
      </c>
      <c r="L69" s="820" t="n"/>
      <c r="M69" s="820" t="n"/>
      <c r="N69" s="820" t="n"/>
      <c r="O69" s="821" t="n"/>
      <c r="P69" s="318" t="n"/>
    </row>
    <row r="70" ht="42" customHeight="1">
      <c r="B70" s="318" t="n"/>
      <c r="C70" s="785" t="inlineStr">
        <is>
          <t>Ingeniería Agronómica - Fusagasugá ALD Facatativá</t>
        </is>
      </c>
      <c r="D70" s="820" t="n"/>
      <c r="E70" s="820" t="n"/>
      <c r="F70" s="821" t="n"/>
      <c r="G70" s="785" t="n">
        <v>146</v>
      </c>
      <c r="H70" s="820" t="n"/>
      <c r="I70" s="820" t="n"/>
      <c r="J70" s="821" t="n"/>
      <c r="K70" s="583" t="inlineStr">
        <is>
          <t>El programa se encuentra un punto (1) por debajo del promedio nacional y  alineado con el promedio del grupo de referencia para el área especifica de conocimiento.</t>
        </is>
      </c>
      <c r="L70" s="820" t="n"/>
      <c r="M70" s="820" t="n"/>
      <c r="N70" s="820" t="n"/>
      <c r="O70" s="821" t="n"/>
      <c r="P70" s="318" t="n"/>
    </row>
    <row r="71" ht="42" customHeight="1">
      <c r="B71" s="318" t="n"/>
      <c r="C71" s="785" t="inlineStr">
        <is>
          <t>Ingeniería Ambiental - Girardot ALD Facatativá</t>
        </is>
      </c>
      <c r="D71" s="820" t="n"/>
      <c r="E71" s="820" t="n"/>
      <c r="F71" s="821" t="n"/>
      <c r="G71" s="785" t="n">
        <v>146</v>
      </c>
      <c r="H71" s="820" t="n"/>
      <c r="I71" s="820" t="n"/>
      <c r="J71" s="821" t="n"/>
      <c r="K71" s="583" t="inlineStr">
        <is>
          <t>El programa se encuentra un punto (1) por debajo del promedio nacional y tres (3) puntos por debajo del promedio del grupo de referencia para el área especifica de conocimiento.</t>
        </is>
      </c>
      <c r="L71" s="820" t="n"/>
      <c r="M71" s="820" t="n"/>
      <c r="N71" s="820" t="n"/>
      <c r="O71" s="821" t="n"/>
      <c r="P71" s="318" t="n"/>
    </row>
    <row r="72" ht="42" customHeight="1">
      <c r="B72" s="318" t="n"/>
      <c r="C72" s="785" t="inlineStr">
        <is>
          <t>Zootecnia - Fusagasugá</t>
        </is>
      </c>
      <c r="D72" s="820" t="n"/>
      <c r="E72" s="820" t="n"/>
      <c r="F72" s="821" t="n"/>
      <c r="G72" s="785" t="n">
        <v>143</v>
      </c>
      <c r="H72" s="820" t="n"/>
      <c r="I72" s="820" t="n"/>
      <c r="J72" s="821" t="n"/>
      <c r="K72" s="583" t="inlineStr">
        <is>
          <t>El programa se encuentra cuatro (4) por debajo del promedio nacional y dos (2) puntos por encima del promedio del grupo de referencia para el área especifica de conocimiento.</t>
        </is>
      </c>
      <c r="L72" s="820" t="n"/>
      <c r="M72" s="820" t="n"/>
      <c r="N72" s="820" t="n"/>
      <c r="O72" s="821" t="n"/>
      <c r="P72" s="318" t="n"/>
    </row>
    <row r="73" ht="42" customHeight="1">
      <c r="B73" s="318" t="n"/>
      <c r="C73" s="785" t="inlineStr">
        <is>
          <t>Zootecnia - Ubaté</t>
        </is>
      </c>
      <c r="D73" s="820" t="n"/>
      <c r="E73" s="820" t="n"/>
      <c r="F73" s="821" t="n"/>
      <c r="G73" s="785" t="n">
        <v>143</v>
      </c>
      <c r="H73" s="820" t="n"/>
      <c r="I73" s="820" t="n"/>
      <c r="J73" s="821" t="n"/>
      <c r="K73" s="583" t="inlineStr">
        <is>
          <t>El programa se encuentra cuatro (4) por debajo del promedio nacional y dos (2) puntos por encima del promedio del grupo de referencia para el área especifica de conocimiento.</t>
        </is>
      </c>
      <c r="L73" s="820" t="n"/>
      <c r="M73" s="820" t="n"/>
      <c r="N73" s="820" t="n"/>
      <c r="O73" s="821" t="n"/>
      <c r="P73" s="318" t="n"/>
    </row>
    <row r="74" ht="31.5" customHeight="1">
      <c r="B74" s="318" t="n"/>
      <c r="C74" s="785" t="inlineStr">
        <is>
          <t>Tecnología en Cartografía - Fusagasugá</t>
        </is>
      </c>
      <c r="D74" s="820" t="n"/>
      <c r="E74" s="820" t="n"/>
      <c r="F74" s="821" t="n"/>
      <c r="G74" s="785" t="n">
        <v>108</v>
      </c>
      <c r="H74" s="820" t="n"/>
      <c r="I74" s="820" t="n"/>
      <c r="J74" s="821" t="n"/>
      <c r="K74" s="583" t="inlineStr">
        <is>
          <t>El programa se encuentra doce (12) por encima del promedio nacional y se encuentra alineado con el promedio del grupo de referencia.</t>
        </is>
      </c>
      <c r="L74" s="820" t="n"/>
      <c r="M74" s="820" t="n"/>
      <c r="N74" s="820" t="n"/>
      <c r="O74" s="821" t="n"/>
      <c r="P74" s="318" t="n"/>
    </row>
    <row r="75" ht="33.75" customHeight="1">
      <c r="B75" s="318" t="n"/>
      <c r="C75" s="785" t="inlineStr">
        <is>
          <t>Profesional en Ciencias del Deporte y la Educación Física - Soacha</t>
        </is>
      </c>
      <c r="D75" s="820" t="n"/>
      <c r="E75" s="820" t="n"/>
      <c r="F75" s="821" t="n"/>
      <c r="G75" s="785" t="n">
        <v>144</v>
      </c>
      <c r="H75" s="820" t="n"/>
      <c r="I75" s="820" t="n"/>
      <c r="J75" s="821" t="n"/>
      <c r="K75" s="583" t="inlineStr">
        <is>
          <t>El programa se encuentra tres (3) por debajo del promedio nacional y cuatro (4) puntos por encima del promedio del grupo de referencia.</t>
        </is>
      </c>
      <c r="L75" s="820" t="n"/>
      <c r="M75" s="820" t="n"/>
      <c r="N75" s="820" t="n"/>
      <c r="O75" s="821" t="n"/>
      <c r="P75" s="318" t="n"/>
    </row>
    <row r="76" ht="42" customHeight="1">
      <c r="B76" s="318" t="n"/>
      <c r="C76" s="834" t="inlineStr">
        <is>
          <t>Lic. en Educación Física, Recreación y Deportes - Fusagasugá</t>
        </is>
      </c>
      <c r="D76" s="820" t="n"/>
      <c r="E76" s="820" t="n"/>
      <c r="F76" s="821" t="n"/>
      <c r="G76" s="785" t="n">
        <v>140</v>
      </c>
      <c r="H76" s="820" t="n"/>
      <c r="I76" s="820" t="n"/>
      <c r="J76" s="821" t="n"/>
      <c r="K76" s="583" t="inlineStr">
        <is>
          <t>El programa se encuentra siete (7) por debajo del promedio nacional y un (1) punto por encima del promedio del grupo de referencia para el área especifica de conocimiento.</t>
        </is>
      </c>
      <c r="L76" s="820" t="n"/>
      <c r="M76" s="820" t="n"/>
      <c r="N76" s="820" t="n"/>
      <c r="O76" s="821" t="n"/>
      <c r="P76" s="318" t="n"/>
    </row>
    <row r="77" ht="42" customHeight="1">
      <c r="B77" s="318" t="n"/>
      <c r="C77" s="834" t="inlineStr">
        <is>
          <t>Lic. en Ciencias Sociales - Fusagasugá</t>
        </is>
      </c>
      <c r="D77" s="820" t="n"/>
      <c r="E77" s="820" t="n"/>
      <c r="F77" s="821" t="n"/>
      <c r="G77" s="785" t="n">
        <v>146</v>
      </c>
      <c r="H77" s="820" t="n"/>
      <c r="I77" s="820" t="n"/>
      <c r="J77" s="821" t="n"/>
      <c r="K77" s="583" t="inlineStr">
        <is>
          <t>El programa se encuentra un punto (1) por debajo del promedio nacional y siete (7) puntos por encima del promedio del grupo de referencia para el área especifica de conocimiento.</t>
        </is>
      </c>
      <c r="L77" s="820" t="n"/>
      <c r="M77" s="820" t="n"/>
      <c r="N77" s="820" t="n"/>
      <c r="O77" s="821" t="n"/>
      <c r="P77" s="318" t="n"/>
    </row>
    <row r="78" ht="42" customHeight="1">
      <c r="B78" s="318" t="n"/>
      <c r="C78" s="834" t="inlineStr">
        <is>
          <t>Lic. en Matemáticas - Fusagasugá</t>
        </is>
      </c>
      <c r="D78" s="820" t="n"/>
      <c r="E78" s="820" t="n"/>
      <c r="F78" s="821" t="n"/>
      <c r="G78" s="785" t="n">
        <v>146</v>
      </c>
      <c r="H78" s="820" t="n"/>
      <c r="I78" s="820" t="n"/>
      <c r="J78" s="821" t="n"/>
      <c r="K78" s="583" t="inlineStr">
        <is>
          <t>El programa se encuentra un punto (1) por debajo del promedio nacional y siete (7) puntos por encima del promedio del grupo de referencia para el área especifica de conocimiento.</t>
        </is>
      </c>
      <c r="L78" s="820" t="n"/>
      <c r="M78" s="820" t="n"/>
      <c r="N78" s="820" t="n"/>
      <c r="O78" s="821" t="n"/>
      <c r="P78" s="318" t="n"/>
    </row>
    <row r="79" ht="42" customHeight="1">
      <c r="B79" s="318" t="n"/>
      <c r="C79" s="834" t="inlineStr">
        <is>
          <t>Lic. en educación básica con énfasis en lengua castellana e Ingles</t>
        </is>
      </c>
      <c r="D79" s="820" t="n"/>
      <c r="E79" s="820" t="n"/>
      <c r="F79" s="821" t="n"/>
      <c r="G79" s="785" t="n">
        <v>145</v>
      </c>
      <c r="H79" s="820" t="n"/>
      <c r="I79" s="820" t="n"/>
      <c r="J79" s="821" t="n"/>
      <c r="K79" s="583" t="inlineStr">
        <is>
          <t>El programa se encuentra dos puntos (2) por debajo del promedio nacional y seis  (6) puntos por encima del promedio del grupo de referencia para el área especifica de conocimiento.</t>
        </is>
      </c>
      <c r="L79" s="820" t="n"/>
      <c r="M79" s="820" t="n"/>
      <c r="N79" s="820" t="n"/>
      <c r="O79" s="821" t="n"/>
      <c r="P79" s="318" t="n"/>
    </row>
    <row r="80" ht="42" customHeight="1">
      <c r="B80" s="318" t="n"/>
      <c r="C80" s="834" t="inlineStr">
        <is>
          <t>Ingeniería Electrónica - Fusagasugá</t>
        </is>
      </c>
      <c r="D80" s="820" t="n"/>
      <c r="E80" s="820" t="n"/>
      <c r="F80" s="821" t="n"/>
      <c r="G80" s="785" t="n">
        <v>149</v>
      </c>
      <c r="H80" s="820" t="n"/>
      <c r="I80" s="820" t="n"/>
      <c r="J80" s="821" t="n"/>
      <c r="K80" s="583" t="inlineStr">
        <is>
          <t>El programa se encuentra dos puntos (2) por encima del promedio nacional y siete (7) puntos por debajo del promedio del grupo de referencia para el área especifica de conocimiento.</t>
        </is>
      </c>
      <c r="L80" s="820" t="n"/>
      <c r="M80" s="820" t="n"/>
      <c r="N80" s="820" t="n"/>
      <c r="O80" s="821" t="n"/>
      <c r="P80" s="318" t="n"/>
    </row>
    <row r="81" ht="42" customHeight="1">
      <c r="B81" s="318" t="n"/>
      <c r="C81" s="785" t="inlineStr">
        <is>
          <t>Ingeniería Industrial - Soacha</t>
        </is>
      </c>
      <c r="D81" s="820" t="n"/>
      <c r="E81" s="820" t="n"/>
      <c r="F81" s="821" t="n"/>
      <c r="G81" s="785" t="n">
        <v>151</v>
      </c>
      <c r="H81" s="820" t="n"/>
      <c r="I81" s="820" t="n"/>
      <c r="J81" s="821" t="n"/>
      <c r="K81" s="583" t="inlineStr">
        <is>
          <t>El programa se encuentra cuatro puntos (4) por encima del promedio nacional y un (1) punto por encima del promedio del grupo de referencia para el área especifica de conocimiento.</t>
        </is>
      </c>
      <c r="L81" s="820" t="n"/>
      <c r="M81" s="820" t="n"/>
      <c r="N81" s="820" t="n"/>
      <c r="O81" s="821" t="n"/>
      <c r="P81" s="318" t="n"/>
    </row>
    <row r="82" ht="42" customHeight="1">
      <c r="B82" s="318" t="n"/>
      <c r="C82" s="785" t="inlineStr">
        <is>
          <t>Ingeniería de Sistemas - Fusagasugá</t>
        </is>
      </c>
      <c r="D82" s="820" t="n"/>
      <c r="E82" s="820" t="n"/>
      <c r="F82" s="821" t="n"/>
      <c r="G82" s="785" t="n">
        <v>148</v>
      </c>
      <c r="H82" s="820" t="n"/>
      <c r="I82" s="820" t="n"/>
      <c r="J82" s="821" t="n"/>
      <c r="K82" s="583" t="inlineStr">
        <is>
          <t>El programa se encuentra un punto (1) por encima del promedio nacional y un (1) punto por encima del promedio del grupo de referencia para el área especifica de conocimiento.</t>
        </is>
      </c>
      <c r="L82" s="820" t="n"/>
      <c r="M82" s="820" t="n"/>
      <c r="N82" s="820" t="n"/>
      <c r="O82" s="821" t="n"/>
      <c r="P82" s="318" t="n"/>
    </row>
    <row r="83">
      <c r="B83" s="318" t="n"/>
      <c r="C83" s="785" t="inlineStr">
        <is>
          <t>Ingeniería de Sistemas - Ubaté</t>
        </is>
      </c>
      <c r="D83" s="820" t="n"/>
      <c r="E83" s="820" t="n"/>
      <c r="F83" s="821" t="n"/>
      <c r="G83" s="785" t="n"/>
      <c r="H83" s="820" t="n"/>
      <c r="I83" s="820" t="n"/>
      <c r="J83" s="821" t="n"/>
      <c r="K83" s="583" t="inlineStr">
        <is>
          <t>No aplica</t>
        </is>
      </c>
      <c r="L83" s="820" t="n"/>
      <c r="M83" s="820" t="n"/>
      <c r="N83" s="820" t="n"/>
      <c r="O83" s="821" t="n"/>
      <c r="P83" s="318" t="n"/>
    </row>
    <row r="84" ht="42.75" customHeight="1">
      <c r="B84" s="318" t="n"/>
      <c r="C84" s="785" t="inlineStr">
        <is>
          <t>Ingeniería de Sistemas - Chía</t>
        </is>
      </c>
      <c r="D84" s="820" t="n"/>
      <c r="E84" s="820" t="n"/>
      <c r="F84" s="821" t="n"/>
      <c r="G84" s="785" t="n">
        <v>148</v>
      </c>
      <c r="H84" s="820" t="n"/>
      <c r="I84" s="820" t="n"/>
      <c r="J84" s="821" t="n"/>
      <c r="K84" s="583" t="inlineStr">
        <is>
          <t>El programa se encuentra un punto (1) por encima del promedio nacional y un (1) punto por encima del promedio del grupo de referencia para el área especifica de conocimiento.</t>
        </is>
      </c>
      <c r="L84" s="820" t="n"/>
      <c r="M84" s="820" t="n"/>
      <c r="N84" s="820" t="n"/>
      <c r="O84" s="821" t="n"/>
      <c r="P84" s="318" t="n"/>
    </row>
    <row r="85" ht="42.75" customHeight="1">
      <c r="B85" s="318" t="n"/>
      <c r="C85" s="785" t="inlineStr">
        <is>
          <t>Ingeniería de Sistemas - Facatativá</t>
        </is>
      </c>
      <c r="D85" s="820" t="n"/>
      <c r="E85" s="820" t="n"/>
      <c r="F85" s="821" t="n"/>
      <c r="G85" s="785" t="n">
        <v>156</v>
      </c>
      <c r="H85" s="820" t="n"/>
      <c r="I85" s="820" t="n"/>
      <c r="J85" s="821" t="n"/>
      <c r="K85" s="583" t="inlineStr">
        <is>
          <t>El programa se encuentra nueve puntos (9) por encima del promedio nacional y nueve (9) puntos por encima del promedio del grupo de referencia para el área especifica de conocimiento.</t>
        </is>
      </c>
      <c r="L85" s="820" t="n"/>
      <c r="M85" s="820" t="n"/>
      <c r="N85" s="820" t="n"/>
      <c r="O85" s="821" t="n"/>
      <c r="P85" s="318" t="n"/>
    </row>
    <row r="86" ht="32.25" customHeight="1">
      <c r="B86" s="318" t="n"/>
      <c r="C86" s="785" t="inlineStr">
        <is>
          <t>Tecnología en Desarrollo de Software - Soacha</t>
        </is>
      </c>
      <c r="D86" s="820" t="n"/>
      <c r="E86" s="820" t="n"/>
      <c r="F86" s="821" t="n"/>
      <c r="G86" s="785" t="n">
        <v>109</v>
      </c>
      <c r="H86" s="820" t="n"/>
      <c r="I86" s="820" t="n"/>
      <c r="J86" s="821" t="n"/>
      <c r="K86" s="583" t="inlineStr">
        <is>
          <t>El programa se encuentra trece puntos (13) por encima del promedio nacional (96) y ocho (8) puntos por encima del promedio del grupo de referencia .</t>
        </is>
      </c>
      <c r="L86" s="820" t="n"/>
      <c r="M86" s="820" t="n"/>
      <c r="N86" s="820" t="n"/>
      <c r="O86" s="821" t="n"/>
      <c r="P86" s="318" t="n"/>
    </row>
    <row r="87" ht="42.75" customHeight="1">
      <c r="B87" s="318" t="n"/>
      <c r="C87" s="785" t="inlineStr">
        <is>
          <t>Enfermería - Girardot</t>
        </is>
      </c>
      <c r="D87" s="820" t="n"/>
      <c r="E87" s="820" t="n"/>
      <c r="F87" s="821" t="n"/>
      <c r="G87" s="785" t="n">
        <v>137</v>
      </c>
      <c r="H87" s="820" t="n"/>
      <c r="I87" s="820" t="n"/>
      <c r="J87" s="821" t="n"/>
      <c r="K87" s="583" t="inlineStr">
        <is>
          <t>El programa se encuentra diez (10) puntos por debajo del promedio nacional y seis (6) punto por debajo del promedio del grupo de referencia para el área especifica de conocimiento.</t>
        </is>
      </c>
      <c r="L87" s="820" t="n"/>
      <c r="M87" s="820" t="n"/>
      <c r="N87" s="820" t="n"/>
      <c r="O87" s="821" t="n"/>
      <c r="P87" s="318" t="n"/>
    </row>
    <row r="88" ht="33" customHeight="1">
      <c r="B88" s="318" t="n"/>
      <c r="C88" s="785" t="inlineStr">
        <is>
          <t>Música - Zipaquirá</t>
        </is>
      </c>
      <c r="D88" s="820" t="n"/>
      <c r="E88" s="820" t="n"/>
      <c r="F88" s="821" t="n"/>
      <c r="G88" s="785" t="n">
        <v>148</v>
      </c>
      <c r="H88" s="820" t="n"/>
      <c r="I88" s="820" t="n"/>
      <c r="J88" s="821" t="n"/>
      <c r="K88" s="583" t="inlineStr">
        <is>
          <t>El programa se encuentra un (1) punto por encima del promedio nacional y nueve (9) puntos por debajo del promedio del grupo de referencia.</t>
        </is>
      </c>
      <c r="L88" s="820" t="n"/>
      <c r="M88" s="820" t="n"/>
      <c r="N88" s="820" t="n"/>
      <c r="O88" s="821" t="n"/>
      <c r="P88" s="318" t="n"/>
    </row>
    <row r="89" ht="42.75" customHeight="1">
      <c r="B89" s="318" t="n"/>
      <c r="C89" s="785" t="inlineStr">
        <is>
          <t>Psicología - Facatativá</t>
        </is>
      </c>
      <c r="D89" s="820" t="n"/>
      <c r="E89" s="820" t="n"/>
      <c r="F89" s="821" t="n"/>
      <c r="G89" s="785" t="n">
        <v>150</v>
      </c>
      <c r="H89" s="820" t="n"/>
      <c r="I89" s="820" t="n"/>
      <c r="J89" s="821" t="n"/>
      <c r="K89" s="583" t="inlineStr">
        <is>
          <t>El programa se encuentra tres puntos (3) por encima del promedio nacional y seis (6) puntos por encima del promedio del grupo de referencia para el área especifica de conocimiento.</t>
        </is>
      </c>
      <c r="L89" s="820" t="n"/>
      <c r="M89" s="820" t="n"/>
      <c r="N89" s="820" t="n"/>
      <c r="O89" s="821" t="n"/>
      <c r="P89" s="318" t="n"/>
    </row>
    <row r="90">
      <c r="B90" s="318" t="n"/>
      <c r="C90" s="349" t="n"/>
      <c r="D90" s="350" t="n"/>
      <c r="E90" s="350" t="n"/>
      <c r="F90" s="350" t="n"/>
      <c r="G90" s="350" t="n"/>
      <c r="H90" s="350" t="n"/>
      <c r="I90" s="350" t="n"/>
      <c r="J90" s="350" t="n"/>
      <c r="K90" s="350" t="n"/>
      <c r="L90" s="350" t="n"/>
      <c r="M90" s="350" t="n"/>
      <c r="N90" s="350" t="n"/>
      <c r="O90" s="350" t="n"/>
      <c r="P90" s="318" t="n"/>
    </row>
    <row r="91">
      <c r="B91" s="318" t="n"/>
      <c r="C91" s="318" t="n"/>
      <c r="D91" s="318" t="n"/>
      <c r="E91" s="318" t="n"/>
      <c r="F91" s="318" t="n"/>
      <c r="G91" s="318" t="n"/>
      <c r="H91" s="318" t="n"/>
      <c r="I91" s="318" t="n"/>
      <c r="J91" s="318" t="n"/>
      <c r="K91" s="318" t="n"/>
      <c r="L91" s="318" t="n"/>
      <c r="M91" s="318" t="n"/>
      <c r="N91" s="318" t="n"/>
      <c r="O91" s="318" t="n"/>
      <c r="P91" s="318" t="n"/>
    </row>
    <row r="92" customFormat="1" s="354">
      <c r="A92" s="353" t="n"/>
      <c r="B92" s="353" t="n"/>
      <c r="C92" s="353" t="n"/>
      <c r="D92" s="353" t="n"/>
      <c r="E92" s="353" t="n"/>
      <c r="F92" s="353" t="n"/>
      <c r="G92" s="353" t="n"/>
      <c r="H92" s="353" t="n"/>
      <c r="I92" s="353" t="n"/>
      <c r="J92" s="353" t="n"/>
      <c r="K92" s="353" t="n"/>
      <c r="L92" s="353" t="n"/>
      <c r="M92" s="353" t="n"/>
      <c r="N92" s="353" t="n"/>
      <c r="O92" s="353" t="n"/>
      <c r="P92" s="353" t="n"/>
      <c r="Q92" s="353" t="n"/>
      <c r="R92" s="353" t="n"/>
      <c r="S92" s="353" t="n"/>
      <c r="T92" s="353" t="n"/>
      <c r="U92" s="353" t="n"/>
      <c r="V92" s="353" t="n"/>
      <c r="W92" s="353" t="n"/>
      <c r="X92" s="353" t="n"/>
      <c r="Y92" s="353" t="n"/>
      <c r="Z92" s="353" t="n"/>
      <c r="AA92" s="353" t="n"/>
      <c r="AB92" s="353" t="n"/>
    </row>
    <row r="93" customFormat="1" s="354">
      <c r="A93" s="353" t="n"/>
      <c r="B93" s="353" t="n"/>
      <c r="C93" s="353" t="n"/>
      <c r="D93" s="353" t="n"/>
      <c r="E93" s="353" t="n"/>
      <c r="F93" s="353" t="n"/>
      <c r="G93" s="353" t="n"/>
      <c r="H93" s="353" t="n"/>
      <c r="I93" s="353" t="n"/>
      <c r="J93" s="353" t="n"/>
      <c r="K93" s="353" t="n"/>
      <c r="L93" s="353" t="n"/>
      <c r="M93" s="353" t="n"/>
      <c r="N93" s="353" t="n"/>
      <c r="O93" s="353" t="n"/>
      <c r="P93" s="353" t="n"/>
      <c r="Q93" s="353" t="n"/>
      <c r="R93" s="353" t="n"/>
      <c r="S93" s="353" t="n"/>
      <c r="T93" s="353" t="n"/>
      <c r="U93" s="353" t="n"/>
      <c r="V93" s="353" t="n"/>
      <c r="W93" s="353" t="n"/>
      <c r="X93" s="353" t="n"/>
      <c r="Y93" s="353" t="n"/>
      <c r="Z93" s="353" t="n"/>
      <c r="AA93" s="353" t="n"/>
      <c r="AB93" s="353" t="n"/>
    </row>
    <row r="94" customFormat="1" s="354">
      <c r="A94" s="353" t="n"/>
      <c r="B94" s="353" t="n"/>
      <c r="C94" s="353" t="n"/>
      <c r="D94" s="353" t="n"/>
      <c r="E94" s="353" t="n"/>
      <c r="F94" s="353" t="n"/>
      <c r="G94" s="353" t="n"/>
      <c r="H94" s="353" t="n"/>
      <c r="I94" s="353" t="n"/>
      <c r="J94" s="353" t="n"/>
      <c r="K94" s="353" t="n"/>
      <c r="L94" s="353" t="n"/>
      <c r="M94" s="353" t="n"/>
      <c r="N94" s="353" t="n"/>
      <c r="O94" s="353" t="n"/>
      <c r="P94" s="353" t="n"/>
      <c r="Q94" s="353" t="n"/>
      <c r="R94" s="353" t="n"/>
      <c r="S94" s="353" t="n"/>
      <c r="T94" s="353" t="n"/>
      <c r="U94" s="353" t="n"/>
      <c r="V94" s="353" t="n"/>
      <c r="W94" s="353" t="n"/>
      <c r="X94" s="353" t="n"/>
      <c r="Y94" s="353" t="n"/>
      <c r="Z94" s="353" t="n"/>
      <c r="AA94" s="353" t="n"/>
      <c r="AB94" s="353" t="n"/>
    </row>
    <row r="95" customFormat="1" s="354">
      <c r="A95" s="353" t="n"/>
      <c r="B95" s="353" t="n"/>
      <c r="C95" s="353" t="n"/>
      <c r="D95" s="353" t="n"/>
      <c r="E95" s="353" t="n"/>
      <c r="F95" s="353" t="n"/>
      <c r="G95" s="353" t="n"/>
      <c r="H95" s="353" t="n"/>
      <c r="I95" s="353" t="n"/>
      <c r="J95" s="353" t="n"/>
      <c r="K95" s="353" t="n"/>
      <c r="L95" s="353" t="n"/>
      <c r="M95" s="353" t="n"/>
      <c r="N95" s="353" t="n"/>
      <c r="O95" s="353" t="n"/>
      <c r="P95" s="353" t="n"/>
      <c r="Q95" s="353" t="n"/>
      <c r="R95" s="353" t="n"/>
      <c r="S95" s="353" t="n"/>
      <c r="T95" s="353" t="n"/>
      <c r="U95" s="353" t="n"/>
      <c r="V95" s="353" t="n"/>
      <c r="W95" s="353" t="n"/>
      <c r="X95" s="353" t="n"/>
      <c r="Y95" s="353" t="n"/>
      <c r="Z95" s="353" t="n"/>
      <c r="AA95" s="353" t="n"/>
      <c r="AB95" s="353" t="n"/>
    </row>
    <row r="96" customFormat="1" s="354">
      <c r="A96" s="353" t="n"/>
      <c r="B96" s="353" t="n"/>
      <c r="C96" s="353" t="n"/>
      <c r="D96" s="353" t="n"/>
      <c r="E96" s="353" t="n"/>
      <c r="F96" s="353" t="n"/>
      <c r="G96" s="353" t="n"/>
      <c r="H96" s="353" t="n"/>
      <c r="I96" s="353" t="n"/>
      <c r="J96" s="353" t="n"/>
      <c r="K96" s="353" t="n"/>
      <c r="L96" s="353" t="n"/>
      <c r="M96" s="353" t="n"/>
      <c r="N96" s="353" t="n"/>
      <c r="O96" s="353" t="n"/>
      <c r="P96" s="353" t="n"/>
      <c r="Q96" s="353" t="n"/>
      <c r="R96" s="353" t="n"/>
      <c r="S96" s="353" t="n"/>
      <c r="T96" s="353" t="n"/>
      <c r="U96" s="353" t="n"/>
      <c r="V96" s="353" t="n"/>
      <c r="W96" s="353" t="n"/>
      <c r="X96" s="353" t="n"/>
      <c r="Y96" s="353" t="n"/>
      <c r="Z96" s="353" t="n"/>
      <c r="AA96" s="353" t="n"/>
      <c r="AB96" s="353" t="n"/>
    </row>
    <row r="97" customFormat="1" s="354">
      <c r="A97" s="353" t="n"/>
      <c r="B97" s="353" t="n"/>
      <c r="C97" s="353" t="n"/>
      <c r="D97" s="353" t="n"/>
      <c r="E97" s="353" t="n"/>
      <c r="F97" s="353" t="n"/>
      <c r="G97" s="353" t="n"/>
      <c r="H97" s="353" t="n"/>
      <c r="I97" s="353" t="n"/>
      <c r="J97" s="353" t="n"/>
      <c r="K97" s="353" t="n"/>
      <c r="L97" s="353" t="n"/>
      <c r="M97" s="353" t="n"/>
      <c r="N97" s="353" t="n"/>
      <c r="O97" s="353" t="n"/>
      <c r="P97" s="353" t="n"/>
      <c r="Q97" s="353" t="n"/>
      <c r="R97" s="353" t="n"/>
      <c r="S97" s="353" t="n"/>
      <c r="T97" s="353" t="n"/>
      <c r="U97" s="353" t="n"/>
      <c r="V97" s="353" t="n"/>
      <c r="W97" s="353" t="n"/>
      <c r="X97" s="353" t="n"/>
      <c r="Y97" s="353" t="n"/>
      <c r="Z97" s="353" t="n"/>
      <c r="AA97" s="353" t="n"/>
      <c r="AB97" s="353" t="n"/>
    </row>
    <row r="98" customFormat="1" s="354">
      <c r="A98" s="353" t="n"/>
      <c r="B98" s="353" t="n"/>
      <c r="C98" s="353" t="n"/>
      <c r="D98" s="353" t="n"/>
      <c r="E98" s="353" t="n"/>
      <c r="F98" s="353" t="n"/>
      <c r="G98" s="353" t="n"/>
      <c r="H98" s="353" t="n"/>
      <c r="I98" s="353" t="n"/>
      <c r="J98" s="353" t="n"/>
      <c r="K98" s="353" t="n"/>
      <c r="L98" s="353" t="n"/>
      <c r="M98" s="353" t="n"/>
      <c r="N98" s="353" t="n"/>
      <c r="O98" s="353" t="n"/>
      <c r="P98" s="353" t="n"/>
      <c r="Q98" s="353" t="n"/>
      <c r="R98" s="353" t="n"/>
      <c r="S98" s="353" t="n"/>
      <c r="T98" s="353" t="n"/>
      <c r="U98" s="353" t="n"/>
      <c r="V98" s="353" t="n"/>
      <c r="W98" s="353" t="n"/>
      <c r="X98" s="353" t="n"/>
      <c r="Y98" s="353" t="n"/>
      <c r="Z98" s="353" t="n"/>
      <c r="AA98" s="353" t="n"/>
      <c r="AB98" s="353" t="n"/>
    </row>
    <row r="99" customFormat="1" s="354">
      <c r="A99" s="353" t="n"/>
      <c r="B99" s="353" t="n"/>
      <c r="C99" s="353" t="n"/>
      <c r="D99" s="353" t="n"/>
      <c r="E99" s="353" t="n"/>
      <c r="F99" s="353" t="n"/>
      <c r="G99" s="353" t="n"/>
      <c r="H99" s="353" t="n"/>
      <c r="I99" s="353" t="n"/>
      <c r="J99" s="353" t="n"/>
      <c r="K99" s="353" t="n"/>
      <c r="L99" s="353" t="n"/>
      <c r="M99" s="353" t="n"/>
      <c r="N99" s="353" t="n"/>
      <c r="O99" s="353" t="n"/>
      <c r="P99" s="353" t="n"/>
      <c r="Q99" s="353" t="n"/>
      <c r="R99" s="353" t="n"/>
      <c r="S99" s="353" t="n"/>
      <c r="T99" s="353" t="n"/>
      <c r="U99" s="353" t="n"/>
      <c r="V99" s="353" t="n"/>
      <c r="W99" s="353" t="n"/>
      <c r="X99" s="353" t="n"/>
      <c r="Y99" s="353" t="n"/>
      <c r="Z99" s="353" t="n"/>
      <c r="AA99" s="353" t="n"/>
      <c r="AB99" s="353" t="n"/>
    </row>
    <row r="100" customFormat="1" s="354">
      <c r="A100" s="353" t="n"/>
      <c r="B100" s="353" t="n"/>
      <c r="C100" s="353" t="n"/>
      <c r="D100" s="353" t="n"/>
      <c r="E100" s="353" t="n"/>
      <c r="F100" s="353" t="n"/>
      <c r="G100" s="355" t="inlineStr">
        <is>
          <t>Estratégico</t>
        </is>
      </c>
      <c r="H100" s="355" t="n"/>
      <c r="I100" s="355" t="n"/>
      <c r="J100" s="355" t="inlineStr">
        <is>
          <t>Eficacia</t>
        </is>
      </c>
      <c r="K100" s="353" t="n"/>
      <c r="L100" s="353" t="n"/>
      <c r="M100" s="353" t="n"/>
      <c r="N100" s="353" t="n"/>
      <c r="O100" s="353" t="n"/>
      <c r="P100" s="353" t="n"/>
      <c r="Q100" s="353" t="n"/>
      <c r="R100" s="353" t="n"/>
      <c r="S100" s="353" t="n"/>
      <c r="T100" s="353" t="n"/>
      <c r="U100" s="353" t="n"/>
      <c r="V100" s="353" t="n"/>
      <c r="W100" s="353" t="n"/>
      <c r="X100" s="353" t="n"/>
      <c r="Y100" s="353" t="n"/>
      <c r="Z100" s="353" t="n"/>
      <c r="AA100" s="353" t="n"/>
      <c r="AB100" s="353" t="n"/>
    </row>
    <row r="101" customFormat="1" s="354">
      <c r="A101" s="353" t="n"/>
      <c r="B101" s="353" t="n"/>
      <c r="C101" s="353" t="n"/>
      <c r="D101" s="353" t="n"/>
      <c r="E101" s="353" t="n"/>
      <c r="F101" s="353" t="n"/>
      <c r="G101" s="355" t="inlineStr">
        <is>
          <t>Misional</t>
        </is>
      </c>
      <c r="H101" s="355" t="n"/>
      <c r="I101" s="355" t="n"/>
      <c r="J101" s="355" t="inlineStr">
        <is>
          <t>Eficiencia</t>
        </is>
      </c>
      <c r="K101" s="353" t="n"/>
      <c r="L101" s="353" t="n"/>
      <c r="M101" s="353" t="n"/>
      <c r="N101" s="353" t="n"/>
      <c r="O101" s="353" t="n"/>
      <c r="P101" s="353" t="n"/>
      <c r="Q101" s="353" t="n"/>
      <c r="R101" s="353" t="n"/>
      <c r="S101" s="353" t="n"/>
      <c r="T101" s="353" t="n"/>
      <c r="U101" s="353" t="n"/>
      <c r="V101" s="353" t="n"/>
      <c r="W101" s="353" t="n"/>
      <c r="X101" s="353" t="n"/>
      <c r="Y101" s="353" t="n"/>
      <c r="Z101" s="353" t="n"/>
      <c r="AA101" s="353" t="n"/>
      <c r="AB101" s="353" t="n"/>
    </row>
    <row r="102" customFormat="1" s="354">
      <c r="A102" s="353" t="n"/>
      <c r="B102" s="353" t="n"/>
      <c r="C102" s="353" t="n"/>
      <c r="D102" s="353" t="n"/>
      <c r="E102" s="353" t="n"/>
      <c r="F102" s="353" t="n"/>
      <c r="G102" s="355" t="inlineStr">
        <is>
          <t>Apoyo</t>
        </is>
      </c>
      <c r="H102" s="355" t="n"/>
      <c r="I102" s="355" t="n"/>
      <c r="J102" s="355" t="inlineStr">
        <is>
          <t>Acreditación</t>
        </is>
      </c>
      <c r="K102" s="353" t="n"/>
      <c r="L102" s="353" t="n"/>
      <c r="M102" s="353" t="n"/>
      <c r="N102" s="353" t="n"/>
      <c r="O102" s="353" t="n"/>
      <c r="P102" s="353" t="n"/>
      <c r="Q102" s="353" t="n"/>
      <c r="R102" s="353" t="n"/>
      <c r="S102" s="353" t="n"/>
      <c r="T102" s="353" t="n"/>
      <c r="U102" s="353" t="n"/>
      <c r="V102" s="353" t="n"/>
      <c r="W102" s="353" t="n"/>
      <c r="X102" s="353" t="n"/>
      <c r="Y102" s="353" t="n"/>
      <c r="Z102" s="353" t="n"/>
      <c r="AA102" s="353" t="n"/>
      <c r="AB102" s="353" t="n"/>
    </row>
    <row r="103" customFormat="1" s="354">
      <c r="A103" s="353" t="n"/>
      <c r="B103" s="353" t="n"/>
      <c r="C103" s="353" t="n"/>
      <c r="D103" s="353" t="n"/>
      <c r="E103" s="353" t="n"/>
      <c r="F103" s="353" t="n"/>
      <c r="G103" s="355" t="inlineStr">
        <is>
          <t>Seguimiento, Medición, Análisis y Evaluación</t>
        </is>
      </c>
      <c r="H103" s="355" t="n"/>
      <c r="I103" s="355" t="n"/>
      <c r="J103" s="355" t="inlineStr">
        <is>
          <t>Positiva</t>
        </is>
      </c>
      <c r="K103" s="353" t="n"/>
      <c r="L103" s="353" t="n"/>
      <c r="M103" s="353" t="n"/>
      <c r="N103" s="353" t="n"/>
      <c r="O103" s="353" t="n"/>
      <c r="P103" s="353" t="n"/>
      <c r="Q103" s="353" t="n"/>
      <c r="R103" s="353" t="n"/>
      <c r="S103" s="353" t="n"/>
      <c r="T103" s="353" t="n"/>
      <c r="U103" s="353" t="n"/>
      <c r="V103" s="353" t="n"/>
      <c r="W103" s="353" t="n"/>
      <c r="X103" s="353" t="n"/>
      <c r="Y103" s="353" t="n"/>
      <c r="Z103" s="353" t="n"/>
      <c r="AA103" s="353" t="n"/>
      <c r="AB103" s="353" t="n"/>
    </row>
    <row r="104" customFormat="1" s="354">
      <c r="A104" s="353" t="n"/>
      <c r="B104" s="353" t="n"/>
      <c r="C104" s="353" t="n"/>
      <c r="D104" s="353" t="n"/>
      <c r="E104" s="353" t="n"/>
      <c r="F104" s="353" t="n"/>
      <c r="G104" s="355" t="inlineStr">
        <is>
          <t>Direccionamiento Estratégico</t>
        </is>
      </c>
      <c r="H104" s="355" t="n"/>
      <c r="I104" s="355" t="n"/>
      <c r="J104" s="355" t="inlineStr">
        <is>
          <t>Negativa</t>
        </is>
      </c>
      <c r="K104" s="353" t="n"/>
      <c r="L104" s="353" t="n"/>
      <c r="M104" s="353" t="n"/>
      <c r="N104" s="353" t="n"/>
      <c r="O104" s="353" t="n"/>
      <c r="P104" s="353" t="n"/>
      <c r="Q104" s="353" t="n"/>
      <c r="R104" s="353" t="n"/>
      <c r="S104" s="353" t="n"/>
      <c r="T104" s="353" t="n"/>
      <c r="U104" s="353" t="n"/>
      <c r="V104" s="353" t="n"/>
      <c r="W104" s="353" t="n"/>
      <c r="X104" s="353" t="n"/>
      <c r="Y104" s="353" t="n"/>
      <c r="Z104" s="353" t="n"/>
      <c r="AA104" s="353" t="n"/>
      <c r="AB104" s="353" t="n"/>
    </row>
    <row r="105" customFormat="1" s="354">
      <c r="A105" s="353" t="n"/>
      <c r="B105" s="353" t="n"/>
      <c r="C105" s="353" t="n"/>
      <c r="D105" s="353" t="n"/>
      <c r="E105" s="353" t="n"/>
      <c r="F105" s="353" t="n"/>
      <c r="G105" s="355" t="inlineStr">
        <is>
          <t>Planeación Institucional</t>
        </is>
      </c>
      <c r="H105" s="355" t="n"/>
      <c r="I105" s="355" t="n"/>
      <c r="J105" s="355" t="inlineStr">
        <is>
          <t>Por Unidad Regional</t>
        </is>
      </c>
      <c r="K105" s="353" t="n"/>
      <c r="L105" s="353" t="n"/>
      <c r="M105" s="353" t="n"/>
      <c r="N105" s="353" t="n"/>
      <c r="O105" s="353" t="n"/>
      <c r="P105" s="353" t="n"/>
      <c r="Q105" s="353" t="n"/>
      <c r="R105" s="353" t="n"/>
      <c r="S105" s="353" t="n"/>
      <c r="T105" s="353" t="n"/>
      <c r="U105" s="353" t="n"/>
      <c r="V105" s="353" t="n"/>
      <c r="W105" s="353" t="n"/>
      <c r="X105" s="353" t="n"/>
      <c r="Y105" s="353" t="n"/>
      <c r="Z105" s="353" t="n"/>
      <c r="AA105" s="353" t="n"/>
      <c r="AB105" s="353" t="n"/>
    </row>
    <row r="106" customFormat="1" s="354">
      <c r="A106" s="353" t="n"/>
      <c r="B106" s="353" t="n"/>
      <c r="C106" s="353" t="n"/>
      <c r="D106" s="353" t="n"/>
      <c r="E106" s="353" t="n"/>
      <c r="F106" s="353" t="n"/>
      <c r="G106" s="355" t="inlineStr">
        <is>
          <t>Proyectos Especiales y Relaciones Interinstitucionales</t>
        </is>
      </c>
      <c r="H106" s="355" t="n"/>
      <c r="I106" s="355" t="n"/>
      <c r="J106" s="355" t="inlineStr">
        <is>
          <t>Por Facultad</t>
        </is>
      </c>
      <c r="K106" s="353" t="n"/>
      <c r="L106" s="353" t="n"/>
      <c r="M106" s="353" t="n"/>
      <c r="N106" s="353" t="n"/>
      <c r="O106" s="353" t="n"/>
      <c r="P106" s="353" t="n"/>
      <c r="Q106" s="353" t="n"/>
      <c r="R106" s="353" t="n"/>
      <c r="S106" s="353" t="n"/>
      <c r="T106" s="353" t="n"/>
      <c r="U106" s="353" t="n"/>
      <c r="V106" s="353" t="n"/>
      <c r="W106" s="353" t="n"/>
      <c r="X106" s="353" t="n"/>
      <c r="Y106" s="353" t="n"/>
      <c r="Z106" s="353" t="n"/>
      <c r="AA106" s="353" t="n"/>
      <c r="AB106" s="353" t="n"/>
    </row>
    <row r="107" customFormat="1" s="354">
      <c r="A107" s="353" t="n"/>
      <c r="B107" s="353" t="n"/>
      <c r="C107" s="353" t="n"/>
      <c r="D107" s="353" t="n"/>
      <c r="E107" s="353" t="n"/>
      <c r="F107" s="353" t="n"/>
      <c r="G107" s="355" t="inlineStr">
        <is>
          <t>Sistemas Integrados</t>
        </is>
      </c>
      <c r="H107" s="355" t="n"/>
      <c r="I107" s="355" t="n"/>
      <c r="J107" s="355" t="inlineStr">
        <is>
          <t>Por Programa Académico</t>
        </is>
      </c>
      <c r="K107" s="353" t="n"/>
      <c r="L107" s="353" t="n"/>
      <c r="M107" s="353" t="n"/>
      <c r="N107" s="353" t="n"/>
      <c r="O107" s="353" t="n"/>
      <c r="P107" s="353" t="n"/>
      <c r="Q107" s="353" t="n"/>
      <c r="R107" s="353" t="n"/>
      <c r="S107" s="353" t="n"/>
      <c r="T107" s="353" t="n"/>
      <c r="U107" s="353" t="n"/>
      <c r="V107" s="353" t="n"/>
      <c r="W107" s="353" t="n"/>
      <c r="X107" s="353" t="n"/>
      <c r="Y107" s="353" t="n"/>
      <c r="Z107" s="353" t="n"/>
      <c r="AA107" s="353" t="n"/>
      <c r="AB107" s="353" t="n"/>
    </row>
    <row r="108" customFormat="1" s="354">
      <c r="A108" s="353" t="n"/>
      <c r="B108" s="353" t="n"/>
      <c r="C108" s="353" t="n"/>
      <c r="D108" s="353" t="n"/>
      <c r="E108" s="353" t="n"/>
      <c r="F108" s="353" t="n"/>
      <c r="G108" s="355" t="inlineStr">
        <is>
          <t>Autoevaluación y Acreditación</t>
        </is>
      </c>
      <c r="H108" s="355" t="n"/>
      <c r="I108" s="355" t="n"/>
      <c r="J108" s="355" t="inlineStr">
        <is>
          <t>Por área</t>
        </is>
      </c>
      <c r="K108" s="353" t="n"/>
      <c r="L108" s="353" t="n"/>
      <c r="M108" s="353" t="n"/>
      <c r="N108" s="353" t="n"/>
      <c r="O108" s="353" t="n"/>
      <c r="P108" s="353" t="n"/>
      <c r="Q108" s="353" t="n"/>
      <c r="R108" s="353" t="n"/>
      <c r="S108" s="353" t="n"/>
      <c r="T108" s="353" t="n"/>
      <c r="U108" s="353" t="n"/>
      <c r="V108" s="353" t="n"/>
      <c r="W108" s="353" t="n"/>
      <c r="X108" s="353" t="n"/>
      <c r="Y108" s="353" t="n"/>
      <c r="Z108" s="353" t="n"/>
      <c r="AA108" s="353" t="n"/>
      <c r="AB108" s="353" t="n"/>
    </row>
    <row r="109" customFormat="1" s="354">
      <c r="A109" s="353" t="n"/>
      <c r="B109" s="353" t="n"/>
      <c r="C109" s="353" t="n"/>
      <c r="D109" s="353" t="n"/>
      <c r="E109" s="353" t="n"/>
      <c r="F109" s="353" t="n"/>
      <c r="G109" s="355" t="inlineStr">
        <is>
          <t>Comunicaciones</t>
        </is>
      </c>
      <c r="H109" s="355" t="n"/>
      <c r="I109" s="355" t="n"/>
      <c r="J109" s="355" t="inlineStr">
        <is>
          <t>Por Laboratorio</t>
        </is>
      </c>
      <c r="K109" s="353" t="n"/>
      <c r="L109" s="353" t="n"/>
      <c r="M109" s="353" t="n"/>
      <c r="N109" s="353" t="n"/>
      <c r="O109" s="353" t="n"/>
      <c r="P109" s="353" t="n"/>
      <c r="Q109" s="353" t="n"/>
      <c r="R109" s="353" t="n"/>
      <c r="S109" s="353" t="n"/>
      <c r="T109" s="353" t="n"/>
      <c r="U109" s="353" t="n"/>
      <c r="V109" s="353" t="n"/>
      <c r="W109" s="353" t="n"/>
      <c r="X109" s="353" t="n"/>
      <c r="Y109" s="353" t="n"/>
      <c r="Z109" s="353" t="n"/>
      <c r="AA109" s="353" t="n"/>
      <c r="AB109" s="353" t="n"/>
    </row>
    <row r="110">
      <c r="G110" s="355" t="inlineStr">
        <is>
          <t>Formación y Aprendizaje</t>
        </is>
      </c>
      <c r="H110" s="355" t="n"/>
      <c r="I110" s="355" t="n"/>
      <c r="J110" s="355" t="inlineStr">
        <is>
          <t>Otros</t>
        </is>
      </c>
      <c r="K110" s="353" t="n"/>
      <c r="L110" s="353" t="n"/>
    </row>
    <row r="111">
      <c r="G111" s="355" t="inlineStr">
        <is>
          <t>Ciencia, Tecnología e Innovación</t>
        </is>
      </c>
      <c r="H111" s="355" t="n"/>
      <c r="I111" s="355" t="n"/>
      <c r="J111" s="355" t="inlineStr">
        <is>
          <t>No Aplica</t>
        </is>
      </c>
      <c r="K111" s="353" t="n"/>
      <c r="L111" s="353" t="n"/>
    </row>
    <row r="112">
      <c r="G112" s="355" t="inlineStr">
        <is>
          <t>Interacción Social Universitaria</t>
        </is>
      </c>
      <c r="H112" s="355" t="n"/>
      <c r="I112" s="355" t="n"/>
      <c r="J112" s="355" t="n"/>
      <c r="K112" s="353" t="n"/>
      <c r="L112" s="353" t="n"/>
    </row>
    <row r="113">
      <c r="G113" s="355" t="inlineStr">
        <is>
          <t>Bienestar Universitario</t>
        </is>
      </c>
      <c r="H113" s="355" t="n"/>
      <c r="I113" s="355" t="n"/>
      <c r="J113" s="355" t="n"/>
      <c r="K113" s="353" t="n"/>
      <c r="L113" s="353" t="n"/>
    </row>
    <row r="114">
      <c r="G114" s="355" t="inlineStr">
        <is>
          <t>Admisiones y Registro</t>
        </is>
      </c>
      <c r="H114" s="355" t="n"/>
      <c r="I114" s="355" t="n"/>
      <c r="J114" s="355" t="n"/>
      <c r="K114" s="353" t="n"/>
      <c r="L114" s="353" t="n"/>
    </row>
    <row r="115">
      <c r="G115" s="355" t="inlineStr">
        <is>
          <t>Graduados</t>
        </is>
      </c>
      <c r="H115" s="355" t="n"/>
      <c r="I115" s="355" t="n"/>
      <c r="J115" s="355" t="n"/>
      <c r="K115" s="353" t="n"/>
      <c r="L115" s="353" t="n"/>
    </row>
    <row r="116">
      <c r="G116" s="355" t="inlineStr">
        <is>
          <t>Dialogando con el Mundo</t>
        </is>
      </c>
      <c r="H116" s="355" t="n"/>
      <c r="I116" s="355" t="n"/>
      <c r="J116" s="355" t="n"/>
      <c r="K116" s="353" t="n"/>
      <c r="L116" s="353" t="n"/>
    </row>
    <row r="117">
      <c r="G117" s="355" t="inlineStr">
        <is>
          <t>Talento Humano</t>
        </is>
      </c>
      <c r="H117" s="355" t="n"/>
      <c r="I117" s="355" t="n"/>
      <c r="J117" s="355" t="n"/>
      <c r="K117" s="353" t="n"/>
      <c r="L117" s="353" t="n"/>
    </row>
    <row r="118">
      <c r="G118" s="355" t="inlineStr">
        <is>
          <t>Jurídica</t>
        </is>
      </c>
      <c r="H118" s="355" t="n"/>
      <c r="I118" s="355" t="n"/>
      <c r="J118" s="355" t="n"/>
      <c r="K118" s="353" t="n"/>
      <c r="L118" s="353" t="n"/>
    </row>
    <row r="119">
      <c r="G119" s="355" t="inlineStr">
        <is>
          <t>Financiera</t>
        </is>
      </c>
      <c r="H119" s="355" t="n"/>
      <c r="I119" s="355" t="n"/>
      <c r="J119" s="355" t="n"/>
      <c r="K119" s="353" t="n"/>
      <c r="L119" s="353" t="n"/>
    </row>
    <row r="120">
      <c r="G120" s="355" t="inlineStr">
        <is>
          <t>Sistemas y Tecnología</t>
        </is>
      </c>
      <c r="H120" s="355" t="n"/>
      <c r="I120" s="355" t="n"/>
      <c r="J120" s="355" t="n"/>
      <c r="K120" s="353" t="n"/>
      <c r="L120" s="353" t="n"/>
    </row>
    <row r="121">
      <c r="G121" s="355" t="inlineStr">
        <is>
          <t>Bienes y Servicios</t>
        </is>
      </c>
      <c r="H121" s="355" t="n"/>
      <c r="I121" s="355" t="n"/>
      <c r="J121" s="355" t="n"/>
      <c r="K121" s="353" t="n"/>
      <c r="L121" s="353" t="n"/>
    </row>
    <row r="122">
      <c r="G122" s="355" t="inlineStr">
        <is>
          <t>Documental</t>
        </is>
      </c>
      <c r="H122" s="355" t="n"/>
      <c r="I122" s="355" t="n"/>
      <c r="J122" s="355" t="n"/>
      <c r="K122" s="353" t="n"/>
      <c r="L122" s="353" t="n"/>
    </row>
    <row r="123">
      <c r="G123" s="355" t="inlineStr">
        <is>
          <t>Apoyo Académico</t>
        </is>
      </c>
      <c r="H123" s="355" t="n"/>
      <c r="I123" s="355" t="n"/>
      <c r="J123" s="355" t="n"/>
      <c r="K123" s="353" t="n"/>
      <c r="L123" s="353" t="n"/>
    </row>
    <row r="124">
      <c r="G124" s="355" t="inlineStr">
        <is>
          <t>Control Interno</t>
        </is>
      </c>
      <c r="H124" s="355" t="n"/>
      <c r="I124" s="355" t="n"/>
      <c r="J124" s="355" t="n"/>
    </row>
    <row r="125">
      <c r="G125" s="355" t="inlineStr">
        <is>
          <t>Control Disciplinario</t>
        </is>
      </c>
      <c r="H125" s="355" t="n"/>
      <c r="I125" s="355" t="n"/>
      <c r="J125" s="355" t="n"/>
    </row>
    <row r="126">
      <c r="G126" s="355" t="inlineStr">
        <is>
          <t>Servicio de Atención al Ciudadano</t>
        </is>
      </c>
      <c r="H126" s="355" t="n"/>
      <c r="I126" s="355" t="n"/>
      <c r="J126" s="355" t="n"/>
    </row>
  </sheetData>
  <sheetProtection selectLockedCells="0" selectUnlockedCells="0" algorithmName="SHA-512" sheet="1" objects="1" insertRows="1" insertHyperlinks="1" autoFilter="1" scenarios="1" formatColumns="1" deleteColumns="1" insertColumns="1" pivotTables="1" deleteRows="1" formatCells="1" saltValue="Kns/wDfyf9B+sa9UUmgszg==" formatRows="1" sort="1" spinCount="100000" hashValue="VSOVTsY1Ktaqr5yoE8+BKWTQoyWp8wFcVGby2ohr4pXl0S0caXcalkQw3Ci7JOggytPjDBx7po/1oaOciRJuAA=="/>
  <mergeCells count="150">
    <mergeCell ref="L17:M17"/>
    <mergeCell ref="K78:O78"/>
    <mergeCell ref="C61:F61"/>
    <mergeCell ref="C72:F72"/>
    <mergeCell ref="C23:D24"/>
    <mergeCell ref="C81:F81"/>
    <mergeCell ref="K80:O80"/>
    <mergeCell ref="K64:O64"/>
    <mergeCell ref="C78:F78"/>
    <mergeCell ref="B2:C4"/>
    <mergeCell ref="G72:J72"/>
    <mergeCell ref="C87:F87"/>
    <mergeCell ref="G81:J81"/>
    <mergeCell ref="C62:F62"/>
    <mergeCell ref="K72:O72"/>
    <mergeCell ref="C15:O15"/>
    <mergeCell ref="G71:J71"/>
    <mergeCell ref="C89:F89"/>
    <mergeCell ref="E23:G24"/>
    <mergeCell ref="C64:F64"/>
    <mergeCell ref="C79:F79"/>
    <mergeCell ref="C73:F73"/>
    <mergeCell ref="J20:K22"/>
    <mergeCell ref="C88:F88"/>
    <mergeCell ref="E6:L6"/>
    <mergeCell ref="J42:O42"/>
    <mergeCell ref="K71:O71"/>
    <mergeCell ref="Q17:Q18"/>
    <mergeCell ref="C26:O26"/>
    <mergeCell ref="G82:J82"/>
    <mergeCell ref="C63:F63"/>
    <mergeCell ref="C17:D17"/>
    <mergeCell ref="C16:O16"/>
    <mergeCell ref="G66:J66"/>
    <mergeCell ref="K73:O73"/>
    <mergeCell ref="K82:O82"/>
    <mergeCell ref="S27:T28"/>
    <mergeCell ref="M5:O5"/>
    <mergeCell ref="G74:J74"/>
    <mergeCell ref="K66:O66"/>
    <mergeCell ref="G68:J68"/>
    <mergeCell ref="C27:I51"/>
    <mergeCell ref="J28:O41"/>
    <mergeCell ref="K74:O74"/>
    <mergeCell ref="K68:O68"/>
    <mergeCell ref="K83:O83"/>
    <mergeCell ref="L23:M24"/>
    <mergeCell ref="N23:O24"/>
    <mergeCell ref="C14:D14"/>
    <mergeCell ref="G85:J85"/>
    <mergeCell ref="C67:F67"/>
    <mergeCell ref="U19:U26"/>
    <mergeCell ref="M6:O6"/>
    <mergeCell ref="E14:O14"/>
    <mergeCell ref="G75:J75"/>
    <mergeCell ref="G84:J84"/>
    <mergeCell ref="C20:D22"/>
    <mergeCell ref="J17:K17"/>
    <mergeCell ref="V27:V28"/>
    <mergeCell ref="C69:F69"/>
    <mergeCell ref="J43:O48"/>
    <mergeCell ref="E12:H12"/>
    <mergeCell ref="C83:F83"/>
    <mergeCell ref="R17:R18"/>
    <mergeCell ref="S19:T26"/>
    <mergeCell ref="G77:J77"/>
    <mergeCell ref="G86:J86"/>
    <mergeCell ref="K84:O84"/>
    <mergeCell ref="G67:J67"/>
    <mergeCell ref="H17:I17"/>
    <mergeCell ref="G61:J61"/>
    <mergeCell ref="K12:O12"/>
    <mergeCell ref="G70:J70"/>
    <mergeCell ref="K86:O86"/>
    <mergeCell ref="K70:O70"/>
    <mergeCell ref="G62:J62"/>
    <mergeCell ref="K65:O65"/>
    <mergeCell ref="E17:G17"/>
    <mergeCell ref="L20:O20"/>
    <mergeCell ref="C71:F71"/>
    <mergeCell ref="G65:J65"/>
    <mergeCell ref="C76:F76"/>
    <mergeCell ref="G88:J88"/>
    <mergeCell ref="J49:O49"/>
    <mergeCell ref="J27:O27"/>
    <mergeCell ref="C82:F82"/>
    <mergeCell ref="S17:V18"/>
    <mergeCell ref="G76:J76"/>
    <mergeCell ref="C66:F66"/>
    <mergeCell ref="R27:R28"/>
    <mergeCell ref="C53:O53"/>
    <mergeCell ref="K76:O76"/>
    <mergeCell ref="C77:F77"/>
    <mergeCell ref="E7:L8"/>
    <mergeCell ref="P17:P18"/>
    <mergeCell ref="K85:O85"/>
    <mergeCell ref="C86:F86"/>
    <mergeCell ref="C68:F68"/>
    <mergeCell ref="E13:O13"/>
    <mergeCell ref="K75:O75"/>
    <mergeCell ref="N17:O17"/>
    <mergeCell ref="C12:D12"/>
    <mergeCell ref="J23:K24"/>
    <mergeCell ref="K77:O77"/>
    <mergeCell ref="C5:D8"/>
    <mergeCell ref="C65:F65"/>
    <mergeCell ref="K61:O61"/>
    <mergeCell ref="C84:F84"/>
    <mergeCell ref="C80:F80"/>
    <mergeCell ref="G78:J78"/>
    <mergeCell ref="G87:J87"/>
    <mergeCell ref="L18:M19"/>
    <mergeCell ref="E20:G22"/>
    <mergeCell ref="K62:O62"/>
    <mergeCell ref="G80:J80"/>
    <mergeCell ref="C60:O60"/>
    <mergeCell ref="G89:J89"/>
    <mergeCell ref="K87:O87"/>
    <mergeCell ref="C70:F70"/>
    <mergeCell ref="U27:U28"/>
    <mergeCell ref="G64:J64"/>
    <mergeCell ref="G79:J79"/>
    <mergeCell ref="G73:J73"/>
    <mergeCell ref="K89:O89"/>
    <mergeCell ref="M7:O7"/>
    <mergeCell ref="G63:J63"/>
    <mergeCell ref="E5:L5"/>
    <mergeCell ref="K79:O79"/>
    <mergeCell ref="H20:I22"/>
    <mergeCell ref="C10:O11"/>
    <mergeCell ref="R19:R26"/>
    <mergeCell ref="K88:O88"/>
    <mergeCell ref="K63:O63"/>
    <mergeCell ref="K81:O81"/>
    <mergeCell ref="M8:O8"/>
    <mergeCell ref="V19:V26"/>
    <mergeCell ref="J50:O50"/>
    <mergeCell ref="C74:F74"/>
    <mergeCell ref="I12:J12"/>
    <mergeCell ref="K67:O67"/>
    <mergeCell ref="C18:D19"/>
    <mergeCell ref="H23:I24"/>
    <mergeCell ref="C85:F85"/>
    <mergeCell ref="N18:O19"/>
    <mergeCell ref="C75:F75"/>
    <mergeCell ref="G69:J69"/>
    <mergeCell ref="E18:K19"/>
    <mergeCell ref="G83:J83"/>
    <mergeCell ref="C13:D13"/>
    <mergeCell ref="K69:O69"/>
  </mergeCells>
  <dataValidations count="5">
    <dataValidation sqref="E13:O13" showDropDown="0" showInputMessage="1" showErrorMessage="1" allowBlank="1" type="list">
      <formula1>$G$104:$G$126</formula1>
    </dataValidation>
    <dataValidation sqref="E12:H12" showDropDown="0" showInputMessage="1" showErrorMessage="1" allowBlank="1" type="list">
      <formula1>$G$100:$G$103</formula1>
    </dataValidation>
    <dataValidation sqref="J17:K17" showDropDown="0" showInputMessage="1" showErrorMessage="1" allowBlank="1" type="list">
      <formula1>$J$100:$J$102</formula1>
    </dataValidation>
    <dataValidation sqref="J20:K22" showDropDown="0" showInputMessage="1" showErrorMessage="1" allowBlank="1" type="list">
      <formula1>$J$105:$J$111</formula1>
    </dataValidation>
    <dataValidation sqref="E20:G22" showDropDown="0" showInputMessage="1" showErrorMessage="1" allowBlank="1" type="list">
      <formula1>$J$103:$J$104</formula1>
    </dataValidation>
  </dataValidations>
  <hyperlinks>
    <hyperlink ref="B2" location="'MATRIZ DE INDICADORES'!A1" display="    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34.xml><?xml version="1.0" encoding="utf-8"?>
<worksheet xmlns="http://schemas.openxmlformats.org/spreadsheetml/2006/main">
  <sheetPr codeName="Hoja45">
    <tabColor rgb="FFEDE394"/>
    <outlinePr summaryBelow="1" summaryRight="1"/>
    <pageSetUpPr/>
  </sheetPr>
  <dimension ref="A2:AB123"/>
  <sheetViews>
    <sheetView zoomScale="80" zoomScaleNormal="80" workbookViewId="0">
      <selection activeCell="C10" sqref="C10:O11"/>
    </sheetView>
  </sheetViews>
  <sheetFormatPr baseColWidth="10" defaultColWidth="11.42578125" defaultRowHeight="15"/>
  <cols>
    <col width="4" customWidth="1" style="316" min="1" max="1"/>
    <col width="6.42578125" customWidth="1" style="316" min="2" max="2"/>
    <col width="25.140625" customWidth="1" style="316" min="3" max="3"/>
    <col width="15.140625" customWidth="1" style="316" min="4" max="4"/>
    <col width="12.7109375" customWidth="1" style="316" min="5" max="5"/>
    <col width="15.140625" customWidth="1" style="316" min="6" max="6"/>
    <col width="14" customWidth="1" style="316" min="7" max="7"/>
    <col width="11.42578125" customWidth="1" style="316" min="8" max="8"/>
    <col width="12.85546875" customWidth="1" style="316" min="9" max="9"/>
    <col width="15.5703125" customWidth="1" style="316" min="10" max="10"/>
    <col width="14.42578125" customWidth="1" style="316" min="11" max="11"/>
    <col width="15.28515625" customWidth="1" style="316" min="12" max="15"/>
    <col width="6.42578125" customWidth="1" style="316" min="16" max="16"/>
    <col width="11.42578125" customWidth="1" style="316" min="17" max="28"/>
    <col width="11.42578125" customWidth="1" style="317" min="29" max="16384"/>
  </cols>
  <sheetData>
    <row r="1" ht="10.5" customHeight="1"/>
    <row r="2">
      <c r="B2" s="686" t="inlineStr">
        <is>
          <t xml:space="preserve">      REGRESAR</t>
        </is>
      </c>
      <c r="D2" s="318" t="n"/>
      <c r="E2" s="318" t="n"/>
      <c r="F2" s="318" t="n"/>
      <c r="G2" s="318" t="n"/>
      <c r="H2" s="318" t="n"/>
      <c r="I2" s="318" t="n"/>
      <c r="J2" s="318" t="n"/>
      <c r="K2" s="318" t="n"/>
      <c r="L2" s="318" t="n"/>
      <c r="M2" s="318" t="n"/>
      <c r="N2" s="318" t="n"/>
      <c r="O2" s="318" t="n"/>
      <c r="P2" s="318" t="n"/>
    </row>
    <row r="3">
      <c r="D3" s="318" t="n"/>
      <c r="E3" s="318" t="n"/>
      <c r="F3" s="318" t="n"/>
      <c r="G3" s="318" t="n"/>
      <c r="H3" s="318" t="n"/>
      <c r="I3" s="318" t="n"/>
      <c r="J3" s="318" t="n"/>
      <c r="K3" s="318" t="n"/>
      <c r="L3" s="318" t="n"/>
      <c r="M3" s="318" t="n"/>
      <c r="N3" s="318" t="n"/>
      <c r="O3" s="318" t="n"/>
      <c r="P3" s="318" t="n"/>
    </row>
    <row r="4" ht="15.75" customHeight="1">
      <c r="D4" s="318" t="n"/>
      <c r="E4" s="318" t="n"/>
      <c r="F4" s="318" t="n"/>
      <c r="G4" s="318" t="n"/>
      <c r="H4" s="318" t="n"/>
      <c r="I4" s="318" t="n"/>
      <c r="J4" s="318" t="n"/>
      <c r="K4" s="318" t="n"/>
      <c r="L4" s="318" t="n"/>
      <c r="M4" s="318" t="n"/>
      <c r="N4" s="318" t="n"/>
      <c r="O4" s="318" t="n"/>
      <c r="P4" s="318" t="n"/>
    </row>
    <row r="5" ht="15.75" customHeight="1">
      <c r="B5" s="318" t="n"/>
      <c r="C5" s="414" t="n"/>
      <c r="D5" s="800" t="n"/>
      <c r="E5" s="474" t="inlineStr">
        <is>
          <t>MACROPROCESO ESTRATÉGICO</t>
        </is>
      </c>
      <c r="F5" s="801" t="n"/>
      <c r="G5" s="801" t="n"/>
      <c r="H5" s="801" t="n"/>
      <c r="I5" s="801" t="n"/>
      <c r="J5" s="801" t="n"/>
      <c r="K5" s="801" t="n"/>
      <c r="L5" s="802" t="n"/>
      <c r="M5" s="474" t="inlineStr">
        <is>
          <t>CÓDIGO: ESGr027</t>
        </is>
      </c>
      <c r="N5" s="801" t="n"/>
      <c r="O5" s="802" t="n"/>
      <c r="P5" s="318" t="n"/>
    </row>
    <row r="6" ht="15.75" customHeight="1">
      <c r="B6" s="318" t="n"/>
      <c r="C6" s="803" t="n"/>
      <c r="D6" s="804" t="n"/>
      <c r="E6" s="474" t="inlineStr">
        <is>
          <t>PROCESO GESTIÓN SISTEMAS INTEGRADOS</t>
        </is>
      </c>
      <c r="F6" s="801" t="n"/>
      <c r="G6" s="801" t="n"/>
      <c r="H6" s="801" t="n"/>
      <c r="I6" s="801" t="n"/>
      <c r="J6" s="801" t="n"/>
      <c r="K6" s="801" t="n"/>
      <c r="L6" s="802" t="n"/>
      <c r="M6" s="474" t="inlineStr">
        <is>
          <t>VERSIÓN: 7</t>
        </is>
      </c>
      <c r="N6" s="801" t="n"/>
      <c r="O6" s="802" t="n"/>
      <c r="P6" s="318" t="n"/>
    </row>
    <row r="7" ht="15" customHeight="1">
      <c r="B7" s="318"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318" t="n"/>
    </row>
    <row r="8" ht="15.75" customHeight="1">
      <c r="B8" s="318" t="n"/>
      <c r="C8" s="806" t="n"/>
      <c r="D8" s="807" t="n"/>
      <c r="E8" s="806" t="n"/>
      <c r="F8" s="808" t="n"/>
      <c r="G8" s="808" t="n"/>
      <c r="H8" s="808" t="n"/>
      <c r="I8" s="808" t="n"/>
      <c r="J8" s="808" t="n"/>
      <c r="K8" s="808" t="n"/>
      <c r="L8" s="807" t="n"/>
      <c r="M8" s="474" t="inlineStr">
        <is>
          <t>PÁGINA: 1 de 1</t>
        </is>
      </c>
      <c r="N8" s="801" t="n"/>
      <c r="O8" s="802" t="n"/>
      <c r="P8" s="318" t="n"/>
    </row>
    <row r="9" ht="15.75" customHeight="1">
      <c r="B9" s="318" t="n"/>
      <c r="C9" s="319" t="n"/>
      <c r="D9" s="319" t="n"/>
      <c r="E9" s="320" t="n"/>
      <c r="F9" s="320" t="n"/>
      <c r="G9" s="320" t="n"/>
      <c r="H9" s="320" t="n"/>
      <c r="I9" s="320" t="n"/>
      <c r="J9" s="320" t="n"/>
      <c r="K9" s="320" t="n"/>
      <c r="L9" s="320" t="n"/>
      <c r="M9" s="716" t="n"/>
      <c r="N9" s="716" t="n"/>
      <c r="O9" s="716" t="n"/>
      <c r="P9" s="318" t="n"/>
    </row>
    <row r="10" ht="15.75" customFormat="1" customHeight="1" s="324">
      <c r="A10" s="717" t="n"/>
      <c r="B10" s="708" t="n"/>
      <c r="C10" s="702" t="inlineStr">
        <is>
          <t>FICHA DE INDICADOR</t>
        </is>
      </c>
      <c r="D10" s="812" t="n"/>
      <c r="E10" s="812" t="n"/>
      <c r="F10" s="812" t="n"/>
      <c r="G10" s="812" t="n"/>
      <c r="H10" s="812" t="n"/>
      <c r="I10" s="812" t="n"/>
      <c r="J10" s="812" t="n"/>
      <c r="K10" s="812" t="n"/>
      <c r="L10" s="812" t="n"/>
      <c r="M10" s="812" t="n"/>
      <c r="N10" s="812" t="n"/>
      <c r="O10" s="813" t="n"/>
      <c r="P10" s="708" t="n"/>
      <c r="Q10" s="717" t="n"/>
      <c r="R10" s="717" t="n"/>
      <c r="S10" s="717" t="n"/>
      <c r="T10" s="717" t="n"/>
      <c r="U10" s="717" t="n"/>
      <c r="V10" s="717" t="n"/>
      <c r="W10" s="717" t="n"/>
      <c r="X10" s="717" t="n"/>
      <c r="Y10" s="717" t="n"/>
      <c r="Z10" s="717" t="n"/>
      <c r="AA10" s="717" t="n"/>
      <c r="AB10" s="717" t="n"/>
    </row>
    <row r="11" ht="15.75" customFormat="1" customHeight="1" s="324">
      <c r="A11" s="717" t="n"/>
      <c r="B11" s="708" t="n"/>
      <c r="C11" s="814" t="n"/>
      <c r="D11" s="815" t="n"/>
      <c r="E11" s="815" t="n"/>
      <c r="F11" s="815" t="n"/>
      <c r="G11" s="815" t="n"/>
      <c r="H11" s="815" t="n"/>
      <c r="I11" s="815" t="n"/>
      <c r="J11" s="815" t="n"/>
      <c r="K11" s="815" t="n"/>
      <c r="L11" s="815" t="n"/>
      <c r="M11" s="815" t="n"/>
      <c r="N11" s="815" t="n"/>
      <c r="O11" s="816" t="n"/>
      <c r="P11" s="708" t="n"/>
      <c r="Q11" s="717" t="n"/>
      <c r="R11" s="717" t="n"/>
      <c r="S11" s="717" t="n"/>
      <c r="T11" s="717" t="n"/>
      <c r="U11" s="717" t="n"/>
      <c r="V11" s="717" t="n"/>
      <c r="W11" s="717" t="n"/>
      <c r="X11" s="717" t="n"/>
      <c r="Y11" s="717" t="n"/>
      <c r="Z11" s="717" t="n"/>
      <c r="AA11" s="717" t="n"/>
      <c r="AB11" s="717" t="n"/>
    </row>
    <row r="12" ht="30" customFormat="1" customHeight="1" s="324">
      <c r="A12" s="717" t="n"/>
      <c r="B12" s="708" t="n"/>
      <c r="C12" s="703" t="inlineStr">
        <is>
          <t>MACROPROCESO</t>
        </is>
      </c>
      <c r="D12" s="807" t="n"/>
      <c r="E12" s="705" t="inlineStr">
        <is>
          <t>Misional</t>
        </is>
      </c>
      <c r="F12" s="808" t="n"/>
      <c r="G12" s="808" t="n"/>
      <c r="H12" s="807" t="n"/>
      <c r="I12" s="703" t="inlineStr">
        <is>
          <t>NOMBRE DEL INDICADOR</t>
        </is>
      </c>
      <c r="J12" s="807" t="n"/>
      <c r="K12" s="705" t="inlineStr">
        <is>
          <t>Oportunidad en la asignación de las aulas virtuales</t>
        </is>
      </c>
      <c r="L12" s="808" t="n"/>
      <c r="M12" s="808" t="n"/>
      <c r="N12" s="808" t="n"/>
      <c r="O12" s="807" t="n"/>
      <c r="P12" s="708" t="n"/>
      <c r="Q12" s="717" t="n"/>
      <c r="R12" s="717" t="n"/>
      <c r="S12" s="717" t="n"/>
      <c r="T12" s="717" t="n"/>
      <c r="U12" s="717" t="n"/>
      <c r="V12" s="717" t="n"/>
      <c r="W12" s="717" t="n"/>
      <c r="X12" s="717" t="n"/>
      <c r="Y12" s="717" t="n"/>
      <c r="Z12" s="717" t="n"/>
      <c r="AA12" s="717" t="n"/>
      <c r="AB12" s="717" t="n"/>
    </row>
    <row r="13" ht="15.75" customFormat="1" customHeight="1" s="324">
      <c r="A13" s="717" t="n"/>
      <c r="B13" s="708" t="n"/>
      <c r="C13" s="684" t="inlineStr">
        <is>
          <t>PROCESO GESTIÓN</t>
        </is>
      </c>
      <c r="D13" s="802" t="n"/>
      <c r="E13" s="685" t="inlineStr">
        <is>
          <t>Formación y Aprendizaje</t>
        </is>
      </c>
      <c r="F13" s="801" t="n"/>
      <c r="G13" s="801" t="n"/>
      <c r="H13" s="801" t="n"/>
      <c r="I13" s="801" t="n"/>
      <c r="J13" s="801" t="n"/>
      <c r="K13" s="801" t="n"/>
      <c r="L13" s="801" t="n"/>
      <c r="M13" s="801" t="n"/>
      <c r="N13" s="801" t="n"/>
      <c r="O13" s="802" t="n"/>
      <c r="P13" s="708" t="n"/>
      <c r="Q13" s="717" t="n"/>
      <c r="R13" s="717" t="n"/>
      <c r="S13" s="717" t="n"/>
      <c r="T13" s="717" t="n"/>
      <c r="U13" s="717" t="n"/>
      <c r="V13" s="717" t="n"/>
      <c r="W13" s="717" t="n"/>
      <c r="X13" s="717" t="n"/>
      <c r="Y13" s="717" t="n"/>
      <c r="Z13" s="717" t="n"/>
      <c r="AA13" s="717" t="n"/>
      <c r="AB13" s="717" t="n"/>
    </row>
    <row r="14" ht="15.75" customFormat="1" customHeight="1" s="324">
      <c r="A14" s="717" t="n"/>
      <c r="B14" s="708" t="n"/>
      <c r="C14" s="684" t="inlineStr">
        <is>
          <t>RESPONSABLE DE MEDICIÓN</t>
        </is>
      </c>
      <c r="D14" s="802" t="n"/>
      <c r="E14" s="706" t="inlineStr">
        <is>
          <t>Jefe de la oficina de Educación Virtual y a Distancia</t>
        </is>
      </c>
      <c r="F14" s="801" t="n"/>
      <c r="G14" s="801" t="n"/>
      <c r="H14" s="801" t="n"/>
      <c r="I14" s="801" t="n"/>
      <c r="J14" s="801" t="n"/>
      <c r="K14" s="801" t="n"/>
      <c r="L14" s="801" t="n"/>
      <c r="M14" s="801" t="n"/>
      <c r="N14" s="801" t="n"/>
      <c r="O14" s="802" t="n"/>
      <c r="P14" s="708" t="n"/>
      <c r="Q14" s="717" t="n"/>
      <c r="R14" s="717" t="n"/>
      <c r="S14" s="717" t="n"/>
      <c r="T14" s="717" t="n"/>
      <c r="U14" s="717" t="n"/>
      <c r="V14" s="717" t="n"/>
      <c r="W14" s="717" t="n"/>
      <c r="X14" s="717" t="n"/>
      <c r="Y14" s="717" t="n"/>
      <c r="Z14" s="717" t="n"/>
      <c r="AA14" s="717" t="n"/>
      <c r="AB14" s="717" t="n"/>
    </row>
    <row r="15" ht="15.75" customFormat="1" customHeight="1" s="324">
      <c r="A15" s="717" t="n"/>
      <c r="B15" s="708" t="n"/>
      <c r="C15" s="708" t="n"/>
      <c r="P15" s="708" t="n"/>
      <c r="Q15" s="717" t="n"/>
      <c r="R15" s="717" t="n"/>
      <c r="S15" s="717" t="n"/>
      <c r="T15" s="717" t="n"/>
      <c r="U15" s="717" t="n"/>
      <c r="V15" s="717" t="n"/>
      <c r="W15" s="717" t="n"/>
      <c r="X15" s="717" t="n"/>
      <c r="Y15" s="717" t="n"/>
      <c r="Z15" s="717" t="n"/>
      <c r="AA15" s="717" t="n"/>
      <c r="AB15" s="717" t="n"/>
    </row>
    <row r="16" ht="15.75" customFormat="1" customHeight="1" s="324">
      <c r="A16" s="717" t="n"/>
      <c r="B16" s="708" t="n"/>
      <c r="C16" s="709" t="inlineStr">
        <is>
          <t>1. COMPORTAMIENTO DE INDICADOR</t>
        </is>
      </c>
      <c r="D16" s="801" t="n"/>
      <c r="E16" s="801" t="n"/>
      <c r="F16" s="801" t="n"/>
      <c r="G16" s="801" t="n"/>
      <c r="H16" s="801" t="n"/>
      <c r="I16" s="801" t="n"/>
      <c r="J16" s="801" t="n"/>
      <c r="K16" s="801" t="n"/>
      <c r="L16" s="801" t="n"/>
      <c r="M16" s="801" t="n"/>
      <c r="N16" s="801" t="n"/>
      <c r="O16" s="802" t="n"/>
      <c r="P16" s="708" t="n"/>
      <c r="Q16" s="717" t="n"/>
      <c r="R16" s="717" t="n"/>
      <c r="S16" s="717" t="n"/>
      <c r="T16" s="717" t="n"/>
      <c r="U16" s="717" t="n"/>
      <c r="V16" s="717" t="n"/>
      <c r="W16" s="717" t="n"/>
      <c r="X16" s="717" t="n"/>
      <c r="Y16" s="717" t="n"/>
      <c r="Z16" s="717" t="n"/>
      <c r="AA16" s="717" t="n"/>
      <c r="AB16" s="717" t="n"/>
    </row>
    <row r="17" ht="36" customFormat="1" customHeight="1" s="324">
      <c r="A17" s="717" t="n"/>
      <c r="B17" s="708" t="n"/>
      <c r="C17" s="684" t="inlineStr">
        <is>
          <t xml:space="preserve">CLASIFICACIÓN DE LA MEDICIÓN </t>
        </is>
      </c>
      <c r="D17" s="802" t="n"/>
      <c r="E17" s="817" t="n">
        <v>2</v>
      </c>
      <c r="F17" s="801" t="n"/>
      <c r="G17" s="802" t="n"/>
      <c r="H17" s="684" t="inlineStr">
        <is>
          <t>TIPO DE INDICADOR</t>
        </is>
      </c>
      <c r="I17" s="802" t="n"/>
      <c r="J17" s="481" t="inlineStr">
        <is>
          <t>Acreditación</t>
        </is>
      </c>
      <c r="K17" s="802" t="n"/>
      <c r="L17" s="684" t="inlineStr">
        <is>
          <t>META ANUAL</t>
        </is>
      </c>
      <c r="M17" s="802" t="n"/>
      <c r="N17" s="588" t="n">
        <v>5</v>
      </c>
      <c r="O17" s="802" t="n"/>
      <c r="P17" s="716" t="n"/>
      <c r="Q17" s="717" t="n"/>
      <c r="R17" s="718" t="n"/>
      <c r="S17" s="717" t="n"/>
      <c r="W17" s="717" t="n"/>
      <c r="X17" s="717" t="n"/>
      <c r="Y17" s="717" t="n"/>
      <c r="Z17" s="717" t="n"/>
      <c r="AA17" s="717" t="n"/>
      <c r="AB17" s="717" t="n"/>
    </row>
    <row r="18" ht="15.75" customFormat="1" customHeight="1" s="324">
      <c r="A18" s="717" t="n"/>
      <c r="B18" s="708" t="n"/>
      <c r="C18" s="684" t="inlineStr">
        <is>
          <t>FORMULA</t>
        </is>
      </c>
      <c r="D18" s="800" t="n"/>
      <c r="E18" s="762" t="inlineStr">
        <is>
          <t>(Fecha de inicio de actividad académica - Promedio de fecha de entrega de aula virtual) +5</t>
        </is>
      </c>
      <c r="F18" s="805" t="n"/>
      <c r="G18" s="805" t="n"/>
      <c r="H18" s="805" t="n"/>
      <c r="I18" s="805" t="n"/>
      <c r="J18" s="805" t="n"/>
      <c r="K18" s="800" t="n"/>
      <c r="L18" s="684" t="inlineStr">
        <is>
          <t>UNIDAD DE MEDIDA</t>
        </is>
      </c>
      <c r="M18" s="800" t="n"/>
      <c r="N18" s="824" t="inlineStr">
        <is>
          <t>Días</t>
        </is>
      </c>
      <c r="O18" s="800" t="n"/>
      <c r="W18" s="717" t="n"/>
      <c r="X18" s="717" t="n"/>
      <c r="Y18" s="717" t="n"/>
      <c r="Z18" s="717" t="n"/>
      <c r="AA18" s="717" t="n"/>
      <c r="AB18" s="717" t="n"/>
    </row>
    <row r="19" ht="15.75" customFormat="1" customHeight="1" s="324">
      <c r="A19" s="717" t="n"/>
      <c r="B19" s="708" t="n"/>
      <c r="C19" s="806" t="n"/>
      <c r="D19" s="807" t="n"/>
      <c r="E19" s="806" t="n"/>
      <c r="F19" s="808" t="n"/>
      <c r="G19" s="808" t="n"/>
      <c r="H19" s="808" t="n"/>
      <c r="I19" s="808" t="n"/>
      <c r="J19" s="808" t="n"/>
      <c r="K19" s="807" t="n"/>
      <c r="L19" s="806" t="n"/>
      <c r="M19" s="807" t="n"/>
      <c r="N19" s="806" t="n"/>
      <c r="O19" s="807" t="n"/>
      <c r="P19" s="320" t="n"/>
      <c r="Q19" s="733" t="n"/>
      <c r="R19" s="733" t="n"/>
      <c r="S19" s="734" t="n"/>
      <c r="U19" s="773" t="n"/>
      <c r="V19" s="734" t="n"/>
      <c r="W19" s="717" t="n"/>
      <c r="X19" s="717" t="n"/>
      <c r="Y19" s="717" t="n"/>
      <c r="Z19" s="717" t="n"/>
      <c r="AA19" s="717" t="n"/>
      <c r="AB19" s="717" t="n"/>
    </row>
    <row r="20" ht="15.75" customFormat="1" customHeight="1" s="324">
      <c r="A20" s="717" t="n"/>
      <c r="B20" s="708" t="n"/>
      <c r="C20" s="684" t="inlineStr">
        <is>
          <t>TENDENCIA</t>
        </is>
      </c>
      <c r="D20" s="800" t="n"/>
      <c r="E20" s="762" t="inlineStr">
        <is>
          <t>Negativa</t>
        </is>
      </c>
      <c r="F20" s="805" t="n"/>
      <c r="G20" s="800" t="n"/>
      <c r="H20" s="763" t="inlineStr">
        <is>
          <t>NIVEL DE SEGREGACIÓN *</t>
        </is>
      </c>
      <c r="I20" s="800" t="n"/>
      <c r="J20" s="762" t="inlineStr">
        <is>
          <t>Por Programa Académico</t>
        </is>
      </c>
      <c r="K20" s="800" t="n"/>
      <c r="L20" s="684" t="inlineStr">
        <is>
          <t>ESCALA</t>
        </is>
      </c>
      <c r="M20" s="801" t="n"/>
      <c r="N20" s="801" t="n"/>
      <c r="O20" s="802" t="n"/>
      <c r="P20" s="320" t="n"/>
      <c r="Q20" s="733" t="n"/>
      <c r="W20" s="717" t="n"/>
      <c r="X20" s="717" t="n"/>
      <c r="Y20" s="717" t="n"/>
      <c r="Z20" s="717" t="n"/>
      <c r="AA20" s="717" t="n"/>
      <c r="AB20" s="717" t="n"/>
    </row>
    <row r="21" ht="15.75" customFormat="1" customHeight="1" s="324">
      <c r="A21" s="717" t="n"/>
      <c r="B21" s="708"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320" t="n"/>
      <c r="Q21" s="733" t="n"/>
      <c r="W21" s="717" t="n"/>
      <c r="X21" s="717" t="n"/>
      <c r="Y21" s="717" t="n"/>
      <c r="Z21" s="717" t="n"/>
      <c r="AA21" s="717" t="n"/>
      <c r="AB21" s="717" t="n"/>
    </row>
    <row r="22" ht="15.75" customFormat="1" customHeight="1" s="324">
      <c r="A22" s="717" t="n"/>
      <c r="B22" s="708" t="n"/>
      <c r="C22" s="806" t="n"/>
      <c r="D22" s="807" t="n"/>
      <c r="E22" s="806" t="n"/>
      <c r="F22" s="808" t="n"/>
      <c r="G22" s="807" t="n"/>
      <c r="H22" s="806" t="n"/>
      <c r="I22" s="807" t="n"/>
      <c r="J22" s="806" t="n"/>
      <c r="K22" s="807" t="n"/>
      <c r="L22" s="327" t="inlineStr">
        <is>
          <t>&lt;-6</t>
        </is>
      </c>
      <c r="M22" s="328" t="inlineStr">
        <is>
          <t>(-1) - (-5)</t>
        </is>
      </c>
      <c r="N22" s="329" t="inlineStr">
        <is>
          <t>0 - 5</t>
        </is>
      </c>
      <c r="O22" s="255" t="inlineStr">
        <is>
          <t>≥ 6</t>
        </is>
      </c>
      <c r="P22" s="320" t="n"/>
      <c r="Q22" s="733" t="n"/>
      <c r="W22" s="717" t="n"/>
      <c r="X22" s="717" t="n"/>
      <c r="Y22" s="717" t="n"/>
      <c r="Z22" s="717" t="n"/>
      <c r="AA22" s="717" t="n"/>
      <c r="AB22" s="717" t="n"/>
    </row>
    <row r="23" ht="15.75" customFormat="1" customHeight="1" s="324">
      <c r="A23" s="717" t="n"/>
      <c r="B23" s="708" t="n"/>
      <c r="C23" s="684" t="inlineStr">
        <is>
          <t>ORIGEN DE DATOS</t>
        </is>
      </c>
      <c r="D23" s="800" t="n"/>
      <c r="E23" s="830" t="inlineStr">
        <is>
          <t>Calendario académico, notificación vía correo electrónico</t>
        </is>
      </c>
      <c r="F23" s="805" t="n"/>
      <c r="G23" s="800" t="n"/>
      <c r="H23" s="763" t="inlineStr">
        <is>
          <t>FRECUENCIA DE LA MEDICIÓN</t>
        </is>
      </c>
      <c r="I23" s="800" t="n"/>
      <c r="J23" s="762" t="inlineStr">
        <is>
          <t>SEMESTRAL</t>
        </is>
      </c>
      <c r="K23" s="800" t="n"/>
      <c r="L23" s="763" t="inlineStr">
        <is>
          <t>FRECUENCIA DE RESULTADO</t>
        </is>
      </c>
      <c r="M23" s="800" t="n"/>
      <c r="N23" s="762" t="inlineStr">
        <is>
          <t>SEMESTRAL</t>
        </is>
      </c>
      <c r="O23" s="800" t="n"/>
      <c r="P23" s="320" t="n"/>
      <c r="Q23" s="733" t="n"/>
      <c r="W23" s="717" t="n"/>
      <c r="X23" s="717" t="n"/>
      <c r="Y23" s="717" t="n"/>
      <c r="Z23" s="717" t="n"/>
      <c r="AA23" s="717" t="n"/>
      <c r="AB23" s="717" t="n"/>
    </row>
    <row r="24" ht="15.75" customFormat="1" customHeight="1" s="324">
      <c r="A24" s="717" t="n"/>
      <c r="B24" s="708" t="n"/>
      <c r="C24" s="806" t="n"/>
      <c r="D24" s="807" t="n"/>
      <c r="E24" s="806" t="n"/>
      <c r="F24" s="808" t="n"/>
      <c r="G24" s="807" t="n"/>
      <c r="H24" s="806" t="n"/>
      <c r="I24" s="807" t="n"/>
      <c r="J24" s="806" t="n"/>
      <c r="K24" s="807" t="n"/>
      <c r="L24" s="806" t="n"/>
      <c r="M24" s="807" t="n"/>
      <c r="N24" s="806" t="n"/>
      <c r="O24" s="807" t="n"/>
      <c r="P24" s="320" t="n"/>
      <c r="Q24" s="733" t="n"/>
      <c r="W24" s="717" t="n"/>
      <c r="X24" s="717" t="n"/>
      <c r="Y24" s="717" t="n"/>
      <c r="Z24" s="717" t="n"/>
      <c r="AA24" s="717" t="n"/>
      <c r="AB24" s="717" t="n"/>
    </row>
    <row r="25" ht="15.75" customHeight="1">
      <c r="B25" s="318" t="n"/>
      <c r="C25" s="331" t="n"/>
      <c r="D25" s="331" t="n"/>
      <c r="E25" s="768" t="n"/>
      <c r="F25" s="768" t="n"/>
      <c r="G25" s="331" t="n"/>
      <c r="H25" s="331" t="n"/>
      <c r="I25" s="331" t="n"/>
      <c r="J25" s="716" t="n"/>
      <c r="K25" s="716" t="n"/>
      <c r="L25" s="331" t="n"/>
      <c r="M25" s="331" t="n"/>
      <c r="N25" s="716" t="n"/>
      <c r="O25" s="716" t="n"/>
      <c r="P25" s="333" t="n"/>
      <c r="Q25" s="334" t="n"/>
    </row>
    <row r="26">
      <c r="B26" s="318" t="n"/>
      <c r="C26" s="413" t="inlineStr">
        <is>
          <t>RESULTADOS</t>
        </is>
      </c>
      <c r="D26" s="805" t="n"/>
      <c r="E26" s="805" t="n"/>
      <c r="F26" s="805" t="n"/>
      <c r="G26" s="805" t="n"/>
      <c r="H26" s="805" t="n"/>
      <c r="I26" s="805" t="n"/>
      <c r="J26" s="805" t="n"/>
      <c r="K26" s="805" t="n"/>
      <c r="L26" s="805" t="n"/>
      <c r="M26" s="805" t="n"/>
      <c r="N26" s="805" t="n"/>
      <c r="O26" s="800" t="n"/>
      <c r="P26" s="333" t="n"/>
      <c r="Q26" s="334" t="n"/>
    </row>
    <row r="27" ht="15" customHeight="1">
      <c r="B27" s="318" t="n"/>
      <c r="C27" s="769" t="n"/>
      <c r="J27" s="761" t="inlineStr">
        <is>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is>
      </c>
      <c r="O27" s="804" t="n"/>
      <c r="P27" s="333" t="n"/>
      <c r="Q27" s="334" t="n"/>
      <c r="R27" s="733" t="n"/>
      <c r="S27" s="777" t="n"/>
      <c r="U27" s="733" t="n"/>
      <c r="V27" s="734" t="n"/>
    </row>
    <row r="28" ht="25.5" customHeight="1">
      <c r="B28" s="318" t="n"/>
      <c r="C28" s="803" t="n"/>
      <c r="J28" s="531" t="inlineStr">
        <is>
          <t>Se vio afectada la entrega oportuna de la activación y/o creación de las aulas virtuales de los programas académicos, puesto que al iniciar con el procedimiento, no se contaba con el recurso humano suficiente contratado, quedando así entregas en fechas posteriores.
Se procede por programa académico para realizar la activación de aulas, para ello se requiere contar con la relación Docente - Grupo - Estudiante, al no estar completa dicha información en plataforma, se convierte en otro factor para el retraso de la entrega del 100% de las aulas por programa.
Para los programas académicos que en los que se cumplieron con la entrega, corresponden a que se dio inicio al proceso antes de la fecha de inicio, la apertura de las aulas de los demás programas no se pudo cumplir con los tiempos por falta de personal y el alto volumen de trabajo al iniciar cada semestre.</t>
        </is>
      </c>
      <c r="O28" s="804" t="n"/>
      <c r="P28" s="333" t="n"/>
      <c r="Q28" s="334" t="n"/>
    </row>
    <row r="29" ht="30" customHeight="1">
      <c r="B29" s="318" t="n"/>
      <c r="C29" s="803" t="n"/>
      <c r="O29" s="804" t="n"/>
      <c r="P29" s="333" t="n"/>
      <c r="Q29" s="334" t="n"/>
    </row>
    <row r="30" ht="25.5" customHeight="1">
      <c r="B30" s="318" t="n"/>
      <c r="C30" s="803" t="n"/>
      <c r="O30" s="804" t="n"/>
      <c r="P30" s="333" t="n"/>
      <c r="Q30" s="334" t="n"/>
    </row>
    <row r="31" ht="23.25" customHeight="1">
      <c r="B31" s="318" t="n"/>
      <c r="C31" s="803" t="n"/>
      <c r="O31" s="804" t="n"/>
      <c r="P31" s="333" t="n"/>
      <c r="Q31" s="334" t="n"/>
    </row>
    <row r="32" ht="25.5" customHeight="1">
      <c r="B32" s="318" t="n"/>
      <c r="C32" s="803" t="n"/>
      <c r="O32" s="804" t="n"/>
      <c r="P32" s="333" t="n"/>
      <c r="Q32" s="334" t="n"/>
    </row>
    <row r="33" ht="29.25" customHeight="1">
      <c r="B33" s="318" t="n"/>
      <c r="C33" s="803" t="n"/>
      <c r="O33" s="804" t="n"/>
      <c r="P33" s="318" t="n"/>
    </row>
    <row r="34" ht="15" customHeight="1">
      <c r="B34" s="318" t="n"/>
      <c r="C34" s="803" t="n"/>
      <c r="J34" s="761" t="inlineStr">
        <is>
          <t>ACCIÓN FORMULADA
Reformular la meta para el próximo año dependiendo de los recursos asignados.</t>
        </is>
      </c>
      <c r="O34" s="804" t="n"/>
      <c r="P34" s="318" t="n"/>
    </row>
    <row r="35">
      <c r="B35" s="318" t="n"/>
      <c r="C35" s="803" t="n"/>
      <c r="J35" s="402" t="inlineStr">
        <is>
          <t>Se debe realizar la contratación con el tiempo idóneo para el inicio de la ejecución del procedimiento de activación y/o creación de aulas virtuales.</t>
        </is>
      </c>
      <c r="O35" s="804" t="n"/>
      <c r="P35" s="318" t="n"/>
    </row>
    <row r="36">
      <c r="B36" s="318" t="n"/>
      <c r="C36" s="803" t="n"/>
      <c r="O36" s="804" t="n"/>
      <c r="P36" s="318" t="n"/>
    </row>
    <row r="37">
      <c r="B37" s="318" t="n"/>
      <c r="C37" s="803" t="n"/>
      <c r="O37" s="804" t="n"/>
      <c r="P37" s="318" t="n"/>
    </row>
    <row r="38">
      <c r="B38" s="318" t="n"/>
      <c r="C38" s="803" t="n"/>
      <c r="O38" s="804" t="n"/>
      <c r="P38" s="318" t="n"/>
    </row>
    <row r="39">
      <c r="B39" s="318" t="n"/>
      <c r="C39" s="803" t="n"/>
      <c r="O39" s="804" t="n"/>
      <c r="P39" s="318" t="n"/>
    </row>
    <row r="40">
      <c r="B40" s="318" t="n"/>
      <c r="C40" s="803" t="n"/>
      <c r="O40" s="804" t="n"/>
      <c r="P40" s="318" t="n"/>
    </row>
    <row r="41">
      <c r="B41" s="318" t="n"/>
      <c r="C41" s="803" t="n"/>
      <c r="J41" s="772" t="inlineStr">
        <is>
          <t xml:space="preserve">RESPONSABLE </t>
        </is>
      </c>
      <c r="O41" s="804" t="n"/>
      <c r="P41" s="318" t="n"/>
    </row>
    <row r="42">
      <c r="B42" s="318" t="n"/>
      <c r="C42" s="803" t="n"/>
      <c r="J42" s="759">
        <f>E14</f>
        <v/>
      </c>
      <c r="O42" s="804" t="n"/>
      <c r="P42" s="318" t="n"/>
    </row>
    <row r="43">
      <c r="B43" s="318" t="n"/>
      <c r="C43" s="806" t="n"/>
      <c r="D43" s="808" t="n"/>
      <c r="E43" s="808" t="n"/>
      <c r="F43" s="808" t="n"/>
      <c r="G43" s="808" t="n"/>
      <c r="H43" s="808" t="n"/>
      <c r="I43" s="808" t="n"/>
      <c r="J43" s="335" t="n"/>
      <c r="K43" s="335" t="n"/>
      <c r="L43" s="335" t="n"/>
      <c r="M43" s="335" t="n"/>
      <c r="N43" s="335" t="n"/>
      <c r="O43" s="336" t="n"/>
      <c r="P43" s="318" t="n"/>
    </row>
    <row r="44">
      <c r="B44" s="318" t="n"/>
      <c r="C44" s="768" t="n"/>
      <c r="D44" s="768" t="n"/>
      <c r="E44" s="768" t="n"/>
      <c r="F44" s="768" t="n"/>
      <c r="G44" s="768" t="n"/>
      <c r="H44" s="768" t="n"/>
      <c r="I44" s="768" t="n"/>
      <c r="J44" s="484" t="n"/>
      <c r="K44" s="484" t="n"/>
      <c r="L44" s="484" t="n"/>
      <c r="M44" s="484" t="n"/>
      <c r="N44" s="484" t="n"/>
      <c r="O44" s="484" t="n"/>
      <c r="P44" s="318" t="n"/>
    </row>
    <row r="45" ht="15" customHeight="1">
      <c r="B45" s="318" t="n"/>
      <c r="C45" s="778" t="inlineStr">
        <is>
          <t>PERIODO DE EVALUACIÓN</t>
        </is>
      </c>
      <c r="D45" s="801" t="n"/>
      <c r="E45" s="801" t="n"/>
      <c r="F45" s="801" t="n"/>
      <c r="G45" s="801" t="n"/>
      <c r="H45" s="801" t="n"/>
      <c r="I45" s="801" t="n"/>
      <c r="J45" s="801" t="n"/>
      <c r="K45" s="801" t="n"/>
      <c r="L45" s="801" t="n"/>
      <c r="M45" s="801" t="n"/>
      <c r="N45" s="801" t="n"/>
      <c r="O45" s="802" t="n"/>
      <c r="P45" s="318" t="n"/>
    </row>
    <row r="46" ht="15.75" customHeight="1">
      <c r="B46" s="318" t="n"/>
      <c r="C46" s="338" t="inlineStr">
        <is>
          <t>MES</t>
        </is>
      </c>
      <c r="D46" s="339">
        <f>IF(J23="MENSUAL","ENERO",IF(J23="TRIMESTRAL","MARZO",IF(J23="SEMESTRAL","JUNIO",IF(J23="ANUAL",YEAR(TODAY()),""))))</f>
        <v/>
      </c>
      <c r="E46" s="339">
        <f>IF(J23="MENSUAL","FEBRERO",IF(J23="TRIMESTRAL","JUNIO",IF(J23="SEMESTRAL","DICIEMBRE","")))</f>
        <v/>
      </c>
      <c r="F46" s="339">
        <f>IF(J23="MENSUAL","MARZO",IF(J23="TRIMESTRAL","SEPTIEMBRE",""))</f>
        <v/>
      </c>
      <c r="G46" s="339">
        <f>IF(J23="MENSUAL","ABRIL",IF(J23="TRIMESTRAL","DICIEMBRE",""))</f>
        <v/>
      </c>
      <c r="H46" s="339">
        <f>IF(J23="MENSUAL","MAYO","")</f>
        <v/>
      </c>
      <c r="I46" s="339">
        <f>IF(J23="MENSUAL","JUNIO","")</f>
        <v/>
      </c>
      <c r="J46" s="339">
        <f>IF(J23="MENSUAL","JULIO","")</f>
        <v/>
      </c>
      <c r="K46" s="339">
        <f>IF(J23="MENSUAL","AGOSTO","")</f>
        <v/>
      </c>
      <c r="L46" s="339">
        <f>IF(J23="MENSUAL","SEPTIEMBRE","")</f>
        <v/>
      </c>
      <c r="M46" s="339">
        <f>IF(J23="MENSUAL","OCTUBRE","")</f>
        <v/>
      </c>
      <c r="N46" s="339">
        <f>IF(J23="MENSUAL","NOVIEMBRE","")</f>
        <v/>
      </c>
      <c r="O46" s="339">
        <f>IF(J23="MENSUAL","DICIEMBRE","")</f>
        <v/>
      </c>
      <c r="P46" s="318" t="n"/>
    </row>
    <row r="47" ht="15.75" customHeight="1">
      <c r="B47" s="318" t="n"/>
      <c r="C47" s="340">
        <f>G18</f>
        <v/>
      </c>
      <c r="D47" s="339" t="n">
        <v>-6</v>
      </c>
      <c r="E47" s="339" t="n"/>
      <c r="F47" s="339" t="n"/>
      <c r="G47" s="339" t="n"/>
      <c r="H47" s="339" t="n"/>
      <c r="I47" s="339" t="n"/>
      <c r="J47" s="339" t="n"/>
      <c r="K47" s="339" t="n"/>
      <c r="L47" s="339" t="n"/>
      <c r="M47" s="339" t="n"/>
      <c r="N47" s="339" t="n"/>
      <c r="O47" s="339" t="n"/>
      <c r="P47" s="318" t="n"/>
    </row>
    <row r="48" ht="15.75" customHeight="1">
      <c r="B48" s="318" t="n"/>
      <c r="C48" s="341">
        <f>G19</f>
        <v/>
      </c>
      <c r="D48" s="342" t="n"/>
      <c r="E48" s="342" t="n"/>
      <c r="F48" s="342" t="n"/>
      <c r="G48" s="342" t="n"/>
      <c r="H48" s="342" t="n"/>
      <c r="I48" s="342" t="n"/>
      <c r="J48" s="342" t="n"/>
      <c r="K48" s="342" t="n"/>
      <c r="L48" s="342" t="n"/>
      <c r="M48" s="342" t="n"/>
      <c r="N48" s="342" t="n"/>
      <c r="O48" s="343" t="n"/>
      <c r="P48" s="318" t="n"/>
    </row>
    <row r="49">
      <c r="B49" s="318" t="n"/>
      <c r="C49" s="344" t="inlineStr">
        <is>
          <t xml:space="preserve">VALOR </t>
        </is>
      </c>
      <c r="D49" s="345">
        <f>IFERROR(IF($E$17=1,D47/D48,IF($E$17=2,D47,"")),"")</f>
        <v/>
      </c>
      <c r="E49" s="345">
        <f>IFERROR(IF($E$17=1,E47/E48,IF($E$17=2,E47,"")),"")</f>
        <v/>
      </c>
      <c r="F49" s="345">
        <f>IFERROR(IF($E$17=1,F47/F48,IF($E$17=2,F47,"")),"")</f>
        <v/>
      </c>
      <c r="G49" s="345">
        <f>IFERROR(IF($E$17=1,G47/G48,IF($E$17=2,G47,"")),"")</f>
        <v/>
      </c>
      <c r="H49" s="346">
        <f>IFERROR(IF($E$17=1,H47/H48,IF($E$17=2,H47,"")),"")</f>
        <v/>
      </c>
      <c r="I49" s="346">
        <f>IFERROR(IF($E$17=1,I47/I48,IF($E$17=2,I47,"")),"")</f>
        <v/>
      </c>
      <c r="J49" s="346">
        <f>IFERROR(IF($E$17=1,J47/J48,IF($E$17=2,J47,"")),"")</f>
        <v/>
      </c>
      <c r="K49" s="346">
        <f>IFERROR(IF($E$17=1,K47/K48,IF($E$17=2,K47,"")),"")</f>
        <v/>
      </c>
      <c r="L49" s="346">
        <f>IFERROR(IF($E$17=1,L47/L48,IF($E$17=2,L47,"")),"")</f>
        <v/>
      </c>
      <c r="M49" s="346">
        <f>IFERROR(IF($E$17=1,M47/M48,IF($E$17=2,M47,"")),"")</f>
        <v/>
      </c>
      <c r="N49" s="346">
        <f>IFERROR(IF($E$17=1,N47/N48,IF($E$17=2,N47,"")),"")</f>
        <v/>
      </c>
      <c r="O49" s="346">
        <f>IFERROR(IF($E$17=1,O47/O48,IF($E$17=2,O47,"")),"")</f>
        <v/>
      </c>
      <c r="P49" s="318" t="n"/>
    </row>
    <row r="50">
      <c r="B50" s="318" t="n"/>
      <c r="C50" s="347" t="inlineStr">
        <is>
          <t>META PONDERADA</t>
        </is>
      </c>
      <c r="D50" s="18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18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348">
        <f>IF(AND(N23="ANUAL",J23="MENSUAL"),N17/12+E50,IF(AND(N23="ANUAL",J23="TRIMESTRAL"),N17/4+E50,IF(AND(N23="SEMESTRAL",J23="MENSUAL"),N17/6+E50,IF(AND(N23="SEMESTRAL",J23="TRIMESTRAL"),N17/2,IF(AND(N23="TRIMESTRAL",J23="MENSUAL"),N17/3+E50,IF(AND(N23="TRIMESTRAL",J23="TRIMESTRAL"),N17,IF(AND(N23="MENSUAL",J23="MENSUAL"),N17,"")))))))</f>
        <v/>
      </c>
      <c r="G50" s="348">
        <f>IF(AND(N23="ANUAL",J23="MENSUAL"),N17/12+F50,IF(AND(N23="ANUAL",J23="TRIMESTRAL"),N17/4+F50,IF(AND(N23="SEMESTRAL",J23="MENSUAL"),N17/6+F50,IF(AND(N23="SEMESTRAL",J23="TRIMESTRAL"),N17/2+F50,IF(AND(N23="TRIMESTRAL",J23="MENSUAL"),N17/3,IF(AND(N23="TRIMESTRAL",J23="TRIMESTRAL"),N17,IF(AND(N23="MENSUAL",J23="MENSUAL"),N17,"")))))))</f>
        <v/>
      </c>
      <c r="H50" s="348">
        <f>IF(AND($N$23="ANUAL",$J$23="MENSUAL"),$N$17/12+G50,IF(AND(N23="SEMESTRAL",J23="MENSUAL"),N17/6+G50,IF(AND(N23="TRIMESTRAL",J23="MENSUAL"),N17/3+G50,IF(AND(N23="MENSUAL",J23="MENSUAL"),N17,""))))</f>
        <v/>
      </c>
      <c r="I50" s="348">
        <f>IF(AND($N$23="ANUAL",$J$23="MENSUAL"),$N$17/12+H50,IF(AND(N23="SEMESTRAL",J23="MENSUAL"),N17/6+H50,IF(AND(N23="TRIMESTRAL",J23="MENSUAL"),N17/3+H50,IF(AND(N23="MENSUAL",J23="MENSUAL"),N17,""))))</f>
        <v/>
      </c>
      <c r="J50" s="348">
        <f>IF(AND($N$23="ANUAL",$J$23="MENSUAL"),$N$17/12+I50,IF(AND(N23="SEMESTRAL",J23="MENSUAL"),N17/6,IF(AND(N23="TRIMESTRAL",J23="MENSUAL"),N17/3,IF(AND(N23="MENSUAL",J23="MENSUAL"),N17,""))))</f>
        <v/>
      </c>
      <c r="K50" s="348">
        <f>IF(AND($N$23="ANUAL",$J$23="MENSUAL"),$N$17/12+J50,IF(AND(N23="SEMESTRAL",J23="MENSUAL"),N17/6+J50,IF(AND(N23="TRIMESTRAL",J23="MENSUAL"),N17/3+J50,IF(AND(N23="MENSUAL",J23="MENSUAL"),N17,""))))</f>
        <v/>
      </c>
      <c r="L50" s="348">
        <f>IF(AND($N$23="ANUAL",$J$23="MENSUAL"),$N$17/12+K50,IF(AND(N23="SEMESTRAL",J23="MENSUAL"),N17/6+K50,IF(AND(N23="TRIMESTRAL",J23="MENSUAL"),N17/3+K50,IF(AND(N23="MENSUAL",J23="MENSUAL"),N17,""))))</f>
        <v/>
      </c>
      <c r="M50" s="348">
        <f>IF(AND($N$23="ANUAL",$J$23="MENSUAL"),$N$17/12+L50,IF(AND(N23="SEMESTRAL",J23="MENSUAL"),N17/6+L50,IF(AND(N23="TRIMESTRAL",J23="MENSUAL"),N17/3,IF(AND(N23="MENSUAL",J23="MENSUAL"),N17,""))))</f>
        <v/>
      </c>
      <c r="N50" s="348">
        <f>IF(AND($N$23="ANUAL",$J$23="MENSUAL"),$N$17/12+M50,IF(AND(N23="SEMESTRAL",J23="MENSUAL"),N17/6+M50,IF(AND(N23="TRIMESTRAL",J23="MENSUAL"),N17/3+M50,IF(AND(N23="MENSUAL",J23="MENSUAL"),N17,""))))</f>
        <v/>
      </c>
      <c r="O50" s="348">
        <f>IF(AND($N$23="ANUAL",$J$23="MENSUAL"),$N$17/12+N50,IF(AND(N23="SEMESTRAL",J23="MENSUAL"),N17/6+N50,IF(AND(N23="TRIMESTRAL",J23="MENSUAL"),N17/3+N50,IF(AND(N23="MENSUAL",J23="MENSUAL"),N17,""))))</f>
        <v/>
      </c>
      <c r="P50" s="318" t="n"/>
    </row>
    <row r="51">
      <c r="B51" s="318" t="n"/>
      <c r="C51" s="349" t="n"/>
      <c r="D51" s="350" t="n"/>
      <c r="E51" s="350" t="n"/>
      <c r="F51" s="350" t="n"/>
      <c r="G51" s="350" t="n"/>
      <c r="H51" s="350" t="n"/>
      <c r="I51" s="350" t="n"/>
      <c r="J51" s="350" t="n"/>
      <c r="K51" s="350" t="n"/>
      <c r="L51" s="350" t="n"/>
      <c r="M51" s="350" t="n"/>
      <c r="N51" s="350" t="n"/>
      <c r="O51" s="350" t="n"/>
      <c r="P51" s="318" t="n"/>
    </row>
    <row r="52">
      <c r="B52" s="318" t="n"/>
      <c r="C52" s="779" t="inlineStr">
        <is>
          <t>NIVEL DE SEGREGACIÓN *</t>
        </is>
      </c>
      <c r="D52" s="805" t="n"/>
      <c r="E52" s="805" t="n"/>
      <c r="F52" s="805" t="n"/>
      <c r="G52" s="805" t="n"/>
      <c r="H52" s="805" t="n"/>
      <c r="I52" s="805" t="n"/>
      <c r="J52" s="805" t="n"/>
      <c r="K52" s="805" t="n"/>
      <c r="L52" s="805" t="n"/>
      <c r="M52" s="805" t="n"/>
      <c r="N52" s="805" t="n"/>
      <c r="O52" s="800" t="n"/>
      <c r="P52" s="318" t="n"/>
    </row>
    <row r="53">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row>
    <row r="54" ht="30.75" customHeight="1">
      <c r="B54" s="318" t="n"/>
      <c r="C54" s="785" t="inlineStr">
        <is>
          <t>Administración de empresas - Fusagasugá</t>
        </is>
      </c>
      <c r="D54" s="820" t="n"/>
      <c r="E54" s="820" t="n"/>
      <c r="F54" s="821" t="n"/>
      <c r="G54" s="785" t="n">
        <v>10</v>
      </c>
      <c r="H54" s="820" t="n"/>
      <c r="I54" s="820" t="n"/>
      <c r="J54" s="821" t="n"/>
      <c r="K54" s="583" t="inlineStr">
        <is>
          <t>Se da cumplimiento a la entrega de forma oportuna de las aulas virtuales del programa, como apoyo al trabajo independiente de los estudiantes.</t>
        </is>
      </c>
      <c r="L54" s="820" t="n"/>
      <c r="M54" s="820" t="n"/>
      <c r="N54" s="820" t="n"/>
      <c r="O54" s="821" t="n"/>
      <c r="P54" s="318" t="n"/>
    </row>
    <row r="55" ht="26.25" customHeight="1">
      <c r="B55" s="318" t="n"/>
      <c r="C55" s="785" t="inlineStr">
        <is>
          <t>Administración de empresas - Girardot</t>
        </is>
      </c>
      <c r="D55" s="820" t="n"/>
      <c r="E55" s="820" t="n"/>
      <c r="F55" s="821" t="n"/>
      <c r="G55" s="785" t="n">
        <v>8</v>
      </c>
      <c r="H55" s="820" t="n"/>
      <c r="I55" s="820" t="n"/>
      <c r="J55" s="821" t="n"/>
      <c r="K55" s="583" t="inlineStr">
        <is>
          <t>Se da cumplimiento a la entrega de forma oportuna de las aulas virtuales del programa, como apoyo al trabajo independiente de los estudiantes.</t>
        </is>
      </c>
      <c r="L55" s="820" t="n"/>
      <c r="M55" s="820" t="n"/>
      <c r="N55" s="820" t="n"/>
      <c r="O55" s="821" t="n"/>
      <c r="P55" s="318" t="n"/>
    </row>
    <row r="56" ht="28.5" customHeight="1">
      <c r="B56" s="318" t="n"/>
      <c r="C56" s="785" t="inlineStr">
        <is>
          <t>Administración de empresas - Ubaté</t>
        </is>
      </c>
      <c r="D56" s="820" t="n"/>
      <c r="E56" s="820" t="n"/>
      <c r="F56" s="821" t="n"/>
      <c r="G56" s="785" t="n">
        <v>4</v>
      </c>
      <c r="H56" s="820" t="n"/>
      <c r="I56" s="820" t="n"/>
      <c r="J56" s="821" t="n"/>
      <c r="K56" s="583" t="inlineStr">
        <is>
          <t>Se da cumplimiento a la entrega de forma oportuna de las aulas virtuales del programa, como apoyo al trabajo independiente de los estudiantes.</t>
        </is>
      </c>
      <c r="L56" s="820" t="n"/>
      <c r="M56" s="820" t="n"/>
      <c r="N56" s="820" t="n"/>
      <c r="O56" s="821" t="n"/>
      <c r="P56" s="318" t="n"/>
    </row>
    <row r="57" ht="28.5" customHeight="1">
      <c r="B57" s="318" t="n"/>
      <c r="C57" s="785" t="inlineStr">
        <is>
          <t>Administración de empresas - Chía</t>
        </is>
      </c>
      <c r="D57" s="820" t="n"/>
      <c r="E57" s="820" t="n"/>
      <c r="F57" s="821" t="n"/>
      <c r="G57" s="785" t="n">
        <v>1</v>
      </c>
      <c r="H57" s="820" t="n"/>
      <c r="I57" s="820" t="n"/>
      <c r="J57" s="821" t="n"/>
      <c r="K57" s="583" t="inlineStr">
        <is>
          <t>Se da cumplimiento a la entrega de forma oportuna de las aulas virtuales del programa, como apoyo al trabajo independiente de los estudiantes.</t>
        </is>
      </c>
      <c r="L57" s="820" t="n"/>
      <c r="M57" s="820" t="n"/>
      <c r="N57" s="820" t="n"/>
      <c r="O57" s="821" t="n"/>
      <c r="P57" s="318" t="n"/>
    </row>
    <row r="58" ht="28.5" customHeight="1">
      <c r="B58" s="318" t="n"/>
      <c r="C58" s="785" t="inlineStr">
        <is>
          <t>Administración de empresas - Facatativá</t>
        </is>
      </c>
      <c r="D58" s="820" t="n"/>
      <c r="E58" s="820" t="n"/>
      <c r="F58" s="821" t="n"/>
      <c r="G58" s="785" t="n">
        <v>-3</v>
      </c>
      <c r="H58" s="820" t="n"/>
      <c r="I58" s="820" t="n"/>
      <c r="J58" s="821" t="n"/>
      <c r="K58" s="583" t="inlineStr">
        <is>
          <t>No se pudo dar cumplimiento debido al volumen de trabajo de la oficina y no contar con el recurso humano a tiempo para la ejecución del procedimiento.</t>
        </is>
      </c>
      <c r="L58" s="820" t="n"/>
      <c r="M58" s="820" t="n"/>
      <c r="N58" s="820" t="n"/>
      <c r="O58" s="821" t="n"/>
      <c r="P58" s="318" t="n"/>
    </row>
    <row r="59" ht="29.25" customHeight="1">
      <c r="B59" s="318" t="n"/>
      <c r="C59" s="785" t="inlineStr">
        <is>
          <t>Contaduría Pública- Fusagasugá</t>
        </is>
      </c>
      <c r="D59" s="820" t="n"/>
      <c r="E59" s="820" t="n"/>
      <c r="F59" s="821" t="n"/>
      <c r="G59" s="785" t="n">
        <v>10</v>
      </c>
      <c r="H59" s="820" t="n"/>
      <c r="I59" s="820" t="n"/>
      <c r="J59" s="821" t="n"/>
      <c r="K59" s="583" t="inlineStr">
        <is>
          <t>Se da cumplimiento a la entrega de forma oportuna de las aulas virtuales del programa, como apoyo al trabajo independiente de los estudiantes.</t>
        </is>
      </c>
      <c r="L59" s="820" t="n"/>
      <c r="M59" s="820" t="n"/>
      <c r="N59" s="820" t="n"/>
      <c r="O59" s="821" t="n"/>
      <c r="P59" s="318" t="n"/>
    </row>
    <row r="60" ht="30.75" customHeight="1">
      <c r="B60" s="318" t="n"/>
      <c r="C60" s="785" t="inlineStr">
        <is>
          <t>Contaduría Pública - Facatativá</t>
        </is>
      </c>
      <c r="D60" s="820" t="n"/>
      <c r="E60" s="820" t="n"/>
      <c r="F60" s="821" t="n"/>
      <c r="G60" s="785" t="n">
        <v>8</v>
      </c>
      <c r="H60" s="820" t="n"/>
      <c r="I60" s="820" t="n"/>
      <c r="J60" s="821" t="n"/>
      <c r="K60" s="583" t="inlineStr">
        <is>
          <t>Se da cumplimiento a la entrega de forma oportuna de las aulas virtuales del programa, como apoyo al trabajo independiente de los estudiantes.</t>
        </is>
      </c>
      <c r="L60" s="820" t="n"/>
      <c r="M60" s="820" t="n"/>
      <c r="N60" s="820" t="n"/>
      <c r="O60" s="821" t="n"/>
      <c r="P60" s="318" t="n"/>
    </row>
    <row r="61" ht="32.25" customHeight="1">
      <c r="B61" s="318" t="n"/>
      <c r="C61" s="785" t="inlineStr">
        <is>
          <t>Contaduría Pública Ubaté</t>
        </is>
      </c>
      <c r="D61" s="820" t="n"/>
      <c r="E61" s="820" t="n"/>
      <c r="F61" s="821" t="n"/>
      <c r="G61" s="785" t="n">
        <v>4</v>
      </c>
      <c r="H61" s="820" t="n"/>
      <c r="I61" s="820" t="n"/>
      <c r="J61" s="821" t="n"/>
      <c r="K61" s="583" t="inlineStr">
        <is>
          <t>Se da cumplimiento a la entrega de forma oportuna de las aulas virtuales del programa, como apoyo al trabajo independiente de los estudiantes.</t>
        </is>
      </c>
      <c r="L61" s="820" t="n"/>
      <c r="M61" s="820" t="n"/>
      <c r="N61" s="820" t="n"/>
      <c r="O61" s="821" t="n"/>
      <c r="P61" s="318" t="n"/>
    </row>
    <row r="62" ht="29.25" customHeight="1">
      <c r="B62" s="318" t="n"/>
      <c r="C62" s="785" t="inlineStr">
        <is>
          <t>Contaduría Pública - Chía</t>
        </is>
      </c>
      <c r="D62" s="820" t="n"/>
      <c r="E62" s="820" t="n"/>
      <c r="F62" s="821" t="n"/>
      <c r="G62" s="785" t="n">
        <v>1</v>
      </c>
      <c r="H62" s="820" t="n"/>
      <c r="I62" s="820" t="n"/>
      <c r="J62" s="821" t="n"/>
      <c r="K62" s="583" t="inlineStr">
        <is>
          <t>Se da cumplimiento a la entrega de forma oportuna de las aulas virtuales del programa, como apoyo al trabajo independiente de los estudiantes.</t>
        </is>
      </c>
      <c r="L62" s="820" t="n"/>
      <c r="M62" s="820" t="n"/>
      <c r="N62" s="820" t="n"/>
      <c r="O62" s="821" t="n"/>
      <c r="P62" s="318" t="n"/>
    </row>
    <row r="63" ht="30.75" customHeight="1">
      <c r="B63" s="318" t="n"/>
      <c r="C63" s="785" t="inlineStr">
        <is>
          <t>Tecnología en gestión Turística y Hotelera</t>
        </is>
      </c>
      <c r="D63" s="820" t="n"/>
      <c r="E63" s="820" t="n"/>
      <c r="F63" s="821" t="n"/>
      <c r="G63" s="785" t="n">
        <v>-3</v>
      </c>
      <c r="H63" s="820" t="n"/>
      <c r="I63" s="820" t="n"/>
      <c r="J63" s="821" t="n"/>
      <c r="K63" s="583" t="inlineStr">
        <is>
          <t>No se pudo dar cumplimiento debido al volumen de trabajo de la oficina y no contar con el recurso humano a tiempo para la ejecución del procedimiento.</t>
        </is>
      </c>
      <c r="L63" s="820" t="n"/>
      <c r="M63" s="820" t="n"/>
      <c r="N63" s="820" t="n"/>
      <c r="O63" s="821" t="n"/>
      <c r="P63" s="318" t="n"/>
    </row>
    <row r="64" ht="25.5" customHeight="1">
      <c r="B64" s="318" t="n"/>
      <c r="C64" s="785" t="inlineStr">
        <is>
          <t>Ingeniería Agronómica - Fusagasugá</t>
        </is>
      </c>
      <c r="D64" s="820" t="n"/>
      <c r="E64" s="820" t="n"/>
      <c r="F64" s="821" t="n"/>
      <c r="G64" s="785" t="n">
        <v>-5</v>
      </c>
      <c r="H64" s="820" t="n"/>
      <c r="I64" s="820" t="n"/>
      <c r="J64" s="821" t="n"/>
      <c r="K64" s="583" t="inlineStr">
        <is>
          <t>No se pudo dar cumplimiento debido al volumen de trabajo de la oficina y no contar con el recurso humano a tiempo para la ejecución del procedimiento.</t>
        </is>
      </c>
      <c r="L64" s="820" t="n"/>
      <c r="M64" s="820" t="n"/>
      <c r="N64" s="820" t="n"/>
      <c r="O64" s="821" t="n"/>
      <c r="P64" s="318" t="n"/>
    </row>
    <row r="65" ht="29.25" customHeight="1">
      <c r="B65" s="318" t="n"/>
      <c r="C65" s="785" t="inlineStr">
        <is>
          <t>Ingeniería Agronómica - Facatativá</t>
        </is>
      </c>
      <c r="D65" s="820" t="n"/>
      <c r="E65" s="820" t="n"/>
      <c r="F65" s="821" t="n"/>
      <c r="G65" s="785" t="n">
        <v>-7</v>
      </c>
      <c r="H65" s="820" t="n"/>
      <c r="I65" s="820" t="n"/>
      <c r="J65" s="821" t="n"/>
      <c r="K65" s="583" t="inlineStr">
        <is>
          <t>No se pudo dar cumplimiento debido al volumen de trabajo de la oficina y no contar con el recurso humano a tiempo para la ejecución del procedimiento.</t>
        </is>
      </c>
      <c r="L65" s="820" t="n"/>
      <c r="M65" s="820" t="n"/>
      <c r="N65" s="820" t="n"/>
      <c r="O65" s="821" t="n"/>
      <c r="P65" s="318" t="n"/>
    </row>
    <row r="66" ht="30.75" customHeight="1">
      <c r="B66" s="318" t="n"/>
      <c r="C66" s="785" t="inlineStr">
        <is>
          <t>Ingeniería Ambiental - Girardot</t>
        </is>
      </c>
      <c r="D66" s="820" t="n"/>
      <c r="E66" s="820" t="n"/>
      <c r="F66" s="821" t="n"/>
      <c r="G66" s="785" t="n">
        <v>-10</v>
      </c>
      <c r="H66" s="820" t="n"/>
      <c r="I66" s="820" t="n"/>
      <c r="J66" s="821" t="n"/>
      <c r="K66" s="583" t="inlineStr">
        <is>
          <t>No se pudo dar cumplimiento debido al volumen de trabajo de la oficina y no contar con el recurso humano a tiempo para la ejecución del procedimiento.</t>
        </is>
      </c>
      <c r="L66" s="820" t="n"/>
      <c r="M66" s="820" t="n"/>
      <c r="N66" s="820" t="n"/>
      <c r="O66" s="821" t="n"/>
      <c r="P66" s="318" t="n"/>
    </row>
    <row r="67" ht="30.75" customHeight="1">
      <c r="B67" s="318" t="n"/>
      <c r="C67" s="785" t="inlineStr">
        <is>
          <t>Ingeniería Ambiental - Facatativá</t>
        </is>
      </c>
      <c r="D67" s="820" t="n"/>
      <c r="E67" s="820" t="n"/>
      <c r="F67" s="821" t="n"/>
      <c r="G67" s="785" t="n">
        <v>-12</v>
      </c>
      <c r="H67" s="820" t="n"/>
      <c r="I67" s="820" t="n"/>
      <c r="J67" s="821" t="n"/>
      <c r="K67" s="583" t="inlineStr">
        <is>
          <t>No se pudo dar cumplimiento debido al volumen de trabajo de la oficina y no contar con el recurso humano a tiempo para la ejecución del procedimiento.</t>
        </is>
      </c>
      <c r="L67" s="820" t="n"/>
      <c r="M67" s="820" t="n"/>
      <c r="N67" s="820" t="n"/>
      <c r="O67" s="821" t="n"/>
      <c r="P67" s="318" t="n"/>
    </row>
    <row r="68" ht="32.25" customHeight="1">
      <c r="B68" s="318" t="n"/>
      <c r="C68" s="785" t="inlineStr">
        <is>
          <t>Zootecnia - Fusagasugá</t>
        </is>
      </c>
      <c r="D68" s="820" t="n"/>
      <c r="E68" s="820" t="n"/>
      <c r="F68" s="821" t="n"/>
      <c r="G68" s="785" t="n">
        <v>-14</v>
      </c>
      <c r="H68" s="820" t="n"/>
      <c r="I68" s="820" t="n"/>
      <c r="J68" s="821" t="n"/>
      <c r="K68" s="583" t="inlineStr">
        <is>
          <t>No se pudo dar cumplimiento debido al volumen de trabajo de la oficina y no contar con el recurso humano a tiempo para la ejecución del procedimiento.</t>
        </is>
      </c>
      <c r="L68" s="820" t="n"/>
      <c r="M68" s="820" t="n"/>
      <c r="N68" s="820" t="n"/>
      <c r="O68" s="821" t="n"/>
      <c r="P68" s="318" t="n"/>
    </row>
    <row r="69" ht="30" customHeight="1">
      <c r="B69" s="318" t="n"/>
      <c r="C69" s="785" t="inlineStr">
        <is>
          <t>Zootecnia - Ubaté</t>
        </is>
      </c>
      <c r="D69" s="820" t="n"/>
      <c r="E69" s="820" t="n"/>
      <c r="F69" s="821" t="n"/>
      <c r="G69" s="785" t="n">
        <v>-5</v>
      </c>
      <c r="H69" s="820" t="n"/>
      <c r="I69" s="820" t="n"/>
      <c r="J69" s="821" t="n"/>
      <c r="K69" s="583" t="inlineStr">
        <is>
          <t>No se pudo dar cumplimiento debido al volumen de trabajo de la oficina y no contar con el recurso humano a tiempo para la ejecución del procedimiento.</t>
        </is>
      </c>
      <c r="L69" s="820" t="n"/>
      <c r="M69" s="820" t="n"/>
      <c r="N69" s="820" t="n"/>
      <c r="O69" s="821" t="n"/>
      <c r="P69" s="318" t="n"/>
    </row>
    <row r="70" ht="30" customHeight="1">
      <c r="B70" s="318" t="n"/>
      <c r="C70" s="785" t="inlineStr">
        <is>
          <t>Tecnología en Cartografía - Fusagasugá</t>
        </is>
      </c>
      <c r="D70" s="820" t="n"/>
      <c r="E70" s="820" t="n"/>
      <c r="F70" s="821" t="n"/>
      <c r="G70" s="785" t="n">
        <v>-7</v>
      </c>
      <c r="H70" s="820" t="n"/>
      <c r="I70" s="820" t="n"/>
      <c r="J70" s="821" t="n"/>
      <c r="K70" s="583" t="inlineStr">
        <is>
          <t>No se pudo dar cumplimiento debido al volumen de trabajo de la oficina y no contar con el recurso humano a tiempo para la ejecución del procedimiento.</t>
        </is>
      </c>
      <c r="L70" s="820" t="n"/>
      <c r="M70" s="820" t="n"/>
      <c r="N70" s="820" t="n"/>
      <c r="O70" s="821" t="n"/>
      <c r="P70" s="318" t="n"/>
    </row>
    <row r="71" ht="29.25" customHeight="1">
      <c r="B71" s="318" t="n"/>
      <c r="C71" s="785" t="inlineStr">
        <is>
          <t>Profesional en Ciencias del Deporte y la Educación Física - Soacha</t>
        </is>
      </c>
      <c r="D71" s="820" t="n"/>
      <c r="E71" s="820" t="n"/>
      <c r="F71" s="821" t="n"/>
      <c r="G71" s="785" t="n">
        <v>-10</v>
      </c>
      <c r="H71" s="820" t="n"/>
      <c r="I71" s="820" t="n"/>
      <c r="J71" s="821" t="n"/>
      <c r="K71" s="583" t="inlineStr">
        <is>
          <t>No se pudo dar cumplimiento debido al volumen de trabajo de la oficina y no contar con el recurso humano a tiempo para la ejecución del procedimiento.</t>
        </is>
      </c>
      <c r="L71" s="820" t="n"/>
      <c r="M71" s="820" t="n"/>
      <c r="N71" s="820" t="n"/>
      <c r="O71" s="821" t="n"/>
      <c r="P71" s="318" t="n"/>
    </row>
    <row r="72" ht="32.25" customHeight="1">
      <c r="B72" s="318" t="n"/>
      <c r="C72" s="785" t="inlineStr">
        <is>
          <t>Lic. en Educación Física, Recreación y Deportes - Fusagasugá</t>
        </is>
      </c>
      <c r="D72" s="820" t="n"/>
      <c r="E72" s="820" t="n"/>
      <c r="F72" s="821" t="n"/>
      <c r="G72" s="785" t="n">
        <v>-12</v>
      </c>
      <c r="H72" s="820" t="n"/>
      <c r="I72" s="820" t="n"/>
      <c r="J72" s="821" t="n"/>
      <c r="K72" s="583" t="inlineStr">
        <is>
          <t>No se pudo dar cumplimiento debido al volumen de trabajo de la oficina y no contar con el recurso humano a tiempo para la ejecución del procedimiento.</t>
        </is>
      </c>
      <c r="L72" s="820" t="n"/>
      <c r="M72" s="820" t="n"/>
      <c r="N72" s="820" t="n"/>
      <c r="O72" s="821" t="n"/>
      <c r="P72" s="318" t="n"/>
    </row>
    <row r="73" ht="30.75" customHeight="1">
      <c r="B73" s="318" t="n"/>
      <c r="C73" s="785" t="inlineStr">
        <is>
          <t>Lic. en Ciencias Sociales - Fusagasugá</t>
        </is>
      </c>
      <c r="D73" s="820" t="n"/>
      <c r="E73" s="820" t="n"/>
      <c r="F73" s="821" t="n"/>
      <c r="G73" s="785" t="n">
        <v>-14</v>
      </c>
      <c r="H73" s="820" t="n"/>
      <c r="I73" s="820" t="n"/>
      <c r="J73" s="821" t="n"/>
      <c r="K73" s="583" t="inlineStr">
        <is>
          <t>No se pudo dar cumplimiento debido al volumen de trabajo de la oficina y no contar con el recurso humano a tiempo para la ejecución del procedimiento.</t>
        </is>
      </c>
      <c r="L73" s="820" t="n"/>
      <c r="M73" s="820" t="n"/>
      <c r="N73" s="820" t="n"/>
      <c r="O73" s="821" t="n"/>
      <c r="P73" s="318" t="n"/>
    </row>
    <row r="74" ht="30.75" customHeight="1">
      <c r="B74" s="318" t="n"/>
      <c r="C74" s="785" t="inlineStr">
        <is>
          <t>Lic. en Matemáticas - Fusagasugá</t>
        </is>
      </c>
      <c r="D74" s="820" t="n"/>
      <c r="E74" s="820" t="n"/>
      <c r="F74" s="821" t="n"/>
      <c r="G74" s="785" t="n">
        <v>-17</v>
      </c>
      <c r="H74" s="820" t="n"/>
      <c r="I74" s="820" t="n"/>
      <c r="J74" s="821" t="n"/>
      <c r="K74" s="583" t="inlineStr">
        <is>
          <t>No se pudo dar cumplimiento debido al volumen de trabajo de la oficina y no contar con el recurso humano a tiempo para la ejecución del procedimiento.</t>
        </is>
      </c>
      <c r="L74" s="820" t="n"/>
      <c r="M74" s="820" t="n"/>
      <c r="N74" s="820" t="n"/>
      <c r="O74" s="821" t="n"/>
      <c r="P74" s="318" t="n"/>
    </row>
    <row r="75" ht="32.25" customHeight="1">
      <c r="B75" s="318" t="n"/>
      <c r="C75" s="785" t="inlineStr">
        <is>
          <t>Lic. en educación básica con énfasis en lengua castellana e Ingles</t>
        </is>
      </c>
      <c r="D75" s="820" t="n"/>
      <c r="E75" s="820" t="n"/>
      <c r="F75" s="821" t="n"/>
      <c r="G75" s="785" t="n">
        <v>-12</v>
      </c>
      <c r="H75" s="820" t="n"/>
      <c r="I75" s="820" t="n"/>
      <c r="J75" s="821" t="n"/>
      <c r="K75" s="583" t="inlineStr">
        <is>
          <t>No se pudo dar cumplimiento debido al volumen de trabajo de la oficina y no contar con el recurso humano a tiempo para la ejecución del procedimiento.</t>
        </is>
      </c>
      <c r="L75" s="820" t="n"/>
      <c r="M75" s="820" t="n"/>
      <c r="N75" s="820" t="n"/>
      <c r="O75" s="821" t="n"/>
      <c r="P75" s="318" t="n"/>
    </row>
    <row r="76" ht="30" customHeight="1">
      <c r="B76" s="318" t="n"/>
      <c r="C76" s="785" t="inlineStr">
        <is>
          <t>Ingeniería Electrónica - Fusagasugá</t>
        </is>
      </c>
      <c r="D76" s="820" t="n"/>
      <c r="E76" s="820" t="n"/>
      <c r="F76" s="821" t="n"/>
      <c r="G76" s="785" t="n">
        <v>-5</v>
      </c>
      <c r="H76" s="820" t="n"/>
      <c r="I76" s="820" t="n"/>
      <c r="J76" s="821" t="n"/>
      <c r="K76" s="583" t="inlineStr">
        <is>
          <t>No se pudo dar cumplimiento debido al volumen de trabajo de la oficina y no contar con el recurso humano a tiempo para la ejecución del procedimiento.</t>
        </is>
      </c>
      <c r="L76" s="820" t="n"/>
      <c r="M76" s="820" t="n"/>
      <c r="N76" s="820" t="n"/>
      <c r="O76" s="821" t="n"/>
      <c r="P76" s="318" t="n"/>
    </row>
    <row r="77" ht="30" customHeight="1">
      <c r="B77" s="318" t="n"/>
      <c r="C77" s="785" t="inlineStr">
        <is>
          <t>Ingeniería Industrial - Soacha</t>
        </is>
      </c>
      <c r="D77" s="820" t="n"/>
      <c r="E77" s="820" t="n"/>
      <c r="F77" s="821" t="n"/>
      <c r="G77" s="785" t="n">
        <v>-3</v>
      </c>
      <c r="H77" s="820" t="n"/>
      <c r="I77" s="820" t="n"/>
      <c r="J77" s="821" t="n"/>
      <c r="K77" s="583" t="inlineStr">
        <is>
          <t>No se pudo dar cumplimiento debido al volumen de trabajo de la oficina y no contar con el recurso humano a tiempo para la ejecución del procedimiento.</t>
        </is>
      </c>
      <c r="L77" s="820" t="n"/>
      <c r="M77" s="820" t="n"/>
      <c r="N77" s="820" t="n"/>
      <c r="O77" s="821" t="n"/>
      <c r="P77" s="318" t="n"/>
    </row>
    <row r="78" ht="30.75" customHeight="1">
      <c r="B78" s="318" t="n"/>
      <c r="C78" s="785" t="inlineStr">
        <is>
          <t>Ingeniería de Sistemas - Fusagasugá</t>
        </is>
      </c>
      <c r="D78" s="820" t="n"/>
      <c r="E78" s="820" t="n"/>
      <c r="F78" s="821" t="n"/>
      <c r="G78" s="785" t="n">
        <v>-17</v>
      </c>
      <c r="H78" s="820" t="n"/>
      <c r="I78" s="820" t="n"/>
      <c r="J78" s="821" t="n"/>
      <c r="K78" s="583" t="inlineStr">
        <is>
          <t>No se pudo dar cumplimiento debido al volumen de trabajo de la oficina y no contar con el recurso humano a tiempo para la ejecución del procedimiento.</t>
        </is>
      </c>
      <c r="L78" s="820" t="n"/>
      <c r="M78" s="820" t="n"/>
      <c r="N78" s="820" t="n"/>
      <c r="O78" s="821" t="n"/>
      <c r="P78" s="318" t="n"/>
    </row>
    <row r="79" ht="32.25" customHeight="1">
      <c r="B79" s="318" t="n"/>
      <c r="C79" s="785" t="inlineStr">
        <is>
          <t>Ingeniería de Sistemas - Ubaté</t>
        </is>
      </c>
      <c r="D79" s="820" t="n"/>
      <c r="E79" s="820" t="n"/>
      <c r="F79" s="821" t="n"/>
      <c r="G79" s="785" t="n">
        <v>-17</v>
      </c>
      <c r="H79" s="820" t="n"/>
      <c r="I79" s="820" t="n"/>
      <c r="J79" s="821" t="n"/>
      <c r="K79" s="583" t="inlineStr">
        <is>
          <t>No se pudo dar cumplimiento debido al volumen de trabajo de la oficina y no contar con el recurso humano a tiempo para la ejecución del procedimiento.</t>
        </is>
      </c>
      <c r="L79" s="820" t="n"/>
      <c r="M79" s="820" t="n"/>
      <c r="N79" s="820" t="n"/>
      <c r="O79" s="821" t="n"/>
      <c r="P79" s="318" t="n"/>
    </row>
    <row r="80" ht="30" customHeight="1">
      <c r="B80" s="318" t="n"/>
      <c r="C80" s="785" t="inlineStr">
        <is>
          <t>Ingeniería de Sistemas - Chía</t>
        </is>
      </c>
      <c r="D80" s="820" t="n"/>
      <c r="E80" s="820" t="n"/>
      <c r="F80" s="821" t="n"/>
      <c r="G80" s="785" t="n">
        <v>-19</v>
      </c>
      <c r="H80" s="820" t="n"/>
      <c r="I80" s="820" t="n"/>
      <c r="J80" s="821" t="n"/>
      <c r="K80" s="583" t="inlineStr">
        <is>
          <t>No se pudo dar cumplimiento debido al volumen de trabajo de la oficina y no contar con el recurso humano a tiempo para la ejecución del procedimiento.</t>
        </is>
      </c>
      <c r="L80" s="820" t="n"/>
      <c r="M80" s="820" t="n"/>
      <c r="N80" s="820" t="n"/>
      <c r="O80" s="821" t="n"/>
      <c r="P80" s="318" t="n"/>
    </row>
    <row r="81" ht="30" customHeight="1">
      <c r="B81" s="318" t="n"/>
      <c r="C81" s="785" t="inlineStr">
        <is>
          <t>Ingeniería de Sistemas - Facatativá</t>
        </is>
      </c>
      <c r="D81" s="820" t="n"/>
      <c r="E81" s="820" t="n"/>
      <c r="F81" s="821" t="n"/>
      <c r="G81" s="785" t="n">
        <v>-12</v>
      </c>
      <c r="H81" s="820" t="n"/>
      <c r="I81" s="820" t="n"/>
      <c r="J81" s="821" t="n"/>
      <c r="K81" s="583" t="inlineStr">
        <is>
          <t>No se pudo dar cumplimiento debido al volumen de trabajo de la oficina y no contar con el recurso humano a tiempo para la ejecución del procedimiento.</t>
        </is>
      </c>
      <c r="L81" s="820" t="n"/>
      <c r="M81" s="820" t="n"/>
      <c r="N81" s="820" t="n"/>
      <c r="O81" s="821" t="n"/>
      <c r="P81" s="318" t="n"/>
    </row>
    <row r="82" ht="29.25" customHeight="1">
      <c r="B82" s="318" t="n"/>
      <c r="C82" s="785" t="inlineStr">
        <is>
          <t>Tecnología en Desarrollo de Software - Soacha</t>
        </is>
      </c>
      <c r="D82" s="820" t="n"/>
      <c r="E82" s="820" t="n"/>
      <c r="F82" s="821" t="n"/>
      <c r="G82" s="785" t="n">
        <v>-12</v>
      </c>
      <c r="H82" s="820" t="n"/>
      <c r="I82" s="820" t="n"/>
      <c r="J82" s="821" t="n"/>
      <c r="K82" s="583" t="inlineStr">
        <is>
          <t>No se pudo dar cumplimiento debido al volumen de trabajo de la oficina y no contar con el recurso humano a tiempo para la ejecución del procedimiento.</t>
        </is>
      </c>
      <c r="L82" s="820" t="n"/>
      <c r="M82" s="820" t="n"/>
      <c r="N82" s="820" t="n"/>
      <c r="O82" s="821" t="n"/>
      <c r="P82" s="318" t="n"/>
    </row>
    <row r="83" ht="33" customHeight="1">
      <c r="B83" s="318" t="n"/>
      <c r="C83" s="785" t="inlineStr">
        <is>
          <t>Enfermería - Girardot</t>
        </is>
      </c>
      <c r="D83" s="820" t="n"/>
      <c r="E83" s="820" t="n"/>
      <c r="F83" s="821" t="n"/>
      <c r="G83" s="785" t="n">
        <v>-10</v>
      </c>
      <c r="H83" s="820" t="n"/>
      <c r="I83" s="820" t="n"/>
      <c r="J83" s="821" t="n"/>
      <c r="K83" s="583" t="inlineStr">
        <is>
          <t>No se pudo dar cumplimiento debido al volumen de trabajo de la oficina y no contar con el recurso humano a tiempo para la ejecución del procedimiento.</t>
        </is>
      </c>
      <c r="L83" s="820" t="n"/>
      <c r="M83" s="820" t="n"/>
      <c r="N83" s="820" t="n"/>
      <c r="O83" s="821" t="n"/>
      <c r="P83" s="318" t="n"/>
    </row>
    <row r="84" ht="29.25" customHeight="1">
      <c r="B84" s="318" t="n"/>
      <c r="C84" s="785" t="inlineStr">
        <is>
          <t>Música - Zipaquirá</t>
        </is>
      </c>
      <c r="D84" s="820" t="n"/>
      <c r="E84" s="820" t="n"/>
      <c r="F84" s="821" t="n"/>
      <c r="G84" s="785" t="n">
        <v>-14</v>
      </c>
      <c r="H84" s="820" t="n"/>
      <c r="I84" s="820" t="n"/>
      <c r="J84" s="821" t="n"/>
      <c r="K84" s="583" t="inlineStr">
        <is>
          <t>No se pudo dar cumplimiento debido al volumen de trabajo de la oficina y no contar con el recurso humano a tiempo para la ejecución del procedimiento.</t>
        </is>
      </c>
      <c r="L84" s="820" t="n"/>
      <c r="M84" s="820" t="n"/>
      <c r="N84" s="820" t="n"/>
      <c r="O84" s="821" t="n"/>
      <c r="P84" s="318" t="n"/>
    </row>
    <row r="85" ht="30.75" customHeight="1">
      <c r="B85" s="318" t="n"/>
      <c r="C85" s="785" t="inlineStr">
        <is>
          <t>Psicología - Facatativá</t>
        </is>
      </c>
      <c r="D85" s="820" t="n"/>
      <c r="E85" s="820" t="n"/>
      <c r="F85" s="821" t="n"/>
      <c r="G85" s="785" t="n">
        <v>-7</v>
      </c>
      <c r="H85" s="820" t="n"/>
      <c r="I85" s="820" t="n"/>
      <c r="J85" s="821" t="n"/>
      <c r="K85" s="583" t="inlineStr">
        <is>
          <t>No se pudo dar cumplimiento debido al volumen de trabajo de la oficina y no contar con el recurso humano a tiempo para la ejecución del procedimiento.</t>
        </is>
      </c>
      <c r="L85" s="820" t="n"/>
      <c r="M85" s="820" t="n"/>
      <c r="N85" s="820" t="n"/>
      <c r="O85" s="821" t="n"/>
      <c r="P85" s="318" t="n"/>
    </row>
    <row r="86">
      <c r="B86" s="318" t="n"/>
      <c r="C86" s="788" t="n"/>
      <c r="D86" s="812" t="n"/>
      <c r="E86" s="812" t="n"/>
      <c r="F86" s="812" t="n"/>
      <c r="G86" s="788" t="n"/>
      <c r="H86" s="812" t="n"/>
      <c r="I86" s="812" t="n"/>
      <c r="J86" s="812" t="n"/>
      <c r="K86" s="788" t="n"/>
      <c r="L86" s="812" t="n"/>
      <c r="M86" s="812" t="n"/>
      <c r="N86" s="812" t="n"/>
      <c r="O86" s="812" t="n"/>
      <c r="P86" s="318" t="n"/>
    </row>
    <row r="87">
      <c r="B87" s="318" t="n"/>
      <c r="C87" s="349" t="n"/>
      <c r="D87" s="350" t="n"/>
      <c r="E87" s="350" t="n"/>
      <c r="F87" s="350" t="n"/>
      <c r="G87" s="350" t="n"/>
      <c r="H87" s="350" t="n"/>
      <c r="I87" s="350" t="n"/>
      <c r="J87" s="350" t="n"/>
      <c r="K87" s="350" t="n"/>
      <c r="L87" s="350" t="n"/>
      <c r="M87" s="350" t="n"/>
      <c r="N87" s="350" t="n"/>
      <c r="O87" s="350" t="n"/>
      <c r="P87" s="318" t="n"/>
    </row>
    <row r="88">
      <c r="B88" s="318" t="n"/>
      <c r="C88" s="318" t="n"/>
      <c r="D88" s="318" t="n"/>
      <c r="E88" s="318" t="n"/>
      <c r="F88" s="318" t="n"/>
      <c r="G88" s="318" t="n"/>
      <c r="H88" s="318" t="n"/>
      <c r="I88" s="318" t="n"/>
      <c r="J88" s="318" t="n"/>
      <c r="K88" s="318" t="n"/>
      <c r="L88" s="318" t="n"/>
      <c r="M88" s="318" t="n"/>
      <c r="N88" s="318" t="n"/>
      <c r="O88" s="318" t="n"/>
      <c r="P88" s="318" t="n"/>
    </row>
    <row r="89" customFormat="1" s="354">
      <c r="A89" s="353" t="n"/>
      <c r="B89" s="353" t="n"/>
      <c r="C89" s="353" t="n"/>
      <c r="D89" s="353" t="n"/>
      <c r="E89" s="353" t="n"/>
      <c r="F89" s="353" t="n"/>
      <c r="G89" s="353" t="n"/>
      <c r="H89" s="353" t="n"/>
      <c r="I89" s="353" t="n"/>
      <c r="J89" s="353" t="n"/>
      <c r="K89" s="353" t="n"/>
      <c r="L89" s="353" t="n"/>
      <c r="M89" s="353" t="n"/>
      <c r="N89" s="353" t="n"/>
      <c r="O89" s="353" t="n"/>
      <c r="P89" s="353" t="n"/>
      <c r="Q89" s="353" t="n"/>
      <c r="R89" s="353" t="n"/>
      <c r="S89" s="353" t="n"/>
      <c r="T89" s="353" t="n"/>
      <c r="U89" s="353" t="n"/>
      <c r="V89" s="353" t="n"/>
      <c r="W89" s="353" t="n"/>
      <c r="X89" s="353" t="n"/>
      <c r="Y89" s="353" t="n"/>
      <c r="Z89" s="353" t="n"/>
      <c r="AA89" s="353" t="n"/>
      <c r="AB89" s="353" t="n"/>
    </row>
    <row r="90" customFormat="1" s="354">
      <c r="A90" s="353" t="n"/>
      <c r="B90" s="353" t="n"/>
      <c r="C90" s="353" t="n"/>
      <c r="D90" s="353" t="n"/>
      <c r="E90" s="353" t="n"/>
      <c r="F90" s="353" t="n"/>
      <c r="G90" s="353" t="n"/>
      <c r="H90" s="353" t="n"/>
      <c r="I90" s="353" t="n"/>
      <c r="J90" s="353" t="n"/>
      <c r="K90" s="353" t="n"/>
      <c r="L90" s="353" t="n"/>
      <c r="M90" s="353" t="n"/>
      <c r="N90" s="353" t="n"/>
      <c r="O90" s="353" t="n"/>
      <c r="P90" s="353" t="n"/>
      <c r="Q90" s="353" t="n"/>
      <c r="R90" s="353" t="n"/>
      <c r="S90" s="353" t="n"/>
      <c r="T90" s="353" t="n"/>
      <c r="U90" s="353" t="n"/>
      <c r="V90" s="353" t="n"/>
      <c r="W90" s="353" t="n"/>
      <c r="X90" s="353" t="n"/>
      <c r="Y90" s="353" t="n"/>
      <c r="Z90" s="353" t="n"/>
      <c r="AA90" s="353" t="n"/>
      <c r="AB90" s="353" t="n"/>
    </row>
    <row r="91" customFormat="1" s="354">
      <c r="A91" s="353" t="n"/>
      <c r="B91" s="353" t="n"/>
      <c r="C91" s="353" t="n"/>
      <c r="D91" s="353" t="n"/>
      <c r="E91" s="353" t="n"/>
      <c r="F91" s="353" t="n"/>
      <c r="G91" s="353" t="n"/>
      <c r="H91" s="353" t="n"/>
      <c r="I91" s="353" t="n"/>
      <c r="J91" s="353" t="n"/>
      <c r="K91" s="353" t="n"/>
      <c r="L91" s="353" t="n"/>
      <c r="M91" s="353" t="n"/>
      <c r="N91" s="353" t="n"/>
      <c r="O91" s="353" t="n"/>
      <c r="P91" s="353" t="n"/>
      <c r="Q91" s="353" t="n"/>
      <c r="R91" s="353" t="n"/>
      <c r="S91" s="353" t="n"/>
      <c r="T91" s="353" t="n"/>
      <c r="U91" s="353" t="n"/>
      <c r="V91" s="353" t="n"/>
      <c r="W91" s="353" t="n"/>
      <c r="X91" s="353" t="n"/>
      <c r="Y91" s="353" t="n"/>
      <c r="Z91" s="353" t="n"/>
      <c r="AA91" s="353" t="n"/>
      <c r="AB91" s="353" t="n"/>
    </row>
    <row r="92" customFormat="1" s="354">
      <c r="A92" s="353" t="n"/>
      <c r="B92" s="353" t="n"/>
      <c r="C92" s="353" t="n"/>
      <c r="D92" s="353" t="n"/>
      <c r="E92" s="353" t="n"/>
      <c r="F92" s="353" t="n"/>
      <c r="G92" s="353" t="n"/>
      <c r="H92" s="353" t="n"/>
      <c r="I92" s="353" t="n"/>
      <c r="J92" s="353" t="n"/>
      <c r="K92" s="353" t="n"/>
      <c r="L92" s="353" t="n"/>
      <c r="M92" s="353" t="n"/>
      <c r="N92" s="353" t="n"/>
      <c r="O92" s="353" t="n"/>
      <c r="P92" s="353" t="n"/>
      <c r="Q92" s="353" t="n"/>
      <c r="R92" s="353" t="n"/>
      <c r="S92" s="353" t="n"/>
      <c r="T92" s="353" t="n"/>
      <c r="U92" s="353" t="n"/>
      <c r="V92" s="353" t="n"/>
      <c r="W92" s="353" t="n"/>
      <c r="X92" s="353" t="n"/>
      <c r="Y92" s="353" t="n"/>
      <c r="Z92" s="353" t="n"/>
      <c r="AA92" s="353" t="n"/>
      <c r="AB92" s="353" t="n"/>
    </row>
    <row r="93" customFormat="1" s="354">
      <c r="A93" s="353" t="n"/>
      <c r="B93" s="353" t="n"/>
      <c r="C93" s="353" t="n"/>
      <c r="D93" s="353" t="n"/>
      <c r="E93" s="353" t="n"/>
      <c r="F93" s="353" t="n"/>
      <c r="G93" s="353" t="n"/>
      <c r="H93" s="353" t="n"/>
      <c r="I93" s="353" t="n"/>
      <c r="J93" s="353" t="n"/>
      <c r="K93" s="353" t="n"/>
      <c r="L93" s="353" t="n"/>
      <c r="M93" s="353" t="n"/>
      <c r="N93" s="353" t="n"/>
      <c r="O93" s="353" t="n"/>
      <c r="P93" s="353" t="n"/>
      <c r="Q93" s="353" t="n"/>
      <c r="R93" s="353" t="n"/>
      <c r="S93" s="353" t="n"/>
      <c r="T93" s="353" t="n"/>
      <c r="U93" s="353" t="n"/>
      <c r="V93" s="353" t="n"/>
      <c r="W93" s="353" t="n"/>
      <c r="X93" s="353" t="n"/>
      <c r="Y93" s="353" t="n"/>
      <c r="Z93" s="353" t="n"/>
      <c r="AA93" s="353" t="n"/>
      <c r="AB93" s="353" t="n"/>
    </row>
    <row r="94" customFormat="1" s="354">
      <c r="A94" s="353" t="n"/>
      <c r="B94" s="353" t="n"/>
      <c r="C94" s="353" t="n"/>
      <c r="D94" s="353" t="n"/>
      <c r="E94" s="353" t="n"/>
      <c r="F94" s="353" t="n"/>
      <c r="G94" s="353" t="n"/>
      <c r="H94" s="353" t="n"/>
      <c r="I94" s="353" t="n"/>
      <c r="J94" s="353" t="n"/>
      <c r="K94" s="353" t="n"/>
      <c r="L94" s="353" t="n"/>
      <c r="M94" s="353" t="n"/>
      <c r="N94" s="353" t="n"/>
      <c r="O94" s="353" t="n"/>
      <c r="P94" s="353" t="n"/>
      <c r="Q94" s="353" t="n"/>
      <c r="R94" s="353" t="n"/>
      <c r="S94" s="353" t="n"/>
      <c r="T94" s="353" t="n"/>
      <c r="U94" s="353" t="n"/>
      <c r="V94" s="353" t="n"/>
      <c r="W94" s="353" t="n"/>
      <c r="X94" s="353" t="n"/>
      <c r="Y94" s="353" t="n"/>
      <c r="Z94" s="353" t="n"/>
      <c r="AA94" s="353" t="n"/>
      <c r="AB94" s="353" t="n"/>
    </row>
    <row r="95" customFormat="1" s="354">
      <c r="A95" s="353" t="n"/>
      <c r="B95" s="353" t="n"/>
      <c r="C95" s="353" t="n"/>
      <c r="D95" s="353" t="n"/>
      <c r="E95" s="353" t="n"/>
      <c r="F95" s="353" t="n"/>
      <c r="G95" s="353" t="n"/>
      <c r="H95" s="353" t="n"/>
      <c r="I95" s="353" t="n"/>
      <c r="J95" s="353" t="n"/>
      <c r="K95" s="353" t="n"/>
      <c r="L95" s="353" t="n"/>
      <c r="M95" s="353" t="n"/>
      <c r="N95" s="353" t="n"/>
      <c r="O95" s="353" t="n"/>
      <c r="P95" s="353" t="n"/>
      <c r="Q95" s="353" t="n"/>
      <c r="R95" s="353" t="n"/>
      <c r="S95" s="353" t="n"/>
      <c r="T95" s="353" t="n"/>
      <c r="U95" s="353" t="n"/>
      <c r="V95" s="353" t="n"/>
      <c r="W95" s="353" t="n"/>
      <c r="X95" s="353" t="n"/>
      <c r="Y95" s="353" t="n"/>
      <c r="Z95" s="353" t="n"/>
      <c r="AA95" s="353" t="n"/>
      <c r="AB95" s="353" t="n"/>
    </row>
    <row r="96" customFormat="1" s="354">
      <c r="A96" s="353" t="n"/>
      <c r="B96" s="353" t="n"/>
      <c r="C96" s="353" t="n"/>
      <c r="D96" s="353" t="n"/>
      <c r="E96" s="353" t="n"/>
      <c r="F96" s="353" t="n"/>
      <c r="G96" s="353" t="n"/>
      <c r="H96" s="353" t="n"/>
      <c r="I96" s="353" t="n"/>
      <c r="J96" s="353" t="n"/>
      <c r="K96" s="353" t="n"/>
      <c r="L96" s="353" t="n"/>
      <c r="M96" s="353" t="n"/>
      <c r="N96" s="353" t="n"/>
      <c r="O96" s="353" t="n"/>
      <c r="P96" s="353" t="n"/>
      <c r="Q96" s="353" t="n"/>
      <c r="R96" s="353" t="n"/>
      <c r="S96" s="353" t="n"/>
      <c r="T96" s="353" t="n"/>
      <c r="U96" s="353" t="n"/>
      <c r="V96" s="353" t="n"/>
      <c r="W96" s="353" t="n"/>
      <c r="X96" s="353" t="n"/>
      <c r="Y96" s="353" t="n"/>
      <c r="Z96" s="353" t="n"/>
      <c r="AA96" s="353" t="n"/>
      <c r="AB96" s="353" t="n"/>
    </row>
    <row r="97" customFormat="1" s="354">
      <c r="A97" s="353" t="n"/>
      <c r="B97" s="353" t="n"/>
      <c r="C97" s="353" t="n"/>
      <c r="D97" s="353" t="n"/>
      <c r="E97" s="353" t="n"/>
      <c r="F97" s="353" t="n"/>
      <c r="G97" s="355" t="inlineStr">
        <is>
          <t>Estratégico</t>
        </is>
      </c>
      <c r="H97" s="355" t="n"/>
      <c r="I97" s="355" t="n"/>
      <c r="J97" s="355" t="inlineStr">
        <is>
          <t>Eficacia</t>
        </is>
      </c>
      <c r="K97" s="353" t="n"/>
      <c r="L97" s="353" t="n"/>
      <c r="M97" s="353" t="n"/>
      <c r="N97" s="353" t="n"/>
      <c r="O97" s="353" t="n"/>
      <c r="P97" s="353" t="n"/>
      <c r="Q97" s="353" t="n"/>
      <c r="R97" s="353" t="n"/>
      <c r="S97" s="353" t="n"/>
      <c r="T97" s="353" t="n"/>
      <c r="U97" s="353" t="n"/>
      <c r="V97" s="353" t="n"/>
      <c r="W97" s="353" t="n"/>
      <c r="X97" s="353" t="n"/>
      <c r="Y97" s="353" t="n"/>
      <c r="Z97" s="353" t="n"/>
      <c r="AA97" s="353" t="n"/>
      <c r="AB97" s="353" t="n"/>
    </row>
    <row r="98" customFormat="1" s="354">
      <c r="A98" s="353" t="n"/>
      <c r="B98" s="353" t="n"/>
      <c r="C98" s="353" t="n"/>
      <c r="D98" s="353" t="n"/>
      <c r="E98" s="353" t="n"/>
      <c r="F98" s="353" t="n"/>
      <c r="G98" s="355" t="inlineStr">
        <is>
          <t>Misional</t>
        </is>
      </c>
      <c r="H98" s="355" t="n"/>
      <c r="I98" s="355" t="n"/>
      <c r="J98" s="355" t="inlineStr">
        <is>
          <t>Eficiencia</t>
        </is>
      </c>
      <c r="K98" s="353" t="n"/>
      <c r="L98" s="353" t="n"/>
      <c r="M98" s="353" t="n"/>
      <c r="N98" s="353" t="n"/>
      <c r="O98" s="353" t="n"/>
      <c r="P98" s="353" t="n"/>
      <c r="Q98" s="353" t="n"/>
      <c r="R98" s="353" t="n"/>
      <c r="S98" s="353" t="n"/>
      <c r="T98" s="353" t="n"/>
      <c r="U98" s="353" t="n"/>
      <c r="V98" s="353" t="n"/>
      <c r="W98" s="353" t="n"/>
      <c r="X98" s="353" t="n"/>
      <c r="Y98" s="353" t="n"/>
      <c r="Z98" s="353" t="n"/>
      <c r="AA98" s="353" t="n"/>
      <c r="AB98" s="353" t="n"/>
    </row>
    <row r="99" customFormat="1" s="354">
      <c r="A99" s="353" t="n"/>
      <c r="B99" s="353" t="n"/>
      <c r="C99" s="353" t="n"/>
      <c r="D99" s="353" t="n"/>
      <c r="E99" s="353" t="n"/>
      <c r="F99" s="353" t="n"/>
      <c r="G99" s="355" t="inlineStr">
        <is>
          <t>Apoyo</t>
        </is>
      </c>
      <c r="H99" s="355" t="n"/>
      <c r="I99" s="355" t="n"/>
      <c r="J99" s="355" t="inlineStr">
        <is>
          <t>Acreditación</t>
        </is>
      </c>
      <c r="K99" s="353" t="n"/>
      <c r="L99" s="353" t="n"/>
      <c r="M99" s="353" t="n"/>
      <c r="N99" s="353" t="n"/>
      <c r="O99" s="353" t="n"/>
      <c r="P99" s="353" t="n"/>
      <c r="Q99" s="353" t="n"/>
      <c r="R99" s="353" t="n"/>
      <c r="S99" s="353" t="n"/>
      <c r="T99" s="353" t="n"/>
      <c r="U99" s="353" t="n"/>
      <c r="V99" s="353" t="n"/>
      <c r="W99" s="353" t="n"/>
      <c r="X99" s="353" t="n"/>
      <c r="Y99" s="353" t="n"/>
      <c r="Z99" s="353" t="n"/>
      <c r="AA99" s="353" t="n"/>
      <c r="AB99" s="353" t="n"/>
    </row>
    <row r="100" customFormat="1" s="354">
      <c r="A100" s="353" t="n"/>
      <c r="B100" s="353" t="n"/>
      <c r="C100" s="353" t="n"/>
      <c r="D100" s="353" t="n"/>
      <c r="E100" s="353" t="n"/>
      <c r="F100" s="353" t="n"/>
      <c r="G100" s="355" t="inlineStr">
        <is>
          <t>Seguimiento, Medición, Análisis y Evaluación</t>
        </is>
      </c>
      <c r="H100" s="355" t="n"/>
      <c r="I100" s="355" t="n"/>
      <c r="J100" s="355" t="inlineStr">
        <is>
          <t>Positiva</t>
        </is>
      </c>
      <c r="K100" s="353" t="n"/>
      <c r="L100" s="353" t="n"/>
      <c r="M100" s="353" t="n"/>
      <c r="N100" s="353" t="n"/>
      <c r="O100" s="353" t="n"/>
      <c r="P100" s="353" t="n"/>
      <c r="Q100" s="353" t="n"/>
      <c r="R100" s="353" t="n"/>
      <c r="S100" s="353" t="n"/>
      <c r="T100" s="353" t="n"/>
      <c r="U100" s="353" t="n"/>
      <c r="V100" s="353" t="n"/>
      <c r="W100" s="353" t="n"/>
      <c r="X100" s="353" t="n"/>
      <c r="Y100" s="353" t="n"/>
      <c r="Z100" s="353" t="n"/>
      <c r="AA100" s="353" t="n"/>
      <c r="AB100" s="353" t="n"/>
    </row>
    <row r="101" customFormat="1" s="354">
      <c r="A101" s="353" t="n"/>
      <c r="B101" s="353" t="n"/>
      <c r="C101" s="353" t="n"/>
      <c r="D101" s="353" t="n"/>
      <c r="E101" s="353" t="n"/>
      <c r="F101" s="353" t="n"/>
      <c r="G101" s="355" t="inlineStr">
        <is>
          <t>Direccionamiento Estratégico</t>
        </is>
      </c>
      <c r="H101" s="355" t="n"/>
      <c r="I101" s="355" t="n"/>
      <c r="J101" s="355" t="inlineStr">
        <is>
          <t>Negativa</t>
        </is>
      </c>
      <c r="K101" s="353" t="n"/>
      <c r="L101" s="353" t="n"/>
      <c r="M101" s="353" t="n"/>
      <c r="N101" s="353" t="n"/>
      <c r="O101" s="353" t="n"/>
      <c r="P101" s="353" t="n"/>
      <c r="Q101" s="353" t="n"/>
      <c r="R101" s="353" t="n"/>
      <c r="S101" s="353" t="n"/>
      <c r="T101" s="353" t="n"/>
      <c r="U101" s="353" t="n"/>
      <c r="V101" s="353" t="n"/>
      <c r="W101" s="353" t="n"/>
      <c r="X101" s="353" t="n"/>
      <c r="Y101" s="353" t="n"/>
      <c r="Z101" s="353" t="n"/>
      <c r="AA101" s="353" t="n"/>
      <c r="AB101" s="353" t="n"/>
    </row>
    <row r="102" customFormat="1" s="354">
      <c r="A102" s="353" t="n"/>
      <c r="B102" s="353" t="n"/>
      <c r="C102" s="353" t="n"/>
      <c r="D102" s="353" t="n"/>
      <c r="E102" s="353" t="n"/>
      <c r="F102" s="353" t="n"/>
      <c r="G102" s="355" t="inlineStr">
        <is>
          <t>Planeación Institucional</t>
        </is>
      </c>
      <c r="H102" s="355" t="n"/>
      <c r="I102" s="355" t="n"/>
      <c r="J102" s="355" t="inlineStr">
        <is>
          <t>Por Unidad Regional</t>
        </is>
      </c>
      <c r="K102" s="353" t="n"/>
      <c r="L102" s="353" t="n"/>
      <c r="M102" s="353" t="n"/>
      <c r="N102" s="353" t="n"/>
      <c r="O102" s="353" t="n"/>
      <c r="P102" s="353" t="n"/>
      <c r="Q102" s="353" t="n"/>
      <c r="R102" s="353" t="n"/>
      <c r="S102" s="353" t="n"/>
      <c r="T102" s="353" t="n"/>
      <c r="U102" s="353" t="n"/>
      <c r="V102" s="353" t="n"/>
      <c r="W102" s="353" t="n"/>
      <c r="X102" s="353" t="n"/>
      <c r="Y102" s="353" t="n"/>
      <c r="Z102" s="353" t="n"/>
      <c r="AA102" s="353" t="n"/>
      <c r="AB102" s="353" t="n"/>
    </row>
    <row r="103" customFormat="1" s="354">
      <c r="A103" s="353" t="n"/>
      <c r="B103" s="353" t="n"/>
      <c r="C103" s="353" t="n"/>
      <c r="D103" s="353" t="n"/>
      <c r="E103" s="353" t="n"/>
      <c r="F103" s="353" t="n"/>
      <c r="G103" s="355" t="inlineStr">
        <is>
          <t>Proyectos Especiales y Relaciones Interinstitucionales</t>
        </is>
      </c>
      <c r="H103" s="355" t="n"/>
      <c r="I103" s="355" t="n"/>
      <c r="J103" s="355" t="inlineStr">
        <is>
          <t>Por Facultad</t>
        </is>
      </c>
      <c r="K103" s="353" t="n"/>
      <c r="L103" s="353" t="n"/>
      <c r="M103" s="353" t="n"/>
      <c r="N103" s="353" t="n"/>
      <c r="O103" s="353" t="n"/>
      <c r="P103" s="353" t="n"/>
      <c r="Q103" s="353" t="n"/>
      <c r="R103" s="353" t="n"/>
      <c r="S103" s="353" t="n"/>
      <c r="T103" s="353" t="n"/>
      <c r="U103" s="353" t="n"/>
      <c r="V103" s="353" t="n"/>
      <c r="W103" s="353" t="n"/>
      <c r="X103" s="353" t="n"/>
      <c r="Y103" s="353" t="n"/>
      <c r="Z103" s="353" t="n"/>
      <c r="AA103" s="353" t="n"/>
      <c r="AB103" s="353" t="n"/>
    </row>
    <row r="104" customFormat="1" s="354">
      <c r="A104" s="353" t="n"/>
      <c r="B104" s="353" t="n"/>
      <c r="C104" s="353" t="n"/>
      <c r="D104" s="353" t="n"/>
      <c r="E104" s="353" t="n"/>
      <c r="F104" s="353" t="n"/>
      <c r="G104" s="355" t="inlineStr">
        <is>
          <t>Sistemas Integrados</t>
        </is>
      </c>
      <c r="H104" s="355" t="n"/>
      <c r="I104" s="355" t="n"/>
      <c r="J104" s="355" t="inlineStr">
        <is>
          <t>Por Programa Académico</t>
        </is>
      </c>
      <c r="K104" s="353" t="n"/>
      <c r="L104" s="353" t="n"/>
      <c r="M104" s="353" t="n"/>
      <c r="N104" s="353" t="n"/>
      <c r="O104" s="353" t="n"/>
      <c r="P104" s="353" t="n"/>
      <c r="Q104" s="353" t="n"/>
      <c r="R104" s="353" t="n"/>
      <c r="S104" s="353" t="n"/>
      <c r="T104" s="353" t="n"/>
      <c r="U104" s="353" t="n"/>
      <c r="V104" s="353" t="n"/>
      <c r="W104" s="353" t="n"/>
      <c r="X104" s="353" t="n"/>
      <c r="Y104" s="353" t="n"/>
      <c r="Z104" s="353" t="n"/>
      <c r="AA104" s="353" t="n"/>
      <c r="AB104" s="353" t="n"/>
    </row>
    <row r="105" customFormat="1" s="354">
      <c r="A105" s="353" t="n"/>
      <c r="B105" s="353" t="n"/>
      <c r="C105" s="353" t="n"/>
      <c r="D105" s="353" t="n"/>
      <c r="E105" s="353" t="n"/>
      <c r="F105" s="353" t="n"/>
      <c r="G105" s="355" t="inlineStr">
        <is>
          <t>Autoevaluación y Acreditación</t>
        </is>
      </c>
      <c r="H105" s="355" t="n"/>
      <c r="I105" s="355" t="n"/>
      <c r="J105" s="355" t="inlineStr">
        <is>
          <t>Por área</t>
        </is>
      </c>
      <c r="K105" s="353" t="n"/>
      <c r="L105" s="353" t="n"/>
      <c r="M105" s="353" t="n"/>
      <c r="N105" s="353" t="n"/>
      <c r="O105" s="353" t="n"/>
      <c r="P105" s="353" t="n"/>
      <c r="Q105" s="353" t="n"/>
      <c r="R105" s="353" t="n"/>
      <c r="S105" s="353" t="n"/>
      <c r="T105" s="353" t="n"/>
      <c r="U105" s="353" t="n"/>
      <c r="V105" s="353" t="n"/>
      <c r="W105" s="353" t="n"/>
      <c r="X105" s="353" t="n"/>
      <c r="Y105" s="353" t="n"/>
      <c r="Z105" s="353" t="n"/>
      <c r="AA105" s="353" t="n"/>
      <c r="AB105" s="353" t="n"/>
    </row>
    <row r="106" customFormat="1" s="354">
      <c r="A106" s="353" t="n"/>
      <c r="B106" s="353" t="n"/>
      <c r="C106" s="353" t="n"/>
      <c r="D106" s="353" t="n"/>
      <c r="E106" s="353" t="n"/>
      <c r="F106" s="353" t="n"/>
      <c r="G106" s="355" t="inlineStr">
        <is>
          <t>Comunicaciones</t>
        </is>
      </c>
      <c r="H106" s="355" t="n"/>
      <c r="I106" s="355" t="n"/>
      <c r="J106" s="355" t="inlineStr">
        <is>
          <t>Por Laboratorio</t>
        </is>
      </c>
      <c r="K106" s="353" t="n"/>
      <c r="L106" s="353" t="n"/>
      <c r="M106" s="353" t="n"/>
      <c r="N106" s="353" t="n"/>
      <c r="O106" s="353" t="n"/>
      <c r="P106" s="353" t="n"/>
      <c r="Q106" s="353" t="n"/>
      <c r="R106" s="353" t="n"/>
      <c r="S106" s="353" t="n"/>
      <c r="T106" s="353" t="n"/>
      <c r="U106" s="353" t="n"/>
      <c r="V106" s="353" t="n"/>
      <c r="W106" s="353" t="n"/>
      <c r="X106" s="353" t="n"/>
      <c r="Y106" s="353" t="n"/>
      <c r="Z106" s="353" t="n"/>
      <c r="AA106" s="353" t="n"/>
      <c r="AB106" s="353" t="n"/>
    </row>
    <row r="107">
      <c r="G107" s="355" t="inlineStr">
        <is>
          <t>Formación y Aprendizaje</t>
        </is>
      </c>
      <c r="H107" s="355" t="n"/>
      <c r="I107" s="355" t="n"/>
      <c r="J107" s="355" t="inlineStr">
        <is>
          <t>Otros</t>
        </is>
      </c>
      <c r="K107" s="353" t="n"/>
      <c r="L107" s="353" t="n"/>
    </row>
    <row r="108">
      <c r="G108" s="355" t="inlineStr">
        <is>
          <t>Ciencia, Tecnología e Innovación</t>
        </is>
      </c>
      <c r="H108" s="355" t="n"/>
      <c r="I108" s="355" t="n"/>
      <c r="J108" s="355" t="inlineStr">
        <is>
          <t>No Aplica</t>
        </is>
      </c>
      <c r="K108" s="353" t="n"/>
      <c r="L108" s="353" t="n"/>
    </row>
    <row r="109">
      <c r="G109" s="355" t="inlineStr">
        <is>
          <t>Interacción Social Universitaria</t>
        </is>
      </c>
      <c r="H109" s="355" t="n"/>
      <c r="I109" s="355" t="n"/>
      <c r="J109" s="355" t="n"/>
      <c r="K109" s="353" t="n"/>
      <c r="L109" s="353" t="n"/>
    </row>
    <row r="110">
      <c r="G110" s="355" t="inlineStr">
        <is>
          <t>Bienestar Universitario</t>
        </is>
      </c>
      <c r="H110" s="355" t="n"/>
      <c r="I110" s="355" t="n"/>
      <c r="J110" s="355" t="n"/>
      <c r="K110" s="353" t="n"/>
      <c r="L110" s="353" t="n"/>
    </row>
    <row r="111">
      <c r="G111" s="355" t="inlineStr">
        <is>
          <t>Admisiones y Registro</t>
        </is>
      </c>
      <c r="H111" s="355" t="n"/>
      <c r="I111" s="355" t="n"/>
      <c r="J111" s="355" t="n"/>
      <c r="K111" s="353" t="n"/>
      <c r="L111" s="353" t="n"/>
    </row>
    <row r="112">
      <c r="G112" s="355" t="inlineStr">
        <is>
          <t>Graduados</t>
        </is>
      </c>
      <c r="H112" s="355" t="n"/>
      <c r="I112" s="355" t="n"/>
      <c r="J112" s="355" t="n"/>
      <c r="K112" s="353" t="n"/>
      <c r="L112" s="353" t="n"/>
    </row>
    <row r="113">
      <c r="G113" s="355" t="inlineStr">
        <is>
          <t>Dialogando con el Mundo</t>
        </is>
      </c>
      <c r="H113" s="355" t="n"/>
      <c r="I113" s="355" t="n"/>
      <c r="J113" s="355" t="n"/>
      <c r="K113" s="353" t="n"/>
      <c r="L113" s="353" t="n"/>
    </row>
    <row r="114">
      <c r="G114" s="355" t="inlineStr">
        <is>
          <t>Talento Humano</t>
        </is>
      </c>
      <c r="H114" s="355" t="n"/>
      <c r="I114" s="355" t="n"/>
      <c r="J114" s="355" t="n"/>
      <c r="K114" s="353" t="n"/>
      <c r="L114" s="353" t="n"/>
    </row>
    <row r="115">
      <c r="G115" s="355" t="inlineStr">
        <is>
          <t>Jurídica</t>
        </is>
      </c>
      <c r="H115" s="355" t="n"/>
      <c r="I115" s="355" t="n"/>
      <c r="J115" s="355" t="n"/>
      <c r="K115" s="353" t="n"/>
      <c r="L115" s="353" t="n"/>
    </row>
    <row r="116">
      <c r="G116" s="355" t="inlineStr">
        <is>
          <t>Financiera</t>
        </is>
      </c>
      <c r="H116" s="355" t="n"/>
      <c r="I116" s="355" t="n"/>
      <c r="J116" s="355" t="n"/>
      <c r="K116" s="353" t="n"/>
      <c r="L116" s="353" t="n"/>
    </row>
    <row r="117">
      <c r="G117" s="355" t="inlineStr">
        <is>
          <t>Sistemas y Tecnología</t>
        </is>
      </c>
      <c r="H117" s="355" t="n"/>
      <c r="I117" s="355" t="n"/>
      <c r="J117" s="355" t="n"/>
      <c r="K117" s="353" t="n"/>
      <c r="L117" s="353" t="n"/>
    </row>
    <row r="118">
      <c r="G118" s="355" t="inlineStr">
        <is>
          <t>Bienes y Servicios</t>
        </is>
      </c>
      <c r="H118" s="355" t="n"/>
      <c r="I118" s="355" t="n"/>
      <c r="J118" s="355" t="n"/>
      <c r="K118" s="353" t="n"/>
      <c r="L118" s="353" t="n"/>
    </row>
    <row r="119">
      <c r="G119" s="355" t="inlineStr">
        <is>
          <t>Documental</t>
        </is>
      </c>
      <c r="H119" s="355" t="n"/>
      <c r="I119" s="355" t="n"/>
      <c r="J119" s="355" t="n"/>
      <c r="K119" s="353" t="n"/>
      <c r="L119" s="353" t="n"/>
    </row>
    <row r="120">
      <c r="G120" s="355" t="inlineStr">
        <is>
          <t>Apoyo Académico</t>
        </is>
      </c>
      <c r="H120" s="355" t="n"/>
      <c r="I120" s="355" t="n"/>
      <c r="J120" s="355" t="n"/>
      <c r="K120" s="353" t="n"/>
      <c r="L120" s="353" t="n"/>
    </row>
    <row r="121">
      <c r="G121" s="355" t="inlineStr">
        <is>
          <t>Control Interno</t>
        </is>
      </c>
      <c r="H121" s="355" t="n"/>
      <c r="I121" s="355" t="n"/>
      <c r="J121" s="355" t="n"/>
    </row>
    <row r="122">
      <c r="G122" s="355" t="inlineStr">
        <is>
          <t>Control Disciplinario</t>
        </is>
      </c>
      <c r="H122" s="355" t="n"/>
      <c r="I122" s="355" t="n"/>
      <c r="J122" s="355" t="n"/>
    </row>
    <row r="123">
      <c r="G123" s="355" t="inlineStr">
        <is>
          <t>Servicio de Atención al Ciudadano</t>
        </is>
      </c>
      <c r="H123" s="355" t="n"/>
      <c r="I123" s="355" t="n"/>
      <c r="J123" s="355" t="n"/>
    </row>
  </sheetData>
  <sheetProtection selectLockedCells="0" selectUnlockedCells="0" algorithmName="SHA-512" sheet="1" objects="1" insertRows="1" insertHyperlinks="1" autoFilter="1" scenarios="1" formatColumns="1" deleteColumns="1" insertColumns="1" pivotTables="1" deleteRows="1" formatCells="1" saltValue="clEKhHx4mNMzEwTQ/ZmoPw==" formatRows="1" sort="1" spinCount="100000" hashValue="N4G+Iy+Y47M/6S7pFr6zR1qBYWCRhiHW6u1VfSxuw20mt3iSY9LyWenMBxpbTem3BlNV6jyKVhlnmGMm3cImOg=="/>
  <mergeCells count="165">
    <mergeCell ref="L17:M17"/>
    <mergeCell ref="K78:O78"/>
    <mergeCell ref="C61:F61"/>
    <mergeCell ref="C52:O52"/>
    <mergeCell ref="J35:O40"/>
    <mergeCell ref="G55:J55"/>
    <mergeCell ref="C72:F72"/>
    <mergeCell ref="C23:D24"/>
    <mergeCell ref="C81:F81"/>
    <mergeCell ref="K54:O54"/>
    <mergeCell ref="K80:O80"/>
    <mergeCell ref="K55:O55"/>
    <mergeCell ref="K64:O64"/>
    <mergeCell ref="C78:F78"/>
    <mergeCell ref="J41:O41"/>
    <mergeCell ref="B2:C4"/>
    <mergeCell ref="G72:J72"/>
    <mergeCell ref="G81:J81"/>
    <mergeCell ref="C62:F62"/>
    <mergeCell ref="K72:O72"/>
    <mergeCell ref="C15:O15"/>
    <mergeCell ref="G71:J71"/>
    <mergeCell ref="E23:G24"/>
    <mergeCell ref="K56:O56"/>
    <mergeCell ref="C64:F64"/>
    <mergeCell ref="C79:F79"/>
    <mergeCell ref="C73:F73"/>
    <mergeCell ref="J20:K22"/>
    <mergeCell ref="E6:L6"/>
    <mergeCell ref="J42:O42"/>
    <mergeCell ref="K71:O71"/>
    <mergeCell ref="Q17:Q18"/>
    <mergeCell ref="C26:O26"/>
    <mergeCell ref="C54:F54"/>
    <mergeCell ref="G82:J82"/>
    <mergeCell ref="C63:F63"/>
    <mergeCell ref="C17:D17"/>
    <mergeCell ref="G57:J57"/>
    <mergeCell ref="C16:O16"/>
    <mergeCell ref="G66:J66"/>
    <mergeCell ref="K73:O73"/>
    <mergeCell ref="G53:J53"/>
    <mergeCell ref="C56:F56"/>
    <mergeCell ref="K82:O82"/>
    <mergeCell ref="S27:T28"/>
    <mergeCell ref="M5:O5"/>
    <mergeCell ref="G74:J74"/>
    <mergeCell ref="G68:J68"/>
    <mergeCell ref="K66:O66"/>
    <mergeCell ref="G58:J58"/>
    <mergeCell ref="K74:O74"/>
    <mergeCell ref="K68:O68"/>
    <mergeCell ref="K83:O83"/>
    <mergeCell ref="L23:M24"/>
    <mergeCell ref="N23:O24"/>
    <mergeCell ref="C14:D14"/>
    <mergeCell ref="G85:J85"/>
    <mergeCell ref="C67:F67"/>
    <mergeCell ref="U19:U26"/>
    <mergeCell ref="M6:O6"/>
    <mergeCell ref="E14:O14"/>
    <mergeCell ref="G75:J75"/>
    <mergeCell ref="G84:J84"/>
    <mergeCell ref="K60:O60"/>
    <mergeCell ref="C20:D22"/>
    <mergeCell ref="J17:K17"/>
    <mergeCell ref="V27:V28"/>
    <mergeCell ref="C69:F69"/>
    <mergeCell ref="C83:F83"/>
    <mergeCell ref="E12:H12"/>
    <mergeCell ref="R17:R18"/>
    <mergeCell ref="S19:T26"/>
    <mergeCell ref="G77:J77"/>
    <mergeCell ref="G86:J86"/>
    <mergeCell ref="K84:O84"/>
    <mergeCell ref="G67:J67"/>
    <mergeCell ref="H17:I17"/>
    <mergeCell ref="G61:J61"/>
    <mergeCell ref="K12:O12"/>
    <mergeCell ref="G70:J70"/>
    <mergeCell ref="K86:O86"/>
    <mergeCell ref="K70:O70"/>
    <mergeCell ref="C27:I43"/>
    <mergeCell ref="G62:J62"/>
    <mergeCell ref="K65:O65"/>
    <mergeCell ref="E17:G17"/>
    <mergeCell ref="L20:O20"/>
    <mergeCell ref="K57:O57"/>
    <mergeCell ref="C71:F71"/>
    <mergeCell ref="J34:O34"/>
    <mergeCell ref="G65:J65"/>
    <mergeCell ref="C76:F76"/>
    <mergeCell ref="J27:O27"/>
    <mergeCell ref="C82:F82"/>
    <mergeCell ref="S17:V18"/>
    <mergeCell ref="G76:J76"/>
    <mergeCell ref="C57:F57"/>
    <mergeCell ref="C66:F66"/>
    <mergeCell ref="G60:J60"/>
    <mergeCell ref="R27:R28"/>
    <mergeCell ref="C53:F53"/>
    <mergeCell ref="K76:O76"/>
    <mergeCell ref="C77:F77"/>
    <mergeCell ref="E7:L8"/>
    <mergeCell ref="P17:P18"/>
    <mergeCell ref="K85:O85"/>
    <mergeCell ref="C86:F86"/>
    <mergeCell ref="C68:F68"/>
    <mergeCell ref="G59:J59"/>
    <mergeCell ref="E13:O13"/>
    <mergeCell ref="C58:F58"/>
    <mergeCell ref="K75:O75"/>
    <mergeCell ref="N17:O17"/>
    <mergeCell ref="C12:D12"/>
    <mergeCell ref="K59:O59"/>
    <mergeCell ref="C45:O45"/>
    <mergeCell ref="J28:O33"/>
    <mergeCell ref="J23:K24"/>
    <mergeCell ref="K77:O77"/>
    <mergeCell ref="C5:D8"/>
    <mergeCell ref="C65:F65"/>
    <mergeCell ref="K61:O61"/>
    <mergeCell ref="C84:F84"/>
    <mergeCell ref="C80:F80"/>
    <mergeCell ref="G78:J78"/>
    <mergeCell ref="L18:M19"/>
    <mergeCell ref="C60:F60"/>
    <mergeCell ref="E20:G22"/>
    <mergeCell ref="K62:O62"/>
    <mergeCell ref="G80:J80"/>
    <mergeCell ref="C70:F70"/>
    <mergeCell ref="U27:U28"/>
    <mergeCell ref="G64:J64"/>
    <mergeCell ref="G79:J79"/>
    <mergeCell ref="G73:J73"/>
    <mergeCell ref="M7:O7"/>
    <mergeCell ref="G54:J54"/>
    <mergeCell ref="G63:J63"/>
    <mergeCell ref="E5:L5"/>
    <mergeCell ref="K79:O79"/>
    <mergeCell ref="H20:I22"/>
    <mergeCell ref="C10:O11"/>
    <mergeCell ref="R19:R26"/>
    <mergeCell ref="G56:J56"/>
    <mergeCell ref="K63:O63"/>
    <mergeCell ref="K81:O81"/>
    <mergeCell ref="M8:O8"/>
    <mergeCell ref="V19:V26"/>
    <mergeCell ref="C74:F74"/>
    <mergeCell ref="I12:J12"/>
    <mergeCell ref="K58:O58"/>
    <mergeCell ref="K67:O67"/>
    <mergeCell ref="C18:D19"/>
    <mergeCell ref="H23:I24"/>
    <mergeCell ref="C85:F85"/>
    <mergeCell ref="C55:F55"/>
    <mergeCell ref="N18:O19"/>
    <mergeCell ref="C75:F75"/>
    <mergeCell ref="K53:O53"/>
    <mergeCell ref="G69:J69"/>
    <mergeCell ref="E18:K19"/>
    <mergeCell ref="G83:J83"/>
    <mergeCell ref="C59:F59"/>
    <mergeCell ref="C13:D13"/>
    <mergeCell ref="K69:O69"/>
  </mergeCells>
  <dataValidations count="5">
    <dataValidation sqref="E13:O13" showDropDown="0" showInputMessage="1" showErrorMessage="1" allowBlank="1" type="list">
      <formula1>$G$101:$G$123</formula1>
    </dataValidation>
    <dataValidation sqref="E12:H12" showDropDown="0" showInputMessage="1" showErrorMessage="1" allowBlank="1" type="list">
      <formula1>$G$97:$G$100</formula1>
    </dataValidation>
    <dataValidation sqref="J17:K17" showDropDown="0" showInputMessage="1" showErrorMessage="1" allowBlank="1" type="list">
      <formula1>$J$97:$J$99</formula1>
    </dataValidation>
    <dataValidation sqref="J20:K22" showDropDown="0" showInputMessage="1" showErrorMessage="1" allowBlank="1" type="list">
      <formula1>$J$102:$J$108</formula1>
    </dataValidation>
    <dataValidation sqref="E20:G22" showDropDown="0" showInputMessage="1" showErrorMessage="1" allowBlank="1" type="list">
      <formula1>$J$100:$J$101</formula1>
    </dataValidation>
  </dataValidations>
  <hyperlinks>
    <hyperlink ref="B2" location="'MATRIZ DE INDICADORES'!A1" display="    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35.xml><?xml version="1.0" encoding="utf-8"?>
<worksheet xmlns="http://schemas.openxmlformats.org/spreadsheetml/2006/main">
  <sheetPr codeName="Hoja57">
    <tabColor rgb="FFEDE394"/>
    <outlinePr summaryBelow="1" summaryRight="1"/>
    <pageSetUpPr/>
  </sheetPr>
  <dimension ref="A2:AB122"/>
  <sheetViews>
    <sheetView zoomScale="80" zoomScaleNormal="80" workbookViewId="0">
      <selection activeCell="C10" sqref="C10:O11"/>
    </sheetView>
  </sheetViews>
  <sheetFormatPr baseColWidth="10" defaultColWidth="11.42578125" defaultRowHeight="15"/>
  <cols>
    <col width="4" customWidth="1" style="316" min="1" max="1"/>
    <col width="6.42578125" customWidth="1" style="316" min="2" max="2"/>
    <col width="25.140625" customWidth="1" style="316" min="3" max="3"/>
    <col width="15.140625" customWidth="1" style="316" min="4" max="4"/>
    <col width="12.7109375" customWidth="1" style="316" min="5" max="5"/>
    <col width="15.140625" customWidth="1" style="316" min="6" max="6"/>
    <col width="14" customWidth="1" style="316" min="7" max="7"/>
    <col width="11.42578125" customWidth="1" style="316" min="8" max="8"/>
    <col width="12.85546875" customWidth="1" style="316" min="9" max="9"/>
    <col width="15.5703125" customWidth="1" style="316" min="10" max="10"/>
    <col width="14.42578125" customWidth="1" style="316" min="11" max="11"/>
    <col width="15.85546875" customWidth="1" style="316" min="12" max="12"/>
    <col width="15.28515625" customWidth="1" style="316" min="13" max="13"/>
    <col width="16.42578125" customWidth="1" style="316" min="14" max="15"/>
    <col width="6.42578125" customWidth="1" style="316" min="16" max="16"/>
    <col width="11.42578125" customWidth="1" style="316" min="17" max="28"/>
    <col width="11.42578125" customWidth="1" style="317" min="29" max="16384"/>
  </cols>
  <sheetData>
    <row r="1" ht="10.5" customHeight="1"/>
    <row r="2">
      <c r="B2" s="686" t="inlineStr">
        <is>
          <t xml:space="preserve">      REGRESAR</t>
        </is>
      </c>
      <c r="D2" s="318" t="n"/>
      <c r="E2" s="318" t="n"/>
      <c r="F2" s="318" t="n"/>
      <c r="G2" s="318" t="n"/>
      <c r="H2" s="318" t="n"/>
      <c r="I2" s="318" t="n"/>
      <c r="J2" s="318" t="n"/>
      <c r="K2" s="318" t="n"/>
      <c r="L2" s="318" t="n"/>
      <c r="M2" s="318" t="n"/>
      <c r="N2" s="318" t="n"/>
      <c r="O2" s="318" t="n"/>
      <c r="P2" s="318" t="n"/>
    </row>
    <row r="3">
      <c r="D3" s="318" t="n"/>
      <c r="E3" s="318" t="n"/>
      <c r="F3" s="318" t="n"/>
      <c r="G3" s="318" t="n"/>
      <c r="H3" s="318" t="n"/>
      <c r="I3" s="318" t="n"/>
      <c r="J3" s="318" t="n"/>
      <c r="K3" s="318" t="n"/>
      <c r="L3" s="318" t="n"/>
      <c r="M3" s="318" t="n"/>
      <c r="N3" s="318" t="n"/>
      <c r="O3" s="318" t="n"/>
      <c r="P3" s="318" t="n"/>
    </row>
    <row r="4" ht="15.75" customHeight="1">
      <c r="D4" s="318" t="n"/>
      <c r="E4" s="318" t="n"/>
      <c r="F4" s="318" t="n"/>
      <c r="G4" s="318" t="n"/>
      <c r="H4" s="318" t="n"/>
      <c r="I4" s="318" t="n"/>
      <c r="J4" s="318" t="n"/>
      <c r="K4" s="318" t="n"/>
      <c r="L4" s="318" t="n"/>
      <c r="M4" s="318" t="n"/>
      <c r="N4" s="318" t="n"/>
      <c r="O4" s="318" t="n"/>
      <c r="P4" s="318" t="n"/>
    </row>
    <row r="5" ht="15.75" customHeight="1">
      <c r="B5" s="318" t="n"/>
      <c r="C5" s="414" t="n"/>
      <c r="D5" s="800" t="n"/>
      <c r="E5" s="474" t="inlineStr">
        <is>
          <t>MACROPROCESO ESTRATÉGICO</t>
        </is>
      </c>
      <c r="F5" s="801" t="n"/>
      <c r="G5" s="801" t="n"/>
      <c r="H5" s="801" t="n"/>
      <c r="I5" s="801" t="n"/>
      <c r="J5" s="801" t="n"/>
      <c r="K5" s="801" t="n"/>
      <c r="L5" s="802" t="n"/>
      <c r="M5" s="474" t="inlineStr">
        <is>
          <t>CÓDIGO: ESGr027</t>
        </is>
      </c>
      <c r="N5" s="801" t="n"/>
      <c r="O5" s="802" t="n"/>
      <c r="P5" s="318" t="n"/>
    </row>
    <row r="6" ht="15.75" customHeight="1">
      <c r="B6" s="318" t="n"/>
      <c r="C6" s="803" t="n"/>
      <c r="D6" s="804" t="n"/>
      <c r="E6" s="474" t="inlineStr">
        <is>
          <t>PROCESO GESTIÓN SISTEMAS INTEGRADOS</t>
        </is>
      </c>
      <c r="F6" s="801" t="n"/>
      <c r="G6" s="801" t="n"/>
      <c r="H6" s="801" t="n"/>
      <c r="I6" s="801" t="n"/>
      <c r="J6" s="801" t="n"/>
      <c r="K6" s="801" t="n"/>
      <c r="L6" s="802" t="n"/>
      <c r="M6" s="474" t="inlineStr">
        <is>
          <t>VERSIÓN: 7</t>
        </is>
      </c>
      <c r="N6" s="801" t="n"/>
      <c r="O6" s="802" t="n"/>
      <c r="P6" s="318" t="n"/>
    </row>
    <row r="7" ht="15" customHeight="1">
      <c r="B7" s="318"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318" t="n"/>
    </row>
    <row r="8" ht="15.75" customHeight="1">
      <c r="B8" s="318" t="n"/>
      <c r="C8" s="806" t="n"/>
      <c r="D8" s="807" t="n"/>
      <c r="E8" s="806" t="n"/>
      <c r="F8" s="808" t="n"/>
      <c r="G8" s="808" t="n"/>
      <c r="H8" s="808" t="n"/>
      <c r="I8" s="808" t="n"/>
      <c r="J8" s="808" t="n"/>
      <c r="K8" s="808" t="n"/>
      <c r="L8" s="807" t="n"/>
      <c r="M8" s="474" t="inlineStr">
        <is>
          <t>PÁGINA: 1 de 1</t>
        </is>
      </c>
      <c r="N8" s="801" t="n"/>
      <c r="O8" s="802" t="n"/>
      <c r="P8" s="318" t="n"/>
    </row>
    <row r="9" ht="15.75" customHeight="1">
      <c r="B9" s="318" t="n"/>
      <c r="C9" s="319" t="n"/>
      <c r="D9" s="319" t="n"/>
      <c r="E9" s="320" t="n"/>
      <c r="F9" s="320" t="n"/>
      <c r="G9" s="320" t="n"/>
      <c r="H9" s="320" t="n"/>
      <c r="I9" s="320" t="n"/>
      <c r="J9" s="320" t="n"/>
      <c r="K9" s="320" t="n"/>
      <c r="L9" s="320" t="n"/>
      <c r="M9" s="716" t="n"/>
      <c r="N9" s="716" t="n"/>
      <c r="O9" s="716" t="n"/>
      <c r="P9" s="318" t="n"/>
    </row>
    <row r="10" ht="15.75" customFormat="1" customHeight="1" s="324">
      <c r="A10" s="717" t="n"/>
      <c r="B10" s="708" t="n"/>
      <c r="C10" s="702" t="inlineStr">
        <is>
          <t>FICHA DE INDICADOR</t>
        </is>
      </c>
      <c r="D10" s="812" t="n"/>
      <c r="E10" s="812" t="n"/>
      <c r="F10" s="812" t="n"/>
      <c r="G10" s="812" t="n"/>
      <c r="H10" s="812" t="n"/>
      <c r="I10" s="812" t="n"/>
      <c r="J10" s="812" t="n"/>
      <c r="K10" s="812" t="n"/>
      <c r="L10" s="812" t="n"/>
      <c r="M10" s="812" t="n"/>
      <c r="N10" s="812" t="n"/>
      <c r="O10" s="813" t="n"/>
      <c r="P10" s="708" t="n"/>
      <c r="Q10" s="717" t="n"/>
      <c r="R10" s="717" t="n"/>
      <c r="S10" s="717" t="n"/>
      <c r="T10" s="717" t="n"/>
      <c r="U10" s="717" t="n"/>
      <c r="V10" s="717" t="n"/>
      <c r="W10" s="717" t="n"/>
      <c r="X10" s="717" t="n"/>
      <c r="Y10" s="717" t="n"/>
      <c r="Z10" s="717" t="n"/>
      <c r="AA10" s="717" t="n"/>
      <c r="AB10" s="717" t="n"/>
    </row>
    <row r="11" ht="15.75" customFormat="1" customHeight="1" s="324">
      <c r="A11" s="717" t="n"/>
      <c r="B11" s="708" t="n"/>
      <c r="C11" s="814" t="n"/>
      <c r="D11" s="815" t="n"/>
      <c r="E11" s="815" t="n"/>
      <c r="F11" s="815" t="n"/>
      <c r="G11" s="815" t="n"/>
      <c r="H11" s="815" t="n"/>
      <c r="I11" s="815" t="n"/>
      <c r="J11" s="815" t="n"/>
      <c r="K11" s="815" t="n"/>
      <c r="L11" s="815" t="n"/>
      <c r="M11" s="815" t="n"/>
      <c r="N11" s="815" t="n"/>
      <c r="O11" s="816" t="n"/>
      <c r="P11" s="708" t="n"/>
      <c r="Q11" s="717" t="n"/>
      <c r="R11" s="717" t="n"/>
      <c r="S11" s="717" t="n"/>
      <c r="T11" s="717" t="n"/>
      <c r="U11" s="717" t="n"/>
      <c r="V11" s="717" t="n"/>
      <c r="W11" s="717" t="n"/>
      <c r="X11" s="717" t="n"/>
      <c r="Y11" s="717" t="n"/>
      <c r="Z11" s="717" t="n"/>
      <c r="AA11" s="717" t="n"/>
      <c r="AB11" s="717" t="n"/>
    </row>
    <row r="12" ht="30" customFormat="1" customHeight="1" s="324">
      <c r="A12" s="717" t="n"/>
      <c r="B12" s="708" t="n"/>
      <c r="C12" s="703" t="inlineStr">
        <is>
          <t>MACROPROCESO</t>
        </is>
      </c>
      <c r="D12" s="807" t="n"/>
      <c r="E12" s="705" t="inlineStr">
        <is>
          <t>Misional</t>
        </is>
      </c>
      <c r="F12" s="808" t="n"/>
      <c r="G12" s="808" t="n"/>
      <c r="H12" s="807" t="n"/>
      <c r="I12" s="703" t="inlineStr">
        <is>
          <t>NOMBRE DEL INDICADOR</t>
        </is>
      </c>
      <c r="J12" s="807" t="n"/>
      <c r="K12" s="705" t="inlineStr">
        <is>
          <t>Número de profesores con dedicación de tiempo completo</t>
        </is>
      </c>
      <c r="L12" s="808" t="n"/>
      <c r="M12" s="808" t="n"/>
      <c r="N12" s="808" t="n"/>
      <c r="O12" s="807" t="n"/>
      <c r="P12" s="708" t="n"/>
      <c r="Q12" s="717" t="n"/>
      <c r="R12" s="717" t="n"/>
      <c r="S12" s="717" t="n"/>
      <c r="T12" s="717" t="n"/>
      <c r="U12" s="717" t="n"/>
      <c r="V12" s="717" t="n"/>
      <c r="W12" s="717" t="n"/>
      <c r="X12" s="717" t="n"/>
      <c r="Y12" s="717" t="n"/>
      <c r="Z12" s="717" t="n"/>
      <c r="AA12" s="717" t="n"/>
      <c r="AB12" s="717" t="n"/>
    </row>
    <row r="13" ht="15.75" customFormat="1" customHeight="1" s="324">
      <c r="A13" s="717" t="n"/>
      <c r="B13" s="708" t="n"/>
      <c r="C13" s="684" t="inlineStr">
        <is>
          <t>PROCESO GESTIÓN</t>
        </is>
      </c>
      <c r="D13" s="802" t="n"/>
      <c r="E13" s="685" t="inlineStr">
        <is>
          <t>Formación y Aprendizaje</t>
        </is>
      </c>
      <c r="F13" s="801" t="n"/>
      <c r="G13" s="801" t="n"/>
      <c r="H13" s="801" t="n"/>
      <c r="I13" s="801" t="n"/>
      <c r="J13" s="801" t="n"/>
      <c r="K13" s="801" t="n"/>
      <c r="L13" s="801" t="n"/>
      <c r="M13" s="801" t="n"/>
      <c r="N13" s="801" t="n"/>
      <c r="O13" s="802" t="n"/>
      <c r="P13" s="708" t="n"/>
      <c r="Q13" s="717" t="n"/>
      <c r="R13" s="717" t="n"/>
      <c r="S13" s="717" t="n"/>
      <c r="T13" s="717" t="n"/>
      <c r="U13" s="717" t="n"/>
      <c r="V13" s="717" t="n"/>
      <c r="W13" s="717" t="n"/>
      <c r="X13" s="717" t="n"/>
      <c r="Y13" s="717" t="n"/>
      <c r="Z13" s="717" t="n"/>
      <c r="AA13" s="717" t="n"/>
      <c r="AB13" s="717" t="n"/>
    </row>
    <row r="14" ht="15.75" customFormat="1" customHeight="1" s="324">
      <c r="A14" s="717" t="n"/>
      <c r="B14" s="708" t="n"/>
      <c r="C14" s="684" t="inlineStr">
        <is>
          <t>RESPONSABLE DE MEDICIÓN</t>
        </is>
      </c>
      <c r="D14" s="802" t="n"/>
      <c r="E14" s="706" t="inlineStr">
        <is>
          <t>Vicerrectoría Académica</t>
        </is>
      </c>
      <c r="F14" s="801" t="n"/>
      <c r="G14" s="801" t="n"/>
      <c r="H14" s="801" t="n"/>
      <c r="I14" s="801" t="n"/>
      <c r="J14" s="801" t="n"/>
      <c r="K14" s="801" t="n"/>
      <c r="L14" s="801" t="n"/>
      <c r="M14" s="801" t="n"/>
      <c r="N14" s="801" t="n"/>
      <c r="O14" s="802" t="n"/>
      <c r="P14" s="708" t="n"/>
      <c r="Q14" s="717" t="n"/>
      <c r="R14" s="717" t="n"/>
      <c r="S14" s="717" t="n"/>
      <c r="T14" s="717" t="n"/>
      <c r="U14" s="717" t="n"/>
      <c r="V14" s="717" t="n"/>
      <c r="W14" s="717" t="n"/>
      <c r="X14" s="717" t="n"/>
      <c r="Y14" s="717" t="n"/>
      <c r="Z14" s="717" t="n"/>
      <c r="AA14" s="717" t="n"/>
      <c r="AB14" s="717" t="n"/>
    </row>
    <row r="15" ht="15.75" customFormat="1" customHeight="1" s="324">
      <c r="A15" s="717" t="n"/>
      <c r="B15" s="708" t="n"/>
      <c r="C15" s="708" t="n"/>
      <c r="P15" s="708" t="n"/>
      <c r="Q15" s="717" t="n"/>
      <c r="R15" s="717" t="n"/>
      <c r="S15" s="717" t="n"/>
      <c r="T15" s="717" t="n"/>
      <c r="U15" s="717" t="n"/>
      <c r="V15" s="717" t="n"/>
      <c r="W15" s="717" t="n"/>
      <c r="X15" s="717" t="n"/>
      <c r="Y15" s="717" t="n"/>
      <c r="Z15" s="717" t="n"/>
      <c r="AA15" s="717" t="n"/>
      <c r="AB15" s="717" t="n"/>
    </row>
    <row r="16" ht="15.75" customFormat="1" customHeight="1" s="324">
      <c r="A16" s="717" t="n"/>
      <c r="B16" s="708" t="n"/>
      <c r="C16" s="709" t="inlineStr">
        <is>
          <t>1. COMPORTAMIENTO DE INDICADOR</t>
        </is>
      </c>
      <c r="D16" s="801" t="n"/>
      <c r="E16" s="801" t="n"/>
      <c r="F16" s="801" t="n"/>
      <c r="G16" s="801" t="n"/>
      <c r="H16" s="801" t="n"/>
      <c r="I16" s="801" t="n"/>
      <c r="J16" s="801" t="n"/>
      <c r="K16" s="801" t="n"/>
      <c r="L16" s="801" t="n"/>
      <c r="M16" s="801" t="n"/>
      <c r="N16" s="801" t="n"/>
      <c r="O16" s="802" t="n"/>
      <c r="P16" s="708" t="n"/>
      <c r="Q16" s="717" t="n"/>
      <c r="R16" s="717" t="n"/>
      <c r="S16" s="717" t="n"/>
      <c r="T16" s="717" t="n"/>
      <c r="U16" s="717" t="n"/>
      <c r="V16" s="717" t="n"/>
      <c r="W16" s="717" t="n"/>
      <c r="X16" s="717" t="n"/>
      <c r="Y16" s="717" t="n"/>
      <c r="Z16" s="717" t="n"/>
      <c r="AA16" s="717" t="n"/>
      <c r="AB16" s="717" t="n"/>
    </row>
    <row r="17" ht="36" customFormat="1" customHeight="1" s="324">
      <c r="A17" s="717" t="n"/>
      <c r="B17" s="708" t="n"/>
      <c r="C17" s="684" t="inlineStr">
        <is>
          <t xml:space="preserve">CLASIFICACIÓN DE LA MEDICIÓN </t>
        </is>
      </c>
      <c r="D17" s="802" t="n"/>
      <c r="E17" s="817" t="n">
        <v>2</v>
      </c>
      <c r="F17" s="801" t="n"/>
      <c r="G17" s="802" t="n"/>
      <c r="H17" s="684" t="inlineStr">
        <is>
          <t>TIPO DE INDICADOR</t>
        </is>
      </c>
      <c r="I17" s="802" t="n"/>
      <c r="J17" s="481" t="inlineStr">
        <is>
          <t>Acreditación</t>
        </is>
      </c>
      <c r="K17" s="802" t="n"/>
      <c r="L17" s="684" t="inlineStr">
        <is>
          <t>META ANUAL</t>
        </is>
      </c>
      <c r="M17" s="802" t="n"/>
      <c r="N17" s="588" t="n">
        <v>490</v>
      </c>
      <c r="O17" s="802" t="n"/>
      <c r="P17" s="716" t="n"/>
      <c r="Q17" s="717" t="n"/>
      <c r="R17" s="718" t="n"/>
      <c r="S17" s="717" t="n"/>
      <c r="W17" s="717" t="n"/>
      <c r="X17" s="717" t="n"/>
      <c r="Y17" s="717" t="n"/>
      <c r="Z17" s="717" t="n"/>
      <c r="AA17" s="717" t="n"/>
      <c r="AB17" s="717" t="n"/>
    </row>
    <row r="18" ht="15.75" customFormat="1" customHeight="1" s="324">
      <c r="A18" s="717" t="n"/>
      <c r="B18" s="708" t="n"/>
      <c r="C18" s="684" t="inlineStr">
        <is>
          <t>FORMULA</t>
        </is>
      </c>
      <c r="D18" s="800" t="n"/>
      <c r="E18" s="762" t="inlineStr">
        <is>
          <t>N° de profesores tiempo completo</t>
        </is>
      </c>
      <c r="F18" s="805" t="n"/>
      <c r="G18" s="805" t="n"/>
      <c r="H18" s="805" t="n"/>
      <c r="I18" s="805" t="n"/>
      <c r="J18" s="805" t="n"/>
      <c r="K18" s="800" t="n"/>
      <c r="L18" s="684" t="inlineStr">
        <is>
          <t>UNIDAD DE MEDIDA</t>
        </is>
      </c>
      <c r="M18" s="800" t="n"/>
      <c r="N18" s="824" t="inlineStr">
        <is>
          <t>Profesores</t>
        </is>
      </c>
      <c r="O18" s="800" t="n"/>
      <c r="W18" s="717" t="n"/>
      <c r="X18" s="717" t="n"/>
      <c r="Y18" s="717" t="n"/>
      <c r="Z18" s="717" t="n"/>
      <c r="AA18" s="717" t="n"/>
      <c r="AB18" s="717" t="n"/>
    </row>
    <row r="19" ht="15.75" customFormat="1" customHeight="1" s="324">
      <c r="A19" s="717" t="n"/>
      <c r="B19" s="708" t="n"/>
      <c r="C19" s="806" t="n"/>
      <c r="D19" s="807" t="n"/>
      <c r="E19" s="806" t="n"/>
      <c r="F19" s="808" t="n"/>
      <c r="G19" s="808" t="n"/>
      <c r="H19" s="808" t="n"/>
      <c r="I19" s="808" t="n"/>
      <c r="J19" s="808" t="n"/>
      <c r="K19" s="807" t="n"/>
      <c r="L19" s="806" t="n"/>
      <c r="M19" s="807" t="n"/>
      <c r="N19" s="806" t="n"/>
      <c r="O19" s="807" t="n"/>
      <c r="P19" s="320" t="n"/>
      <c r="Q19" s="733" t="n"/>
      <c r="R19" s="733" t="n"/>
      <c r="S19" s="734" t="n"/>
      <c r="U19" s="773" t="n"/>
      <c r="V19" s="734" t="n"/>
      <c r="W19" s="717" t="n"/>
      <c r="X19" s="717" t="n"/>
      <c r="Y19" s="717" t="n"/>
      <c r="Z19" s="717" t="n"/>
      <c r="AA19" s="717" t="n"/>
      <c r="AB19" s="717" t="n"/>
    </row>
    <row r="20" ht="15.75" customFormat="1" customHeight="1" s="324">
      <c r="A20" s="717" t="n"/>
      <c r="B20" s="708"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320" t="n"/>
      <c r="Q20" s="733" t="n"/>
      <c r="W20" s="717" t="n"/>
      <c r="X20" s="717" t="n"/>
      <c r="Y20" s="717" t="n"/>
      <c r="Z20" s="717" t="n"/>
      <c r="AA20" s="717" t="n"/>
      <c r="AB20" s="717" t="n"/>
    </row>
    <row r="21" ht="15.75" customFormat="1" customHeight="1" s="324">
      <c r="A21" s="717" t="n"/>
      <c r="B21" s="708"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320" t="n"/>
      <c r="Q21" s="733" t="n"/>
      <c r="W21" s="717" t="n"/>
      <c r="X21" s="717" t="n"/>
      <c r="Y21" s="717" t="n"/>
      <c r="Z21" s="717" t="n"/>
      <c r="AA21" s="717" t="n"/>
      <c r="AB21" s="717" t="n"/>
    </row>
    <row r="22" ht="28.5" customFormat="1" customHeight="1" s="324">
      <c r="A22" s="717" t="n"/>
      <c r="B22" s="708" t="n"/>
      <c r="C22" s="806" t="n"/>
      <c r="D22" s="807" t="n"/>
      <c r="E22" s="806" t="n"/>
      <c r="F22" s="808" t="n"/>
      <c r="G22" s="807" t="n"/>
      <c r="H22" s="806" t="n"/>
      <c r="I22" s="807" t="n"/>
      <c r="J22" s="806" t="n"/>
      <c r="K22" s="807" t="n"/>
      <c r="L22" s="108" t="inlineStr">
        <is>
          <t>0 - 200</t>
        </is>
      </c>
      <c r="M22" s="109" t="inlineStr">
        <is>
          <t>201- 390</t>
        </is>
      </c>
      <c r="N22" s="110" t="inlineStr">
        <is>
          <t>391 - 490</t>
        </is>
      </c>
      <c r="O22" s="111" t="inlineStr">
        <is>
          <t>≥ 491</t>
        </is>
      </c>
      <c r="P22" s="320" t="n"/>
      <c r="Q22" s="733" t="n"/>
      <c r="W22" s="717" t="n"/>
      <c r="X22" s="717" t="n"/>
      <c r="Y22" s="717" t="n"/>
      <c r="Z22" s="717" t="n"/>
      <c r="AA22" s="717" t="n"/>
      <c r="AB22" s="717" t="n"/>
    </row>
    <row r="23" ht="15.75" customFormat="1" customHeight="1" s="324">
      <c r="A23" s="717" t="n"/>
      <c r="B23" s="708" t="n"/>
      <c r="C23" s="684" t="inlineStr">
        <is>
          <t>ORIGEN DE DATOS</t>
        </is>
      </c>
      <c r="D23" s="800" t="n"/>
      <c r="E23" s="481" t="inlineStr">
        <is>
          <t>Base de datos Talento Humano</t>
        </is>
      </c>
      <c r="F23" s="805" t="n"/>
      <c r="G23" s="800" t="n"/>
      <c r="H23" s="763" t="inlineStr">
        <is>
          <t>FRECUENCIA DE LA MEDICIÓN</t>
        </is>
      </c>
      <c r="I23" s="800" t="n"/>
      <c r="J23" s="762" t="inlineStr">
        <is>
          <t>SEMESTRAL</t>
        </is>
      </c>
      <c r="K23" s="800" t="n"/>
      <c r="L23" s="763" t="inlineStr">
        <is>
          <t>FRECUENCIA DE RESULTADO</t>
        </is>
      </c>
      <c r="M23" s="800" t="n"/>
      <c r="N23" s="762" t="inlineStr">
        <is>
          <t>SEMESTRAL</t>
        </is>
      </c>
      <c r="O23" s="800" t="n"/>
      <c r="P23" s="320" t="n"/>
      <c r="Q23" s="733" t="n"/>
      <c r="W23" s="717" t="n"/>
      <c r="X23" s="717" t="n"/>
      <c r="Y23" s="717" t="n"/>
      <c r="Z23" s="717" t="n"/>
      <c r="AA23" s="717" t="n"/>
      <c r="AB23" s="717" t="n"/>
    </row>
    <row r="24" ht="15.75" customFormat="1" customHeight="1" s="324">
      <c r="A24" s="717" t="n"/>
      <c r="B24" s="708" t="n"/>
      <c r="C24" s="806" t="n"/>
      <c r="D24" s="807" t="n"/>
      <c r="E24" s="806" t="n"/>
      <c r="F24" s="808" t="n"/>
      <c r="G24" s="807" t="n"/>
      <c r="H24" s="806" t="n"/>
      <c r="I24" s="807" t="n"/>
      <c r="J24" s="806" t="n"/>
      <c r="K24" s="807" t="n"/>
      <c r="L24" s="806" t="n"/>
      <c r="M24" s="807" t="n"/>
      <c r="N24" s="806" t="n"/>
      <c r="O24" s="807" t="n"/>
      <c r="P24" s="320" t="n"/>
      <c r="Q24" s="733" t="n"/>
      <c r="W24" s="717" t="n"/>
      <c r="X24" s="717" t="n"/>
      <c r="Y24" s="717" t="n"/>
      <c r="Z24" s="717" t="n"/>
      <c r="AA24" s="717" t="n"/>
      <c r="AB24" s="717" t="n"/>
    </row>
    <row r="25" ht="15.75" customHeight="1">
      <c r="B25" s="318" t="n"/>
      <c r="C25" s="331" t="n"/>
      <c r="D25" s="331" t="n"/>
      <c r="E25" s="768" t="n"/>
      <c r="F25" s="768" t="n"/>
      <c r="G25" s="331" t="n"/>
      <c r="H25" s="331" t="n"/>
      <c r="I25" s="331" t="n"/>
      <c r="J25" s="716" t="n"/>
      <c r="K25" s="716" t="n"/>
      <c r="L25" s="331" t="n"/>
      <c r="M25" s="331" t="n"/>
      <c r="N25" s="716" t="n"/>
      <c r="O25" s="716" t="n"/>
      <c r="P25" s="333" t="n"/>
      <c r="Q25" s="334" t="n"/>
    </row>
    <row r="26">
      <c r="B26" s="318" t="n"/>
      <c r="C26" s="413" t="inlineStr">
        <is>
          <t>RESULTADOS</t>
        </is>
      </c>
      <c r="D26" s="805" t="n"/>
      <c r="E26" s="805" t="n"/>
      <c r="F26" s="805" t="n"/>
      <c r="G26" s="805" t="n"/>
      <c r="H26" s="805" t="n"/>
      <c r="I26" s="805" t="n"/>
      <c r="J26" s="805" t="n"/>
      <c r="K26" s="805" t="n"/>
      <c r="L26" s="805" t="n"/>
      <c r="M26" s="805" t="n"/>
      <c r="N26" s="805" t="n"/>
      <c r="O26" s="800" t="n"/>
      <c r="P26" s="333" t="n"/>
      <c r="Q26" s="334" t="n"/>
    </row>
    <row r="27" ht="15" customHeight="1">
      <c r="B27" s="318" t="n"/>
      <c r="C27" s="769" t="n"/>
      <c r="J27" s="761" t="inlineStr">
        <is>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is>
      </c>
      <c r="O27" s="804" t="n"/>
      <c r="P27" s="333" t="n"/>
      <c r="Q27" s="334" t="n"/>
      <c r="R27" s="733" t="n"/>
      <c r="S27" s="777" t="n"/>
      <c r="U27" s="733" t="n"/>
      <c r="V27" s="734" t="n"/>
    </row>
    <row r="28" ht="24.75" customHeight="1">
      <c r="B28" s="318" t="n"/>
      <c r="C28" s="803" t="n"/>
      <c r="J28" s="531" t="inlineStr">
        <is>
          <t xml:space="preserve">En virtud del indicador propuesto por el proceso de Formación y aprendizaje se puede decir que se cumple con una escala de medición “bueno”, lo que refleja el mejoramiento continuo de los procesos académicos dentro de la Institución de educación superior, logrando así alcanzar con eficacia, eficiencia y efectividad las condiciones de acreditación establecidas por el CNA.
Es importante precisar que, con relación a la contratación de profesores para el 2020-1, es decreciente debido a la no admisión de estudiantes en  las Licenciaturas  en Educación Básica con énfasis en Educación Física, Recreación y Deportes, Sede Fusagasugá; la Lic. en Matemáticas, Sede Fusagasugá y la Lic. en educación básica con énfasis en Humanidades:  lengua castellana e Ingles, Seccional Girardot; para lo cual la institución estableció los respectivos planes de contingencia en concordancia a lo dispuesto en la normatividad legal vigente. </t>
        </is>
      </c>
      <c r="O28" s="804" t="n"/>
      <c r="P28" s="333" t="n"/>
      <c r="Q28" s="334" t="n"/>
    </row>
    <row r="29" ht="32.25" customHeight="1">
      <c r="B29" s="318" t="n"/>
      <c r="C29" s="803" t="n"/>
      <c r="O29" s="804" t="n"/>
      <c r="P29" s="333" t="n"/>
      <c r="Q29" s="334" t="n"/>
    </row>
    <row r="30" ht="31.5" customHeight="1">
      <c r="B30" s="318" t="n"/>
      <c r="C30" s="803" t="n"/>
      <c r="O30" s="804" t="n"/>
      <c r="P30" s="333" t="n"/>
      <c r="Q30" s="334" t="n"/>
    </row>
    <row r="31" ht="30.75" customHeight="1">
      <c r="B31" s="318" t="n"/>
      <c r="C31" s="803" t="n"/>
      <c r="O31" s="804" t="n"/>
      <c r="P31" s="333" t="n"/>
      <c r="Q31" s="334" t="n"/>
    </row>
    <row r="32" ht="21.75" customHeight="1">
      <c r="B32" s="318" t="n"/>
      <c r="C32" s="803" t="n"/>
      <c r="O32" s="804" t="n"/>
      <c r="P32" s="333" t="n"/>
      <c r="Q32" s="334" t="n"/>
    </row>
    <row r="33" ht="31.5" customHeight="1">
      <c r="B33" s="318" t="n"/>
      <c r="C33" s="803" t="n"/>
      <c r="O33" s="804" t="n"/>
      <c r="P33" s="318" t="n"/>
    </row>
    <row r="34" ht="15" customHeight="1">
      <c r="B34" s="318" t="n"/>
      <c r="C34" s="803" t="n"/>
      <c r="J34" s="761" t="inlineStr">
        <is>
          <t>ACCIÓN FORMULADA
Reformular la meta para el próximo año dependiendo de los recursos asignados.</t>
        </is>
      </c>
      <c r="O34" s="804" t="n"/>
      <c r="P34" s="318" t="n"/>
    </row>
    <row r="35">
      <c r="B35" s="318" t="n"/>
      <c r="C35" s="803" t="n"/>
      <c r="J35" s="485" t="inlineStr">
        <is>
          <t>N/A</t>
        </is>
      </c>
      <c r="O35" s="804" t="n"/>
      <c r="P35" s="318" t="n"/>
    </row>
    <row r="36">
      <c r="B36" s="318" t="n"/>
      <c r="C36" s="803" t="n"/>
      <c r="O36" s="804" t="n"/>
      <c r="P36" s="318" t="n"/>
    </row>
    <row r="37">
      <c r="B37" s="318" t="n"/>
      <c r="C37" s="803" t="n"/>
      <c r="O37" s="804" t="n"/>
      <c r="P37" s="318" t="n"/>
    </row>
    <row r="38">
      <c r="B38" s="318" t="n"/>
      <c r="C38" s="803" t="n"/>
      <c r="O38" s="804" t="n"/>
      <c r="P38" s="318" t="n"/>
    </row>
    <row r="39">
      <c r="B39" s="318" t="n"/>
      <c r="C39" s="803" t="n"/>
      <c r="O39" s="804" t="n"/>
      <c r="P39" s="318" t="n"/>
    </row>
    <row r="40">
      <c r="B40" s="318" t="n"/>
      <c r="C40" s="803" t="n"/>
      <c r="O40" s="804" t="n"/>
      <c r="P40" s="318" t="n"/>
    </row>
    <row r="41">
      <c r="B41" s="318" t="n"/>
      <c r="C41" s="803" t="n"/>
      <c r="J41" s="772" t="inlineStr">
        <is>
          <t xml:space="preserve">RESPONSABLE </t>
        </is>
      </c>
      <c r="O41" s="804" t="n"/>
      <c r="P41" s="318" t="n"/>
    </row>
    <row r="42">
      <c r="B42" s="318" t="n"/>
      <c r="C42" s="803" t="n"/>
      <c r="J42" s="759">
        <f>E14</f>
        <v/>
      </c>
      <c r="O42" s="804" t="n"/>
      <c r="P42" s="318" t="n"/>
    </row>
    <row r="43">
      <c r="B43" s="318" t="n"/>
      <c r="C43" s="806" t="n"/>
      <c r="D43" s="808" t="n"/>
      <c r="E43" s="808" t="n"/>
      <c r="F43" s="808" t="n"/>
      <c r="G43" s="808" t="n"/>
      <c r="H43" s="808" t="n"/>
      <c r="I43" s="808" t="n"/>
      <c r="J43" s="335" t="n"/>
      <c r="K43" s="335" t="n"/>
      <c r="L43" s="335" t="n"/>
      <c r="M43" s="335" t="n"/>
      <c r="N43" s="335" t="n"/>
      <c r="O43" s="336" t="n"/>
      <c r="P43" s="318" t="n"/>
    </row>
    <row r="44">
      <c r="B44" s="318" t="n"/>
      <c r="C44" s="768" t="n"/>
      <c r="D44" s="768" t="n"/>
      <c r="E44" s="768" t="n"/>
      <c r="F44" s="768" t="n"/>
      <c r="G44" s="768" t="n"/>
      <c r="H44" s="768" t="n"/>
      <c r="I44" s="768" t="n"/>
      <c r="J44" s="484" t="n"/>
      <c r="K44" s="484" t="n"/>
      <c r="L44" s="484" t="n"/>
      <c r="M44" s="484" t="n"/>
      <c r="N44" s="484" t="n"/>
      <c r="O44" s="484" t="n"/>
      <c r="P44" s="318" t="n"/>
    </row>
    <row r="45" ht="15" customHeight="1">
      <c r="B45" s="318" t="n"/>
      <c r="C45" s="778" t="inlineStr">
        <is>
          <t>PERIODO DE EVALUACIÓN</t>
        </is>
      </c>
      <c r="D45" s="801" t="n"/>
      <c r="E45" s="801" t="n"/>
      <c r="F45" s="801" t="n"/>
      <c r="G45" s="801" t="n"/>
      <c r="H45" s="801" t="n"/>
      <c r="I45" s="801" t="n"/>
      <c r="J45" s="801" t="n"/>
      <c r="K45" s="801" t="n"/>
      <c r="L45" s="801" t="n"/>
      <c r="M45" s="801" t="n"/>
      <c r="N45" s="801" t="n"/>
      <c r="O45" s="802" t="n"/>
      <c r="P45" s="318" t="n"/>
    </row>
    <row r="46" ht="15.75" customHeight="1">
      <c r="B46" s="318" t="n"/>
      <c r="C46" s="338" t="inlineStr">
        <is>
          <t>MES</t>
        </is>
      </c>
      <c r="D46" s="339">
        <f>IF(J23="MENSUAL","ENERO",IF(J23="TRIMESTRAL","MARZO",IF(J23="SEMESTRAL","JUNIO",IF(J23="ANUAL",YEAR(TODAY()),""))))</f>
        <v/>
      </c>
      <c r="E46" s="339">
        <f>IF(J23="MENSUAL","FEBRERO",IF(J23="TRIMESTRAL","JUNIO",IF(J23="SEMESTRAL","DICIEMBRE","")))</f>
        <v/>
      </c>
      <c r="F46" s="339">
        <f>IF(J23="MENSUAL","MARZO",IF(J23="TRIMESTRAL","SEPTIEMBRE",""))</f>
        <v/>
      </c>
      <c r="G46" s="339">
        <f>IF(J23="MENSUAL","ABRIL",IF(J23="TRIMESTRAL","DICIEMBRE",""))</f>
        <v/>
      </c>
      <c r="H46" s="339">
        <f>IF(J23="MENSUAL","MAYO","")</f>
        <v/>
      </c>
      <c r="I46" s="339">
        <f>IF(J23="MENSUAL","JUNIO","")</f>
        <v/>
      </c>
      <c r="J46" s="339">
        <f>IF(J23="MENSUAL","JULIO","")</f>
        <v/>
      </c>
      <c r="K46" s="339">
        <f>IF(J23="MENSUAL","AGOSTO","")</f>
        <v/>
      </c>
      <c r="L46" s="339">
        <f>IF(J23="MENSUAL","SEPTIEMBRE","")</f>
        <v/>
      </c>
      <c r="M46" s="339">
        <f>IF(J23="MENSUAL","OCTUBRE","")</f>
        <v/>
      </c>
      <c r="N46" s="339">
        <f>IF(J23="MENSUAL","NOVIEMBRE","")</f>
        <v/>
      </c>
      <c r="O46" s="339">
        <f>IF(J23="MENSUAL","DICIEMBRE","")</f>
        <v/>
      </c>
      <c r="P46" s="318" t="n"/>
    </row>
    <row r="47" ht="15.75" customHeight="1">
      <c r="B47" s="318" t="n"/>
      <c r="C47" s="340">
        <f>G18</f>
        <v/>
      </c>
      <c r="D47" s="339" t="n">
        <v>468</v>
      </c>
      <c r="E47" s="339" t="n"/>
      <c r="F47" s="339" t="n"/>
      <c r="G47" s="339" t="n"/>
      <c r="H47" s="339" t="n"/>
      <c r="I47" s="339" t="n"/>
      <c r="J47" s="339" t="n"/>
      <c r="K47" s="339" t="n"/>
      <c r="L47" s="339" t="n"/>
      <c r="M47" s="339" t="n"/>
      <c r="N47" s="339" t="n"/>
      <c r="O47" s="339" t="n"/>
      <c r="P47" s="318" t="n"/>
    </row>
    <row r="48" ht="15.75" customHeight="1">
      <c r="B48" s="318" t="n"/>
      <c r="C48" s="341">
        <f>G19</f>
        <v/>
      </c>
      <c r="D48" s="342" t="n"/>
      <c r="E48" s="342" t="n"/>
      <c r="F48" s="342" t="n"/>
      <c r="G48" s="342" t="n"/>
      <c r="H48" s="342" t="n"/>
      <c r="I48" s="342" t="n"/>
      <c r="J48" s="342" t="n"/>
      <c r="K48" s="342" t="n"/>
      <c r="L48" s="342" t="n"/>
      <c r="M48" s="342" t="n"/>
      <c r="N48" s="342" t="n"/>
      <c r="O48" s="343" t="n"/>
      <c r="P48" s="318" t="n"/>
    </row>
    <row r="49">
      <c r="B49" s="318" t="n"/>
      <c r="C49" s="344" t="inlineStr">
        <is>
          <t xml:space="preserve">VALOR </t>
        </is>
      </c>
      <c r="D49" s="345">
        <f>IFERROR(IF($E$17=1,D47/D48,IF($E$17=2,D47,"")),"")</f>
        <v/>
      </c>
      <c r="E49" s="345">
        <f>IFERROR(IF($E$17=1,E47/E48,IF($E$17=2,E47,"")),"")</f>
        <v/>
      </c>
      <c r="F49" s="345">
        <f>IFERROR(IF($E$17=1,F47/F48,IF($E$17=2,F47,"")),"")</f>
        <v/>
      </c>
      <c r="G49" s="345">
        <f>IFERROR(IF($E$17=1,G47/G48,IF($E$17=2,G47,"")),"")</f>
        <v/>
      </c>
      <c r="H49" s="346">
        <f>IFERROR(IF($E$17=1,H47/H48,IF($E$17=2,H47,"")),"")</f>
        <v/>
      </c>
      <c r="I49" s="346">
        <f>IFERROR(IF($E$17=1,I47/I48,IF($E$17=2,I47,"")),"")</f>
        <v/>
      </c>
      <c r="J49" s="346">
        <f>IFERROR(IF($E$17=1,J47/J48,IF($E$17=2,J47,"")),"")</f>
        <v/>
      </c>
      <c r="K49" s="346">
        <f>IFERROR(IF($E$17=1,K47/K48,IF($E$17=2,K47,"")),"")</f>
        <v/>
      </c>
      <c r="L49" s="346">
        <f>IFERROR(IF($E$17=1,L47/L48,IF($E$17=2,L47,"")),"")</f>
        <v/>
      </c>
      <c r="M49" s="346">
        <f>IFERROR(IF($E$17=1,M47/M48,IF($E$17=2,M47,"")),"")</f>
        <v/>
      </c>
      <c r="N49" s="346">
        <f>IFERROR(IF($E$17=1,N47/N48,IF($E$17=2,N47,"")),"")</f>
        <v/>
      </c>
      <c r="O49" s="346">
        <f>IFERROR(IF($E$17=1,O47/O48,IF($E$17=2,O47,"")),"")</f>
        <v/>
      </c>
      <c r="P49" s="318" t="n"/>
    </row>
    <row r="50">
      <c r="B50" s="318" t="n"/>
      <c r="C50" s="347" t="inlineStr">
        <is>
          <t>META PONDERADA</t>
        </is>
      </c>
      <c r="D50" s="348">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348">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348">
        <f>IF(AND(N23="ANUAL",J23="MENSUAL"),N17/12+E50,IF(AND(N23="ANUAL",J23="TRIMESTRAL"),N17/4+E50,IF(AND(N23="SEMESTRAL",J23="MENSUAL"),N17/6+E50,IF(AND(N23="SEMESTRAL",J23="TRIMESTRAL"),N17/2,IF(AND(N23="TRIMESTRAL",J23="MENSUAL"),N17/3+E50,IF(AND(N23="TRIMESTRAL",J23="TRIMESTRAL"),N17,IF(AND(N23="MENSUAL",J23="MENSUAL"),N17,"")))))))</f>
        <v/>
      </c>
      <c r="G50" s="348">
        <f>IF(AND(N23="ANUAL",J23="MENSUAL"),N17/12+F50,IF(AND(N23="ANUAL",J23="TRIMESTRAL"),N17/4+F50,IF(AND(N23="SEMESTRAL",J23="MENSUAL"),N17/6+F50,IF(AND(N23="SEMESTRAL",J23="TRIMESTRAL"),N17/2+F50,IF(AND(N23="TRIMESTRAL",J23="MENSUAL"),N17/3,IF(AND(N23="TRIMESTRAL",J23="TRIMESTRAL"),N17,IF(AND(N23="MENSUAL",J23="MENSUAL"),N17,"")))))))</f>
        <v/>
      </c>
      <c r="H50" s="348">
        <f>IF(AND($N$23="ANUAL",$J$23="MENSUAL"),$N$17/12+G50,IF(AND(N23="SEMESTRAL",J23="MENSUAL"),N17/6+G50,IF(AND(N23="TRIMESTRAL",J23="MENSUAL"),N17/3+G50,IF(AND(N23="MENSUAL",J23="MENSUAL"),N17,""))))</f>
        <v/>
      </c>
      <c r="I50" s="348">
        <f>IF(AND($N$23="ANUAL",$J$23="MENSUAL"),$N$17/12+H50,IF(AND(N23="SEMESTRAL",J23="MENSUAL"),N17/6+H50,IF(AND(N23="TRIMESTRAL",J23="MENSUAL"),N17/3+H50,IF(AND(N23="MENSUAL",J23="MENSUAL"),N17,""))))</f>
        <v/>
      </c>
      <c r="J50" s="348">
        <f>IF(AND($N$23="ANUAL",$J$23="MENSUAL"),$N$17/12+I50,IF(AND(N23="SEMESTRAL",J23="MENSUAL"),N17/6,IF(AND(N23="TRIMESTRAL",J23="MENSUAL"),N17/3,IF(AND(N23="MENSUAL",J23="MENSUAL"),N17,""))))</f>
        <v/>
      </c>
      <c r="K50" s="348">
        <f>IF(AND($N$23="ANUAL",$J$23="MENSUAL"),$N$17/12+J50,IF(AND(N23="SEMESTRAL",J23="MENSUAL"),N17/6+J50,IF(AND(N23="TRIMESTRAL",J23="MENSUAL"),N17/3+J50,IF(AND(N23="MENSUAL",J23="MENSUAL"),N17,""))))</f>
        <v/>
      </c>
      <c r="L50" s="348">
        <f>IF(AND($N$23="ANUAL",$J$23="MENSUAL"),$N$17/12+K50,IF(AND(N23="SEMESTRAL",J23="MENSUAL"),N17/6+K50,IF(AND(N23="TRIMESTRAL",J23="MENSUAL"),N17/3+K50,IF(AND(N23="MENSUAL",J23="MENSUAL"),N17,""))))</f>
        <v/>
      </c>
      <c r="M50" s="348">
        <f>IF(AND($N$23="ANUAL",$J$23="MENSUAL"),$N$17/12+L50,IF(AND(N23="SEMESTRAL",J23="MENSUAL"),N17/6+L50,IF(AND(N23="TRIMESTRAL",J23="MENSUAL"),N17/3,IF(AND(N23="MENSUAL",J23="MENSUAL"),N17,""))))</f>
        <v/>
      </c>
      <c r="N50" s="348">
        <f>IF(AND($N$23="ANUAL",$J$23="MENSUAL"),$N$17/12+M50,IF(AND(N23="SEMESTRAL",J23="MENSUAL"),N17/6+M50,IF(AND(N23="TRIMESTRAL",J23="MENSUAL"),N17/3+M50,IF(AND(N23="MENSUAL",J23="MENSUAL"),N17,""))))</f>
        <v/>
      </c>
      <c r="O50" s="348">
        <f>IF(AND($N$23="ANUAL",$J$23="MENSUAL"),$N$17/12+N50,IF(AND(N23="SEMESTRAL",J23="MENSUAL"),N17/6+N50,IF(AND(N23="TRIMESTRAL",J23="MENSUAL"),N17/3+N50,IF(AND(N23="MENSUAL",J23="MENSUAL"),N17,""))))</f>
        <v/>
      </c>
      <c r="P50" s="318" t="n"/>
    </row>
    <row r="51">
      <c r="B51" s="318" t="n"/>
      <c r="C51" s="349" t="n"/>
      <c r="D51" s="350" t="n"/>
      <c r="E51" s="350" t="n"/>
      <c r="F51" s="350" t="n"/>
      <c r="G51" s="350" t="n"/>
      <c r="H51" s="350" t="n"/>
      <c r="I51" s="350" t="n"/>
      <c r="J51" s="350" t="n"/>
      <c r="K51" s="350" t="n"/>
      <c r="L51" s="350" t="n"/>
      <c r="M51" s="350" t="n"/>
      <c r="N51" s="350" t="n"/>
      <c r="O51" s="350" t="n"/>
      <c r="P51" s="318" t="n"/>
    </row>
    <row r="52">
      <c r="B52" s="318" t="n"/>
      <c r="C52" s="779" t="inlineStr">
        <is>
          <t>NIVEL DE SEGREGACIÓN *</t>
        </is>
      </c>
      <c r="D52" s="805" t="n"/>
      <c r="E52" s="805" t="n"/>
      <c r="F52" s="805" t="n"/>
      <c r="G52" s="805" t="n"/>
      <c r="H52" s="805" t="n"/>
      <c r="I52" s="805" t="n"/>
      <c r="J52" s="805" t="n"/>
      <c r="K52" s="805" t="n"/>
      <c r="L52" s="805" t="n"/>
      <c r="M52" s="805" t="n"/>
      <c r="N52" s="805" t="n"/>
      <c r="O52" s="800" t="n"/>
      <c r="P52" s="318" t="n"/>
    </row>
    <row r="53">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row>
    <row r="54" ht="75" customHeight="1">
      <c r="B54" s="318" t="n"/>
      <c r="C54" s="785" t="inlineStr">
        <is>
          <t>Administración de empresas - Fusagasugá</t>
        </is>
      </c>
      <c r="D54" s="820" t="n"/>
      <c r="E54" s="820" t="n"/>
      <c r="F54" s="821" t="n"/>
      <c r="G54" s="785" t="n">
        <v>13</v>
      </c>
      <c r="H54" s="820" t="n"/>
      <c r="I54" s="820" t="n"/>
      <c r="J54" s="821" t="n"/>
      <c r="K54"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54" s="820" t="n"/>
      <c r="M54" s="820" t="n"/>
      <c r="N54" s="820" t="n"/>
      <c r="O54" s="821" t="n"/>
      <c r="P54" s="318" t="n"/>
    </row>
    <row r="55" ht="72.75" customHeight="1">
      <c r="B55" s="318" t="n"/>
      <c r="C55" s="785" t="inlineStr">
        <is>
          <t>Administración de empresas - Girardot</t>
        </is>
      </c>
      <c r="D55" s="820" t="n"/>
      <c r="E55" s="820" t="n"/>
      <c r="F55" s="821" t="n"/>
      <c r="G55" s="785" t="n">
        <v>12</v>
      </c>
      <c r="H55" s="820" t="n"/>
      <c r="I55" s="820" t="n"/>
      <c r="J55" s="821" t="n"/>
      <c r="K55" s="513" t="inlineStr">
        <is>
          <t xml:space="preserve">Se da cumplimiento a la proyección de los profesores tiempo completo establecida para el 2020-1, en concordancia con las metas dadas para cada programa académico de la Universidad de Cundinamarca. 
Nota: Se da cumplimiento en un 90% aproximadamente de la meta proyectada en la contratación de profesores tiempo completo para el programa académico. </t>
        </is>
      </c>
      <c r="L55" s="820" t="n"/>
      <c r="M55" s="820" t="n"/>
      <c r="N55" s="820" t="n"/>
      <c r="O55" s="821" t="n"/>
      <c r="P55" s="318" t="n"/>
    </row>
    <row r="56" ht="75" customHeight="1">
      <c r="B56" s="318" t="n"/>
      <c r="C56" s="785" t="inlineStr">
        <is>
          <t>Administración de empresas - Ubaté</t>
        </is>
      </c>
      <c r="D56" s="820" t="n"/>
      <c r="E56" s="820" t="n"/>
      <c r="F56" s="821" t="n"/>
      <c r="G56" s="785" t="n">
        <v>8</v>
      </c>
      <c r="H56" s="820" t="n"/>
      <c r="I56" s="820" t="n"/>
      <c r="J56" s="821" t="n"/>
      <c r="K56"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56" s="820" t="n"/>
      <c r="M56" s="820" t="n"/>
      <c r="N56" s="820" t="n"/>
      <c r="O56" s="821" t="n"/>
      <c r="P56" s="318" t="n"/>
    </row>
    <row r="57" ht="72.75" customHeight="1">
      <c r="B57" s="318" t="n"/>
      <c r="C57" s="785" t="inlineStr">
        <is>
          <t>Administración de empresas - Chía</t>
        </is>
      </c>
      <c r="D57" s="820" t="n"/>
      <c r="E57" s="820" t="n"/>
      <c r="F57" s="821" t="n"/>
      <c r="G57" s="785" t="n">
        <v>14</v>
      </c>
      <c r="H57" s="820" t="n"/>
      <c r="I57" s="820" t="n"/>
      <c r="J57" s="821" t="n"/>
      <c r="K57"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57" s="820" t="n"/>
      <c r="M57" s="820" t="n"/>
      <c r="N57" s="820" t="n"/>
      <c r="O57" s="821" t="n"/>
      <c r="P57" s="318" t="n"/>
    </row>
    <row r="58" ht="70.5" customHeight="1">
      <c r="B58" s="318" t="n"/>
      <c r="C58" s="785" t="inlineStr">
        <is>
          <t>Administración de empresas - Facatativá</t>
        </is>
      </c>
      <c r="D58" s="820" t="n"/>
      <c r="E58" s="820" t="n"/>
      <c r="F58" s="821" t="n"/>
      <c r="G58" s="785" t="n">
        <v>12</v>
      </c>
      <c r="H58" s="820" t="n"/>
      <c r="I58" s="820" t="n"/>
      <c r="J58" s="821" t="n"/>
      <c r="K58"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58" s="820" t="n"/>
      <c r="M58" s="820" t="n"/>
      <c r="N58" s="820" t="n"/>
      <c r="O58" s="821" t="n"/>
      <c r="P58" s="318" t="n"/>
    </row>
    <row r="59" ht="71.25" customHeight="1">
      <c r="B59" s="318" t="n"/>
      <c r="C59" s="785" t="inlineStr">
        <is>
          <t>Contaduría Pública- Fusagasugá</t>
        </is>
      </c>
      <c r="D59" s="820" t="n"/>
      <c r="E59" s="820" t="n"/>
      <c r="F59" s="821" t="n"/>
      <c r="G59" s="785" t="n">
        <v>13</v>
      </c>
      <c r="H59" s="820" t="n"/>
      <c r="I59" s="820" t="n"/>
      <c r="J59" s="821" t="n"/>
      <c r="K59"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59" s="820" t="n"/>
      <c r="M59" s="820" t="n"/>
      <c r="N59" s="820" t="n"/>
      <c r="O59" s="821" t="n"/>
      <c r="P59" s="318" t="n"/>
    </row>
    <row r="60" ht="47.25" customHeight="1">
      <c r="B60" s="318" t="n"/>
      <c r="C60" s="785" t="inlineStr">
        <is>
          <t>Contaduría Pública - Facatativá</t>
        </is>
      </c>
      <c r="D60" s="820" t="n"/>
      <c r="E60" s="820" t="n"/>
      <c r="F60" s="821" t="n"/>
      <c r="G60" s="785" t="n">
        <v>11</v>
      </c>
      <c r="H60" s="820" t="n"/>
      <c r="I60" s="820" t="n"/>
      <c r="J60" s="821" t="n"/>
      <c r="K60" s="583" t="inlineStr">
        <is>
          <t xml:space="preserve">Se da cumplimiento a la proyección de los profesores tiempo completo establecida para el IPA2020, en concordancia con las metas dadas para cada programa académico de la Universidad de Cundinamarca. </t>
        </is>
      </c>
      <c r="L60" s="820" t="n"/>
      <c r="M60" s="820" t="n"/>
      <c r="N60" s="820" t="n"/>
      <c r="O60" s="821" t="n"/>
      <c r="P60" s="318" t="n"/>
    </row>
    <row r="61" ht="70.5" customHeight="1">
      <c r="B61" s="318" t="n"/>
      <c r="C61" s="785" t="inlineStr">
        <is>
          <t>Contaduría Pública Ubaté</t>
        </is>
      </c>
      <c r="D61" s="820" t="n"/>
      <c r="E61" s="820" t="n"/>
      <c r="F61" s="821" t="n"/>
      <c r="G61" s="785" t="n">
        <v>8</v>
      </c>
      <c r="H61" s="820" t="n"/>
      <c r="I61" s="820" t="n"/>
      <c r="J61" s="821" t="n"/>
      <c r="K61"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61" s="820" t="n"/>
      <c r="M61" s="820" t="n"/>
      <c r="N61" s="820" t="n"/>
      <c r="O61" s="821" t="n"/>
      <c r="P61" s="318" t="n"/>
    </row>
    <row r="62" ht="48.75" customHeight="1">
      <c r="B62" s="318" t="n"/>
      <c r="C62" s="785" t="inlineStr">
        <is>
          <t>Contaduría Pública - Chía</t>
        </is>
      </c>
      <c r="D62" s="820" t="n"/>
      <c r="E62" s="820" t="n"/>
      <c r="F62" s="821" t="n"/>
      <c r="G62" s="785" t="n">
        <v>7</v>
      </c>
      <c r="H62" s="820" t="n"/>
      <c r="I62" s="820" t="n"/>
      <c r="J62" s="821" t="n"/>
      <c r="K62" s="583" t="inlineStr">
        <is>
          <t xml:space="preserve">Se da cumplimiento a la proyección de los profesores tiempo completo establecida para el IPA2020, en concordancia con las metas dadas para cada programa académico de la Universidad de Cundinamarca. </t>
        </is>
      </c>
      <c r="L62" s="820" t="n"/>
      <c r="M62" s="820" t="n"/>
      <c r="N62" s="820" t="n"/>
      <c r="O62" s="821" t="n"/>
      <c r="P62" s="318" t="n"/>
    </row>
    <row r="63" ht="70.5" customFormat="1" customHeight="1" s="316">
      <c r="B63" s="318" t="n"/>
      <c r="C63" s="785" t="inlineStr">
        <is>
          <t>Tecnología en gestión Turística y Hotelera</t>
        </is>
      </c>
      <c r="D63" s="820" t="n"/>
      <c r="E63" s="820" t="n"/>
      <c r="F63" s="821" t="n"/>
      <c r="G63" s="785" t="n">
        <v>2</v>
      </c>
      <c r="H63" s="820" t="n"/>
      <c r="I63" s="820" t="n"/>
      <c r="J63" s="821" t="n"/>
      <c r="K63"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63" s="820" t="n"/>
      <c r="M63" s="820" t="n"/>
      <c r="N63" s="820" t="n"/>
      <c r="O63" s="821" t="n"/>
      <c r="P63" s="318" t="n"/>
    </row>
    <row r="64" ht="70.5" customFormat="1" customHeight="1" s="316">
      <c r="B64" s="318" t="n"/>
      <c r="C64" s="785" t="inlineStr">
        <is>
          <t>Ingeniería Agronómica - Fusagasugá</t>
        </is>
      </c>
      <c r="D64" s="820" t="n"/>
      <c r="E64" s="820" t="n"/>
      <c r="F64" s="821" t="n"/>
      <c r="G64" s="785" t="n">
        <v>17</v>
      </c>
      <c r="H64" s="820" t="n"/>
      <c r="I64" s="820" t="n"/>
      <c r="J64" s="821" t="n"/>
      <c r="K64"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64" s="820" t="n"/>
      <c r="M64" s="820" t="n"/>
      <c r="N64" s="820" t="n"/>
      <c r="O64" s="821" t="n"/>
      <c r="P64" s="318" t="n"/>
    </row>
    <row r="65" ht="47.25" customFormat="1" customHeight="1" s="316">
      <c r="B65" s="318" t="n"/>
      <c r="C65" s="785" t="inlineStr">
        <is>
          <t>Ingeniería Agronómica - Facatativá</t>
        </is>
      </c>
      <c r="D65" s="820" t="n"/>
      <c r="E65" s="820" t="n"/>
      <c r="F65" s="821" t="n"/>
      <c r="G65" s="785" t="n">
        <v>13</v>
      </c>
      <c r="H65" s="820" t="n"/>
      <c r="I65" s="820" t="n"/>
      <c r="J65" s="821" t="n"/>
      <c r="K65" s="583" t="inlineStr">
        <is>
          <t xml:space="preserve">Se da cumplimiento a la proyección de los profesores tiempo completo establecida para el IPA2020, en concordancia con las metas dadas para cada programa académico de la Universidad de Cundinamarca. </t>
        </is>
      </c>
      <c r="L65" s="820" t="n"/>
      <c r="M65" s="820" t="n"/>
      <c r="N65" s="820" t="n"/>
      <c r="O65" s="821" t="n"/>
      <c r="P65" s="318" t="n"/>
    </row>
    <row r="66" ht="48" customFormat="1" customHeight="1" s="316">
      <c r="B66" s="318" t="n"/>
      <c r="C66" s="785" t="inlineStr">
        <is>
          <t>Ingeniería Ambiental - Girardot</t>
        </is>
      </c>
      <c r="D66" s="820" t="n"/>
      <c r="E66" s="820" t="n"/>
      <c r="F66" s="821" t="n"/>
      <c r="G66" s="785" t="n">
        <v>24</v>
      </c>
      <c r="H66" s="820" t="n"/>
      <c r="I66" s="820" t="n"/>
      <c r="J66" s="821" t="n"/>
      <c r="K66" s="583" t="inlineStr">
        <is>
          <t xml:space="preserve">Se da cumplimiento a la proyección de los profesores tiempo completo establecida para el IPA2020, en concordancia con las metas dadas para cada programa académico de la Universidad de Cundinamarca. </t>
        </is>
      </c>
      <c r="L66" s="820" t="n"/>
      <c r="M66" s="820" t="n"/>
      <c r="N66" s="820" t="n"/>
      <c r="O66" s="821" t="n"/>
      <c r="P66" s="318" t="n"/>
    </row>
    <row r="67" ht="44.25" customFormat="1" customHeight="1" s="316">
      <c r="B67" s="318" t="n"/>
      <c r="C67" s="785" t="inlineStr">
        <is>
          <t>Ingeniería Ambiental - Facatativá</t>
        </is>
      </c>
      <c r="D67" s="820" t="n"/>
      <c r="E67" s="820" t="n"/>
      <c r="F67" s="821" t="n"/>
      <c r="G67" s="785" t="n">
        <v>20</v>
      </c>
      <c r="H67" s="820" t="n"/>
      <c r="I67" s="820" t="n"/>
      <c r="J67" s="821" t="n"/>
      <c r="K67" s="583" t="inlineStr">
        <is>
          <t xml:space="preserve">Se da cumplimiento a la proyección de los profesores tiempo completo establecida para el IPA2020, en concordancia con las metas dadas para cada programa académico de la Universidad de Cundinamarca. </t>
        </is>
      </c>
      <c r="L67" s="820" t="n"/>
      <c r="M67" s="820" t="n"/>
      <c r="N67" s="820" t="n"/>
      <c r="O67" s="821" t="n"/>
      <c r="P67" s="318" t="n"/>
    </row>
    <row r="68" ht="70.5" customFormat="1" customHeight="1" s="316">
      <c r="B68" s="318" t="n"/>
      <c r="C68" s="785" t="inlineStr">
        <is>
          <t>Zootecnia - Fusagasugá</t>
        </is>
      </c>
      <c r="D68" s="820" t="n"/>
      <c r="E68" s="820" t="n"/>
      <c r="F68" s="821" t="n"/>
      <c r="G68" s="785" t="n">
        <v>20</v>
      </c>
      <c r="H68" s="820" t="n"/>
      <c r="I68" s="820" t="n"/>
      <c r="J68" s="821" t="n"/>
      <c r="K68"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68" s="820" t="n"/>
      <c r="M68" s="820" t="n"/>
      <c r="N68" s="820" t="n"/>
      <c r="O68" s="821" t="n"/>
      <c r="P68" s="318" t="n"/>
    </row>
    <row r="69" ht="70.5" customFormat="1" customHeight="1" s="316">
      <c r="B69" s="318" t="n"/>
      <c r="C69" s="785" t="inlineStr">
        <is>
          <t>Zootecnia - Ubaté</t>
        </is>
      </c>
      <c r="D69" s="820" t="n"/>
      <c r="E69" s="820" t="n"/>
      <c r="F69" s="821" t="n"/>
      <c r="G69" s="785" t="n">
        <v>8</v>
      </c>
      <c r="H69" s="820" t="n"/>
      <c r="I69" s="820" t="n"/>
      <c r="J69" s="821" t="n"/>
      <c r="K69"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69" s="820" t="n"/>
      <c r="M69" s="820" t="n"/>
      <c r="N69" s="820" t="n"/>
      <c r="O69" s="821" t="n"/>
      <c r="P69" s="318" t="n"/>
    </row>
    <row r="70" ht="70.5" customFormat="1" customHeight="1" s="316">
      <c r="B70" s="318" t="n"/>
      <c r="C70" s="785" t="inlineStr">
        <is>
          <t>Tecnología en Cartografía - Fusagasugá</t>
        </is>
      </c>
      <c r="D70" s="820" t="n"/>
      <c r="E70" s="820" t="n"/>
      <c r="F70" s="821" t="n"/>
      <c r="G70" s="785" t="n">
        <v>8</v>
      </c>
      <c r="H70" s="820" t="n"/>
      <c r="I70" s="820" t="n"/>
      <c r="J70" s="821" t="n"/>
      <c r="K70"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70" s="820" t="n"/>
      <c r="M70" s="820" t="n"/>
      <c r="N70" s="820" t="n"/>
      <c r="O70" s="821" t="n"/>
      <c r="P70" s="318" t="n"/>
    </row>
    <row r="71" ht="70.5" customFormat="1" customHeight="1" s="316">
      <c r="B71" s="318" t="n"/>
      <c r="C71" s="785" t="inlineStr">
        <is>
          <t>Profesional en Ciencias del Deporte y la Educación Física - Soacha</t>
        </is>
      </c>
      <c r="D71" s="820" t="n"/>
      <c r="E71" s="820" t="n"/>
      <c r="F71" s="821" t="n"/>
      <c r="G71" s="785" t="n">
        <v>24</v>
      </c>
      <c r="H71" s="820" t="n"/>
      <c r="I71" s="820" t="n"/>
      <c r="J71" s="821" t="n"/>
      <c r="K71"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71" s="820" t="n"/>
      <c r="M71" s="820" t="n"/>
      <c r="N71" s="820" t="n"/>
      <c r="O71" s="821" t="n"/>
      <c r="P71" s="318" t="n"/>
    </row>
    <row r="72" ht="51" customFormat="1" customHeight="1" s="316">
      <c r="B72" s="318" t="n"/>
      <c r="C72" s="785" t="inlineStr">
        <is>
          <t>Lic. en Educación Física, Recreación y Deportes - Fusagasugá</t>
        </is>
      </c>
      <c r="D72" s="820" t="n"/>
      <c r="E72" s="820" t="n"/>
      <c r="F72" s="821" t="n"/>
      <c r="G72" s="785" t="n">
        <v>17</v>
      </c>
      <c r="H72" s="820" t="n"/>
      <c r="I72" s="820" t="n"/>
      <c r="J72" s="821" t="n"/>
      <c r="K72" s="583" t="inlineStr">
        <is>
          <t xml:space="preserve">Se da cumplimiento a la proyección de los profesores tiempo completo establecida para el IPA2020, en concordancia con las metas dadas para cada programa académico de la Universidad de Cundinamarca. </t>
        </is>
      </c>
      <c r="L72" s="820" t="n"/>
      <c r="M72" s="820" t="n"/>
      <c r="N72" s="820" t="n"/>
      <c r="O72" s="821" t="n"/>
      <c r="P72" s="318" t="n"/>
    </row>
    <row r="73" ht="70.5" customFormat="1" customHeight="1" s="316">
      <c r="B73" s="318" t="n"/>
      <c r="C73" s="785" t="inlineStr">
        <is>
          <t>Lic. en Ciencias Sociales - Fusagasugá</t>
        </is>
      </c>
      <c r="D73" s="820" t="n"/>
      <c r="E73" s="820" t="n"/>
      <c r="F73" s="821" t="n"/>
      <c r="G73" s="785" t="n">
        <v>16</v>
      </c>
      <c r="H73" s="820" t="n"/>
      <c r="I73" s="820" t="n"/>
      <c r="J73" s="821" t="n"/>
      <c r="K73"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73" s="820" t="n"/>
      <c r="M73" s="820" t="n"/>
      <c r="N73" s="820" t="n"/>
      <c r="O73" s="821" t="n"/>
      <c r="P73" s="318" t="n"/>
    </row>
    <row r="74" ht="50.25" customFormat="1" customHeight="1" s="316">
      <c r="B74" s="318" t="n"/>
      <c r="C74" s="785" t="inlineStr">
        <is>
          <t>Lic. en Matemáticas - Fusagasugá</t>
        </is>
      </c>
      <c r="D74" s="820" t="n"/>
      <c r="E74" s="820" t="n"/>
      <c r="F74" s="821" t="n"/>
      <c r="G74" s="785" t="n">
        <v>8</v>
      </c>
      <c r="H74" s="820" t="n"/>
      <c r="I74" s="820" t="n"/>
      <c r="J74" s="821" t="n"/>
      <c r="K74" s="583" t="inlineStr">
        <is>
          <t xml:space="preserve">Se da cumplimiento a la proyección de los profesores tiempo completo establecida para el IPA2020, en concordancia con las metas dadas para cada programa académico de la Universidad de Cundinamarca. </t>
        </is>
      </c>
      <c r="L74" s="820" t="n"/>
      <c r="M74" s="820" t="n"/>
      <c r="N74" s="820" t="n"/>
      <c r="O74" s="821" t="n"/>
      <c r="P74" s="318" t="n"/>
    </row>
    <row r="75" ht="70.5" customFormat="1" customHeight="1" s="316">
      <c r="B75" s="318" t="n"/>
      <c r="C75" s="785" t="inlineStr">
        <is>
          <t>Lic. en educación básica con énfasis en lengua castellana e Ingles</t>
        </is>
      </c>
      <c r="D75" s="820" t="n"/>
      <c r="E75" s="820" t="n"/>
      <c r="F75" s="821" t="n"/>
      <c r="G75" s="785" t="n">
        <v>8</v>
      </c>
      <c r="H75" s="820" t="n"/>
      <c r="I75" s="820" t="n"/>
      <c r="J75" s="821" t="n"/>
      <c r="K75"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75" s="820" t="n"/>
      <c r="M75" s="820" t="n"/>
      <c r="N75" s="820" t="n"/>
      <c r="O75" s="821" t="n"/>
      <c r="P75" s="318" t="n"/>
    </row>
    <row r="76" ht="70.5" customFormat="1" customHeight="1" s="316">
      <c r="B76" s="318" t="n"/>
      <c r="C76" s="785" t="inlineStr">
        <is>
          <t>Ingeniería Electrónica - Fusagasugá</t>
        </is>
      </c>
      <c r="D76" s="820" t="n"/>
      <c r="E76" s="820" t="n"/>
      <c r="F76" s="821" t="n"/>
      <c r="G76" s="785" t="n">
        <v>14</v>
      </c>
      <c r="H76" s="820" t="n"/>
      <c r="I76" s="820" t="n"/>
      <c r="J76" s="821" t="n"/>
      <c r="K76"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76" s="820" t="n"/>
      <c r="M76" s="820" t="n"/>
      <c r="N76" s="820" t="n"/>
      <c r="O76" s="821" t="n"/>
      <c r="P76" s="318" t="n"/>
    </row>
    <row r="77" ht="45.75" customFormat="1" customHeight="1" s="316">
      <c r="B77" s="318" t="n"/>
      <c r="C77" s="785" t="inlineStr">
        <is>
          <t>Ingeniería Industrial - Soacha</t>
        </is>
      </c>
      <c r="D77" s="820" t="n"/>
      <c r="E77" s="820" t="n"/>
      <c r="F77" s="821" t="n"/>
      <c r="G77" s="785" t="n">
        <v>22</v>
      </c>
      <c r="H77" s="820" t="n"/>
      <c r="I77" s="820" t="n"/>
      <c r="J77" s="821" t="n"/>
      <c r="K77" s="583" t="inlineStr">
        <is>
          <t xml:space="preserve">Se da cumplimiento a la proyección de los profesores tiempo completo establecida para el IPA2020, en concordancia con las metas dadas para cada programa académico de la Universidad de Cundinamarca. </t>
        </is>
      </c>
      <c r="L77" s="820" t="n"/>
      <c r="M77" s="820" t="n"/>
      <c r="N77" s="820" t="n"/>
      <c r="O77" s="821" t="n"/>
      <c r="P77" s="318" t="n"/>
    </row>
    <row r="78" ht="70.5" customFormat="1" customHeight="1" s="316">
      <c r="B78" s="318" t="n"/>
      <c r="C78" s="785" t="inlineStr">
        <is>
          <t>Ingeniería de Sistemas - Fusagasugá</t>
        </is>
      </c>
      <c r="D78" s="820" t="n"/>
      <c r="E78" s="820" t="n"/>
      <c r="F78" s="821" t="n"/>
      <c r="G78" s="785" t="n">
        <v>11</v>
      </c>
      <c r="H78" s="820" t="n"/>
      <c r="I78" s="820" t="n"/>
      <c r="J78" s="821" t="n"/>
      <c r="K78"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78" s="820" t="n"/>
      <c r="M78" s="820" t="n"/>
      <c r="N78" s="820" t="n"/>
      <c r="O78" s="821" t="n"/>
      <c r="P78" s="318" t="n"/>
    </row>
    <row r="79" ht="47.25" customFormat="1" customHeight="1" s="316">
      <c r="B79" s="318" t="n"/>
      <c r="C79" s="785" t="inlineStr">
        <is>
          <t>Ingeniería de Sistemas - Ubaté</t>
        </is>
      </c>
      <c r="D79" s="820" t="n"/>
      <c r="E79" s="820" t="n"/>
      <c r="F79" s="821" t="n"/>
      <c r="G79" s="785" t="n">
        <v>7</v>
      </c>
      <c r="H79" s="820" t="n"/>
      <c r="I79" s="820" t="n"/>
      <c r="J79" s="821" t="n"/>
      <c r="K79" s="583" t="inlineStr">
        <is>
          <t xml:space="preserve">Se da cumplimiento a la proyección de los profesores tiempo completo establecida para el IPA2020, en concordancia con las metas dadas para cada programa académico de la Universidad de Cundinamarca. </t>
        </is>
      </c>
      <c r="L79" s="820" t="n"/>
      <c r="M79" s="820" t="n"/>
      <c r="N79" s="820" t="n"/>
      <c r="O79" s="821" t="n"/>
      <c r="P79" s="318" t="n"/>
    </row>
    <row r="80" ht="48.75" customFormat="1" customHeight="1" s="316">
      <c r="B80" s="318" t="n"/>
      <c r="C80" s="785" t="inlineStr">
        <is>
          <t>Ingeniería de Sistemas - Chía</t>
        </is>
      </c>
      <c r="D80" s="820" t="n"/>
      <c r="E80" s="820" t="n"/>
      <c r="F80" s="821" t="n"/>
      <c r="G80" s="785" t="n">
        <v>17</v>
      </c>
      <c r="H80" s="820" t="n"/>
      <c r="I80" s="820" t="n"/>
      <c r="J80" s="821" t="n"/>
      <c r="K80" s="583" t="inlineStr">
        <is>
          <t xml:space="preserve">Se da cumplimiento a la proyección de los profesores tiempo completo establecida para el IPA2020, en concordancia con las metas dadas para cada programa académico de la Universidad de Cundinamarca. </t>
        </is>
      </c>
      <c r="L80" s="820" t="n"/>
      <c r="M80" s="820" t="n"/>
      <c r="N80" s="820" t="n"/>
      <c r="O80" s="821" t="n"/>
      <c r="P80" s="318" t="n"/>
    </row>
    <row r="81" ht="45" customFormat="1" customHeight="1" s="316">
      <c r="B81" s="318" t="n"/>
      <c r="C81" s="785" t="inlineStr">
        <is>
          <t>Ingeniería de Sistemas - Facatativá</t>
        </is>
      </c>
      <c r="D81" s="820" t="n"/>
      <c r="E81" s="820" t="n"/>
      <c r="F81" s="821" t="n"/>
      <c r="G81" s="785" t="n">
        <v>16</v>
      </c>
      <c r="H81" s="820" t="n"/>
      <c r="I81" s="820" t="n"/>
      <c r="J81" s="821" t="n"/>
      <c r="K81" s="583" t="inlineStr">
        <is>
          <t xml:space="preserve">Se da cumplimiento a la proyección de los profesores tiempo completo establecida para el IPA2020, en concordancia con las metas dadas para cada programa académico de la Universidad de Cundinamarca. </t>
        </is>
      </c>
      <c r="L81" s="820" t="n"/>
      <c r="M81" s="820" t="n"/>
      <c r="N81" s="820" t="n"/>
      <c r="O81" s="821" t="n"/>
      <c r="P81" s="318" t="n"/>
    </row>
    <row r="82" ht="70.5" customFormat="1" customHeight="1" s="316">
      <c r="B82" s="318" t="n"/>
      <c r="C82" s="785" t="inlineStr">
        <is>
          <t>Tecnología en Desarrollo de Software - Soacha</t>
        </is>
      </c>
      <c r="D82" s="820" t="n"/>
      <c r="E82" s="820" t="n"/>
      <c r="F82" s="821" t="n"/>
      <c r="G82" s="785" t="n">
        <v>5</v>
      </c>
      <c r="H82" s="820" t="n"/>
      <c r="I82" s="820" t="n"/>
      <c r="J82" s="821" t="n"/>
      <c r="K82"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82" s="820" t="n"/>
      <c r="M82" s="820" t="n"/>
      <c r="N82" s="820" t="n"/>
      <c r="O82" s="821" t="n"/>
      <c r="P82" s="318" t="n"/>
    </row>
    <row r="83" ht="70.5" customFormat="1" customHeight="1" s="316">
      <c r="B83" s="318" t="n"/>
      <c r="C83" s="785" t="inlineStr">
        <is>
          <t>Enfermería - Girardot</t>
        </is>
      </c>
      <c r="D83" s="820" t="n"/>
      <c r="E83" s="820" t="n"/>
      <c r="F83" s="821" t="n"/>
      <c r="G83" s="785" t="n">
        <v>37</v>
      </c>
      <c r="H83" s="820" t="n"/>
      <c r="I83" s="820" t="n"/>
      <c r="J83" s="821" t="n"/>
      <c r="K83"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83" s="820" t="n"/>
      <c r="M83" s="820" t="n"/>
      <c r="N83" s="820" t="n"/>
      <c r="O83" s="821" t="n"/>
      <c r="P83" s="318" t="n"/>
    </row>
    <row r="84" ht="48" customFormat="1" customHeight="1" s="316">
      <c r="B84" s="318" t="n"/>
      <c r="C84" s="785" t="inlineStr">
        <is>
          <t>Música - Zipaquirá</t>
        </is>
      </c>
      <c r="D84" s="820" t="n"/>
      <c r="E84" s="820" t="n"/>
      <c r="F84" s="821" t="n"/>
      <c r="G84" s="785" t="n">
        <v>40</v>
      </c>
      <c r="H84" s="820" t="n"/>
      <c r="I84" s="820" t="n"/>
      <c r="J84" s="821" t="n"/>
      <c r="K84" s="583" t="inlineStr">
        <is>
          <t xml:space="preserve">Se da cumplimiento a la proyección de los profesores tiempo completo establecida para el IPA2020, en concordancia con las metas dadas para cada programa académico de la Universidad de Cundinamarca. </t>
        </is>
      </c>
      <c r="L84" s="820" t="n"/>
      <c r="M84" s="820" t="n"/>
      <c r="N84" s="820" t="n"/>
      <c r="O84" s="821" t="n"/>
      <c r="P84" s="318" t="n"/>
    </row>
    <row r="85" ht="70.5" customHeight="1">
      <c r="B85" s="318" t="n"/>
      <c r="C85" s="785" t="inlineStr">
        <is>
          <t>Psicología - Facatativá</t>
        </is>
      </c>
      <c r="D85" s="820" t="n"/>
      <c r="E85" s="820" t="n"/>
      <c r="F85" s="821" t="n"/>
      <c r="G85" s="785" t="n">
        <v>16</v>
      </c>
      <c r="H85" s="820" t="n"/>
      <c r="I85" s="820" t="n"/>
      <c r="J85" s="821" t="n"/>
      <c r="K85" s="513" t="inlineStr">
        <is>
          <t xml:space="preserve">Se da cumplimiento a la proyección de los profesores tiempo completo establecida para el IPA2020, en concordancia con las metas dadas para cada programa académico de la Universidad de Cundinamarca. 
Nota: Se da cumplimiento en un 90% aproximadamente de la meta proyectada en la contratación de profesores tiempo completo para el programa académico. </t>
        </is>
      </c>
      <c r="L85" s="820" t="n"/>
      <c r="M85" s="820" t="n"/>
      <c r="N85" s="820" t="n"/>
      <c r="O85" s="821" t="n"/>
      <c r="P85" s="318" t="n"/>
    </row>
    <row r="86">
      <c r="B86" s="318" t="n"/>
      <c r="C86" s="349" t="n"/>
      <c r="D86" s="350" t="n"/>
      <c r="E86" s="350" t="n"/>
      <c r="F86" s="350" t="n"/>
      <c r="G86" s="350" t="n"/>
      <c r="H86" s="350" t="n"/>
      <c r="I86" s="350" t="n"/>
      <c r="J86" s="350" t="n"/>
      <c r="K86" s="350" t="n"/>
      <c r="L86" s="350" t="n"/>
      <c r="M86" s="350" t="n"/>
      <c r="N86" s="350" t="n"/>
      <c r="O86" s="350" t="n"/>
      <c r="P86" s="318" t="n"/>
    </row>
    <row r="87">
      <c r="B87" s="318" t="n"/>
      <c r="C87" s="318" t="n"/>
      <c r="D87" s="318" t="n"/>
      <c r="E87" s="318" t="n"/>
      <c r="F87" s="318" t="n"/>
      <c r="G87" s="318" t="n"/>
      <c r="H87" s="318" t="n"/>
      <c r="I87" s="318" t="n"/>
      <c r="J87" s="318" t="n"/>
      <c r="K87" s="318" t="n"/>
      <c r="L87" s="318" t="n"/>
      <c r="M87" s="318" t="n"/>
      <c r="N87" s="318" t="n"/>
      <c r="O87" s="318" t="n"/>
      <c r="P87" s="318" t="n"/>
    </row>
    <row r="88" customFormat="1" s="354">
      <c r="A88" s="353" t="n"/>
      <c r="B88" s="353" t="n"/>
      <c r="C88" s="353" t="n"/>
      <c r="D88" s="353" t="n"/>
      <c r="E88" s="353" t="n"/>
      <c r="F88" s="353" t="n"/>
      <c r="G88" s="353" t="n"/>
      <c r="H88" s="353" t="n"/>
      <c r="I88" s="353" t="n"/>
      <c r="J88" s="353" t="n"/>
      <c r="K88" s="353" t="n"/>
      <c r="L88" s="353" t="n"/>
      <c r="M88" s="353" t="n"/>
      <c r="N88" s="353" t="n"/>
      <c r="O88" s="353" t="n"/>
      <c r="P88" s="353" t="n"/>
      <c r="Q88" s="353" t="n"/>
      <c r="R88" s="353" t="n"/>
      <c r="S88" s="353" t="n"/>
      <c r="T88" s="353" t="n"/>
      <c r="U88" s="353" t="n"/>
      <c r="V88" s="353" t="n"/>
      <c r="W88" s="353" t="n"/>
      <c r="X88" s="353" t="n"/>
      <c r="Y88" s="353" t="n"/>
      <c r="Z88" s="353" t="n"/>
      <c r="AA88" s="353" t="n"/>
      <c r="AB88" s="353" t="n"/>
    </row>
    <row r="89" customFormat="1" s="354">
      <c r="A89" s="353" t="n"/>
      <c r="B89" s="353" t="n"/>
      <c r="C89" s="353" t="n"/>
      <c r="D89" s="353" t="n"/>
      <c r="E89" s="353" t="n"/>
      <c r="F89" s="353" t="n"/>
      <c r="G89" s="353" t="n"/>
      <c r="H89" s="353" t="n"/>
      <c r="I89" s="353" t="n"/>
      <c r="J89" s="353" t="n"/>
      <c r="K89" s="353" t="n"/>
      <c r="L89" s="353" t="n"/>
      <c r="M89" s="353" t="n"/>
      <c r="N89" s="353" t="n"/>
      <c r="O89" s="353" t="n"/>
      <c r="P89" s="353" t="n"/>
      <c r="Q89" s="353" t="n"/>
      <c r="R89" s="353" t="n"/>
      <c r="S89" s="353" t="n"/>
      <c r="T89" s="353" t="n"/>
      <c r="U89" s="353" t="n"/>
      <c r="V89" s="353" t="n"/>
      <c r="W89" s="353" t="n"/>
      <c r="X89" s="353" t="n"/>
      <c r="Y89" s="353" t="n"/>
      <c r="Z89" s="353" t="n"/>
      <c r="AA89" s="353" t="n"/>
      <c r="AB89" s="353" t="n"/>
    </row>
    <row r="90" customFormat="1" s="354">
      <c r="A90" s="353" t="n"/>
      <c r="B90" s="353" t="n"/>
      <c r="C90" s="353" t="n"/>
      <c r="D90" s="353" t="n"/>
      <c r="E90" s="353" t="n"/>
      <c r="F90" s="353" t="n"/>
      <c r="G90" s="353" t="n"/>
      <c r="H90" s="353" t="n"/>
      <c r="I90" s="353" t="n"/>
      <c r="J90" s="353" t="n"/>
      <c r="K90" s="353" t="n"/>
      <c r="L90" s="353" t="n"/>
      <c r="M90" s="353" t="n"/>
      <c r="N90" s="353" t="n"/>
      <c r="O90" s="353" t="n"/>
      <c r="P90" s="353" t="n"/>
      <c r="Q90" s="353" t="n"/>
      <c r="R90" s="353" t="n"/>
      <c r="S90" s="353" t="n"/>
      <c r="T90" s="353" t="n"/>
      <c r="U90" s="353" t="n"/>
      <c r="V90" s="353" t="n"/>
      <c r="W90" s="353" t="n"/>
      <c r="X90" s="353" t="n"/>
      <c r="Y90" s="353" t="n"/>
      <c r="Z90" s="353" t="n"/>
      <c r="AA90" s="353" t="n"/>
      <c r="AB90" s="353" t="n"/>
    </row>
    <row r="91" customFormat="1" s="354">
      <c r="A91" s="353" t="n"/>
      <c r="B91" s="353" t="n"/>
      <c r="C91" s="353" t="n"/>
      <c r="D91" s="353" t="n"/>
      <c r="E91" s="353" t="n"/>
      <c r="F91" s="353" t="n"/>
      <c r="G91" s="353" t="n"/>
      <c r="H91" s="353" t="n"/>
      <c r="I91" s="353" t="n"/>
      <c r="J91" s="353" t="n"/>
      <c r="K91" s="353" t="n"/>
      <c r="L91" s="353" t="n"/>
      <c r="M91" s="353" t="n"/>
      <c r="N91" s="353" t="n"/>
      <c r="O91" s="353" t="n"/>
      <c r="P91" s="353" t="n"/>
      <c r="Q91" s="353" t="n"/>
      <c r="R91" s="353" t="n"/>
      <c r="S91" s="353" t="n"/>
      <c r="T91" s="353" t="n"/>
      <c r="U91" s="353" t="n"/>
      <c r="V91" s="353" t="n"/>
      <c r="W91" s="353" t="n"/>
      <c r="X91" s="353" t="n"/>
      <c r="Y91" s="353" t="n"/>
      <c r="Z91" s="353" t="n"/>
      <c r="AA91" s="353" t="n"/>
      <c r="AB91" s="353" t="n"/>
    </row>
    <row r="92" customFormat="1" s="354">
      <c r="A92" s="353" t="n"/>
      <c r="B92" s="353" t="n"/>
      <c r="C92" s="353" t="n"/>
      <c r="D92" s="353" t="n"/>
      <c r="E92" s="353" t="n"/>
      <c r="F92" s="353" t="n"/>
      <c r="G92" s="353" t="n"/>
      <c r="H92" s="353" t="n"/>
      <c r="I92" s="353" t="n"/>
      <c r="J92" s="353" t="n"/>
      <c r="K92" s="353" t="n"/>
      <c r="L92" s="353" t="n"/>
      <c r="M92" s="353" t="n"/>
      <c r="N92" s="353" t="n"/>
      <c r="O92" s="353" t="n"/>
      <c r="P92" s="353" t="n"/>
      <c r="Q92" s="353" t="n"/>
      <c r="R92" s="353" t="n"/>
      <c r="S92" s="353" t="n"/>
      <c r="T92" s="353" t="n"/>
      <c r="U92" s="353" t="n"/>
      <c r="V92" s="353" t="n"/>
      <c r="W92" s="353" t="n"/>
      <c r="X92" s="353" t="n"/>
      <c r="Y92" s="353" t="n"/>
      <c r="Z92" s="353" t="n"/>
      <c r="AA92" s="353" t="n"/>
      <c r="AB92" s="353" t="n"/>
    </row>
    <row r="93" customFormat="1" s="354">
      <c r="A93" s="353" t="n"/>
      <c r="B93" s="353" t="n"/>
      <c r="C93" s="353" t="n"/>
      <c r="D93" s="353" t="n"/>
      <c r="E93" s="353" t="n"/>
      <c r="F93" s="353" t="n"/>
      <c r="G93" s="353" t="n"/>
      <c r="H93" s="353" t="n"/>
      <c r="I93" s="353" t="n"/>
      <c r="J93" s="353" t="n"/>
      <c r="K93" s="353" t="n"/>
      <c r="L93" s="353" t="n"/>
      <c r="M93" s="353" t="n"/>
      <c r="N93" s="353" t="n"/>
      <c r="O93" s="353" t="n"/>
      <c r="P93" s="353" t="n"/>
      <c r="Q93" s="353" t="n"/>
      <c r="R93" s="353" t="n"/>
      <c r="S93" s="353" t="n"/>
      <c r="T93" s="353" t="n"/>
      <c r="U93" s="353" t="n"/>
      <c r="V93" s="353" t="n"/>
      <c r="W93" s="353" t="n"/>
      <c r="X93" s="353" t="n"/>
      <c r="Y93" s="353" t="n"/>
      <c r="Z93" s="353" t="n"/>
      <c r="AA93" s="353" t="n"/>
      <c r="AB93" s="353" t="n"/>
    </row>
    <row r="94" customFormat="1" s="354">
      <c r="A94" s="353" t="n"/>
      <c r="B94" s="353" t="n"/>
      <c r="C94" s="353" t="n"/>
      <c r="D94" s="353" t="n"/>
      <c r="E94" s="353" t="n"/>
      <c r="F94" s="353" t="n"/>
      <c r="G94" s="353" t="n"/>
      <c r="H94" s="353" t="n"/>
      <c r="I94" s="353" t="n"/>
      <c r="J94" s="353" t="n"/>
      <c r="K94" s="353" t="n"/>
      <c r="L94" s="353" t="n"/>
      <c r="M94" s="353" t="n"/>
      <c r="N94" s="353" t="n"/>
      <c r="O94" s="353" t="n"/>
      <c r="P94" s="353" t="n"/>
      <c r="Q94" s="353" t="n"/>
      <c r="R94" s="353" t="n"/>
      <c r="S94" s="353" t="n"/>
      <c r="T94" s="353" t="n"/>
      <c r="U94" s="353" t="n"/>
      <c r="V94" s="353" t="n"/>
      <c r="W94" s="353" t="n"/>
      <c r="X94" s="353" t="n"/>
      <c r="Y94" s="353" t="n"/>
      <c r="Z94" s="353" t="n"/>
      <c r="AA94" s="353" t="n"/>
      <c r="AB94" s="353" t="n"/>
    </row>
    <row r="95" customFormat="1" s="354">
      <c r="A95" s="353" t="n"/>
      <c r="B95" s="353" t="n"/>
      <c r="C95" s="353" t="n"/>
      <c r="D95" s="353" t="n"/>
      <c r="E95" s="353" t="n"/>
      <c r="F95" s="353" t="n"/>
      <c r="G95" s="353" t="n"/>
      <c r="H95" s="353" t="n"/>
      <c r="I95" s="353" t="n"/>
      <c r="J95" s="353" t="n"/>
      <c r="K95" s="353" t="n"/>
      <c r="L95" s="353" t="n"/>
      <c r="M95" s="353" t="n"/>
      <c r="N95" s="353" t="n"/>
      <c r="O95" s="353" t="n"/>
      <c r="P95" s="353" t="n"/>
      <c r="Q95" s="353" t="n"/>
      <c r="R95" s="353" t="n"/>
      <c r="S95" s="353" t="n"/>
      <c r="T95" s="353" t="n"/>
      <c r="U95" s="353" t="n"/>
      <c r="V95" s="353" t="n"/>
      <c r="W95" s="353" t="n"/>
      <c r="X95" s="353" t="n"/>
      <c r="Y95" s="353" t="n"/>
      <c r="Z95" s="353" t="n"/>
      <c r="AA95" s="353" t="n"/>
      <c r="AB95" s="353" t="n"/>
    </row>
    <row r="96" customFormat="1" s="354">
      <c r="A96" s="353" t="n"/>
      <c r="B96" s="353" t="n"/>
      <c r="C96" s="353" t="n"/>
      <c r="D96" s="353" t="n"/>
      <c r="E96" s="353" t="n"/>
      <c r="F96" s="353" t="n"/>
      <c r="G96" s="355" t="inlineStr">
        <is>
          <t>Estratégico</t>
        </is>
      </c>
      <c r="H96" s="355" t="n"/>
      <c r="I96" s="355" t="n"/>
      <c r="J96" s="355" t="inlineStr">
        <is>
          <t>Eficacia</t>
        </is>
      </c>
      <c r="K96" s="353" t="n"/>
      <c r="L96" s="353" t="n"/>
      <c r="M96" s="353" t="n"/>
      <c r="N96" s="353" t="n"/>
      <c r="O96" s="353" t="n"/>
      <c r="P96" s="353" t="n"/>
      <c r="Q96" s="353" t="n"/>
      <c r="R96" s="353" t="n"/>
      <c r="S96" s="353" t="n"/>
      <c r="T96" s="353" t="n"/>
      <c r="U96" s="353" t="n"/>
      <c r="V96" s="353" t="n"/>
      <c r="W96" s="353" t="n"/>
      <c r="X96" s="353" t="n"/>
      <c r="Y96" s="353" t="n"/>
      <c r="Z96" s="353" t="n"/>
      <c r="AA96" s="353" t="n"/>
      <c r="AB96" s="353" t="n"/>
    </row>
    <row r="97" customFormat="1" s="354">
      <c r="A97" s="353" t="n"/>
      <c r="B97" s="353" t="n"/>
      <c r="C97" s="353" t="n"/>
      <c r="D97" s="353" t="n"/>
      <c r="E97" s="353" t="n"/>
      <c r="F97" s="353" t="n"/>
      <c r="G97" s="355" t="inlineStr">
        <is>
          <t>Misional</t>
        </is>
      </c>
      <c r="H97" s="355" t="n"/>
      <c r="I97" s="355" t="n"/>
      <c r="J97" s="355" t="inlineStr">
        <is>
          <t>Eficiencia</t>
        </is>
      </c>
      <c r="K97" s="353" t="n"/>
      <c r="L97" s="353" t="n"/>
      <c r="M97" s="353" t="n"/>
      <c r="N97" s="353" t="n"/>
      <c r="O97" s="353" t="n"/>
      <c r="P97" s="353" t="n"/>
      <c r="Q97" s="353" t="n"/>
      <c r="R97" s="353" t="n"/>
      <c r="S97" s="353" t="n"/>
      <c r="T97" s="353" t="n"/>
      <c r="U97" s="353" t="n"/>
      <c r="V97" s="353" t="n"/>
      <c r="W97" s="353" t="n"/>
      <c r="X97" s="353" t="n"/>
      <c r="Y97" s="353" t="n"/>
      <c r="Z97" s="353" t="n"/>
      <c r="AA97" s="353" t="n"/>
      <c r="AB97" s="353" t="n"/>
    </row>
    <row r="98" customFormat="1" s="354">
      <c r="A98" s="353" t="n"/>
      <c r="B98" s="353" t="n"/>
      <c r="C98" s="353" t="n"/>
      <c r="D98" s="353" t="n"/>
      <c r="E98" s="353" t="n"/>
      <c r="F98" s="353" t="n"/>
      <c r="G98" s="355" t="inlineStr">
        <is>
          <t>Apoyo</t>
        </is>
      </c>
      <c r="H98" s="355" t="n"/>
      <c r="I98" s="355" t="n"/>
      <c r="J98" s="355" t="inlineStr">
        <is>
          <t>Acreditación</t>
        </is>
      </c>
      <c r="K98" s="353" t="n"/>
      <c r="L98" s="353" t="n"/>
      <c r="M98" s="353" t="n"/>
      <c r="N98" s="353" t="n"/>
      <c r="O98" s="353" t="n"/>
      <c r="P98" s="353" t="n"/>
      <c r="Q98" s="353" t="n"/>
      <c r="R98" s="353" t="n"/>
      <c r="S98" s="353" t="n"/>
      <c r="T98" s="353" t="n"/>
      <c r="U98" s="353" t="n"/>
      <c r="V98" s="353" t="n"/>
      <c r="W98" s="353" t="n"/>
      <c r="X98" s="353" t="n"/>
      <c r="Y98" s="353" t="n"/>
      <c r="Z98" s="353" t="n"/>
      <c r="AA98" s="353" t="n"/>
      <c r="AB98" s="353" t="n"/>
    </row>
    <row r="99" customFormat="1" s="354">
      <c r="A99" s="353" t="n"/>
      <c r="B99" s="353" t="n"/>
      <c r="C99" s="353" t="n"/>
      <c r="D99" s="353" t="n"/>
      <c r="E99" s="353" t="n"/>
      <c r="F99" s="353" t="n"/>
      <c r="G99" s="355" t="inlineStr">
        <is>
          <t>Seguimiento, Medición, Análisis y Evaluación</t>
        </is>
      </c>
      <c r="H99" s="355" t="n"/>
      <c r="I99" s="355" t="n"/>
      <c r="J99" s="355" t="inlineStr">
        <is>
          <t>Positiva</t>
        </is>
      </c>
      <c r="K99" s="353" t="n"/>
      <c r="L99" s="353" t="n"/>
      <c r="M99" s="353" t="n"/>
      <c r="N99" s="353" t="n"/>
      <c r="O99" s="353" t="n"/>
      <c r="P99" s="353" t="n"/>
      <c r="Q99" s="353" t="n"/>
      <c r="R99" s="353" t="n"/>
      <c r="S99" s="353" t="n"/>
      <c r="T99" s="353" t="n"/>
      <c r="U99" s="353" t="n"/>
      <c r="V99" s="353" t="n"/>
      <c r="W99" s="353" t="n"/>
      <c r="X99" s="353" t="n"/>
      <c r="Y99" s="353" t="n"/>
      <c r="Z99" s="353" t="n"/>
      <c r="AA99" s="353" t="n"/>
      <c r="AB99" s="353" t="n"/>
    </row>
    <row r="100" customFormat="1" s="354">
      <c r="A100" s="353" t="n"/>
      <c r="B100" s="353" t="n"/>
      <c r="C100" s="353" t="n"/>
      <c r="D100" s="353" t="n"/>
      <c r="E100" s="353" t="n"/>
      <c r="F100" s="353" t="n"/>
      <c r="G100" s="355" t="inlineStr">
        <is>
          <t>Direccionamiento Estratégico</t>
        </is>
      </c>
      <c r="H100" s="355" t="n"/>
      <c r="I100" s="355" t="n"/>
      <c r="J100" s="355" t="inlineStr">
        <is>
          <t>Negativa</t>
        </is>
      </c>
      <c r="K100" s="353" t="n"/>
      <c r="L100" s="353" t="n"/>
      <c r="M100" s="353" t="n"/>
      <c r="N100" s="353" t="n"/>
      <c r="O100" s="353" t="n"/>
      <c r="P100" s="353" t="n"/>
      <c r="Q100" s="353" t="n"/>
      <c r="R100" s="353" t="n"/>
      <c r="S100" s="353" t="n"/>
      <c r="T100" s="353" t="n"/>
      <c r="U100" s="353" t="n"/>
      <c r="V100" s="353" t="n"/>
      <c r="W100" s="353" t="n"/>
      <c r="X100" s="353" t="n"/>
      <c r="Y100" s="353" t="n"/>
      <c r="Z100" s="353" t="n"/>
      <c r="AA100" s="353" t="n"/>
      <c r="AB100" s="353" t="n"/>
    </row>
    <row r="101" customFormat="1" s="354">
      <c r="A101" s="353" t="n"/>
      <c r="B101" s="353" t="n"/>
      <c r="C101" s="353" t="n"/>
      <c r="D101" s="353" t="n"/>
      <c r="E101" s="353" t="n"/>
      <c r="F101" s="353" t="n"/>
      <c r="G101" s="355" t="inlineStr">
        <is>
          <t>Planeación Institucional</t>
        </is>
      </c>
      <c r="H101" s="355" t="n"/>
      <c r="I101" s="355" t="n"/>
      <c r="J101" s="355" t="inlineStr">
        <is>
          <t>Por Unidad Regional</t>
        </is>
      </c>
      <c r="K101" s="353" t="n"/>
      <c r="L101" s="353" t="n"/>
      <c r="M101" s="353" t="n"/>
      <c r="N101" s="353" t="n"/>
      <c r="O101" s="353" t="n"/>
      <c r="P101" s="353" t="n"/>
      <c r="Q101" s="353" t="n"/>
      <c r="R101" s="353" t="n"/>
      <c r="S101" s="353" t="n"/>
      <c r="T101" s="353" t="n"/>
      <c r="U101" s="353" t="n"/>
      <c r="V101" s="353" t="n"/>
      <c r="W101" s="353" t="n"/>
      <c r="X101" s="353" t="n"/>
      <c r="Y101" s="353" t="n"/>
      <c r="Z101" s="353" t="n"/>
      <c r="AA101" s="353" t="n"/>
      <c r="AB101" s="353" t="n"/>
    </row>
    <row r="102" customFormat="1" s="354">
      <c r="A102" s="353" t="n"/>
      <c r="B102" s="353" t="n"/>
      <c r="C102" s="353" t="n"/>
      <c r="D102" s="353" t="n"/>
      <c r="E102" s="353" t="n"/>
      <c r="F102" s="353" t="n"/>
      <c r="G102" s="355" t="inlineStr">
        <is>
          <t>Proyectos Especiales y Relaciones Interinstitucionales</t>
        </is>
      </c>
      <c r="H102" s="355" t="n"/>
      <c r="I102" s="355" t="n"/>
      <c r="J102" s="355" t="inlineStr">
        <is>
          <t>Por Facultad</t>
        </is>
      </c>
      <c r="K102" s="353" t="n"/>
      <c r="L102" s="353" t="n"/>
      <c r="M102" s="353" t="n"/>
      <c r="N102" s="353" t="n"/>
      <c r="O102" s="353" t="n"/>
      <c r="P102" s="353" t="n"/>
      <c r="Q102" s="353" t="n"/>
      <c r="R102" s="353" t="n"/>
      <c r="S102" s="353" t="n"/>
      <c r="T102" s="353" t="n"/>
      <c r="U102" s="353" t="n"/>
      <c r="V102" s="353" t="n"/>
      <c r="W102" s="353" t="n"/>
      <c r="X102" s="353" t="n"/>
      <c r="Y102" s="353" t="n"/>
      <c r="Z102" s="353" t="n"/>
      <c r="AA102" s="353" t="n"/>
      <c r="AB102" s="353" t="n"/>
    </row>
    <row r="103" customFormat="1" s="354">
      <c r="A103" s="353" t="n"/>
      <c r="B103" s="353" t="n"/>
      <c r="C103" s="353" t="n"/>
      <c r="D103" s="353" t="n"/>
      <c r="E103" s="353" t="n"/>
      <c r="F103" s="353" t="n"/>
      <c r="G103" s="355" t="inlineStr">
        <is>
          <t>Sistemas Integrados</t>
        </is>
      </c>
      <c r="H103" s="355" t="n"/>
      <c r="I103" s="355" t="n"/>
      <c r="J103" s="355" t="inlineStr">
        <is>
          <t>Por Programa Académico</t>
        </is>
      </c>
      <c r="K103" s="353" t="n"/>
      <c r="L103" s="353" t="n"/>
      <c r="M103" s="353" t="n"/>
      <c r="N103" s="353" t="n"/>
      <c r="O103" s="353" t="n"/>
      <c r="P103" s="353" t="n"/>
      <c r="Q103" s="353" t="n"/>
      <c r="R103" s="353" t="n"/>
      <c r="S103" s="353" t="n"/>
      <c r="T103" s="353" t="n"/>
      <c r="U103" s="353" t="n"/>
      <c r="V103" s="353" t="n"/>
      <c r="W103" s="353" t="n"/>
      <c r="X103" s="353" t="n"/>
      <c r="Y103" s="353" t="n"/>
      <c r="Z103" s="353" t="n"/>
      <c r="AA103" s="353" t="n"/>
      <c r="AB103" s="353" t="n"/>
    </row>
    <row r="104" customFormat="1" s="354">
      <c r="A104" s="353" t="n"/>
      <c r="B104" s="353" t="n"/>
      <c r="C104" s="353" t="n"/>
      <c r="D104" s="353" t="n"/>
      <c r="E104" s="353" t="n"/>
      <c r="F104" s="353" t="n"/>
      <c r="G104" s="355" t="inlineStr">
        <is>
          <t>Autoevaluación y Acreditación</t>
        </is>
      </c>
      <c r="H104" s="355" t="n"/>
      <c r="I104" s="355" t="n"/>
      <c r="J104" s="355" t="inlineStr">
        <is>
          <t>Por área</t>
        </is>
      </c>
      <c r="K104" s="353" t="n"/>
      <c r="L104" s="353" t="n"/>
      <c r="M104" s="353" t="n"/>
      <c r="N104" s="353" t="n"/>
      <c r="O104" s="353" t="n"/>
      <c r="P104" s="353" t="n"/>
      <c r="Q104" s="353" t="n"/>
      <c r="R104" s="353" t="n"/>
      <c r="S104" s="353" t="n"/>
      <c r="T104" s="353" t="n"/>
      <c r="U104" s="353" t="n"/>
      <c r="V104" s="353" t="n"/>
      <c r="W104" s="353" t="n"/>
      <c r="X104" s="353" t="n"/>
      <c r="Y104" s="353" t="n"/>
      <c r="Z104" s="353" t="n"/>
      <c r="AA104" s="353" t="n"/>
      <c r="AB104" s="353" t="n"/>
    </row>
    <row r="105" customFormat="1" s="354">
      <c r="A105" s="353" t="n"/>
      <c r="B105" s="353" t="n"/>
      <c r="C105" s="353" t="n"/>
      <c r="D105" s="353" t="n"/>
      <c r="E105" s="353" t="n"/>
      <c r="F105" s="353" t="n"/>
      <c r="G105" s="355" t="inlineStr">
        <is>
          <t>Comunicaciones</t>
        </is>
      </c>
      <c r="H105" s="355" t="n"/>
      <c r="I105" s="355" t="n"/>
      <c r="J105" s="355" t="inlineStr">
        <is>
          <t>Por Laboratorio</t>
        </is>
      </c>
      <c r="K105" s="353" t="n"/>
      <c r="L105" s="353" t="n"/>
      <c r="M105" s="353" t="n"/>
      <c r="N105" s="353" t="n"/>
      <c r="O105" s="353" t="n"/>
      <c r="P105" s="353" t="n"/>
      <c r="Q105" s="353" t="n"/>
      <c r="R105" s="353" t="n"/>
      <c r="S105" s="353" t="n"/>
      <c r="T105" s="353" t="n"/>
      <c r="U105" s="353" t="n"/>
      <c r="V105" s="353" t="n"/>
      <c r="W105" s="353" t="n"/>
      <c r="X105" s="353" t="n"/>
      <c r="Y105" s="353" t="n"/>
      <c r="Z105" s="353" t="n"/>
      <c r="AA105" s="353" t="n"/>
      <c r="AB105" s="353" t="n"/>
    </row>
    <row r="106">
      <c r="G106" s="355" t="inlineStr">
        <is>
          <t>Formación y Aprendizaje</t>
        </is>
      </c>
      <c r="H106" s="355" t="n"/>
      <c r="I106" s="355" t="n"/>
      <c r="J106" s="355" t="inlineStr">
        <is>
          <t>Otros</t>
        </is>
      </c>
      <c r="K106" s="353" t="n"/>
      <c r="L106" s="353" t="n"/>
    </row>
    <row r="107">
      <c r="G107" s="355" t="inlineStr">
        <is>
          <t>Ciencia, Tecnología e Innovación</t>
        </is>
      </c>
      <c r="H107" s="355" t="n"/>
      <c r="I107" s="355" t="n"/>
      <c r="J107" s="355" t="inlineStr">
        <is>
          <t>No Aplica</t>
        </is>
      </c>
      <c r="K107" s="353" t="n"/>
      <c r="L107" s="353" t="n"/>
    </row>
    <row r="108">
      <c r="G108" s="355" t="inlineStr">
        <is>
          <t>Interacción Social Universitaria</t>
        </is>
      </c>
      <c r="H108" s="355" t="n"/>
      <c r="I108" s="355" t="n"/>
      <c r="J108" s="355" t="n"/>
      <c r="K108" s="353" t="n"/>
      <c r="L108" s="353" t="n"/>
    </row>
    <row r="109">
      <c r="G109" s="355" t="inlineStr">
        <is>
          <t>Bienestar Universitario</t>
        </is>
      </c>
      <c r="H109" s="355" t="n"/>
      <c r="I109" s="355" t="n"/>
      <c r="J109" s="355" t="n"/>
      <c r="K109" s="353" t="n"/>
      <c r="L109" s="353" t="n"/>
    </row>
    <row r="110">
      <c r="G110" s="355" t="inlineStr">
        <is>
          <t>Admisiones y Registro</t>
        </is>
      </c>
      <c r="H110" s="355" t="n"/>
      <c r="I110" s="355" t="n"/>
      <c r="J110" s="355" t="n"/>
      <c r="K110" s="353" t="n"/>
      <c r="L110" s="353" t="n"/>
    </row>
    <row r="111">
      <c r="G111" s="355" t="inlineStr">
        <is>
          <t>Graduados</t>
        </is>
      </c>
      <c r="H111" s="355" t="n"/>
      <c r="I111" s="355" t="n"/>
      <c r="J111" s="355" t="n"/>
      <c r="K111" s="353" t="n"/>
      <c r="L111" s="353" t="n"/>
    </row>
    <row r="112">
      <c r="G112" s="355" t="inlineStr">
        <is>
          <t>Dialogando con el Mundo</t>
        </is>
      </c>
      <c r="H112" s="355" t="n"/>
      <c r="I112" s="355" t="n"/>
      <c r="J112" s="355" t="n"/>
      <c r="K112" s="353" t="n"/>
      <c r="L112" s="353" t="n"/>
    </row>
    <row r="113">
      <c r="G113" s="355" t="inlineStr">
        <is>
          <t>Talento Humano</t>
        </is>
      </c>
      <c r="H113" s="355" t="n"/>
      <c r="I113" s="355" t="n"/>
      <c r="J113" s="355" t="n"/>
      <c r="K113" s="353" t="n"/>
      <c r="L113" s="353" t="n"/>
    </row>
    <row r="114">
      <c r="G114" s="355" t="inlineStr">
        <is>
          <t>Jurídica</t>
        </is>
      </c>
      <c r="H114" s="355" t="n"/>
      <c r="I114" s="355" t="n"/>
      <c r="J114" s="355" t="n"/>
      <c r="K114" s="353" t="n"/>
      <c r="L114" s="353" t="n"/>
    </row>
    <row r="115">
      <c r="G115" s="355" t="inlineStr">
        <is>
          <t>Financiera</t>
        </is>
      </c>
      <c r="H115" s="355" t="n"/>
      <c r="I115" s="355" t="n"/>
      <c r="J115" s="355" t="n"/>
      <c r="K115" s="353" t="n"/>
      <c r="L115" s="353" t="n"/>
    </row>
    <row r="116">
      <c r="G116" s="355" t="inlineStr">
        <is>
          <t>Sistemas y Tecnología</t>
        </is>
      </c>
      <c r="H116" s="355" t="n"/>
      <c r="I116" s="355" t="n"/>
      <c r="J116" s="355" t="n"/>
      <c r="K116" s="353" t="n"/>
      <c r="L116" s="353" t="n"/>
    </row>
    <row r="117" ht="14.25" customFormat="1" customHeight="1" s="316">
      <c r="G117" s="355" t="inlineStr">
        <is>
          <t>Bienes y Servicios</t>
        </is>
      </c>
      <c r="H117" s="355" t="n"/>
      <c r="I117" s="355" t="n"/>
      <c r="J117" s="355" t="n"/>
      <c r="K117" s="353" t="n"/>
      <c r="L117" s="353" t="n"/>
    </row>
    <row r="118" ht="14.25" customFormat="1" customHeight="1" s="316">
      <c r="G118" s="355" t="inlineStr">
        <is>
          <t>Documental</t>
        </is>
      </c>
      <c r="H118" s="355" t="n"/>
      <c r="I118" s="355" t="n"/>
      <c r="J118" s="355" t="n"/>
      <c r="K118" s="353" t="n"/>
      <c r="L118" s="353" t="n"/>
    </row>
    <row r="119" ht="14.25" customFormat="1" customHeight="1" s="316">
      <c r="G119" s="355" t="inlineStr">
        <is>
          <t>Apoyo Académico</t>
        </is>
      </c>
      <c r="H119" s="355" t="n"/>
      <c r="I119" s="355" t="n"/>
      <c r="J119" s="355" t="n"/>
      <c r="K119" s="353" t="n"/>
      <c r="L119" s="353" t="n"/>
    </row>
    <row r="120" ht="14.25" customFormat="1" customHeight="1" s="316">
      <c r="G120" s="355" t="inlineStr">
        <is>
          <t>Control Interno</t>
        </is>
      </c>
      <c r="H120" s="355" t="n"/>
      <c r="I120" s="355" t="n"/>
      <c r="J120" s="355" t="n"/>
    </row>
    <row r="121" ht="14.25" customFormat="1" customHeight="1" s="316">
      <c r="G121" s="355" t="inlineStr">
        <is>
          <t>Control Disciplinario</t>
        </is>
      </c>
      <c r="H121" s="355" t="n"/>
      <c r="I121" s="355" t="n"/>
      <c r="J121" s="355" t="n"/>
    </row>
    <row r="122" ht="14.25" customFormat="1" customHeight="1" s="316">
      <c r="G122" s="355" t="inlineStr">
        <is>
          <t>Servicio de Atención al Ciudadano</t>
        </is>
      </c>
      <c r="H122" s="355" t="n"/>
      <c r="I122" s="355" t="n"/>
      <c r="J122" s="355" t="n"/>
    </row>
  </sheetData>
  <sheetProtection selectLockedCells="0" selectUnlockedCells="0" algorithmName="SHA-512" sheet="1" objects="1" insertRows="1" insertHyperlinks="1" autoFilter="1" scenarios="1" formatColumns="1" deleteColumns="1" insertColumns="1" pivotTables="1" deleteRows="1" formatCells="1" saltValue="P44U+R1BipDLwS9ixkgJPQ==" formatRows="1" sort="1" spinCount="100000" hashValue="iTxhRoCIG6442H+9TX4qdZ/pNt9lN1Tuc/vUZ3HDXu0U0J1d/vkHGxq/dVE6eydF+bzMjU6dlAxRRbt8okRn1w=="/>
  <mergeCells count="162">
    <mergeCell ref="L17:M17"/>
    <mergeCell ref="K78:O78"/>
    <mergeCell ref="C61:F61"/>
    <mergeCell ref="C52:O52"/>
    <mergeCell ref="J35:O40"/>
    <mergeCell ref="G55:J55"/>
    <mergeCell ref="C72:F72"/>
    <mergeCell ref="C23:D24"/>
    <mergeCell ref="C81:F81"/>
    <mergeCell ref="K54:O54"/>
    <mergeCell ref="K80:O80"/>
    <mergeCell ref="K55:O55"/>
    <mergeCell ref="K64:O64"/>
    <mergeCell ref="C78:F78"/>
    <mergeCell ref="J41:O41"/>
    <mergeCell ref="B2:C4"/>
    <mergeCell ref="G72:J72"/>
    <mergeCell ref="G81:J81"/>
    <mergeCell ref="C62:F62"/>
    <mergeCell ref="K72:O72"/>
    <mergeCell ref="C15:O15"/>
    <mergeCell ref="G71:J71"/>
    <mergeCell ref="E23:G24"/>
    <mergeCell ref="K56:O56"/>
    <mergeCell ref="C64:F64"/>
    <mergeCell ref="C79:F79"/>
    <mergeCell ref="C73:F73"/>
    <mergeCell ref="J20:K22"/>
    <mergeCell ref="E6:L6"/>
    <mergeCell ref="J42:O42"/>
    <mergeCell ref="K71:O71"/>
    <mergeCell ref="Q17:Q18"/>
    <mergeCell ref="C26:O26"/>
    <mergeCell ref="C54:F54"/>
    <mergeCell ref="G82:J82"/>
    <mergeCell ref="C63:F63"/>
    <mergeCell ref="C17:D17"/>
    <mergeCell ref="G57:J57"/>
    <mergeCell ref="C16:O16"/>
    <mergeCell ref="G66:J66"/>
    <mergeCell ref="K73:O73"/>
    <mergeCell ref="G53:J53"/>
    <mergeCell ref="C56:F56"/>
    <mergeCell ref="K82:O82"/>
    <mergeCell ref="S27:T28"/>
    <mergeCell ref="M5:O5"/>
    <mergeCell ref="G74:J74"/>
    <mergeCell ref="K66:O66"/>
    <mergeCell ref="G68:J68"/>
    <mergeCell ref="G58:J58"/>
    <mergeCell ref="K74:O74"/>
    <mergeCell ref="K68:O68"/>
    <mergeCell ref="K83:O83"/>
    <mergeCell ref="L23:M24"/>
    <mergeCell ref="N23:O24"/>
    <mergeCell ref="C14:D14"/>
    <mergeCell ref="G85:J85"/>
    <mergeCell ref="C67:F67"/>
    <mergeCell ref="U19:U26"/>
    <mergeCell ref="M6:O6"/>
    <mergeCell ref="E14:O14"/>
    <mergeCell ref="G75:J75"/>
    <mergeCell ref="G84:J84"/>
    <mergeCell ref="K60:O60"/>
    <mergeCell ref="C20:D22"/>
    <mergeCell ref="J17:K17"/>
    <mergeCell ref="V27:V28"/>
    <mergeCell ref="C69:F69"/>
    <mergeCell ref="C83:F83"/>
    <mergeCell ref="E12:H12"/>
    <mergeCell ref="R17:R18"/>
    <mergeCell ref="S19:T26"/>
    <mergeCell ref="G77:J77"/>
    <mergeCell ref="K84:O84"/>
    <mergeCell ref="G67:J67"/>
    <mergeCell ref="H17:I17"/>
    <mergeCell ref="G61:J61"/>
    <mergeCell ref="K12:O12"/>
    <mergeCell ref="G70:J70"/>
    <mergeCell ref="K70:O70"/>
    <mergeCell ref="C27:I43"/>
    <mergeCell ref="G62:J62"/>
    <mergeCell ref="K65:O65"/>
    <mergeCell ref="E17:G17"/>
    <mergeCell ref="L20:O20"/>
    <mergeCell ref="K57:O57"/>
    <mergeCell ref="C71:F71"/>
    <mergeCell ref="J34:O34"/>
    <mergeCell ref="G65:J65"/>
    <mergeCell ref="C76:F76"/>
    <mergeCell ref="J27:O27"/>
    <mergeCell ref="C82:F82"/>
    <mergeCell ref="S17:V18"/>
    <mergeCell ref="G76:J76"/>
    <mergeCell ref="C57:F57"/>
    <mergeCell ref="C66:F66"/>
    <mergeCell ref="G60:J60"/>
    <mergeCell ref="C53:F53"/>
    <mergeCell ref="R27:R28"/>
    <mergeCell ref="K76:O76"/>
    <mergeCell ref="C77:F77"/>
    <mergeCell ref="E7:L8"/>
    <mergeCell ref="P17:P18"/>
    <mergeCell ref="K85:O85"/>
    <mergeCell ref="C68:F68"/>
    <mergeCell ref="G59:J59"/>
    <mergeCell ref="E13:O13"/>
    <mergeCell ref="C58:F58"/>
    <mergeCell ref="K75:O75"/>
    <mergeCell ref="N17:O17"/>
    <mergeCell ref="C12:D12"/>
    <mergeCell ref="K59:O59"/>
    <mergeCell ref="C45:O45"/>
    <mergeCell ref="J28:O33"/>
    <mergeCell ref="J23:K24"/>
    <mergeCell ref="K77:O77"/>
    <mergeCell ref="C5:D8"/>
    <mergeCell ref="C65:F65"/>
    <mergeCell ref="K61:O61"/>
    <mergeCell ref="C84:F84"/>
    <mergeCell ref="C80:F80"/>
    <mergeCell ref="G78:J78"/>
    <mergeCell ref="L18:M19"/>
    <mergeCell ref="C60:F60"/>
    <mergeCell ref="E20:G22"/>
    <mergeCell ref="K62:O62"/>
    <mergeCell ref="G80:J80"/>
    <mergeCell ref="C70:F70"/>
    <mergeCell ref="U27:U28"/>
    <mergeCell ref="G64:J64"/>
    <mergeCell ref="G79:J79"/>
    <mergeCell ref="G73:J73"/>
    <mergeCell ref="M7:O7"/>
    <mergeCell ref="G54:J54"/>
    <mergeCell ref="G63:J63"/>
    <mergeCell ref="E5:L5"/>
    <mergeCell ref="K79:O79"/>
    <mergeCell ref="H20:I22"/>
    <mergeCell ref="C10:O11"/>
    <mergeCell ref="R19:R26"/>
    <mergeCell ref="G56:J56"/>
    <mergeCell ref="K63:O63"/>
    <mergeCell ref="K81:O81"/>
    <mergeCell ref="M8:O8"/>
    <mergeCell ref="V19:V26"/>
    <mergeCell ref="C74:F74"/>
    <mergeCell ref="I12:J12"/>
    <mergeCell ref="K58:O58"/>
    <mergeCell ref="K67:O67"/>
    <mergeCell ref="C18:D19"/>
    <mergeCell ref="H23:I24"/>
    <mergeCell ref="C85:F85"/>
    <mergeCell ref="C55:F55"/>
    <mergeCell ref="N18:O19"/>
    <mergeCell ref="C75:F75"/>
    <mergeCell ref="K53:O53"/>
    <mergeCell ref="G69:J69"/>
    <mergeCell ref="E18:K19"/>
    <mergeCell ref="G83:J83"/>
    <mergeCell ref="C59:F59"/>
    <mergeCell ref="C13:D13"/>
    <mergeCell ref="K69:O69"/>
  </mergeCells>
  <dataValidations count="5">
    <dataValidation sqref="E13:O13" showDropDown="0" showInputMessage="1" showErrorMessage="1" allowBlank="1" type="list">
      <formula1>$G$100:$G$122</formula1>
    </dataValidation>
    <dataValidation sqref="E12:H12" showDropDown="0" showInputMessage="1" showErrorMessage="1" allowBlank="1" type="list">
      <formula1>$G$96:$G$99</formula1>
    </dataValidation>
    <dataValidation sqref="J17:K17" showDropDown="0" showInputMessage="1" showErrorMessage="1" allowBlank="1" type="list">
      <formula1>$J$96:$J$98</formula1>
    </dataValidation>
    <dataValidation sqref="J20:K22" showDropDown="0" showInputMessage="1" showErrorMessage="1" allowBlank="1" type="list">
      <formula1>$J$101:$J$107</formula1>
    </dataValidation>
    <dataValidation sqref="E20:G22" showDropDown="0" showInputMessage="1" showErrorMessage="1" allowBlank="1" type="list">
      <formula1>$J$99:$J$100</formula1>
    </dataValidation>
  </dataValidations>
  <hyperlinks>
    <hyperlink ref="B2" location="'MATRIZ DE INDICADORES'!A1" display="    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36.xml><?xml version="1.0" encoding="utf-8"?>
<worksheet xmlns="http://schemas.openxmlformats.org/spreadsheetml/2006/main">
  <sheetPr codeName="Hoja158">
    <tabColor rgb="FFEDE394"/>
    <outlinePr summaryBelow="1" summaryRight="1"/>
    <pageSetUpPr fitToPage="1"/>
  </sheetPr>
  <dimension ref="A1:AB93"/>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Misional</t>
        </is>
      </c>
      <c r="F12" s="801" t="n"/>
      <c r="G12" s="801" t="n"/>
      <c r="H12" s="802" t="n"/>
      <c r="I12" s="763" t="inlineStr">
        <is>
          <t>NOMBRE DEL INDICADOR</t>
        </is>
      </c>
      <c r="J12" s="802" t="n"/>
      <c r="K12" s="705" t="inlineStr">
        <is>
          <t>Relación profesor - estudiante (Maestrías)</t>
        </is>
      </c>
      <c r="L12" s="808" t="n"/>
      <c r="M12" s="808" t="n"/>
      <c r="N12" s="808" t="n"/>
      <c r="O12" s="807" t="n"/>
      <c r="P12" s="245" t="n"/>
    </row>
    <row r="13" customFormat="1" s="243">
      <c r="B13" s="245" t="n"/>
      <c r="C13" s="684" t="inlineStr">
        <is>
          <t>PROCESO GESTIÓN</t>
        </is>
      </c>
      <c r="D13" s="802" t="n"/>
      <c r="E13" s="706" t="inlineStr">
        <is>
          <t>Formación y Aprendizaje</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Vicerrectoría Académica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3</v>
      </c>
      <c r="F17" s="801" t="n"/>
      <c r="G17" s="802" t="n"/>
      <c r="H17" s="684" t="inlineStr">
        <is>
          <t>TIPO DE INDICADOR</t>
        </is>
      </c>
      <c r="I17" s="802" t="n"/>
      <c r="J17" s="481" t="inlineStr">
        <is>
          <t>Acreditación</t>
        </is>
      </c>
      <c r="K17" s="802" t="n"/>
      <c r="L17" s="684" t="inlineStr">
        <is>
          <t>META ANUAL</t>
        </is>
      </c>
      <c r="M17" s="802" t="n"/>
      <c r="N17" s="715" t="n">
        <v>20</v>
      </c>
      <c r="O17" s="802" t="n"/>
      <c r="P17" s="544" t="n"/>
    </row>
    <row r="18" ht="15" customFormat="1" customHeight="1" s="243">
      <c r="B18" s="245" t="n"/>
      <c r="C18" s="684" t="inlineStr">
        <is>
          <t>FORMULA</t>
        </is>
      </c>
      <c r="D18" s="800" t="n"/>
      <c r="E18" s="684" t="inlineStr">
        <is>
          <t>NUMERADOR</t>
        </is>
      </c>
      <c r="F18" s="802" t="n"/>
      <c r="G18" s="762" t="inlineStr">
        <is>
          <t>N° de estudiantes por programa académico</t>
        </is>
      </c>
      <c r="H18" s="801" t="n"/>
      <c r="I18" s="801" t="n"/>
      <c r="J18" s="801" t="n"/>
      <c r="K18" s="802" t="n"/>
      <c r="L18" s="684" t="inlineStr">
        <is>
          <t>UNIDAD DE MEDIDA</t>
        </is>
      </c>
      <c r="M18" s="800" t="n"/>
      <c r="N18" s="824" t="inlineStr">
        <is>
          <t>Estudiantes x Docente</t>
        </is>
      </c>
      <c r="O18" s="800" t="n"/>
    </row>
    <row r="19" ht="15.75" customFormat="1" customHeight="1" s="243">
      <c r="B19" s="245" t="n"/>
      <c r="C19" s="806" t="n"/>
      <c r="D19" s="807" t="n"/>
      <c r="E19" s="684" t="inlineStr">
        <is>
          <t>DENOMINADOR</t>
        </is>
      </c>
      <c r="F19" s="802" t="n"/>
      <c r="G19" s="762" t="inlineStr">
        <is>
          <t>Total de profesores que prestan servicio al programa</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Negativa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customFormat="1" s="243">
      <c r="B22" s="245" t="n"/>
      <c r="C22" s="806" t="n"/>
      <c r="D22" s="807" t="n"/>
      <c r="E22" s="806" t="n"/>
      <c r="F22" s="808" t="n"/>
      <c r="G22" s="807" t="n"/>
      <c r="H22" s="806" t="n"/>
      <c r="I22" s="807" t="n"/>
      <c r="J22" s="806" t="n"/>
      <c r="K22" s="807" t="n"/>
      <c r="L22" s="327" t="inlineStr">
        <is>
          <t>31 - 39</t>
        </is>
      </c>
      <c r="M22" s="328" t="inlineStr">
        <is>
          <t>21 - 30</t>
        </is>
      </c>
      <c r="N22" s="112" t="inlineStr">
        <is>
          <t>20</t>
        </is>
      </c>
      <c r="O22" s="255" t="inlineStr">
        <is>
          <t>19 - 0</t>
        </is>
      </c>
      <c r="P22" s="245" t="n"/>
    </row>
    <row r="23" ht="26.25" customFormat="1" customHeight="1" s="243">
      <c r="B23" s="245" t="n"/>
      <c r="C23" s="684" t="inlineStr">
        <is>
          <t>ORIGEN DE DATOS NUMERADOR</t>
        </is>
      </c>
      <c r="D23" s="802" t="n"/>
      <c r="E23" s="475" t="inlineStr">
        <is>
          <t>Base de datos Admisiones y Registro - Talento Humano - Desarrollo Académico</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Base de datos Admisiones y Registro - Talento Humano - Desarrollo Académico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Una vez realizada la verificación de datos y realizada la medición se pudo observar que se da cumplimiento a la meta anual propuesta por el proceso encontrándose en una escala de medición "excelente". Lo que permite concluir que se está dando cumplimiento a las condiciones de calidad con las cuales se obtienen los requisitos calificados y la acreditación de alta calidad.</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6.5" customFormat="1" customHeight="1" s="243">
      <c r="B34" s="245" t="n"/>
      <c r="C34" s="803" t="n"/>
      <c r="I34" s="804" t="n"/>
      <c r="J34" s="808" t="n"/>
      <c r="K34" s="808" t="n"/>
      <c r="L34" s="808" t="n"/>
      <c r="M34" s="808" t="n"/>
      <c r="N34" s="808" t="n"/>
      <c r="O34" s="807" t="n"/>
      <c r="P34" s="245" t="n"/>
    </row>
    <row r="35" ht="15.75" customFormat="1" customHeight="1" s="243">
      <c r="B35" s="245" t="n"/>
      <c r="C35" s="803" t="n"/>
      <c r="I35" s="804" t="n"/>
      <c r="J35" s="400" t="inlineStr">
        <is>
          <t>ACCIÓN FORMULADA</t>
        </is>
      </c>
      <c r="O35" s="804" t="n"/>
      <c r="P35" s="245" t="n"/>
    </row>
    <row r="36" ht="16.5" customFormat="1" customHeight="1" s="243">
      <c r="B36" s="245" t="n"/>
      <c r="C36" s="803" t="n"/>
      <c r="I36" s="804" t="n"/>
      <c r="J36" s="394" t="inlineStr">
        <is>
          <t>N/A</t>
        </is>
      </c>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54" customFormat="1" customHeight="1" s="247">
      <c r="B47" s="246" t="n"/>
      <c r="C47" s="168">
        <f>G18</f>
        <v/>
      </c>
      <c r="D47" s="762" t="n">
        <v>107</v>
      </c>
      <c r="E47" s="762" t="n"/>
      <c r="F47" s="762" t="n"/>
      <c r="G47" s="762" t="n"/>
      <c r="H47" s="762" t="n"/>
      <c r="I47" s="762" t="n"/>
      <c r="J47" s="762" t="n"/>
      <c r="K47" s="762" t="n"/>
      <c r="L47" s="762" t="n"/>
      <c r="M47" s="762" t="n"/>
      <c r="N47" s="762" t="n"/>
      <c r="O47" s="762" t="n"/>
      <c r="P47" s="246" t="n"/>
    </row>
    <row r="48" ht="47.25" customFormat="1" customHeight="1" s="247">
      <c r="B48" s="246" t="n"/>
      <c r="C48" s="168">
        <f>G19</f>
        <v/>
      </c>
      <c r="D48" s="762" t="n">
        <v>20</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823">
        <f>IFERROR(IF($E$17=3,D47/D48,IF($E$17=2,D47,"")),"")</f>
        <v/>
      </c>
      <c r="E49" s="823">
        <f>IFERROR(IF($E$17=3,E47/E48,IF($E$17=2,E47,"")),"")</f>
        <v/>
      </c>
      <c r="F49" s="823">
        <f>IFERROR(IF($E$17=3,F47/F48,IF($E$17=2,F47,"")),"")</f>
        <v/>
      </c>
      <c r="G49" s="823">
        <f>IFERROR(IF($E$17=3,G47/G48,IF($E$17=2,G47,"")),"")</f>
        <v/>
      </c>
      <c r="H49" s="348">
        <f>IFERROR(IF($E$17=1,H47/H48,IF($E$17=2,H47,"")),"")</f>
        <v/>
      </c>
      <c r="I49" s="348">
        <f>IFERROR(IF($E$17=1,I47/I48,IF($E$17=2,I47,"")),"")</f>
        <v/>
      </c>
      <c r="J49" s="348">
        <f>IFERROR(IF($E$17=1,J47/J48,IF($E$17=2,J47,"")),"")</f>
        <v/>
      </c>
      <c r="K49" s="348">
        <f>IFERROR(IF($E$17=1,K47/K48,IF($E$17=2,K47,"")),"")</f>
        <v/>
      </c>
      <c r="L49" s="348">
        <f>IFERROR(IF($E$17=1,L47/L48,IF($E$17=2,L47,"")),"")</f>
        <v/>
      </c>
      <c r="M49" s="348">
        <f>IFERROR(IF($E$17=1,M47/M48,IF($E$17=2,M47,"")),"")</f>
        <v/>
      </c>
      <c r="N49" s="348">
        <f>IFERROR(IF($E$17=1,N47/N48,IF($E$17=2,N47,"")),"")</f>
        <v/>
      </c>
      <c r="O49" s="348">
        <f>IFERROR(IF($E$17=1,O47/O48,IF($E$17=2,O47,"")),"")</f>
        <v/>
      </c>
      <c r="P49" s="246" t="n"/>
    </row>
    <row r="50" customFormat="1" s="247">
      <c r="B50" s="246" t="n"/>
      <c r="C50" s="347" t="inlineStr">
        <is>
          <t>META PONDERADA</t>
        </is>
      </c>
      <c r="D50" s="348">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348">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348">
        <f>IF(AND(N23="ANUAL",J23="MENSUAL"),N17/12+E50,IF(AND(N23="ANUAL",J23="TRIMESTRAL"),N17/4+E50,IF(AND(N23="SEMESTRAL",J23="MENSUAL"),N17/6+E50,IF(AND(N23="SEMESTRAL",J23="TRIMESTRAL"),N17/2,IF(AND(N23="TRIMESTRAL",J23="MENSUAL"),N17/3+E50,IF(AND(N23="TRIMESTRAL",J23="TRIMESTRAL"),N17,IF(AND(N23="MENSUAL",J23="MENSUAL"),N17,"")))))))</f>
        <v/>
      </c>
      <c r="G50" s="348">
        <f>IF(AND(N23="ANUAL",J23="MENSUAL"),N17/12+F50,IF(AND(N23="ANUAL",J23="TRIMESTRAL"),N17/4+F50,IF(AND(N23="SEMESTRAL",J23="MENSUAL"),N17/6+F50,IF(AND(N23="SEMESTRAL",J23="TRIMESTRAL"),N17/2+F50,IF(AND(N23="TRIMESTRAL",J23="MENSUAL"),N17/3,IF(AND(N23="TRIMESTRAL",J23="TRIMESTRAL"),N17,IF(AND(N23="MENSUAL",J23="MENSUAL"),N17,"")))))))</f>
        <v/>
      </c>
      <c r="H50" s="348">
        <f>IF(AND($N$23="ANUAL",$J$23="MENSUAL"),$N$17/12+G50,IF(AND(N23="SEMESTRAL",J23="MENSUAL"),N17/6+G50,IF(AND(N23="TRIMESTRAL",J23="MENSUAL"),N17/3+G50,IF(AND(N23="MENSUAL",J23="MENSUAL"),N17,""))))</f>
        <v/>
      </c>
      <c r="I50" s="348">
        <f>IF(AND($N$23="ANUAL",$J$23="MENSUAL"),$N$17/12+H50,IF(AND(N23="SEMESTRAL",J23="MENSUAL"),N17/6+H50,IF(AND(N23="TRIMESTRAL",J23="MENSUAL"),N17/3+H50,IF(AND(N23="MENSUAL",J23="MENSUAL"),N17,""))))</f>
        <v/>
      </c>
      <c r="J50" s="348">
        <f>IF(AND($N$23="ANUAL",$J$23="MENSUAL"),$N$17/12+I50,IF(AND(N23="SEMESTRAL",J23="MENSUAL"),N17/6,IF(AND(N23="TRIMESTRAL",J23="MENSUAL"),N17/3,IF(AND(N23="MENSUAL",J23="MENSUAL"),N17,""))))</f>
        <v/>
      </c>
      <c r="K50" s="348">
        <f>IF(AND($N$23="ANUAL",$J$23="MENSUAL"),$N$17/12+J50,IF(AND(N23="SEMESTRAL",J23="MENSUAL"),N17/6+J50,IF(AND(N23="TRIMESTRAL",J23="MENSUAL"),N17/3+J50,IF(AND(N23="MENSUAL",J23="MENSUAL"),N17,""))))</f>
        <v/>
      </c>
      <c r="L50" s="348">
        <f>IF(AND($N$23="ANUAL",$J$23="MENSUAL"),$N$17/12+K50,IF(AND(N23="SEMESTRAL",J23="MENSUAL"),N17/6+K50,IF(AND(N23="TRIMESTRAL",J23="MENSUAL"),N17/3+K50,IF(AND(N23="MENSUAL",J23="MENSUAL"),N17,""))))</f>
        <v/>
      </c>
      <c r="M50" s="348">
        <f>IF(AND($N$23="ANUAL",$J$23="MENSUAL"),$N$17/12+L50,IF(AND(N23="SEMESTRAL",J23="MENSUAL"),N17/6+L50,IF(AND(N23="TRIMESTRAL",J23="MENSUAL"),N17/3,IF(AND(N23="MENSUAL",J23="MENSUAL"),N17,""))))</f>
        <v/>
      </c>
      <c r="N50" s="348">
        <f>IF(AND($N$23="ANUAL",$J$23="MENSUAL"),$N$17/12+M50,IF(AND(N23="SEMESTRAL",J23="MENSUAL"),N17/6+M50,IF(AND(N23="TRIMESTRAL",J23="MENSUAL"),N17/3+M50,IF(AND(N23="MENSUAL",J23="MENSUAL"),N17,""))))</f>
        <v/>
      </c>
      <c r="O50" s="348">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87" customFormat="1" customHeight="1" s="317">
      <c r="A54" s="316" t="n"/>
      <c r="B54" s="318" t="n"/>
      <c r="C54" s="785" t="inlineStr">
        <is>
          <t>Maestría en Educación - Fusagasugá</t>
        </is>
      </c>
      <c r="D54" s="820" t="n"/>
      <c r="E54" s="820" t="n"/>
      <c r="F54" s="821" t="n"/>
      <c r="G54" s="392">
        <f>67/7</f>
        <v/>
      </c>
      <c r="H54" s="820" t="n"/>
      <c r="I54" s="820" t="n"/>
      <c r="J54" s="821" t="n"/>
      <c r="K54" s="534"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54" s="820" t="n"/>
      <c r="M54" s="820" t="n"/>
      <c r="N54" s="820" t="n"/>
      <c r="O54" s="821" t="n"/>
      <c r="P54" s="318" t="n"/>
      <c r="Q54" s="316" t="n"/>
      <c r="R54" s="316" t="n"/>
      <c r="S54" s="316" t="n"/>
      <c r="T54" s="316" t="n"/>
      <c r="U54" s="316" t="n"/>
      <c r="V54" s="316" t="n"/>
      <c r="W54" s="316" t="n"/>
      <c r="X54" s="316" t="n"/>
      <c r="Y54" s="316" t="n"/>
      <c r="Z54" s="316" t="n"/>
      <c r="AA54" s="316" t="n"/>
      <c r="AB54" s="316" t="n"/>
    </row>
    <row r="55" ht="72.75" customFormat="1" customHeight="1" s="317">
      <c r="A55" s="316" t="n"/>
      <c r="B55" s="318" t="n"/>
      <c r="C55" s="785" t="inlineStr">
        <is>
          <t>Maestría en Educación - Chía</t>
        </is>
      </c>
      <c r="D55" s="820" t="n"/>
      <c r="E55" s="820" t="n"/>
      <c r="F55" s="821" t="n"/>
      <c r="G55" s="392" t="n">
        <v>4.333333333333333</v>
      </c>
      <c r="H55" s="820" t="n"/>
      <c r="I55" s="820" t="n"/>
      <c r="J55" s="821" t="n"/>
      <c r="K55" s="513" t="inlineStr">
        <is>
          <t xml:space="preserve">El indicador permite cumplir de manera satisfactoria la cantidad de docentes según la cantidad de estudiantes de acuerdo a los estándares establecidos ya que permite tener una relación de 5 estudiantes por docente lo que demuestra una alta calidad en este sentido teniendo en cuenta que es un programa de maestría </t>
        </is>
      </c>
      <c r="L55" s="820" t="n"/>
      <c r="M55" s="820" t="n"/>
      <c r="N55" s="820" t="n"/>
      <c r="O55" s="821" t="n"/>
      <c r="P55" s="318" t="n"/>
      <c r="Q55" s="316" t="n"/>
      <c r="R55" s="316" t="n"/>
      <c r="S55" s="316" t="n"/>
      <c r="T55" s="316" t="n"/>
      <c r="U55" s="316" t="n"/>
      <c r="V55" s="316" t="n"/>
      <c r="W55" s="316" t="n"/>
      <c r="X55" s="316" t="n"/>
      <c r="Y55" s="316" t="n"/>
      <c r="Z55" s="316" t="n"/>
      <c r="AA55" s="316" t="n"/>
      <c r="AB55" s="316" t="n"/>
    </row>
    <row r="56" ht="58.5" customFormat="1" customHeight="1" s="317">
      <c r="A56" s="316" t="n"/>
      <c r="B56" s="318" t="n"/>
      <c r="C56" s="785" t="inlineStr">
        <is>
          <t>Maestría en Ciencias Ambientales - Fusagasugá</t>
        </is>
      </c>
      <c r="D56" s="820" t="n"/>
      <c r="E56" s="820" t="n"/>
      <c r="F56" s="821" t="n"/>
      <c r="G56" s="392" t="n">
        <v>2.7</v>
      </c>
      <c r="H56" s="820" t="n"/>
      <c r="I56" s="820" t="n"/>
      <c r="J56" s="821" t="n"/>
      <c r="K56" s="534" t="inlineStr">
        <is>
          <t>Se da un valor de 2.7 estudiantes por docente, lo que demuestra que se da un trabajo personalizado y de calidad, dando cumplimiento al Documento Maestro, donde se estipula alrededor de 25 estudiantes con 15 docentes de planta, tiempo completo y de cátedra.</t>
        </is>
      </c>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349" t="n"/>
      <c r="D57" s="350" t="n"/>
      <c r="E57" s="350" t="n"/>
      <c r="F57" s="350" t="n"/>
      <c r="G57" s="350" t="n"/>
      <c r="H57" s="350" t="n"/>
      <c r="I57" s="350" t="n"/>
      <c r="J57" s="350" t="n"/>
      <c r="K57" s="350" t="n"/>
      <c r="L57" s="350" t="n"/>
      <c r="M57" s="350" t="n"/>
      <c r="N57" s="350" t="n"/>
      <c r="O57" s="350" t="n"/>
      <c r="P57" s="318" t="n"/>
      <c r="Q57" s="316" t="n"/>
      <c r="R57" s="316" t="n"/>
      <c r="S57" s="316" t="n"/>
      <c r="T57" s="316" t="n"/>
      <c r="U57" s="316" t="n"/>
      <c r="V57" s="316" t="n"/>
      <c r="W57" s="316" t="n"/>
      <c r="X57" s="316" t="n"/>
      <c r="Y57" s="316" t="n"/>
      <c r="Z57" s="316" t="n"/>
      <c r="AA57" s="316" t="n"/>
      <c r="AB57" s="316" t="n"/>
    </row>
    <row r="58" customFormat="1" s="317">
      <c r="A58" s="316" t="n"/>
      <c r="B58" s="318" t="n"/>
      <c r="C58" s="349" t="n"/>
      <c r="D58" s="350" t="n"/>
      <c r="E58" s="350" t="n"/>
      <c r="F58" s="350" t="n"/>
      <c r="G58" s="350" t="n"/>
      <c r="H58" s="350" t="n"/>
      <c r="I58" s="350" t="n"/>
      <c r="J58" s="350" t="n"/>
      <c r="K58" s="350" t="n"/>
      <c r="L58" s="350" t="n"/>
      <c r="M58" s="350" t="n"/>
      <c r="N58" s="350" t="n"/>
      <c r="O58" s="350" t="n"/>
      <c r="P58" s="318" t="n"/>
      <c r="Q58" s="316" t="n"/>
      <c r="R58" s="316" t="n"/>
      <c r="S58" s="316" t="n"/>
      <c r="T58" s="316" t="n"/>
      <c r="U58" s="316" t="n"/>
      <c r="V58" s="316" t="n"/>
      <c r="W58" s="316" t="n"/>
      <c r="X58" s="316" t="n"/>
      <c r="Y58" s="316" t="n"/>
      <c r="Z58" s="316" t="n"/>
      <c r="AA58" s="316" t="n"/>
      <c r="AB58" s="316" t="n"/>
    </row>
    <row r="61" customFormat="1" s="260">
      <c r="C61" s="259" t="n"/>
      <c r="D61" s="259" t="n"/>
      <c r="E61" s="259" t="n"/>
      <c r="F61" s="259" t="n"/>
      <c r="G61" s="259" t="n"/>
      <c r="H61" s="259" t="n"/>
      <c r="I61" s="259" t="n"/>
      <c r="J61" s="259" t="n"/>
      <c r="K61" s="259" t="n"/>
      <c r="L61" s="259" t="n"/>
      <c r="M61" s="259" t="n"/>
      <c r="N61" s="259" t="n"/>
      <c r="O61" s="259" t="n"/>
    </row>
    <row r="62" customFormat="1" s="260">
      <c r="C62" s="259" t="n"/>
      <c r="D62" s="259" t="n"/>
      <c r="E62" s="259" t="n"/>
      <c r="F62" s="259" t="n"/>
      <c r="G62" s="259" t="n"/>
      <c r="H62" s="259" t="n"/>
      <c r="I62" s="259" t="n"/>
      <c r="J62" s="259" t="n"/>
      <c r="K62" s="259" t="n"/>
      <c r="L62" s="259" t="n"/>
      <c r="M62" s="259" t="n"/>
      <c r="N62" s="259" t="n"/>
      <c r="O62" s="259" t="n"/>
    </row>
    <row r="63" customFormat="1" s="260">
      <c r="C63" s="259" t="n"/>
      <c r="D63" s="259" t="n"/>
      <c r="E63" s="259" t="n"/>
      <c r="F63" s="259" t="n"/>
      <c r="G63" s="259" t="n"/>
      <c r="H63" s="259" t="n"/>
      <c r="I63" s="259" t="n"/>
      <c r="J63" s="259" t="n"/>
      <c r="K63" s="259" t="n"/>
      <c r="L63" s="259" t="n"/>
      <c r="M63" s="259" t="n"/>
      <c r="N63" s="259" t="n"/>
      <c r="O63" s="259" t="n"/>
    </row>
    <row r="64" customFormat="1" s="260">
      <c r="C64" s="259" t="n"/>
      <c r="D64" s="259" t="n"/>
      <c r="E64" s="259" t="n"/>
      <c r="F64" s="259" t="n"/>
      <c r="G64" s="259" t="n"/>
      <c r="H64" s="259" t="n"/>
      <c r="I64" s="259" t="n"/>
      <c r="J64" s="259" t="n"/>
      <c r="K64" s="259" t="n"/>
      <c r="L64" s="259" t="n"/>
      <c r="M64" s="259" t="n"/>
      <c r="N64" s="259" t="n"/>
      <c r="O64" s="259" t="n"/>
    </row>
    <row r="65" customFormat="1" s="260">
      <c r="C65" s="259" t="n"/>
      <c r="D65" s="259" t="n"/>
      <c r="E65" s="259" t="n"/>
      <c r="F65" s="259" t="n"/>
      <c r="G65" s="259" t="n"/>
      <c r="H65" s="259" t="n"/>
      <c r="I65" s="259" t="n"/>
      <c r="J65" s="259" t="n"/>
      <c r="K65" s="259" t="n"/>
      <c r="L65" s="259" t="n"/>
      <c r="M65" s="259" t="n"/>
      <c r="N65" s="259" t="n"/>
      <c r="O65" s="259"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355" t="inlineStr">
        <is>
          <t>Estratégico</t>
        </is>
      </c>
      <c r="H67" s="262" t="n"/>
      <c r="I67" s="262" t="n"/>
      <c r="J67" s="355" t="inlineStr">
        <is>
          <t>Eficacia</t>
        </is>
      </c>
      <c r="K67" s="259" t="n"/>
      <c r="L67" s="259" t="n"/>
      <c r="M67" s="259" t="n"/>
      <c r="N67" s="259" t="n"/>
      <c r="O67" s="259" t="n"/>
    </row>
    <row r="68" customFormat="1" s="260">
      <c r="C68" s="259" t="n"/>
      <c r="D68" s="259" t="n"/>
      <c r="E68" s="259" t="n"/>
      <c r="F68" s="259" t="n"/>
      <c r="G68" s="355" t="inlineStr">
        <is>
          <t>Misional</t>
        </is>
      </c>
      <c r="H68" s="262" t="n"/>
      <c r="I68" s="262" t="n"/>
      <c r="J68" s="355" t="inlineStr">
        <is>
          <t>Eficiencia</t>
        </is>
      </c>
      <c r="K68" s="259" t="n"/>
      <c r="L68" s="259" t="n"/>
      <c r="M68" s="259" t="n"/>
      <c r="N68" s="259" t="n"/>
      <c r="O68" s="259" t="n"/>
    </row>
    <row r="69" customFormat="1" s="260">
      <c r="C69" s="259" t="n"/>
      <c r="D69" s="259" t="n"/>
      <c r="E69" s="259" t="n"/>
      <c r="F69" s="259" t="n"/>
      <c r="G69" s="355" t="inlineStr">
        <is>
          <t>Apoyo</t>
        </is>
      </c>
      <c r="H69" s="262" t="n"/>
      <c r="I69" s="262" t="n"/>
      <c r="J69" s="355" t="inlineStr">
        <is>
          <t>Acreditación</t>
        </is>
      </c>
      <c r="K69" s="259" t="n"/>
      <c r="L69" s="259" t="n"/>
      <c r="M69" s="259" t="n"/>
      <c r="N69" s="259" t="n"/>
      <c r="O69" s="259" t="n"/>
    </row>
    <row r="70" customFormat="1" s="260">
      <c r="C70" s="259" t="n"/>
      <c r="D70" s="259" t="n"/>
      <c r="E70" s="259" t="n"/>
      <c r="F70" s="259" t="n"/>
      <c r="G70" s="355" t="inlineStr">
        <is>
          <t>Seguimiento, Medición, Análisis y Evaluación</t>
        </is>
      </c>
      <c r="H70" s="262" t="n"/>
      <c r="I70" s="262" t="n"/>
      <c r="J70" s="355" t="inlineStr">
        <is>
          <t>Positiva</t>
        </is>
      </c>
      <c r="K70" s="259" t="n"/>
      <c r="L70" s="259" t="n"/>
      <c r="M70" s="259" t="n"/>
      <c r="N70" s="259" t="n"/>
      <c r="O70" s="259" t="n"/>
    </row>
    <row r="71" customFormat="1" s="260">
      <c r="C71" s="259" t="n"/>
      <c r="D71" s="259" t="n"/>
      <c r="E71" s="259" t="n"/>
      <c r="F71" s="259" t="n"/>
      <c r="G71" s="355" t="inlineStr">
        <is>
          <t>Direccionamiento Estratégico</t>
        </is>
      </c>
      <c r="H71" s="262" t="n"/>
      <c r="I71" s="262" t="n"/>
      <c r="J71" s="355" t="inlineStr">
        <is>
          <t>Negativa</t>
        </is>
      </c>
      <c r="K71" s="259" t="n"/>
      <c r="L71" s="259" t="n"/>
      <c r="M71" s="259" t="n"/>
      <c r="N71" s="259" t="n"/>
      <c r="O71" s="259" t="n"/>
    </row>
    <row r="72" customFormat="1" s="260">
      <c r="C72" s="259" t="n"/>
      <c r="D72" s="259" t="n"/>
      <c r="E72" s="259" t="n"/>
      <c r="F72" s="259" t="n"/>
      <c r="G72" s="355" t="inlineStr">
        <is>
          <t>Planeación Institucional</t>
        </is>
      </c>
      <c r="H72" s="262" t="n"/>
      <c r="I72" s="262" t="n"/>
      <c r="J72" s="355" t="inlineStr">
        <is>
          <t>Por Unidad Regional</t>
        </is>
      </c>
      <c r="K72" s="259" t="n"/>
      <c r="L72" s="259" t="n"/>
      <c r="M72" s="259" t="n"/>
      <c r="N72" s="259" t="n"/>
      <c r="O72" s="259" t="n"/>
    </row>
    <row r="73" customFormat="1" s="260">
      <c r="C73" s="259" t="n"/>
      <c r="D73" s="259" t="n"/>
      <c r="E73" s="259" t="n"/>
      <c r="F73" s="259" t="n"/>
      <c r="G73" s="355" t="inlineStr">
        <is>
          <t>Proyectos Especiales y Relaciones Interinstitucionales</t>
        </is>
      </c>
      <c r="H73" s="262" t="n"/>
      <c r="I73" s="262" t="n"/>
      <c r="J73" s="355" t="inlineStr">
        <is>
          <t>Por Facultad</t>
        </is>
      </c>
      <c r="K73" s="259" t="n"/>
      <c r="L73" s="259" t="n"/>
      <c r="M73" s="259" t="n"/>
      <c r="N73" s="259" t="n"/>
      <c r="O73" s="259" t="n"/>
    </row>
    <row r="74" customFormat="1" s="260">
      <c r="C74" s="259" t="n"/>
      <c r="D74" s="259" t="n"/>
      <c r="E74" s="259" t="n"/>
      <c r="F74" s="259" t="n"/>
      <c r="G74" s="355" t="inlineStr">
        <is>
          <t>Sistemas Integrados</t>
        </is>
      </c>
      <c r="H74" s="262" t="n"/>
      <c r="I74" s="262" t="n"/>
      <c r="J74" s="355" t="inlineStr">
        <is>
          <t>Por Programa Académico</t>
        </is>
      </c>
      <c r="K74" s="259" t="n"/>
      <c r="L74" s="259" t="n"/>
      <c r="M74" s="259" t="n"/>
      <c r="N74" s="259" t="n"/>
      <c r="O74" s="259" t="n"/>
    </row>
    <row r="75" customFormat="1" s="260">
      <c r="C75" s="259" t="n"/>
      <c r="D75" s="259" t="n"/>
      <c r="E75" s="259" t="n"/>
      <c r="F75" s="259" t="n"/>
      <c r="G75" s="355" t="inlineStr">
        <is>
          <t>Autoevaluación y Acreditación</t>
        </is>
      </c>
      <c r="H75" s="262" t="n"/>
      <c r="I75" s="262" t="n"/>
      <c r="J75" s="355" t="inlineStr">
        <is>
          <t>Por área</t>
        </is>
      </c>
      <c r="K75" s="259" t="n"/>
      <c r="L75" s="259" t="n"/>
      <c r="M75" s="259" t="n"/>
      <c r="N75" s="259" t="n"/>
      <c r="O75" s="259" t="n"/>
    </row>
    <row r="76" customFormat="1" s="260">
      <c r="C76" s="259" t="n"/>
      <c r="D76" s="259" t="n"/>
      <c r="E76" s="259" t="n"/>
      <c r="F76" s="259" t="n"/>
      <c r="G76" s="355" t="inlineStr">
        <is>
          <t>Comunicaciones</t>
        </is>
      </c>
      <c r="H76" s="262" t="n"/>
      <c r="I76" s="262" t="n"/>
      <c r="J76" s="355" t="inlineStr">
        <is>
          <t>Por Laboratorio</t>
        </is>
      </c>
      <c r="K76" s="259" t="n"/>
      <c r="L76" s="259" t="n"/>
      <c r="M76" s="259" t="n"/>
      <c r="N76" s="259" t="n"/>
      <c r="O76" s="259" t="n"/>
    </row>
    <row r="77" customFormat="1" s="260">
      <c r="C77" s="259" t="n"/>
      <c r="D77" s="259" t="n"/>
      <c r="E77" s="259" t="n"/>
      <c r="F77" s="259" t="n"/>
      <c r="G77" s="355" t="inlineStr">
        <is>
          <t>Formación y Aprendizaje</t>
        </is>
      </c>
      <c r="H77" s="262" t="n"/>
      <c r="I77" s="262" t="n"/>
      <c r="J77" s="355" t="inlineStr">
        <is>
          <t>Otros</t>
        </is>
      </c>
      <c r="K77" s="259" t="n"/>
      <c r="L77" s="259" t="n"/>
      <c r="M77" s="259" t="n"/>
      <c r="N77" s="259" t="n"/>
      <c r="O77" s="259" t="n"/>
    </row>
    <row r="78" customFormat="1" s="260">
      <c r="C78" s="259" t="n"/>
      <c r="D78" s="259" t="n"/>
      <c r="E78" s="259" t="n"/>
      <c r="F78" s="259" t="n"/>
      <c r="G78" s="355" t="inlineStr">
        <is>
          <t>Ciencia, Tecnología e Innovación</t>
        </is>
      </c>
      <c r="H78" s="262" t="n"/>
      <c r="I78" s="262" t="n"/>
      <c r="J78" s="355" t="inlineStr">
        <is>
          <t>No Aplica</t>
        </is>
      </c>
      <c r="K78" s="259" t="n"/>
      <c r="L78" s="259" t="n"/>
      <c r="M78" s="259" t="n"/>
      <c r="N78" s="259" t="n"/>
      <c r="O78" s="259" t="n"/>
    </row>
    <row r="79">
      <c r="G79" s="355" t="inlineStr">
        <is>
          <t>Interacción Social Universitaria</t>
        </is>
      </c>
      <c r="H79" s="262" t="n"/>
      <c r="I79" s="262" t="n"/>
      <c r="J79" s="262" t="n"/>
      <c r="K79" s="259" t="n"/>
      <c r="L79" s="259" t="n"/>
    </row>
    <row r="80">
      <c r="G80" s="355" t="inlineStr">
        <is>
          <t>Bienestar Universitario</t>
        </is>
      </c>
      <c r="H80" s="262" t="n"/>
      <c r="I80" s="262" t="n"/>
      <c r="J80" s="262" t="n"/>
      <c r="K80" s="259" t="n"/>
      <c r="L80" s="259" t="n"/>
    </row>
    <row r="81">
      <c r="G81" s="355" t="inlineStr">
        <is>
          <t>Admisiones y Registro</t>
        </is>
      </c>
      <c r="H81" s="262" t="n"/>
      <c r="I81" s="262" t="n"/>
      <c r="J81" s="262" t="n"/>
      <c r="K81" s="259" t="n"/>
      <c r="L81" s="259" t="n"/>
    </row>
    <row r="82">
      <c r="G82" s="355" t="inlineStr">
        <is>
          <t>Graduados</t>
        </is>
      </c>
      <c r="H82" s="262" t="n"/>
      <c r="I82" s="262" t="n"/>
      <c r="J82" s="262" t="n"/>
      <c r="K82" s="259" t="n"/>
      <c r="L82" s="259" t="n"/>
    </row>
    <row r="83">
      <c r="G83" s="355" t="inlineStr">
        <is>
          <t>Dialogando con el Mundo</t>
        </is>
      </c>
      <c r="H83" s="262" t="n"/>
      <c r="I83" s="262" t="n"/>
      <c r="J83" s="262" t="n"/>
      <c r="K83" s="259" t="n"/>
      <c r="L83" s="259" t="n"/>
    </row>
    <row r="84">
      <c r="G84" s="355" t="inlineStr">
        <is>
          <t>Talento Humano</t>
        </is>
      </c>
      <c r="H84" s="262" t="n"/>
      <c r="I84" s="262" t="n"/>
      <c r="J84" s="262" t="n"/>
      <c r="K84" s="259" t="n"/>
      <c r="L84" s="259" t="n"/>
    </row>
    <row r="85">
      <c r="G85" s="355" t="inlineStr">
        <is>
          <t>Jurídica</t>
        </is>
      </c>
      <c r="H85" s="262" t="n"/>
      <c r="I85" s="262" t="n"/>
      <c r="J85" s="262" t="n"/>
      <c r="K85" s="259" t="n"/>
      <c r="L85" s="259" t="n"/>
    </row>
    <row r="86">
      <c r="G86" s="355" t="inlineStr">
        <is>
          <t>Financiera</t>
        </is>
      </c>
      <c r="H86" s="262" t="n"/>
      <c r="I86" s="262" t="n"/>
      <c r="J86" s="262" t="n"/>
      <c r="K86" s="259" t="n"/>
      <c r="L86" s="259" t="n"/>
    </row>
    <row r="87">
      <c r="G87" s="355" t="inlineStr">
        <is>
          <t>Sistemas y Tecnología</t>
        </is>
      </c>
      <c r="H87" s="262" t="n"/>
      <c r="I87" s="262" t="n"/>
      <c r="J87" s="262" t="n"/>
      <c r="K87" s="259" t="n"/>
      <c r="L87" s="259" t="n"/>
    </row>
    <row r="88">
      <c r="G88" s="355" t="inlineStr">
        <is>
          <t>Bienes y Servicios</t>
        </is>
      </c>
      <c r="H88" s="262" t="n"/>
      <c r="I88" s="262" t="n"/>
      <c r="J88" s="262" t="n"/>
      <c r="K88" s="259" t="n"/>
      <c r="L88" s="259" t="n"/>
    </row>
    <row r="89">
      <c r="G89" s="355" t="inlineStr">
        <is>
          <t>Documental</t>
        </is>
      </c>
      <c r="H89" s="262" t="n"/>
      <c r="I89" s="262" t="n"/>
      <c r="J89" s="262" t="n"/>
    </row>
    <row r="90">
      <c r="G90" s="355" t="inlineStr">
        <is>
          <t>Apoyo Académico</t>
        </is>
      </c>
      <c r="H90" s="262" t="n"/>
      <c r="I90" s="262" t="n"/>
      <c r="J90" s="262" t="n"/>
    </row>
    <row r="91">
      <c r="G91" s="355" t="inlineStr">
        <is>
          <t>Control Interno</t>
        </is>
      </c>
      <c r="H91" s="262" t="n"/>
      <c r="I91" s="262" t="n"/>
      <c r="J91" s="262" t="n"/>
    </row>
    <row r="92" customFormat="1" s="241">
      <c r="A92" s="242" t="n"/>
      <c r="B92" s="242" t="n"/>
      <c r="G92" s="355" t="inlineStr">
        <is>
          <t>Control Disciplinario</t>
        </is>
      </c>
      <c r="H92" s="262" t="n"/>
      <c r="I92" s="262" t="n"/>
      <c r="J92" s="262" t="n"/>
      <c r="P92" s="242" t="n"/>
      <c r="Q92" s="242" t="n"/>
      <c r="R92" s="242" t="n"/>
      <c r="S92" s="242" t="n"/>
      <c r="T92" s="242" t="n"/>
      <c r="U92" s="242" t="n"/>
      <c r="V92" s="242" t="n"/>
      <c r="W92" s="242" t="n"/>
      <c r="X92" s="242" t="n"/>
      <c r="Y92" s="242" t="n"/>
      <c r="Z92" s="242" t="n"/>
      <c r="AA92" s="242" t="n"/>
      <c r="AB92" s="242" t="n"/>
    </row>
    <row r="93" customFormat="1" s="241">
      <c r="A93" s="242" t="n"/>
      <c r="B93" s="242" t="n"/>
      <c r="G93" s="355" t="inlineStr">
        <is>
          <t>Servicio de Atención al Ciudadano</t>
        </is>
      </c>
      <c r="H93" s="262" t="n"/>
      <c r="I93" s="262" t="n"/>
      <c r="J93" s="262" t="n"/>
      <c r="P93" s="242" t="n"/>
      <c r="Q93" s="242" t="n"/>
      <c r="R93" s="242" t="n"/>
      <c r="S93" s="242" t="n"/>
      <c r="T93" s="242" t="n"/>
      <c r="U93" s="242" t="n"/>
      <c r="V93" s="242" t="n"/>
      <c r="W93" s="242" t="n"/>
      <c r="X93" s="242" t="n"/>
      <c r="Y93" s="242" t="n"/>
      <c r="Z93" s="242" t="n"/>
      <c r="AA93" s="242" t="n"/>
      <c r="AB93" s="242" t="n"/>
    </row>
  </sheetData>
  <sheetProtection selectLockedCells="0" selectUnlockedCells="0" algorithmName="SHA-512" sheet="1" objects="1" insertRows="1" insertHyperlinks="1" autoFilter="1" scenarios="1" formatColumns="1" deleteColumns="1" insertColumns="1" pivotTables="1" deleteRows="1" formatCells="1" saltValue="+pL4NIQK1GZysKHwDyT2Fw==" formatRows="1" sort="1" spinCount="100000" hashValue="R1EvUYkXs0mF+j9yRtDfZRI03OKwJYtLfp8skobZbppJpgTnIalpsl5iPCZ1yKnojYFMJ6FwBC03QTK1tpEHlQ=="/>
  <mergeCells count="72">
    <mergeCell ref="L17:M17"/>
    <mergeCell ref="C24:D24"/>
    <mergeCell ref="C52:O52"/>
    <mergeCell ref="L23:M24"/>
    <mergeCell ref="J27:O27"/>
    <mergeCell ref="G55:J55"/>
    <mergeCell ref="N23:O24"/>
    <mergeCell ref="C14:D14"/>
    <mergeCell ref="M7:O7"/>
    <mergeCell ref="G54:J54"/>
    <mergeCell ref="K54:O54"/>
    <mergeCell ref="J35:O35"/>
    <mergeCell ref="E5:L5"/>
    <mergeCell ref="E14:O14"/>
    <mergeCell ref="M6:O6"/>
    <mergeCell ref="H20:I22"/>
    <mergeCell ref="K55:O55"/>
    <mergeCell ref="J28:O34"/>
    <mergeCell ref="C10:O11"/>
    <mergeCell ref="P27:P28"/>
    <mergeCell ref="C53:F53"/>
    <mergeCell ref="C20:D22"/>
    <mergeCell ref="J41:O41"/>
    <mergeCell ref="G56:J56"/>
    <mergeCell ref="B2:C4"/>
    <mergeCell ref="J36:O40"/>
    <mergeCell ref="E12:H12"/>
    <mergeCell ref="E7:L8"/>
    <mergeCell ref="P17:P18"/>
    <mergeCell ref="E19:F19"/>
    <mergeCell ref="G19:K19"/>
    <mergeCell ref="M8:O8"/>
    <mergeCell ref="E13:O13"/>
    <mergeCell ref="C15:O15"/>
    <mergeCell ref="J43:O43"/>
    <mergeCell ref="G18:K18"/>
    <mergeCell ref="H17:I17"/>
    <mergeCell ref="N17:O17"/>
    <mergeCell ref="C12:D12"/>
    <mergeCell ref="I12:J12"/>
    <mergeCell ref="K12:O12"/>
    <mergeCell ref="K56:O56"/>
    <mergeCell ref="C45:O45"/>
    <mergeCell ref="J20:K22"/>
    <mergeCell ref="C18:D19"/>
    <mergeCell ref="E6:L6"/>
    <mergeCell ref="J23:K24"/>
    <mergeCell ref="J42:O42"/>
    <mergeCell ref="H23:I24"/>
    <mergeCell ref="C26:O26"/>
    <mergeCell ref="C54:F54"/>
    <mergeCell ref="C5:D8"/>
    <mergeCell ref="C17:D17"/>
    <mergeCell ref="C27:I43"/>
    <mergeCell ref="C23:D23"/>
    <mergeCell ref="C55:F55"/>
    <mergeCell ref="C16:O16"/>
    <mergeCell ref="E24:G24"/>
    <mergeCell ref="N18:O19"/>
    <mergeCell ref="G53:J53"/>
    <mergeCell ref="C56:F56"/>
    <mergeCell ref="C9:O9"/>
    <mergeCell ref="K53:O53"/>
    <mergeCell ref="E23:G23"/>
    <mergeCell ref="M5:O5"/>
    <mergeCell ref="L18:M19"/>
    <mergeCell ref="E17:G17"/>
    <mergeCell ref="L20:O20"/>
    <mergeCell ref="C13:D13"/>
    <mergeCell ref="E18:F18"/>
    <mergeCell ref="E20:G22"/>
    <mergeCell ref="J17:K17"/>
  </mergeCells>
  <dataValidations count="5">
    <dataValidation sqref="E13:O13" showDropDown="0" showInputMessage="1" showErrorMessage="1" allowBlank="1" type="list">
      <formula1>$G$107:$G$129</formula1>
    </dataValidation>
    <dataValidation sqref="E12:H12" showDropDown="0" showInputMessage="1" showErrorMessage="1" allowBlank="1" type="list">
      <formula1>$G$67:$G$70</formula1>
    </dataValidation>
    <dataValidation sqref="J17:K17" showDropDown="0" showInputMessage="1" showErrorMessage="1" allowBlank="1" type="list">
      <formula1>$J$67:$J$69</formula1>
    </dataValidation>
    <dataValidation sqref="J20:K22" showDropDown="0" showInputMessage="1" showErrorMessage="1" allowBlank="1" type="list">
      <formula1>$J$72:$J$78</formula1>
    </dataValidation>
    <dataValidation sqref="E20:G22" showDropDown="0" showInputMessage="1" showErrorMessage="1" allowBlank="1" type="list">
      <formula1>$J$70:$J$71</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37.xml><?xml version="1.0" encoding="utf-8"?>
<worksheet xmlns="http://schemas.openxmlformats.org/spreadsheetml/2006/main">
  <sheetPr codeName="Hoja159">
    <tabColor rgb="FFEDE394"/>
    <outlinePr summaryBelow="1" summaryRight="1"/>
    <pageSetUpPr fitToPage="1"/>
  </sheetPr>
  <dimension ref="A1:AB135"/>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Misional</t>
        </is>
      </c>
      <c r="F12" s="801" t="n"/>
      <c r="G12" s="801" t="n"/>
      <c r="H12" s="802" t="n"/>
      <c r="I12" s="763" t="inlineStr">
        <is>
          <t>NOMBRE DEL INDICADOR</t>
        </is>
      </c>
      <c r="J12" s="802" t="n"/>
      <c r="K12" s="705" t="inlineStr">
        <is>
          <t>Relación profesor - estudiante</t>
        </is>
      </c>
      <c r="L12" s="808" t="n"/>
      <c r="M12" s="808" t="n"/>
      <c r="N12" s="808" t="n"/>
      <c r="O12" s="807" t="n"/>
      <c r="P12" s="245" t="n"/>
    </row>
    <row r="13" customFormat="1" s="243">
      <c r="B13" s="245" t="n"/>
      <c r="C13" s="684" t="inlineStr">
        <is>
          <t>PROCESO GESTIÓN</t>
        </is>
      </c>
      <c r="D13" s="802" t="n"/>
      <c r="E13" s="706" t="inlineStr">
        <is>
          <t>Formación y Aprendizaje</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Vicerrectoría Académica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3</v>
      </c>
      <c r="F17" s="801" t="n"/>
      <c r="G17" s="802" t="n"/>
      <c r="H17" s="684" t="inlineStr">
        <is>
          <t>TIPO DE INDICADOR</t>
        </is>
      </c>
      <c r="I17" s="802" t="n"/>
      <c r="J17" s="481" t="inlineStr">
        <is>
          <t>Acreditación</t>
        </is>
      </c>
      <c r="K17" s="802" t="n"/>
      <c r="L17" s="684" t="inlineStr">
        <is>
          <t>META ANUAL</t>
        </is>
      </c>
      <c r="M17" s="802" t="n"/>
      <c r="N17" s="715" t="n">
        <v>30</v>
      </c>
      <c r="O17" s="802" t="n"/>
      <c r="P17" s="544" t="n"/>
    </row>
    <row r="18" ht="15" customFormat="1" customHeight="1" s="243">
      <c r="B18" s="245" t="n"/>
      <c r="C18" s="684" t="inlineStr">
        <is>
          <t>FORMULA</t>
        </is>
      </c>
      <c r="D18" s="800" t="n"/>
      <c r="E18" s="684" t="inlineStr">
        <is>
          <t>NUMERADOR</t>
        </is>
      </c>
      <c r="F18" s="802" t="n"/>
      <c r="G18" s="762" t="inlineStr">
        <is>
          <t>N° de estudiantes por programa académico</t>
        </is>
      </c>
      <c r="H18" s="801" t="n"/>
      <c r="I18" s="801" t="n"/>
      <c r="J18" s="801" t="n"/>
      <c r="K18" s="802" t="n"/>
      <c r="L18" s="684" t="inlineStr">
        <is>
          <t>UNIDAD DE MEDIDA</t>
        </is>
      </c>
      <c r="M18" s="800" t="n"/>
      <c r="N18" s="824" t="inlineStr">
        <is>
          <t>Estudiantes x Docente</t>
        </is>
      </c>
      <c r="O18" s="800" t="n"/>
    </row>
    <row r="19" ht="15.75" customFormat="1" customHeight="1" s="243">
      <c r="B19" s="245" t="n"/>
      <c r="C19" s="806" t="n"/>
      <c r="D19" s="807" t="n"/>
      <c r="E19" s="684" t="inlineStr">
        <is>
          <t>DENOMINADOR</t>
        </is>
      </c>
      <c r="F19" s="802" t="n"/>
      <c r="G19" s="762" t="inlineStr">
        <is>
          <t>Total de profesores que prestan servicio al programa</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Negativa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customFormat="1" s="243">
      <c r="B22" s="245" t="n"/>
      <c r="C22" s="806" t="n"/>
      <c r="D22" s="807" t="n"/>
      <c r="E22" s="806" t="n"/>
      <c r="F22" s="808" t="n"/>
      <c r="G22" s="807" t="n"/>
      <c r="H22" s="806" t="n"/>
      <c r="I22" s="807" t="n"/>
      <c r="J22" s="806" t="n"/>
      <c r="K22" s="807" t="n"/>
      <c r="L22" s="327" t="inlineStr">
        <is>
          <t>&gt;41</t>
        </is>
      </c>
      <c r="M22" s="328" t="inlineStr">
        <is>
          <t>31 - 40</t>
        </is>
      </c>
      <c r="N22" s="112" t="inlineStr">
        <is>
          <t>30</t>
        </is>
      </c>
      <c r="O22" s="255" t="inlineStr">
        <is>
          <t>0 - 29</t>
        </is>
      </c>
      <c r="P22" s="245" t="n"/>
    </row>
    <row r="23" ht="26.25" customFormat="1" customHeight="1" s="243">
      <c r="B23" s="245" t="n"/>
      <c r="C23" s="684" t="inlineStr">
        <is>
          <t>ORIGEN DE DATOS NUMERADOR</t>
        </is>
      </c>
      <c r="D23" s="802" t="n"/>
      <c r="E23" s="475" t="inlineStr">
        <is>
          <t>Base de datos Admisiones y Registro - Talento Humano - Desarrollo Académico</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Base de datos Admisiones y Registro - Talento Humano - Desarrollo Académico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 xml:space="preserve">En concordancia al indicador establecido se puede concluir que cumple con los parámetros y requerimientos para los procesos en formación de educación superior frente a la relación de estudiantes matriculados vs el número de docentes vinculados en las diferentes modalidades dando cumplimiento a las condiciones de calidad con las cuales se obtienen los requisitos calificados y la acreditación de alta calidad. </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6.5" customFormat="1" customHeight="1" s="243">
      <c r="B34" s="245" t="n"/>
      <c r="C34" s="803" t="n"/>
      <c r="I34" s="804" t="n"/>
      <c r="J34" s="808" t="n"/>
      <c r="K34" s="808" t="n"/>
      <c r="L34" s="808" t="n"/>
      <c r="M34" s="808" t="n"/>
      <c r="N34" s="808" t="n"/>
      <c r="O34" s="807" t="n"/>
      <c r="P34" s="245" t="n"/>
    </row>
    <row r="35" ht="15.75" customFormat="1" customHeight="1" s="243">
      <c r="B35" s="245" t="n"/>
      <c r="C35" s="803" t="n"/>
      <c r="I35" s="804" t="n"/>
      <c r="J35" s="400" t="inlineStr">
        <is>
          <t>ACCIÓN FORMULADA</t>
        </is>
      </c>
      <c r="O35" s="804" t="n"/>
      <c r="P35" s="245" t="n"/>
    </row>
    <row r="36" ht="16.5" customFormat="1" customHeight="1" s="243">
      <c r="B36" s="245" t="n"/>
      <c r="C36" s="803" t="n"/>
      <c r="I36" s="804" t="n"/>
      <c r="J36" s="394" t="inlineStr">
        <is>
          <t>N/A</t>
        </is>
      </c>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54" customFormat="1" customHeight="1" s="247">
      <c r="B47" s="246" t="n"/>
      <c r="C47" s="168">
        <f>G18</f>
        <v/>
      </c>
      <c r="D47" s="762" t="n">
        <v>13139</v>
      </c>
      <c r="E47" s="762" t="n"/>
      <c r="F47" s="762" t="n"/>
      <c r="G47" s="762" t="n"/>
      <c r="H47" s="762" t="n"/>
      <c r="I47" s="762" t="n"/>
      <c r="J47" s="762" t="n"/>
      <c r="K47" s="762" t="n"/>
      <c r="L47" s="762" t="n"/>
      <c r="M47" s="762" t="n"/>
      <c r="N47" s="762" t="n"/>
      <c r="O47" s="762" t="n"/>
      <c r="P47" s="246" t="n"/>
    </row>
    <row r="48" ht="47.25" customFormat="1" customHeight="1" s="247">
      <c r="B48" s="246" t="n"/>
      <c r="C48" s="168">
        <f>G19</f>
        <v/>
      </c>
      <c r="D48" s="762" t="n">
        <v>870</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823">
        <f>IFERROR(IF($E$17=3,D47/D48,IF($E$17=2,D47,"")),"")</f>
        <v/>
      </c>
      <c r="E49" s="823">
        <f>IFERROR(IF($E$17=3,E47/E48,IF($E$17=2,E47,"")),"")</f>
        <v/>
      </c>
      <c r="F49" s="823">
        <f>IFERROR(IF($E$17=3,F47/F48,IF($E$17=2,F47,"")),"")</f>
        <v/>
      </c>
      <c r="G49" s="823">
        <f>IFERROR(IF($E$17=3,G47/G48,IF($E$17=2,G47,"")),"")</f>
        <v/>
      </c>
      <c r="H49" s="348">
        <f>IFERROR(IF($E$17=1,H47/H48,IF($E$17=2,H47,"")),"")</f>
        <v/>
      </c>
      <c r="I49" s="348">
        <f>IFERROR(IF($E$17=1,I47/I48,IF($E$17=2,I47,"")),"")</f>
        <v/>
      </c>
      <c r="J49" s="348">
        <f>IFERROR(IF($E$17=1,J47/J48,IF($E$17=2,J47,"")),"")</f>
        <v/>
      </c>
      <c r="K49" s="348">
        <f>IFERROR(IF($E$17=1,K47/K48,IF($E$17=2,K47,"")),"")</f>
        <v/>
      </c>
      <c r="L49" s="348">
        <f>IFERROR(IF($E$17=1,L47/L48,IF($E$17=2,L47,"")),"")</f>
        <v/>
      </c>
      <c r="M49" s="348">
        <f>IFERROR(IF($E$17=1,M47/M48,IF($E$17=2,M47,"")),"")</f>
        <v/>
      </c>
      <c r="N49" s="348">
        <f>IFERROR(IF($E$17=1,N47/N48,IF($E$17=2,N47,"")),"")</f>
        <v/>
      </c>
      <c r="O49" s="348">
        <f>IFERROR(IF($E$17=1,O47/O48,IF($E$17=2,O47,"")),"")</f>
        <v/>
      </c>
      <c r="P49" s="246" t="n"/>
    </row>
    <row r="50" customFormat="1" s="247">
      <c r="B50" s="246" t="n"/>
      <c r="C50" s="347" t="inlineStr">
        <is>
          <t>META PONDERADA</t>
        </is>
      </c>
      <c r="D50" s="348">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348">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348">
        <f>IF(AND(N23="ANUAL",J23="MENSUAL"),N17/12+E50,IF(AND(N23="ANUAL",J23="TRIMESTRAL"),N17/4+E50,IF(AND(N23="SEMESTRAL",J23="MENSUAL"),N17/6+E50,IF(AND(N23="SEMESTRAL",J23="TRIMESTRAL"),N17/2,IF(AND(N23="TRIMESTRAL",J23="MENSUAL"),N17/3+E50,IF(AND(N23="TRIMESTRAL",J23="TRIMESTRAL"),N17,IF(AND(N23="MENSUAL",J23="MENSUAL"),N17,"")))))))</f>
        <v/>
      </c>
      <c r="G50" s="348">
        <f>IF(AND(N23="ANUAL",J23="MENSUAL"),N17/12+F50,IF(AND(N23="ANUAL",J23="TRIMESTRAL"),N17/4+F50,IF(AND(N23="SEMESTRAL",J23="MENSUAL"),N17/6+F50,IF(AND(N23="SEMESTRAL",J23="TRIMESTRAL"),N17/2+F50,IF(AND(N23="TRIMESTRAL",J23="MENSUAL"),N17/3,IF(AND(N23="TRIMESTRAL",J23="TRIMESTRAL"),N17,IF(AND(N23="MENSUAL",J23="MENSUAL"),N17,"")))))))</f>
        <v/>
      </c>
      <c r="H50" s="348">
        <f>IF(AND($N$23="ANUAL",$J$23="MENSUAL"),$N$17/12+G50,IF(AND(N23="SEMESTRAL",J23="MENSUAL"),N17/6+G50,IF(AND(N23="TRIMESTRAL",J23="MENSUAL"),N17/3+G50,IF(AND(N23="MENSUAL",J23="MENSUAL"),N17,""))))</f>
        <v/>
      </c>
      <c r="I50" s="348">
        <f>IF(AND($N$23="ANUAL",$J$23="MENSUAL"),$N$17/12+H50,IF(AND(N23="SEMESTRAL",J23="MENSUAL"),N17/6+H50,IF(AND(N23="TRIMESTRAL",J23="MENSUAL"),N17/3+H50,IF(AND(N23="MENSUAL",J23="MENSUAL"),N17,""))))</f>
        <v/>
      </c>
      <c r="J50" s="348">
        <f>IF(AND($N$23="ANUAL",$J$23="MENSUAL"),$N$17/12+I50,IF(AND(N23="SEMESTRAL",J23="MENSUAL"),N17/6,IF(AND(N23="TRIMESTRAL",J23="MENSUAL"),N17/3,IF(AND(N23="MENSUAL",J23="MENSUAL"),N17,""))))</f>
        <v/>
      </c>
      <c r="K50" s="348">
        <f>IF(AND($N$23="ANUAL",$J$23="MENSUAL"),$N$17/12+J50,IF(AND(N23="SEMESTRAL",J23="MENSUAL"),N17/6+J50,IF(AND(N23="TRIMESTRAL",J23="MENSUAL"),N17/3+J50,IF(AND(N23="MENSUAL",J23="MENSUAL"),N17,""))))</f>
        <v/>
      </c>
      <c r="L50" s="348">
        <f>IF(AND($N$23="ANUAL",$J$23="MENSUAL"),$N$17/12+K50,IF(AND(N23="SEMESTRAL",J23="MENSUAL"),N17/6+K50,IF(AND(N23="TRIMESTRAL",J23="MENSUAL"),N17/3+K50,IF(AND(N23="MENSUAL",J23="MENSUAL"),N17,""))))</f>
        <v/>
      </c>
      <c r="M50" s="348">
        <f>IF(AND($N$23="ANUAL",$J$23="MENSUAL"),$N$17/12+L50,IF(AND(N23="SEMESTRAL",J23="MENSUAL"),N17/6+L50,IF(AND(N23="TRIMESTRAL",J23="MENSUAL"),N17/3,IF(AND(N23="MENSUAL",J23="MENSUAL"),N17,""))))</f>
        <v/>
      </c>
      <c r="N50" s="348">
        <f>IF(AND($N$23="ANUAL",$J$23="MENSUAL"),$N$17/12+M50,IF(AND(N23="SEMESTRAL",J23="MENSUAL"),N17/6+M50,IF(AND(N23="TRIMESTRAL",J23="MENSUAL"),N17/3+M50,IF(AND(N23="MENSUAL",J23="MENSUAL"),N17,""))))</f>
        <v/>
      </c>
      <c r="O50" s="348">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87" customFormat="1" customHeight="1" s="317">
      <c r="A54" s="316" t="n"/>
      <c r="B54" s="318" t="n"/>
      <c r="C54" s="785" t="inlineStr">
        <is>
          <t>Administración de empresas - Fusagasugá</t>
        </is>
      </c>
      <c r="D54" s="820" t="n"/>
      <c r="E54" s="820" t="n"/>
      <c r="F54" s="821" t="n"/>
      <c r="G54" s="392" t="n">
        <v>20.65625</v>
      </c>
      <c r="H54" s="820" t="n"/>
      <c r="I54" s="820" t="n"/>
      <c r="J54" s="821" t="n"/>
      <c r="K54"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54" s="820" t="n"/>
      <c r="M54" s="820" t="n"/>
      <c r="N54" s="820" t="n"/>
      <c r="O54" s="821" t="n"/>
      <c r="P54" s="318" t="n"/>
      <c r="Q54" s="316" t="n"/>
      <c r="R54" s="316" t="n"/>
      <c r="S54" s="316" t="n"/>
      <c r="T54" s="316" t="n"/>
      <c r="U54" s="316" t="n"/>
      <c r="V54" s="316" t="n"/>
      <c r="W54" s="316" t="n"/>
      <c r="X54" s="316" t="n"/>
      <c r="Y54" s="316" t="n"/>
      <c r="Z54" s="316" t="n"/>
      <c r="AA54" s="316" t="n"/>
      <c r="AB54" s="316" t="n"/>
    </row>
    <row r="55" ht="87" customFormat="1" customHeight="1" s="317">
      <c r="A55" s="316" t="n"/>
      <c r="B55" s="318" t="n"/>
      <c r="C55" s="785" t="inlineStr">
        <is>
          <t>Administración de empresas - Girardot</t>
        </is>
      </c>
      <c r="D55" s="820" t="n"/>
      <c r="E55" s="820" t="n"/>
      <c r="F55" s="821" t="n"/>
      <c r="G55" s="392" t="n">
        <v>18.23076923076923</v>
      </c>
      <c r="H55" s="820" t="n"/>
      <c r="I55" s="820" t="n"/>
      <c r="J55" s="821" t="n"/>
      <c r="K55"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55" s="820" t="n"/>
      <c r="M55" s="820" t="n"/>
      <c r="N55" s="820" t="n"/>
      <c r="O55" s="821" t="n"/>
      <c r="P55" s="318" t="n"/>
      <c r="Q55" s="316" t="n"/>
      <c r="R55" s="316" t="n"/>
      <c r="S55" s="316" t="n"/>
      <c r="T55" s="316" t="n"/>
      <c r="U55" s="316" t="n"/>
      <c r="V55" s="316" t="n"/>
      <c r="W55" s="316" t="n"/>
      <c r="X55" s="316" t="n"/>
      <c r="Y55" s="316" t="n"/>
      <c r="Z55" s="316" t="n"/>
      <c r="AA55" s="316" t="n"/>
      <c r="AB55" s="316" t="n"/>
    </row>
    <row r="56" ht="87" customFormat="1" customHeight="1" s="317">
      <c r="A56" s="316" t="n"/>
      <c r="B56" s="318" t="n"/>
      <c r="C56" s="785" t="inlineStr">
        <is>
          <t>Administración de empresas - Ubaté</t>
        </is>
      </c>
      <c r="D56" s="820" t="n"/>
      <c r="E56" s="820" t="n"/>
      <c r="F56" s="821" t="n"/>
      <c r="G56" s="392" t="n">
        <v>23.66666666666667</v>
      </c>
      <c r="H56" s="820" t="n"/>
      <c r="I56" s="820" t="n"/>
      <c r="J56" s="821" t="n"/>
      <c r="K56"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56" s="820" t="n"/>
      <c r="M56" s="820" t="n"/>
      <c r="N56" s="820" t="n"/>
      <c r="O56" s="821" t="n"/>
      <c r="P56" s="318" t="n"/>
      <c r="Q56" s="316" t="n"/>
      <c r="R56" s="316" t="n"/>
      <c r="S56" s="316" t="n"/>
      <c r="T56" s="316" t="n"/>
      <c r="U56" s="316" t="n"/>
      <c r="V56" s="316" t="n"/>
      <c r="W56" s="316" t="n"/>
      <c r="X56" s="316" t="n"/>
      <c r="Y56" s="316" t="n"/>
      <c r="Z56" s="316" t="n"/>
      <c r="AA56" s="316" t="n"/>
      <c r="AB56" s="316" t="n"/>
    </row>
    <row r="57" ht="87" customFormat="1" customHeight="1" s="317">
      <c r="A57" s="316" t="n"/>
      <c r="B57" s="318" t="n"/>
      <c r="C57" s="785" t="inlineStr">
        <is>
          <t>Administración de empresas - Chía</t>
        </is>
      </c>
      <c r="D57" s="820" t="n"/>
      <c r="E57" s="820" t="n"/>
      <c r="F57" s="821" t="n"/>
      <c r="G57" s="392" t="n">
        <v>25.30769230769231</v>
      </c>
      <c r="H57" s="820" t="n"/>
      <c r="I57" s="820" t="n"/>
      <c r="J57" s="821" t="n"/>
      <c r="K57"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57" s="820" t="n"/>
      <c r="M57" s="820" t="n"/>
      <c r="N57" s="820" t="n"/>
      <c r="O57" s="821" t="n"/>
      <c r="P57" s="318" t="n"/>
      <c r="Q57" s="316" t="n"/>
      <c r="R57" s="316" t="n"/>
      <c r="S57" s="316" t="n"/>
      <c r="T57" s="316" t="n"/>
      <c r="U57" s="316" t="n"/>
      <c r="V57" s="316" t="n"/>
      <c r="W57" s="316" t="n"/>
      <c r="X57" s="316" t="n"/>
      <c r="Y57" s="316" t="n"/>
      <c r="Z57" s="316" t="n"/>
      <c r="AA57" s="316" t="n"/>
      <c r="AB57" s="316" t="n"/>
    </row>
    <row r="58" ht="87" customFormat="1" customHeight="1" s="317">
      <c r="A58" s="316" t="n"/>
      <c r="B58" s="318" t="n"/>
      <c r="C58" s="785" t="inlineStr">
        <is>
          <t>Administración de empresas - Facatativá</t>
        </is>
      </c>
      <c r="D58" s="820" t="n"/>
      <c r="E58" s="820" t="n"/>
      <c r="F58" s="821" t="n"/>
      <c r="G58" s="392" t="n">
        <v>24.5</v>
      </c>
      <c r="H58" s="820" t="n"/>
      <c r="I58" s="820" t="n"/>
      <c r="J58" s="821" t="n"/>
      <c r="K58"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58" s="820" t="n"/>
      <c r="M58" s="820" t="n"/>
      <c r="N58" s="820" t="n"/>
      <c r="O58" s="821" t="n"/>
      <c r="P58" s="318" t="n"/>
      <c r="Q58" s="316" t="n"/>
      <c r="R58" s="316" t="n"/>
      <c r="S58" s="316" t="n"/>
      <c r="T58" s="316" t="n"/>
      <c r="U58" s="316" t="n"/>
      <c r="V58" s="316" t="n"/>
      <c r="W58" s="316" t="n"/>
      <c r="X58" s="316" t="n"/>
      <c r="Y58" s="316" t="n"/>
      <c r="Z58" s="316" t="n"/>
      <c r="AA58" s="316" t="n"/>
      <c r="AB58" s="316" t="n"/>
    </row>
    <row r="59" ht="87" customFormat="1" customHeight="1" s="317">
      <c r="A59" s="316" t="n"/>
      <c r="B59" s="318" t="n"/>
      <c r="C59" s="785" t="inlineStr">
        <is>
          <t>Contaduría Pública- Fusagasugá</t>
        </is>
      </c>
      <c r="D59" s="820" t="n"/>
      <c r="E59" s="820" t="n"/>
      <c r="F59" s="821" t="n"/>
      <c r="G59" s="392" t="n">
        <v>27.27272727272727</v>
      </c>
      <c r="H59" s="820" t="n"/>
      <c r="I59" s="820" t="n"/>
      <c r="J59" s="821" t="n"/>
      <c r="K59"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59" s="820" t="n"/>
      <c r="M59" s="820" t="n"/>
      <c r="N59" s="820" t="n"/>
      <c r="O59" s="821" t="n"/>
      <c r="P59" s="318" t="n"/>
      <c r="Q59" s="316" t="n"/>
      <c r="R59" s="316" t="n"/>
      <c r="S59" s="316" t="n"/>
      <c r="T59" s="316" t="n"/>
      <c r="U59" s="316" t="n"/>
      <c r="V59" s="316" t="n"/>
      <c r="W59" s="316" t="n"/>
      <c r="X59" s="316" t="n"/>
      <c r="Y59" s="316" t="n"/>
      <c r="Z59" s="316" t="n"/>
      <c r="AA59" s="316" t="n"/>
      <c r="AB59" s="316" t="n"/>
    </row>
    <row r="60" ht="87" customFormat="1" customHeight="1" s="317">
      <c r="A60" s="316" t="n"/>
      <c r="B60" s="318" t="n"/>
      <c r="C60" s="785" t="inlineStr">
        <is>
          <t>Contaduría Pública - Facatativá</t>
        </is>
      </c>
      <c r="D60" s="820" t="n"/>
      <c r="E60" s="820" t="n"/>
      <c r="F60" s="821" t="n"/>
      <c r="G60" s="392" t="n">
        <v>26.57692307692308</v>
      </c>
      <c r="H60" s="820" t="n"/>
      <c r="I60" s="820" t="n"/>
      <c r="J60" s="821" t="n"/>
      <c r="K60"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60" s="820" t="n"/>
      <c r="M60" s="820" t="n"/>
      <c r="N60" s="820" t="n"/>
      <c r="O60" s="821" t="n"/>
      <c r="P60" s="318" t="n"/>
      <c r="Q60" s="316" t="n"/>
      <c r="R60" s="316" t="n"/>
      <c r="S60" s="316" t="n"/>
      <c r="T60" s="316" t="n"/>
      <c r="U60" s="316" t="n"/>
      <c r="V60" s="316" t="n"/>
      <c r="W60" s="316" t="n"/>
      <c r="X60" s="316" t="n"/>
      <c r="Y60" s="316" t="n"/>
      <c r="Z60" s="316" t="n"/>
      <c r="AA60" s="316" t="n"/>
      <c r="AB60" s="316" t="n"/>
    </row>
    <row r="61" ht="87" customFormat="1" customHeight="1" s="317">
      <c r="A61" s="316" t="n"/>
      <c r="B61" s="318" t="n"/>
      <c r="C61" s="785" t="inlineStr">
        <is>
          <t>Contaduría Pública Ubaté</t>
        </is>
      </c>
      <c r="D61" s="820" t="n"/>
      <c r="E61" s="820" t="n"/>
      <c r="F61" s="821" t="n"/>
      <c r="G61" s="392" t="n">
        <v>23.21052631578947</v>
      </c>
      <c r="H61" s="820" t="n"/>
      <c r="I61" s="820" t="n"/>
      <c r="J61" s="821" t="n"/>
      <c r="K61"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61" s="820" t="n"/>
      <c r="M61" s="820" t="n"/>
      <c r="N61" s="820" t="n"/>
      <c r="O61" s="821" t="n"/>
      <c r="P61" s="318" t="n"/>
      <c r="Q61" s="316" t="n"/>
      <c r="R61" s="316" t="n"/>
      <c r="S61" s="316" t="n"/>
      <c r="T61" s="316" t="n"/>
      <c r="U61" s="316" t="n"/>
      <c r="V61" s="316" t="n"/>
      <c r="W61" s="316" t="n"/>
      <c r="X61" s="316" t="n"/>
      <c r="Y61" s="316" t="n"/>
      <c r="Z61" s="316" t="n"/>
      <c r="AA61" s="316" t="n"/>
      <c r="AB61" s="316" t="n"/>
    </row>
    <row r="62" ht="87" customFormat="1" customHeight="1" s="317">
      <c r="A62" s="316" t="n"/>
      <c r="B62" s="318" t="n"/>
      <c r="C62" s="785" t="inlineStr">
        <is>
          <t>Contaduría Pública - Chía</t>
        </is>
      </c>
      <c r="D62" s="820" t="n"/>
      <c r="E62" s="820" t="n"/>
      <c r="F62" s="821" t="n"/>
      <c r="G62" s="392" t="n">
        <v>43.88888888888889</v>
      </c>
      <c r="H62" s="820" t="n"/>
      <c r="I62" s="820" t="n"/>
      <c r="J62" s="821" t="n"/>
      <c r="K62"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62" s="820" t="n"/>
      <c r="M62" s="820" t="n"/>
      <c r="N62" s="820" t="n"/>
      <c r="O62" s="821" t="n"/>
      <c r="P62" s="318" t="n"/>
      <c r="Q62" s="316" t="n"/>
      <c r="R62" s="316" t="n"/>
      <c r="S62" s="316" t="n"/>
      <c r="T62" s="316" t="n"/>
      <c r="U62" s="316" t="n"/>
      <c r="V62" s="316" t="n"/>
      <c r="W62" s="316" t="n"/>
      <c r="X62" s="316" t="n"/>
      <c r="Y62" s="316" t="n"/>
      <c r="Z62" s="316" t="n"/>
      <c r="AA62" s="316" t="n"/>
      <c r="AB62" s="316" t="n"/>
    </row>
    <row r="63" ht="87" customFormat="1" customHeight="1" s="317">
      <c r="A63" s="316" t="n"/>
      <c r="B63" s="318" t="n"/>
      <c r="C63" s="785" t="inlineStr">
        <is>
          <t>Tecnología en gestión Turística y Hotelera</t>
        </is>
      </c>
      <c r="D63" s="820" t="n"/>
      <c r="E63" s="820" t="n"/>
      <c r="F63" s="821" t="n"/>
      <c r="G63" s="392" t="n">
        <v>9.6</v>
      </c>
      <c r="H63" s="820" t="n"/>
      <c r="I63" s="820" t="n"/>
      <c r="J63" s="821" t="n"/>
      <c r="K63"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63" s="820" t="n"/>
      <c r="M63" s="820" t="n"/>
      <c r="N63" s="820" t="n"/>
      <c r="O63" s="821" t="n"/>
      <c r="P63" s="318" t="n"/>
      <c r="Q63" s="316" t="n"/>
      <c r="R63" s="316" t="n"/>
      <c r="S63" s="316" t="n"/>
      <c r="T63" s="316" t="n"/>
      <c r="U63" s="316" t="n"/>
      <c r="V63" s="316" t="n"/>
      <c r="W63" s="316" t="n"/>
      <c r="X63" s="316" t="n"/>
      <c r="Y63" s="316" t="n"/>
      <c r="Z63" s="316" t="n"/>
      <c r="AA63" s="316" t="n"/>
      <c r="AB63" s="316" t="n"/>
    </row>
    <row r="64" ht="87" customFormat="1" customHeight="1" s="317">
      <c r="A64" s="316" t="n"/>
      <c r="B64" s="318" t="n"/>
      <c r="C64" s="785" t="inlineStr">
        <is>
          <t>Ingeniería Agronómica - Fusagasugá</t>
        </is>
      </c>
      <c r="D64" s="820" t="n"/>
      <c r="E64" s="820" t="n"/>
      <c r="F64" s="821" t="n"/>
      <c r="G64" s="392" t="n">
        <v>11.75</v>
      </c>
      <c r="H64" s="820" t="n"/>
      <c r="I64" s="820" t="n"/>
      <c r="J64" s="821" t="n"/>
      <c r="K64"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64" s="820" t="n"/>
      <c r="M64" s="820" t="n"/>
      <c r="N64" s="820" t="n"/>
      <c r="O64" s="821" t="n"/>
      <c r="P64" s="318" t="n"/>
      <c r="Q64" s="316" t="n"/>
      <c r="R64" s="316" t="n"/>
      <c r="S64" s="316" t="n"/>
      <c r="T64" s="316" t="n"/>
      <c r="U64" s="316" t="n"/>
      <c r="V64" s="316" t="n"/>
      <c r="W64" s="316" t="n"/>
      <c r="X64" s="316" t="n"/>
      <c r="Y64" s="316" t="n"/>
      <c r="Z64" s="316" t="n"/>
      <c r="AA64" s="316" t="n"/>
      <c r="AB64" s="316" t="n"/>
    </row>
    <row r="65" ht="87" customFormat="1" customHeight="1" s="317">
      <c r="A65" s="316" t="n"/>
      <c r="B65" s="318" t="n"/>
      <c r="C65" s="785" t="inlineStr">
        <is>
          <t>Ingeniería Agronómica - Facatativá</t>
        </is>
      </c>
      <c r="D65" s="820" t="n"/>
      <c r="E65" s="820" t="n"/>
      <c r="F65" s="821" t="n"/>
      <c r="G65" s="392" t="n">
        <v>12.44</v>
      </c>
      <c r="H65" s="820" t="n"/>
      <c r="I65" s="820" t="n"/>
      <c r="J65" s="821" t="n"/>
      <c r="K65"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65" s="820" t="n"/>
      <c r="M65" s="820" t="n"/>
      <c r="N65" s="820" t="n"/>
      <c r="O65" s="821" t="n"/>
      <c r="P65" s="318" t="n"/>
      <c r="Q65" s="316" t="n"/>
      <c r="R65" s="316" t="n"/>
      <c r="S65" s="316" t="n"/>
      <c r="T65" s="316" t="n"/>
      <c r="U65" s="316" t="n"/>
      <c r="V65" s="316" t="n"/>
      <c r="W65" s="316" t="n"/>
      <c r="X65" s="316" t="n"/>
      <c r="Y65" s="316" t="n"/>
      <c r="Z65" s="316" t="n"/>
      <c r="AA65" s="316" t="n"/>
      <c r="AB65" s="316" t="n"/>
    </row>
    <row r="66" ht="87" customFormat="1" customHeight="1" s="317">
      <c r="A66" s="316" t="n"/>
      <c r="B66" s="318" t="n"/>
      <c r="C66" s="785" t="inlineStr">
        <is>
          <t>Ingeniería Ambiental - Girardot</t>
        </is>
      </c>
      <c r="D66" s="820" t="n"/>
      <c r="E66" s="820" t="n"/>
      <c r="F66" s="821" t="n"/>
      <c r="G66" s="392" t="n">
        <v>13.48484848484848</v>
      </c>
      <c r="H66" s="820" t="n"/>
      <c r="I66" s="820" t="n"/>
      <c r="J66" s="821" t="n"/>
      <c r="K66"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66" s="820" t="n"/>
      <c r="M66" s="820" t="n"/>
      <c r="N66" s="820" t="n"/>
      <c r="O66" s="821" t="n"/>
      <c r="P66" s="318" t="n"/>
      <c r="Q66" s="316" t="n"/>
      <c r="R66" s="316" t="n"/>
      <c r="S66" s="316" t="n"/>
      <c r="T66" s="316" t="n"/>
      <c r="U66" s="316" t="n"/>
      <c r="V66" s="316" t="n"/>
      <c r="W66" s="316" t="n"/>
      <c r="X66" s="316" t="n"/>
      <c r="Y66" s="316" t="n"/>
      <c r="Z66" s="316" t="n"/>
      <c r="AA66" s="316" t="n"/>
      <c r="AB66" s="316" t="n"/>
    </row>
    <row r="67" ht="87" customFormat="1" customHeight="1" s="317">
      <c r="A67" s="316" t="n"/>
      <c r="B67" s="318" t="n"/>
      <c r="C67" s="785" t="inlineStr">
        <is>
          <t>Ingeniería Ambiental - Facatativá</t>
        </is>
      </c>
      <c r="D67" s="820" t="n"/>
      <c r="E67" s="820" t="n"/>
      <c r="F67" s="821" t="n"/>
      <c r="G67" s="392" t="n">
        <v>14.23529411764706</v>
      </c>
      <c r="H67" s="820" t="n"/>
      <c r="I67" s="820" t="n"/>
      <c r="J67" s="821" t="n"/>
      <c r="K67"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67" s="820" t="n"/>
      <c r="M67" s="820" t="n"/>
      <c r="N67" s="820" t="n"/>
      <c r="O67" s="821" t="n"/>
      <c r="P67" s="318" t="n"/>
      <c r="Q67" s="316" t="n"/>
      <c r="R67" s="316" t="n"/>
      <c r="S67" s="316" t="n"/>
      <c r="T67" s="316" t="n"/>
      <c r="U67" s="316" t="n"/>
      <c r="V67" s="316" t="n"/>
      <c r="W67" s="316" t="n"/>
      <c r="X67" s="316" t="n"/>
      <c r="Y67" s="316" t="n"/>
      <c r="Z67" s="316" t="n"/>
      <c r="AA67" s="316" t="n"/>
      <c r="AB67" s="316" t="n"/>
    </row>
    <row r="68" ht="87" customFormat="1" customHeight="1" s="317">
      <c r="A68" s="316" t="n"/>
      <c r="B68" s="318" t="n"/>
      <c r="C68" s="785" t="inlineStr">
        <is>
          <t>Zootecnia - Fusagasugá</t>
        </is>
      </c>
      <c r="D68" s="820" t="n"/>
      <c r="E68" s="820" t="n"/>
      <c r="F68" s="821" t="n"/>
      <c r="G68" s="392" t="n">
        <v>13.16666666666667</v>
      </c>
      <c r="H68" s="820" t="n"/>
      <c r="I68" s="820" t="n"/>
      <c r="J68" s="821" t="n"/>
      <c r="K68"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68" s="820" t="n"/>
      <c r="M68" s="820" t="n"/>
      <c r="N68" s="820" t="n"/>
      <c r="O68" s="821" t="n"/>
      <c r="P68" s="318" t="n"/>
      <c r="Q68" s="316" t="n"/>
      <c r="R68" s="316" t="n"/>
      <c r="S68" s="316" t="n"/>
      <c r="T68" s="316" t="n"/>
      <c r="U68" s="316" t="n"/>
      <c r="V68" s="316" t="n"/>
      <c r="W68" s="316" t="n"/>
      <c r="X68" s="316" t="n"/>
      <c r="Y68" s="316" t="n"/>
      <c r="Z68" s="316" t="n"/>
      <c r="AA68" s="316" t="n"/>
      <c r="AB68" s="316" t="n"/>
    </row>
    <row r="69" ht="87" customFormat="1" customHeight="1" s="317">
      <c r="A69" s="316" t="n"/>
      <c r="B69" s="318" t="n"/>
      <c r="C69" s="785" t="inlineStr">
        <is>
          <t>Zootecnia - Ubaté</t>
        </is>
      </c>
      <c r="D69" s="820" t="n"/>
      <c r="E69" s="820" t="n"/>
      <c r="F69" s="821" t="n"/>
      <c r="G69" s="392" t="n">
        <v>11.1578947368421</v>
      </c>
      <c r="H69" s="820" t="n"/>
      <c r="I69" s="820" t="n"/>
      <c r="J69" s="821" t="n"/>
      <c r="K69"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69" s="820" t="n"/>
      <c r="M69" s="820" t="n"/>
      <c r="N69" s="820" t="n"/>
      <c r="O69" s="821" t="n"/>
      <c r="P69" s="318" t="n"/>
      <c r="Q69" s="316" t="n"/>
      <c r="R69" s="316" t="n"/>
      <c r="S69" s="316" t="n"/>
      <c r="T69" s="316" t="n"/>
      <c r="U69" s="316" t="n"/>
      <c r="V69" s="316" t="n"/>
      <c r="W69" s="316" t="n"/>
      <c r="X69" s="316" t="n"/>
      <c r="Y69" s="316" t="n"/>
      <c r="Z69" s="316" t="n"/>
      <c r="AA69" s="316" t="n"/>
      <c r="AB69" s="316" t="n"/>
    </row>
    <row r="70" ht="87" customFormat="1" customHeight="1" s="317">
      <c r="A70" s="316" t="n"/>
      <c r="B70" s="318" t="n"/>
      <c r="C70" s="785" t="inlineStr">
        <is>
          <t>Tecnología en Cartografía - Fusagasugá</t>
        </is>
      </c>
      <c r="D70" s="820" t="n"/>
      <c r="E70" s="820" t="n"/>
      <c r="F70" s="821" t="n"/>
      <c r="G70" s="392" t="n">
        <v>8.222222222222221</v>
      </c>
      <c r="H70" s="820" t="n"/>
      <c r="I70" s="820" t="n"/>
      <c r="J70" s="821" t="n"/>
      <c r="K70"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70" s="820" t="n"/>
      <c r="M70" s="820" t="n"/>
      <c r="N70" s="820" t="n"/>
      <c r="O70" s="821" t="n"/>
      <c r="P70" s="318" t="n"/>
      <c r="Q70" s="316" t="n"/>
      <c r="R70" s="316" t="n"/>
      <c r="S70" s="316" t="n"/>
      <c r="T70" s="316" t="n"/>
      <c r="U70" s="316" t="n"/>
      <c r="V70" s="316" t="n"/>
      <c r="W70" s="316" t="n"/>
      <c r="X70" s="316" t="n"/>
      <c r="Y70" s="316" t="n"/>
      <c r="Z70" s="316" t="n"/>
      <c r="AA70" s="316" t="n"/>
      <c r="AB70" s="316" t="n"/>
    </row>
    <row r="71" ht="87" customFormat="1" customHeight="1" s="317">
      <c r="A71" s="316" t="n"/>
      <c r="B71" s="318" t="n"/>
      <c r="C71" s="785" t="inlineStr">
        <is>
          <t>Profesional en Ciencias del Deporte y la Educación Física - Soacha</t>
        </is>
      </c>
      <c r="D71" s="820" t="n"/>
      <c r="E71" s="820" t="n"/>
      <c r="F71" s="821" t="n"/>
      <c r="G71" s="392" t="n">
        <v>18.08888888888889</v>
      </c>
      <c r="H71" s="820" t="n"/>
      <c r="I71" s="820" t="n"/>
      <c r="J71" s="821" t="n"/>
      <c r="K71"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71" s="820" t="n"/>
      <c r="M71" s="820" t="n"/>
      <c r="N71" s="820" t="n"/>
      <c r="O71" s="821" t="n"/>
      <c r="P71" s="318" t="n"/>
      <c r="Q71" s="316" t="n"/>
      <c r="R71" s="316" t="n"/>
      <c r="S71" s="316" t="n"/>
      <c r="T71" s="316" t="n"/>
      <c r="U71" s="316" t="n"/>
      <c r="V71" s="316" t="n"/>
      <c r="W71" s="316" t="n"/>
      <c r="X71" s="316" t="n"/>
      <c r="Y71" s="316" t="n"/>
      <c r="Z71" s="316" t="n"/>
      <c r="AA71" s="316" t="n"/>
      <c r="AB71" s="316" t="n"/>
    </row>
    <row r="72" ht="87" customFormat="1" customHeight="1" s="317">
      <c r="A72" s="316" t="n"/>
      <c r="B72" s="318" t="n"/>
      <c r="C72" s="785" t="inlineStr">
        <is>
          <t>Lic. en Educación Física, Recreación y Deportes - Fusagasugá</t>
        </is>
      </c>
      <c r="D72" s="820" t="n"/>
      <c r="E72" s="820" t="n"/>
      <c r="F72" s="821" t="n"/>
      <c r="G72" s="392" t="n">
        <v>8.25</v>
      </c>
      <c r="H72" s="820" t="n"/>
      <c r="I72" s="820" t="n"/>
      <c r="J72" s="821" t="n"/>
      <c r="K72"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72" s="820" t="n"/>
      <c r="M72" s="820" t="n"/>
      <c r="N72" s="820" t="n"/>
      <c r="O72" s="821" t="n"/>
      <c r="P72" s="318" t="n"/>
      <c r="Q72" s="316" t="n"/>
      <c r="R72" s="316" t="n"/>
      <c r="S72" s="316" t="n"/>
      <c r="T72" s="316" t="n"/>
      <c r="U72" s="316" t="n"/>
      <c r="V72" s="316" t="n"/>
      <c r="W72" s="316" t="n"/>
      <c r="X72" s="316" t="n"/>
      <c r="Y72" s="316" t="n"/>
      <c r="Z72" s="316" t="n"/>
      <c r="AA72" s="316" t="n"/>
      <c r="AB72" s="316" t="n"/>
    </row>
    <row r="73" ht="87" customFormat="1" customHeight="1" s="317">
      <c r="A73" s="316" t="n"/>
      <c r="B73" s="318" t="n"/>
      <c r="C73" s="785" t="inlineStr">
        <is>
          <t>Lic. en Ciencias Sociales - Fusagasugá</t>
        </is>
      </c>
      <c r="D73" s="820" t="n"/>
      <c r="E73" s="820" t="n"/>
      <c r="F73" s="821" t="n"/>
      <c r="G73" s="392" t="n">
        <v>11</v>
      </c>
      <c r="H73" s="820" t="n"/>
      <c r="I73" s="820" t="n"/>
      <c r="J73" s="821" t="n"/>
      <c r="K73"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73" s="820" t="n"/>
      <c r="M73" s="820" t="n"/>
      <c r="N73" s="820" t="n"/>
      <c r="O73" s="821" t="n"/>
      <c r="P73" s="318" t="n"/>
      <c r="Q73" s="316" t="n"/>
      <c r="R73" s="316" t="n"/>
      <c r="S73" s="316" t="n"/>
      <c r="T73" s="316" t="n"/>
      <c r="U73" s="316" t="n"/>
      <c r="V73" s="316" t="n"/>
      <c r="W73" s="316" t="n"/>
      <c r="X73" s="316" t="n"/>
      <c r="Y73" s="316" t="n"/>
      <c r="Z73" s="316" t="n"/>
      <c r="AA73" s="316" t="n"/>
      <c r="AB73" s="316" t="n"/>
    </row>
    <row r="74" ht="87" customFormat="1" customHeight="1" s="317">
      <c r="A74" s="316" t="n"/>
      <c r="B74" s="318" t="n"/>
      <c r="C74" s="785" t="inlineStr">
        <is>
          <t>Lic. en Matemáticas - Fusagasugá</t>
        </is>
      </c>
      <c r="D74" s="820" t="n"/>
      <c r="E74" s="820" t="n"/>
      <c r="F74" s="821" t="n"/>
      <c r="G74" s="392" t="n">
        <v>5.5</v>
      </c>
      <c r="H74" s="820" t="n"/>
      <c r="I74" s="820" t="n"/>
      <c r="J74" s="821" t="n"/>
      <c r="K74"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74" s="820" t="n"/>
      <c r="M74" s="820" t="n"/>
      <c r="N74" s="820" t="n"/>
      <c r="O74" s="821" t="n"/>
      <c r="P74" s="318" t="n"/>
      <c r="Q74" s="316" t="n"/>
      <c r="R74" s="316" t="n"/>
      <c r="S74" s="316" t="n"/>
      <c r="T74" s="316" t="n"/>
      <c r="U74" s="316" t="n"/>
      <c r="V74" s="316" t="n"/>
      <c r="W74" s="316" t="n"/>
      <c r="X74" s="316" t="n"/>
      <c r="Y74" s="316" t="n"/>
      <c r="Z74" s="316" t="n"/>
      <c r="AA74" s="316" t="n"/>
      <c r="AB74" s="316" t="n"/>
    </row>
    <row r="75" ht="87" customFormat="1" customHeight="1" s="317">
      <c r="A75" s="316" t="n"/>
      <c r="B75" s="318" t="n"/>
      <c r="C75" s="785" t="inlineStr">
        <is>
          <t>Lic. en educación básica con énfasis en lengua castellana e Ingles</t>
        </is>
      </c>
      <c r="D75" s="820" t="n"/>
      <c r="E75" s="820" t="n"/>
      <c r="F75" s="821" t="n"/>
      <c r="G75" s="392" t="n">
        <v>8.636363636363637</v>
      </c>
      <c r="H75" s="820" t="n"/>
      <c r="I75" s="820" t="n"/>
      <c r="J75" s="821" t="n"/>
      <c r="K75"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75" s="820" t="n"/>
      <c r="M75" s="820" t="n"/>
      <c r="N75" s="820" t="n"/>
      <c r="O75" s="821" t="n"/>
      <c r="P75" s="318" t="n"/>
      <c r="Q75" s="316" t="n"/>
      <c r="R75" s="316" t="n"/>
      <c r="S75" s="316" t="n"/>
      <c r="T75" s="316" t="n"/>
      <c r="U75" s="316" t="n"/>
      <c r="V75" s="316" t="n"/>
      <c r="W75" s="316" t="n"/>
      <c r="X75" s="316" t="n"/>
      <c r="Y75" s="316" t="n"/>
      <c r="Z75" s="316" t="n"/>
      <c r="AA75" s="316" t="n"/>
      <c r="AB75" s="316" t="n"/>
    </row>
    <row r="76" ht="87" customFormat="1" customHeight="1" s="317">
      <c r="A76" s="316" t="n"/>
      <c r="B76" s="318" t="n"/>
      <c r="C76" s="785" t="inlineStr">
        <is>
          <t>Ingeniería Electrónica - Fusagasugá</t>
        </is>
      </c>
      <c r="D76" s="820" t="n"/>
      <c r="E76" s="820" t="n"/>
      <c r="F76" s="821" t="n"/>
      <c r="G76" s="392" t="n">
        <v>18.05555555555556</v>
      </c>
      <c r="H76" s="820" t="n"/>
      <c r="I76" s="820" t="n"/>
      <c r="J76" s="821" t="n"/>
      <c r="K76"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76" s="820" t="n"/>
      <c r="M76" s="820" t="n"/>
      <c r="N76" s="820" t="n"/>
      <c r="O76" s="821" t="n"/>
      <c r="P76" s="318" t="n"/>
      <c r="Q76" s="316" t="n"/>
      <c r="R76" s="316" t="n"/>
      <c r="S76" s="316" t="n"/>
      <c r="T76" s="316" t="n"/>
      <c r="U76" s="316" t="n"/>
      <c r="V76" s="316" t="n"/>
      <c r="W76" s="316" t="n"/>
      <c r="X76" s="316" t="n"/>
      <c r="Y76" s="316" t="n"/>
      <c r="Z76" s="316" t="n"/>
      <c r="AA76" s="316" t="n"/>
      <c r="AB76" s="316" t="n"/>
    </row>
    <row r="77" ht="87" customFormat="1" customHeight="1" s="317">
      <c r="A77" s="316" t="n"/>
      <c r="B77" s="318" t="n"/>
      <c r="C77" s="785" t="inlineStr">
        <is>
          <t>Ingeniería Industrial - Soacha</t>
        </is>
      </c>
      <c r="D77" s="820" t="n"/>
      <c r="E77" s="820" t="n"/>
      <c r="F77" s="821" t="n"/>
      <c r="G77" s="392" t="n">
        <v>32.37037037037037</v>
      </c>
      <c r="H77" s="820" t="n"/>
      <c r="I77" s="820" t="n"/>
      <c r="J77" s="821" t="n"/>
      <c r="K77"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77" s="820" t="n"/>
      <c r="M77" s="820" t="n"/>
      <c r="N77" s="820" t="n"/>
      <c r="O77" s="821" t="n"/>
      <c r="P77" s="318" t="n"/>
      <c r="Q77" s="316" t="n"/>
      <c r="R77" s="316" t="n"/>
      <c r="S77" s="316" t="n"/>
      <c r="T77" s="316" t="n"/>
      <c r="U77" s="316" t="n"/>
      <c r="V77" s="316" t="n"/>
      <c r="W77" s="316" t="n"/>
      <c r="X77" s="316" t="n"/>
      <c r="Y77" s="316" t="n"/>
      <c r="Z77" s="316" t="n"/>
      <c r="AA77" s="316" t="n"/>
      <c r="AB77" s="316" t="n"/>
    </row>
    <row r="78" ht="87" customFormat="1" customHeight="1" s="317">
      <c r="A78" s="316" t="n"/>
      <c r="B78" s="318" t="n"/>
      <c r="C78" s="785" t="inlineStr">
        <is>
          <t>Ingeniería de Sistemas - Fusagasugá</t>
        </is>
      </c>
      <c r="D78" s="820" t="n"/>
      <c r="E78" s="820" t="n"/>
      <c r="F78" s="821" t="n"/>
      <c r="G78" s="392" t="n">
        <v>32.46666666666667</v>
      </c>
      <c r="H78" s="820" t="n"/>
      <c r="I78" s="820" t="n"/>
      <c r="J78" s="821" t="n"/>
      <c r="K78"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78" s="820" t="n"/>
      <c r="M78" s="820" t="n"/>
      <c r="N78" s="820" t="n"/>
      <c r="O78" s="821" t="n"/>
      <c r="P78" s="318" t="n"/>
      <c r="Q78" s="316" t="n"/>
      <c r="R78" s="316" t="n"/>
      <c r="S78" s="316" t="n"/>
      <c r="T78" s="316" t="n"/>
      <c r="U78" s="316" t="n"/>
      <c r="V78" s="316" t="n"/>
      <c r="W78" s="316" t="n"/>
      <c r="X78" s="316" t="n"/>
      <c r="Y78" s="316" t="n"/>
      <c r="Z78" s="316" t="n"/>
      <c r="AA78" s="316" t="n"/>
      <c r="AB78" s="316" t="n"/>
    </row>
    <row r="79" ht="87" customFormat="1" customHeight="1" s="317">
      <c r="A79" s="316" t="n"/>
      <c r="B79" s="318" t="n"/>
      <c r="C79" s="785" t="inlineStr">
        <is>
          <t>Ingeniería de Sistemas - Ubaté</t>
        </is>
      </c>
      <c r="D79" s="820" t="n"/>
      <c r="E79" s="820" t="n"/>
      <c r="F79" s="821" t="n"/>
      <c r="G79" s="392" t="n">
        <v>20.4</v>
      </c>
      <c r="H79" s="820" t="n"/>
      <c r="I79" s="820" t="n"/>
      <c r="J79" s="821" t="n"/>
      <c r="K79"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79" s="820" t="n"/>
      <c r="M79" s="820" t="n"/>
      <c r="N79" s="820" t="n"/>
      <c r="O79" s="821" t="n"/>
      <c r="P79" s="318" t="n"/>
      <c r="Q79" s="316" t="n"/>
      <c r="R79" s="316" t="n"/>
      <c r="S79" s="316" t="n"/>
      <c r="T79" s="316" t="n"/>
      <c r="U79" s="316" t="n"/>
      <c r="V79" s="316" t="n"/>
      <c r="W79" s="316" t="n"/>
      <c r="X79" s="316" t="n"/>
      <c r="Y79" s="316" t="n"/>
      <c r="Z79" s="316" t="n"/>
      <c r="AA79" s="316" t="n"/>
      <c r="AB79" s="316" t="n"/>
    </row>
    <row r="80" ht="87" customFormat="1" customHeight="1" s="317">
      <c r="A80" s="316" t="n"/>
      <c r="B80" s="318" t="n"/>
      <c r="C80" s="785" t="inlineStr">
        <is>
          <t>Ingeniería de Sistemas - Chía</t>
        </is>
      </c>
      <c r="D80" s="820" t="n"/>
      <c r="E80" s="820" t="n"/>
      <c r="F80" s="821" t="n"/>
      <c r="G80" s="392" t="n">
        <v>16.22222222222222</v>
      </c>
      <c r="H80" s="820" t="n"/>
      <c r="I80" s="820" t="n"/>
      <c r="J80" s="821" t="n"/>
      <c r="K80"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80" s="820" t="n"/>
      <c r="M80" s="820" t="n"/>
      <c r="N80" s="820" t="n"/>
      <c r="O80" s="821" t="n"/>
      <c r="P80" s="318" t="n"/>
      <c r="Q80" s="316" t="n"/>
      <c r="R80" s="316" t="n"/>
      <c r="S80" s="316" t="n"/>
      <c r="T80" s="316" t="n"/>
      <c r="U80" s="316" t="n"/>
      <c r="V80" s="316" t="n"/>
      <c r="W80" s="316" t="n"/>
      <c r="X80" s="316" t="n"/>
      <c r="Y80" s="316" t="n"/>
      <c r="Z80" s="316" t="n"/>
      <c r="AA80" s="316" t="n"/>
      <c r="AB80" s="316" t="n"/>
    </row>
    <row r="81" ht="87" customFormat="1" customHeight="1" s="317">
      <c r="A81" s="316" t="n"/>
      <c r="B81" s="318" t="n"/>
      <c r="C81" s="785" t="inlineStr">
        <is>
          <t>Ingeniería de Sistemas - Facatativá</t>
        </is>
      </c>
      <c r="D81" s="820" t="n"/>
      <c r="E81" s="820" t="n"/>
      <c r="F81" s="821" t="n"/>
      <c r="G81" s="392" t="n">
        <v>23.4</v>
      </c>
      <c r="H81" s="820" t="n"/>
      <c r="I81" s="820" t="n"/>
      <c r="J81" s="821" t="n"/>
      <c r="K81"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81" s="820" t="n"/>
      <c r="M81" s="820" t="n"/>
      <c r="N81" s="820" t="n"/>
      <c r="O81" s="821" t="n"/>
      <c r="P81" s="318" t="n"/>
      <c r="Q81" s="316" t="n"/>
      <c r="R81" s="316" t="n"/>
      <c r="S81" s="316" t="n"/>
      <c r="T81" s="316" t="n"/>
      <c r="U81" s="316" t="n"/>
      <c r="V81" s="316" t="n"/>
      <c r="W81" s="316" t="n"/>
      <c r="X81" s="316" t="n"/>
      <c r="Y81" s="316" t="n"/>
      <c r="Z81" s="316" t="n"/>
      <c r="AA81" s="316" t="n"/>
      <c r="AB81" s="316" t="n"/>
    </row>
    <row r="82" ht="87" customFormat="1" customHeight="1" s="317">
      <c r="A82" s="316" t="n"/>
      <c r="B82" s="318" t="n"/>
      <c r="C82" s="785" t="inlineStr">
        <is>
          <t>Tecnología en Desarrollo de Software - Soacha</t>
        </is>
      </c>
      <c r="D82" s="820" t="n"/>
      <c r="E82" s="820" t="n"/>
      <c r="F82" s="821" t="n"/>
      <c r="G82" s="392" t="n">
        <v>17.16666666666667</v>
      </c>
      <c r="H82" s="820" t="n"/>
      <c r="I82" s="820" t="n"/>
      <c r="J82" s="821" t="n"/>
      <c r="K82"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82" s="820" t="n"/>
      <c r="M82" s="820" t="n"/>
      <c r="N82" s="820" t="n"/>
      <c r="O82" s="821" t="n"/>
      <c r="P82" s="318" t="n"/>
      <c r="Q82" s="316" t="n"/>
      <c r="R82" s="316" t="n"/>
      <c r="S82" s="316" t="n"/>
      <c r="T82" s="316" t="n"/>
      <c r="U82" s="316" t="n"/>
      <c r="V82" s="316" t="n"/>
      <c r="W82" s="316" t="n"/>
      <c r="X82" s="316" t="n"/>
      <c r="Y82" s="316" t="n"/>
      <c r="Z82" s="316" t="n"/>
      <c r="AA82" s="316" t="n"/>
      <c r="AB82" s="316" t="n"/>
    </row>
    <row r="83" ht="87" customFormat="1" customHeight="1" s="317">
      <c r="A83" s="316" t="n"/>
      <c r="B83" s="318" t="n"/>
      <c r="C83" s="785" t="inlineStr">
        <is>
          <t>Enfermería - Girardot</t>
        </is>
      </c>
      <c r="D83" s="820" t="n"/>
      <c r="E83" s="820" t="n"/>
      <c r="F83" s="821" t="n"/>
      <c r="G83" s="392" t="n">
        <v>6.016129032258065</v>
      </c>
      <c r="H83" s="820" t="n"/>
      <c r="I83" s="820" t="n"/>
      <c r="J83" s="821" t="n"/>
      <c r="K83"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83" s="820" t="n"/>
      <c r="M83" s="820" t="n"/>
      <c r="N83" s="820" t="n"/>
      <c r="O83" s="821" t="n"/>
      <c r="P83" s="318" t="n"/>
      <c r="Q83" s="316" t="n"/>
      <c r="R83" s="316" t="n"/>
      <c r="S83" s="316" t="n"/>
      <c r="T83" s="316" t="n"/>
      <c r="U83" s="316" t="n"/>
      <c r="V83" s="316" t="n"/>
      <c r="W83" s="316" t="n"/>
      <c r="X83" s="316" t="n"/>
      <c r="Y83" s="316" t="n"/>
      <c r="Z83" s="316" t="n"/>
      <c r="AA83" s="316" t="n"/>
      <c r="AB83" s="316" t="n"/>
    </row>
    <row r="84" ht="87" customFormat="1" customHeight="1" s="317">
      <c r="A84" s="316" t="n"/>
      <c r="B84" s="318" t="n"/>
      <c r="C84" s="785" t="inlineStr">
        <is>
          <t>Música - Zipaquirá</t>
        </is>
      </c>
      <c r="D84" s="820" t="n"/>
      <c r="E84" s="820" t="n"/>
      <c r="F84" s="821" t="n"/>
      <c r="G84" s="392" t="n">
        <v>3.271428571428571</v>
      </c>
      <c r="H84" s="820" t="n"/>
      <c r="I84" s="820" t="n"/>
      <c r="J84" s="821" t="n"/>
      <c r="K84"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84" s="820" t="n"/>
      <c r="M84" s="820" t="n"/>
      <c r="N84" s="820" t="n"/>
      <c r="O84" s="821" t="n"/>
      <c r="P84" s="318" t="n"/>
      <c r="Q84" s="316" t="n"/>
      <c r="R84" s="316" t="n"/>
      <c r="S84" s="316" t="n"/>
      <c r="T84" s="316" t="n"/>
      <c r="U84" s="316" t="n"/>
      <c r="V84" s="316" t="n"/>
      <c r="W84" s="316" t="n"/>
      <c r="X84" s="316" t="n"/>
      <c r="Y84" s="316" t="n"/>
      <c r="Z84" s="316" t="n"/>
      <c r="AA84" s="316" t="n"/>
      <c r="AB84" s="316" t="n"/>
    </row>
    <row r="85" ht="87" customFormat="1" customHeight="1" s="317">
      <c r="A85" s="316" t="n"/>
      <c r="B85" s="318" t="n"/>
      <c r="C85" s="785" t="inlineStr">
        <is>
          <t>Psicología - Facatativá</t>
        </is>
      </c>
      <c r="D85" s="820" t="n"/>
      <c r="E85" s="820" t="n"/>
      <c r="F85" s="821" t="n"/>
      <c r="G85" s="392" t="n">
        <v>21.7</v>
      </c>
      <c r="H85" s="820" t="n"/>
      <c r="I85" s="820" t="n"/>
      <c r="J85" s="821" t="n"/>
      <c r="K85"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85" s="820" t="n"/>
      <c r="M85" s="820" t="n"/>
      <c r="N85" s="820" t="n"/>
      <c r="O85" s="821" t="n"/>
      <c r="P85" s="318" t="n"/>
      <c r="Q85" s="316" t="n"/>
      <c r="R85" s="316" t="n"/>
      <c r="S85" s="316" t="n"/>
      <c r="T85" s="316" t="n"/>
      <c r="U85" s="316" t="n"/>
      <c r="V85" s="316" t="n"/>
      <c r="W85" s="316" t="n"/>
      <c r="X85" s="316" t="n"/>
      <c r="Y85" s="316" t="n"/>
      <c r="Z85" s="316" t="n"/>
      <c r="AA85" s="316" t="n"/>
      <c r="AB85" s="316" t="n"/>
    </row>
    <row r="86" ht="87" customFormat="1" customHeight="1" s="317">
      <c r="A86" s="316" t="n"/>
      <c r="B86" s="318" t="n"/>
      <c r="C86" s="785" t="inlineStr">
        <is>
          <t>Esp. en Gerencia para el Desarrollo Organizacional - Fusagasugá</t>
        </is>
      </c>
      <c r="D86" s="820" t="n"/>
      <c r="E86" s="820" t="n"/>
      <c r="F86" s="821" t="n"/>
      <c r="G86" s="392" t="n">
        <v>5.625</v>
      </c>
      <c r="H86" s="820" t="n"/>
      <c r="I86" s="820" t="n"/>
      <c r="J86" s="821" t="n"/>
      <c r="K86"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86" s="820" t="n"/>
      <c r="M86" s="820" t="n"/>
      <c r="N86" s="820" t="n"/>
      <c r="O86" s="821" t="n"/>
      <c r="P86" s="318" t="n"/>
      <c r="Q86" s="316" t="n"/>
      <c r="R86" s="316" t="n"/>
      <c r="S86" s="316" t="n"/>
      <c r="T86" s="316" t="n"/>
      <c r="U86" s="316" t="n"/>
      <c r="V86" s="316" t="n"/>
      <c r="W86" s="316" t="n"/>
      <c r="X86" s="316" t="n"/>
      <c r="Y86" s="316" t="n"/>
      <c r="Z86" s="316" t="n"/>
      <c r="AA86" s="316" t="n"/>
      <c r="AB86" s="316" t="n"/>
    </row>
    <row r="87" customFormat="1" s="317">
      <c r="A87" s="316" t="n"/>
      <c r="B87" s="318" t="n"/>
      <c r="C87" s="785" t="inlineStr">
        <is>
          <t>Esp. en Gerencia para el Desarrollo Organizacional - Chía</t>
        </is>
      </c>
      <c r="D87" s="820" t="n"/>
      <c r="E87" s="820" t="n"/>
      <c r="F87" s="821" t="n"/>
      <c r="G87" s="785" t="inlineStr">
        <is>
          <t xml:space="preserve">No se oferta para el 2020-1. </t>
        </is>
      </c>
      <c r="H87" s="820" t="n"/>
      <c r="I87" s="820" t="n"/>
      <c r="J87" s="821" t="n"/>
      <c r="K87" s="583" t="inlineStr">
        <is>
          <t xml:space="preserve">No se oferta para el 2020-1. </t>
        </is>
      </c>
      <c r="L87" s="820" t="n"/>
      <c r="M87" s="820" t="n"/>
      <c r="N87" s="820" t="n"/>
      <c r="O87" s="821" t="n"/>
      <c r="P87" s="318" t="n"/>
      <c r="Q87" s="316" t="n"/>
      <c r="R87" s="316" t="n"/>
      <c r="S87" s="316" t="n"/>
      <c r="T87" s="316" t="n"/>
      <c r="U87" s="316" t="n"/>
      <c r="V87" s="316" t="n"/>
      <c r="W87" s="316" t="n"/>
      <c r="X87" s="316" t="n"/>
      <c r="Y87" s="316" t="n"/>
      <c r="Z87" s="316" t="n"/>
      <c r="AA87" s="316" t="n"/>
      <c r="AB87" s="316" t="n"/>
    </row>
    <row r="88" customFormat="1" s="317">
      <c r="A88" s="316" t="n"/>
      <c r="B88" s="318" t="n"/>
      <c r="C88" s="785" t="inlineStr">
        <is>
          <t>Esp. en Gerencia para el Desarrollo Organizacional - Facatativá</t>
        </is>
      </c>
      <c r="D88" s="820" t="n"/>
      <c r="E88" s="820" t="n"/>
      <c r="F88" s="821" t="n"/>
      <c r="G88" s="785" t="inlineStr">
        <is>
          <t xml:space="preserve">No se oferta para el 2020-1. </t>
        </is>
      </c>
      <c r="H88" s="820" t="n"/>
      <c r="I88" s="820" t="n"/>
      <c r="J88" s="821" t="n"/>
      <c r="K88" s="583" t="inlineStr">
        <is>
          <t xml:space="preserve">No se oferta para el 2020-1. </t>
        </is>
      </c>
      <c r="L88" s="820" t="n"/>
      <c r="M88" s="820" t="n"/>
      <c r="N88" s="820" t="n"/>
      <c r="O88" s="821" t="n"/>
      <c r="P88" s="318" t="n"/>
      <c r="Q88" s="316" t="n"/>
      <c r="R88" s="316" t="n"/>
      <c r="S88" s="316" t="n"/>
      <c r="T88" s="316" t="n"/>
      <c r="U88" s="316" t="n"/>
      <c r="V88" s="316" t="n"/>
      <c r="W88" s="316" t="n"/>
      <c r="X88" s="316" t="n"/>
      <c r="Y88" s="316" t="n"/>
      <c r="Z88" s="316" t="n"/>
      <c r="AA88" s="316" t="n"/>
      <c r="AB88" s="316" t="n"/>
    </row>
    <row r="89" customFormat="1" s="317">
      <c r="A89" s="316" t="n"/>
      <c r="B89" s="318" t="n"/>
      <c r="C89" s="785" t="inlineStr">
        <is>
          <t>Esp. en Gerencia para el Desarrollo Organizacional - Girardot</t>
        </is>
      </c>
      <c r="D89" s="820" t="n"/>
      <c r="E89" s="820" t="n"/>
      <c r="F89" s="821" t="n"/>
      <c r="G89" s="785" t="inlineStr">
        <is>
          <t xml:space="preserve">No se oferta para el 2020-1. </t>
        </is>
      </c>
      <c r="H89" s="820" t="n"/>
      <c r="I89" s="820" t="n"/>
      <c r="J89" s="821" t="n"/>
      <c r="K89" s="583" t="inlineStr">
        <is>
          <t xml:space="preserve">No se oferta para el 2020-1. </t>
        </is>
      </c>
      <c r="L89" s="820" t="n"/>
      <c r="M89" s="820" t="n"/>
      <c r="N89" s="820" t="n"/>
      <c r="O89" s="821" t="n"/>
      <c r="P89" s="318" t="n"/>
      <c r="Q89" s="316" t="n"/>
      <c r="R89" s="316" t="n"/>
      <c r="S89" s="316" t="n"/>
      <c r="T89" s="316" t="n"/>
      <c r="U89" s="316" t="n"/>
      <c r="V89" s="316" t="n"/>
      <c r="W89" s="316" t="n"/>
      <c r="X89" s="316" t="n"/>
      <c r="Y89" s="316" t="n"/>
      <c r="Z89" s="316" t="n"/>
      <c r="AA89" s="316" t="n"/>
      <c r="AB89" s="316" t="n"/>
    </row>
    <row r="90" ht="87" customFormat="1" customHeight="1" s="317">
      <c r="A90" s="316" t="n"/>
      <c r="B90" s="318" t="n"/>
      <c r="C90" s="785" t="inlineStr">
        <is>
          <t>Esp. en Gerencia para el Desarrollo Organizacional - Ubaté</t>
        </is>
      </c>
      <c r="D90" s="820" t="n"/>
      <c r="E90" s="820" t="n"/>
      <c r="F90" s="821" t="n"/>
      <c r="G90" s="392" t="n">
        <v>3.75</v>
      </c>
      <c r="H90" s="820" t="n"/>
      <c r="I90" s="820" t="n"/>
      <c r="J90" s="821" t="n"/>
      <c r="K90"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90" s="820" t="n"/>
      <c r="M90" s="820" t="n"/>
      <c r="N90" s="820" t="n"/>
      <c r="O90" s="821" t="n"/>
      <c r="P90" s="318" t="n"/>
      <c r="Q90" s="316" t="n"/>
      <c r="R90" s="316" t="n"/>
      <c r="S90" s="316" t="n"/>
      <c r="T90" s="316" t="n"/>
      <c r="U90" s="316" t="n"/>
      <c r="V90" s="316" t="n"/>
      <c r="W90" s="316" t="n"/>
      <c r="X90" s="316" t="n"/>
      <c r="Y90" s="316" t="n"/>
      <c r="Z90" s="316" t="n"/>
      <c r="AA90" s="316" t="n"/>
      <c r="AB90" s="316" t="n"/>
    </row>
    <row r="91" ht="87" customFormat="1" customHeight="1" s="317">
      <c r="A91" s="316" t="n"/>
      <c r="B91" s="318" t="n"/>
      <c r="C91" s="785" t="inlineStr">
        <is>
          <t>Esp. en Procesos Pedagógicos del Entrenamiento Deportivo - Fusagasugá</t>
        </is>
      </c>
      <c r="D91" s="820" t="n"/>
      <c r="E91" s="820" t="n"/>
      <c r="F91" s="821" t="n"/>
      <c r="G91" s="392" t="n">
        <v>1.5</v>
      </c>
      <c r="H91" s="820" t="n"/>
      <c r="I91" s="820" t="n"/>
      <c r="J91" s="821" t="n"/>
      <c r="K91"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91" s="820" t="n"/>
      <c r="M91" s="820" t="n"/>
      <c r="N91" s="820" t="n"/>
      <c r="O91" s="821" t="n"/>
      <c r="P91" s="318" t="n"/>
      <c r="Q91" s="316" t="n"/>
      <c r="R91" s="316" t="n"/>
      <c r="S91" s="316" t="n"/>
      <c r="T91" s="316" t="n"/>
      <c r="U91" s="316" t="n"/>
      <c r="V91" s="316" t="n"/>
      <c r="W91" s="316" t="n"/>
      <c r="X91" s="316" t="n"/>
      <c r="Y91" s="316" t="n"/>
      <c r="Z91" s="316" t="n"/>
      <c r="AA91" s="316" t="n"/>
      <c r="AB91" s="316" t="n"/>
    </row>
    <row r="92" ht="87" customFormat="1" customHeight="1" s="317">
      <c r="A92" s="316" t="n"/>
      <c r="B92" s="318" t="n"/>
      <c r="C92" s="785" t="inlineStr">
        <is>
          <t>Esp. en Procesos Pedagógicos del Entrenamiento Deportivo - Soacha</t>
        </is>
      </c>
      <c r="D92" s="820" t="n"/>
      <c r="E92" s="820" t="n"/>
      <c r="F92" s="821" t="n"/>
      <c r="G92" s="392" t="n">
        <v>4.2</v>
      </c>
      <c r="H92" s="820" t="n"/>
      <c r="I92" s="820" t="n"/>
      <c r="J92" s="821" t="n"/>
      <c r="K92"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92" s="820" t="n"/>
      <c r="M92" s="820" t="n"/>
      <c r="N92" s="820" t="n"/>
      <c r="O92" s="821" t="n"/>
      <c r="P92" s="318" t="n"/>
      <c r="Q92" s="316" t="n"/>
      <c r="R92" s="316" t="n"/>
      <c r="S92" s="316" t="n"/>
      <c r="T92" s="316" t="n"/>
      <c r="U92" s="316" t="n"/>
      <c r="V92" s="316" t="n"/>
      <c r="W92" s="316" t="n"/>
      <c r="X92" s="316" t="n"/>
      <c r="Y92" s="316" t="n"/>
      <c r="Z92" s="316" t="n"/>
      <c r="AA92" s="316" t="n"/>
      <c r="AB92" s="316" t="n"/>
    </row>
    <row r="93" ht="87" customFormat="1" customHeight="1" s="317">
      <c r="A93" s="316" t="n"/>
      <c r="B93" s="318" t="n"/>
      <c r="C93" s="785" t="inlineStr">
        <is>
          <t>Esp. en Educación Ambiental y Desarrollo de la Comunidad - Fusagasugá</t>
        </is>
      </c>
      <c r="D93" s="820" t="n"/>
      <c r="E93" s="820" t="n"/>
      <c r="F93" s="821" t="n"/>
      <c r="G93" s="392" t="n">
        <v>1.6</v>
      </c>
      <c r="H93" s="820" t="n"/>
      <c r="I93" s="820" t="n"/>
      <c r="J93" s="821" t="n"/>
      <c r="K93"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93" s="820" t="n"/>
      <c r="M93" s="820" t="n"/>
      <c r="N93" s="820" t="n"/>
      <c r="O93" s="821" t="n"/>
      <c r="P93" s="318" t="n"/>
      <c r="Q93" s="316" t="n"/>
      <c r="R93" s="316" t="n"/>
      <c r="S93" s="316" t="n"/>
      <c r="T93" s="316" t="n"/>
      <c r="U93" s="316" t="n"/>
      <c r="V93" s="316" t="n"/>
      <c r="W93" s="316" t="n"/>
      <c r="X93" s="316" t="n"/>
      <c r="Y93" s="316" t="n"/>
      <c r="Z93" s="316" t="n"/>
      <c r="AA93" s="316" t="n"/>
      <c r="AB93" s="316" t="n"/>
    </row>
    <row r="94" ht="87" customFormat="1" customHeight="1" s="317">
      <c r="A94" s="316" t="n"/>
      <c r="B94" s="318" t="n"/>
      <c r="C94" s="785" t="inlineStr">
        <is>
          <t>Esp. en Educación Ambiental y Desarrollo de la Comunidad - Girardot</t>
        </is>
      </c>
      <c r="D94" s="820" t="n"/>
      <c r="E94" s="820" t="n"/>
      <c r="F94" s="821" t="n"/>
      <c r="G94" s="392" t="n">
        <v>1.181818181818182</v>
      </c>
      <c r="H94" s="820" t="n"/>
      <c r="I94" s="820" t="n"/>
      <c r="J94" s="821" t="n"/>
      <c r="K94"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94" s="820" t="n"/>
      <c r="M94" s="820" t="n"/>
      <c r="N94" s="820" t="n"/>
      <c r="O94" s="821" t="n"/>
      <c r="P94" s="318" t="n"/>
      <c r="Q94" s="316" t="n"/>
      <c r="R94" s="316" t="n"/>
      <c r="S94" s="316" t="n"/>
      <c r="T94" s="316" t="n"/>
      <c r="U94" s="316" t="n"/>
      <c r="V94" s="316" t="n"/>
      <c r="W94" s="316" t="n"/>
      <c r="X94" s="316" t="n"/>
      <c r="Y94" s="316" t="n"/>
      <c r="Z94" s="316" t="n"/>
      <c r="AA94" s="316" t="n"/>
      <c r="AB94" s="316" t="n"/>
    </row>
    <row r="95" ht="87" customFormat="1" customHeight="1" s="317">
      <c r="A95" s="316" t="n"/>
      <c r="B95" s="318" t="n"/>
      <c r="C95" s="785" t="inlineStr">
        <is>
          <t>Esp. en Educación Ambiental y Desarrollo de la Comunidad - Facatativá</t>
        </is>
      </c>
      <c r="D95" s="820" t="n"/>
      <c r="E95" s="820" t="n"/>
      <c r="F95" s="821" t="n"/>
      <c r="G95" s="392" t="n">
        <v>1.5</v>
      </c>
      <c r="H95" s="820" t="n"/>
      <c r="I95" s="820" t="n"/>
      <c r="J95" s="821" t="n"/>
      <c r="K95"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95" s="820" t="n"/>
      <c r="M95" s="820" t="n"/>
      <c r="N95" s="820" t="n"/>
      <c r="O95" s="821" t="n"/>
      <c r="P95" s="318" t="n"/>
      <c r="Q95" s="316" t="n"/>
      <c r="R95" s="316" t="n"/>
      <c r="S95" s="316" t="n"/>
      <c r="T95" s="316" t="n"/>
      <c r="U95" s="316" t="n"/>
      <c r="V95" s="316" t="n"/>
      <c r="W95" s="316" t="n"/>
      <c r="X95" s="316" t="n"/>
      <c r="Y95" s="316" t="n"/>
      <c r="Z95" s="316" t="n"/>
      <c r="AA95" s="316" t="n"/>
      <c r="AB95" s="316" t="n"/>
    </row>
    <row r="96" ht="87" customFormat="1" customHeight="1" s="317">
      <c r="A96" s="316" t="n"/>
      <c r="B96" s="318" t="n"/>
      <c r="C96" s="785" t="inlineStr">
        <is>
          <t>Esp. Negocios y Comercio Electrónico - Fusagasugá</t>
        </is>
      </c>
      <c r="D96" s="820" t="n"/>
      <c r="E96" s="820" t="n"/>
      <c r="F96" s="821" t="n"/>
      <c r="G96" s="392" t="n">
        <v>3</v>
      </c>
      <c r="H96" s="820" t="n"/>
      <c r="I96" s="820" t="n"/>
      <c r="J96" s="821" t="n"/>
      <c r="K96"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96" s="820" t="n"/>
      <c r="M96" s="820" t="n"/>
      <c r="N96" s="820" t="n"/>
      <c r="O96" s="821" t="n"/>
      <c r="P96" s="318" t="n"/>
      <c r="Q96" s="316" t="n"/>
      <c r="R96" s="316" t="n"/>
      <c r="S96" s="316" t="n"/>
      <c r="T96" s="316" t="n"/>
      <c r="U96" s="316" t="n"/>
      <c r="V96" s="316" t="n"/>
      <c r="W96" s="316" t="n"/>
      <c r="X96" s="316" t="n"/>
      <c r="Y96" s="316" t="n"/>
      <c r="Z96" s="316" t="n"/>
      <c r="AA96" s="316" t="n"/>
      <c r="AB96" s="316" t="n"/>
    </row>
    <row r="97" ht="87" customFormat="1" customHeight="1" s="317">
      <c r="A97" s="316" t="n"/>
      <c r="B97" s="318" t="n"/>
      <c r="C97" s="785" t="inlineStr">
        <is>
          <t>Esp. Gestión de Sistemas de Información Gerencial (Virtual)</t>
        </is>
      </c>
      <c r="D97" s="820" t="n"/>
      <c r="E97" s="820" t="n"/>
      <c r="F97" s="821" t="n"/>
      <c r="G97" s="392" t="n">
        <v>5.888888888888889</v>
      </c>
      <c r="H97" s="820" t="n"/>
      <c r="I97" s="820" t="n"/>
      <c r="J97" s="821" t="n"/>
      <c r="K97" s="513" t="inlineStr">
        <is>
          <t xml:space="preserve">El indicador permite cumplir de manera satisfactoria la cantidad de docentes en sus diferentes modalidades de contratación según la cantidad de estudiantes de acuerdo a los estándares establecidos por el Ministerio de Educación para renovación de registro calificado y las condiciones de acreditación  dadas por el CNA para acreditación de los programas académicos de la Universidad de Cundinamarca. </t>
        </is>
      </c>
      <c r="L97" s="820" t="n"/>
      <c r="M97" s="820" t="n"/>
      <c r="N97" s="820" t="n"/>
      <c r="O97" s="821" t="n"/>
      <c r="P97" s="318" t="n"/>
      <c r="Q97" s="316" t="n"/>
      <c r="R97" s="316" t="n"/>
      <c r="S97" s="316" t="n"/>
      <c r="T97" s="316" t="n"/>
      <c r="U97" s="316" t="n"/>
      <c r="V97" s="316" t="n"/>
      <c r="W97" s="316" t="n"/>
      <c r="X97" s="316" t="n"/>
      <c r="Y97" s="316" t="n"/>
      <c r="Z97" s="316" t="n"/>
      <c r="AA97" s="316" t="n"/>
      <c r="AB97" s="316" t="n"/>
    </row>
    <row r="98" customFormat="1" s="317">
      <c r="A98" s="316" t="n"/>
      <c r="B98" s="318" t="n"/>
      <c r="C98" s="349" t="n"/>
      <c r="D98" s="350" t="n"/>
      <c r="E98" s="350" t="n"/>
      <c r="F98" s="350" t="n"/>
      <c r="G98" s="350" t="n"/>
      <c r="H98" s="350" t="n"/>
      <c r="I98" s="350" t="n"/>
      <c r="J98" s="350" t="n"/>
      <c r="K98" s="350" t="n"/>
      <c r="L98" s="350" t="n"/>
      <c r="M98" s="350" t="n"/>
      <c r="N98" s="350" t="n"/>
      <c r="O98" s="350" t="n"/>
      <c r="P98" s="318" t="n"/>
      <c r="Q98" s="316" t="n"/>
      <c r="R98" s="316" t="n"/>
      <c r="S98" s="316" t="n"/>
      <c r="T98" s="316" t="n"/>
      <c r="U98" s="316" t="n"/>
      <c r="V98" s="316" t="n"/>
      <c r="W98" s="316" t="n"/>
      <c r="X98" s="316" t="n"/>
      <c r="Y98" s="316" t="n"/>
      <c r="Z98" s="316" t="n"/>
      <c r="AA98" s="316" t="n"/>
      <c r="AB98" s="316" t="n"/>
    </row>
    <row r="99" customFormat="1" s="317">
      <c r="A99" s="316" t="n"/>
      <c r="B99" s="318" t="n"/>
      <c r="C99" s="349" t="n"/>
      <c r="D99" s="350" t="n"/>
      <c r="E99" s="350" t="n"/>
      <c r="F99" s="350" t="n"/>
      <c r="G99" s="350" t="n"/>
      <c r="H99" s="350" t="n"/>
      <c r="I99" s="350" t="n"/>
      <c r="J99" s="350" t="n"/>
      <c r="K99" s="350" t="n"/>
      <c r="L99" s="350" t="n"/>
      <c r="M99" s="350" t="n"/>
      <c r="N99" s="350" t="n"/>
      <c r="O99" s="350" t="n"/>
      <c r="P99" s="318" t="n"/>
      <c r="Q99" s="316" t="n"/>
      <c r="R99" s="316" t="n"/>
      <c r="S99" s="316" t="n"/>
      <c r="T99" s="316" t="n"/>
      <c r="U99" s="316" t="n"/>
      <c r="V99" s="316" t="n"/>
      <c r="W99" s="316" t="n"/>
      <c r="X99" s="316" t="n"/>
      <c r="Y99" s="316" t="n"/>
      <c r="Z99" s="316" t="n"/>
      <c r="AA99" s="316" t="n"/>
      <c r="AB99" s="316" t="n"/>
    </row>
    <row r="100" customFormat="1" s="317">
      <c r="A100" s="316" t="n"/>
      <c r="B100" s="318" t="n"/>
      <c r="C100" s="349" t="n"/>
      <c r="D100" s="350" t="n"/>
      <c r="E100" s="350" t="n"/>
      <c r="F100" s="350" t="n"/>
      <c r="G100" s="350" t="n"/>
      <c r="H100" s="350" t="n"/>
      <c r="I100" s="350" t="n"/>
      <c r="J100" s="350" t="n"/>
      <c r="K100" s="350" t="n"/>
      <c r="L100" s="350" t="n"/>
      <c r="M100" s="350" t="n"/>
      <c r="N100" s="350" t="n"/>
      <c r="O100" s="350" t="n"/>
      <c r="P100" s="318" t="n"/>
      <c r="Q100" s="316" t="n"/>
      <c r="R100" s="316" t="n"/>
      <c r="S100" s="316" t="n"/>
      <c r="T100" s="316" t="n"/>
      <c r="U100" s="316" t="n"/>
      <c r="V100" s="316" t="n"/>
      <c r="W100" s="316" t="n"/>
      <c r="X100" s="316" t="n"/>
      <c r="Y100" s="316" t="n"/>
      <c r="Z100" s="316" t="n"/>
      <c r="AA100" s="316" t="n"/>
      <c r="AB100" s="316" t="n"/>
    </row>
    <row r="103" customFormat="1" s="260">
      <c r="C103" s="259" t="n"/>
      <c r="D103" s="259" t="n"/>
      <c r="E103" s="259" t="n"/>
      <c r="F103" s="259" t="n"/>
      <c r="G103" s="259" t="n"/>
      <c r="H103" s="259" t="n"/>
      <c r="I103" s="259" t="n"/>
      <c r="J103" s="259" t="n"/>
      <c r="K103" s="259" t="n"/>
      <c r="L103" s="259" t="n"/>
      <c r="M103" s="259" t="n"/>
      <c r="N103" s="259" t="n"/>
      <c r="O103" s="259" t="n"/>
    </row>
    <row r="104" customFormat="1" s="260">
      <c r="C104" s="259" t="n"/>
      <c r="D104" s="259" t="n"/>
      <c r="E104" s="259" t="n"/>
      <c r="F104" s="259" t="n"/>
      <c r="G104" s="259" t="n"/>
      <c r="H104" s="259" t="n"/>
      <c r="I104" s="259" t="n"/>
      <c r="J104" s="259" t="n"/>
      <c r="K104" s="259" t="n"/>
      <c r="L104" s="259" t="n"/>
      <c r="M104" s="259" t="n"/>
      <c r="N104" s="259" t="n"/>
      <c r="O104" s="259" t="n"/>
    </row>
    <row r="105" customFormat="1" s="260">
      <c r="C105" s="259" t="n"/>
      <c r="D105" s="259" t="n"/>
      <c r="E105" s="259" t="n"/>
      <c r="F105" s="259" t="n"/>
      <c r="G105" s="259" t="n"/>
      <c r="H105" s="259" t="n"/>
      <c r="I105" s="259" t="n"/>
      <c r="J105" s="259" t="n"/>
      <c r="K105" s="259" t="n"/>
      <c r="L105" s="259" t="n"/>
      <c r="M105" s="259" t="n"/>
      <c r="N105" s="259" t="n"/>
      <c r="O105" s="259" t="n"/>
    </row>
    <row r="106" customFormat="1" s="260">
      <c r="C106" s="259" t="n"/>
      <c r="D106" s="259" t="n"/>
      <c r="E106" s="259" t="n"/>
      <c r="F106" s="259" t="n"/>
      <c r="G106" s="259" t="n"/>
      <c r="H106" s="259" t="n"/>
      <c r="I106" s="259" t="n"/>
      <c r="J106" s="259" t="n"/>
      <c r="K106" s="259" t="n"/>
      <c r="L106" s="259" t="n"/>
      <c r="M106" s="259" t="n"/>
      <c r="N106" s="259" t="n"/>
      <c r="O106" s="259" t="n"/>
    </row>
    <row r="107" customFormat="1" s="260">
      <c r="C107" s="259" t="n"/>
      <c r="D107" s="259" t="n"/>
      <c r="E107" s="259" t="n"/>
      <c r="F107" s="259" t="n"/>
      <c r="G107" s="259" t="n"/>
      <c r="H107" s="259" t="n"/>
      <c r="I107" s="259" t="n"/>
      <c r="J107" s="259" t="n"/>
      <c r="K107" s="259" t="n"/>
      <c r="L107" s="259" t="n"/>
      <c r="M107" s="259" t="n"/>
      <c r="N107" s="259" t="n"/>
      <c r="O107" s="259" t="n"/>
    </row>
    <row r="108" customFormat="1" s="260">
      <c r="C108" s="259" t="n"/>
      <c r="D108" s="259" t="n"/>
      <c r="E108" s="259" t="n"/>
      <c r="F108" s="259" t="n"/>
      <c r="G108" s="259" t="n"/>
      <c r="H108" s="259" t="n"/>
      <c r="I108" s="259" t="n"/>
      <c r="J108" s="259" t="n"/>
      <c r="K108" s="259" t="n"/>
      <c r="L108" s="259" t="n"/>
      <c r="M108" s="259" t="n"/>
      <c r="N108" s="259" t="n"/>
      <c r="O108" s="259" t="n"/>
    </row>
    <row r="109" customFormat="1" s="260">
      <c r="C109" s="259" t="n"/>
      <c r="D109" s="259" t="n"/>
      <c r="E109" s="259" t="n"/>
      <c r="F109" s="259" t="n"/>
      <c r="G109" s="355" t="inlineStr">
        <is>
          <t>Estratégico</t>
        </is>
      </c>
      <c r="H109" s="262" t="n"/>
      <c r="I109" s="262" t="n"/>
      <c r="J109" s="355" t="inlineStr">
        <is>
          <t>Eficacia</t>
        </is>
      </c>
      <c r="K109" s="259" t="n"/>
      <c r="L109" s="259" t="n"/>
      <c r="M109" s="259" t="n"/>
      <c r="N109" s="259" t="n"/>
      <c r="O109" s="259" t="n"/>
    </row>
    <row r="110" customFormat="1" s="260">
      <c r="C110" s="259" t="n"/>
      <c r="D110" s="259" t="n"/>
      <c r="E110" s="259" t="n"/>
      <c r="F110" s="259" t="n"/>
      <c r="G110" s="355" t="inlineStr">
        <is>
          <t>Misional</t>
        </is>
      </c>
      <c r="H110" s="262" t="n"/>
      <c r="I110" s="262" t="n"/>
      <c r="J110" s="355" t="inlineStr">
        <is>
          <t>Eficiencia</t>
        </is>
      </c>
      <c r="K110" s="259" t="n"/>
      <c r="L110" s="259" t="n"/>
      <c r="M110" s="259" t="n"/>
      <c r="N110" s="259" t="n"/>
      <c r="O110" s="259" t="n"/>
    </row>
    <row r="111" customFormat="1" s="260">
      <c r="C111" s="259" t="n"/>
      <c r="D111" s="259" t="n"/>
      <c r="E111" s="259" t="n"/>
      <c r="F111" s="259" t="n"/>
      <c r="G111" s="355" t="inlineStr">
        <is>
          <t>Apoyo</t>
        </is>
      </c>
      <c r="H111" s="262" t="n"/>
      <c r="I111" s="262" t="n"/>
      <c r="J111" s="355" t="inlineStr">
        <is>
          <t>Acreditación</t>
        </is>
      </c>
      <c r="K111" s="259" t="n"/>
      <c r="L111" s="259" t="n"/>
      <c r="M111" s="259" t="n"/>
      <c r="N111" s="259" t="n"/>
      <c r="O111" s="259" t="n"/>
    </row>
    <row r="112" customFormat="1" s="260">
      <c r="C112" s="259" t="n"/>
      <c r="D112" s="259" t="n"/>
      <c r="E112" s="259" t="n"/>
      <c r="F112" s="259" t="n"/>
      <c r="G112" s="355" t="inlineStr">
        <is>
          <t>Seguimiento, Medición, Análisis y Evaluación</t>
        </is>
      </c>
      <c r="H112" s="262" t="n"/>
      <c r="I112" s="262" t="n"/>
      <c r="J112" s="355" t="inlineStr">
        <is>
          <t>Positiva</t>
        </is>
      </c>
      <c r="K112" s="259" t="n"/>
      <c r="L112" s="259" t="n"/>
      <c r="M112" s="259" t="n"/>
      <c r="N112" s="259" t="n"/>
      <c r="O112" s="259" t="n"/>
    </row>
    <row r="113" customFormat="1" s="260">
      <c r="C113" s="259" t="n"/>
      <c r="D113" s="259" t="n"/>
      <c r="E113" s="259" t="n"/>
      <c r="F113" s="259" t="n"/>
      <c r="G113" s="355" t="inlineStr">
        <is>
          <t>Direccionamiento Estratégico</t>
        </is>
      </c>
      <c r="H113" s="262" t="n"/>
      <c r="I113" s="262" t="n"/>
      <c r="J113" s="355" t="inlineStr">
        <is>
          <t>Negativa</t>
        </is>
      </c>
      <c r="K113" s="259" t="n"/>
      <c r="L113" s="259" t="n"/>
      <c r="M113" s="259" t="n"/>
      <c r="N113" s="259" t="n"/>
      <c r="O113" s="259" t="n"/>
    </row>
    <row r="114" customFormat="1" s="260">
      <c r="C114" s="259" t="n"/>
      <c r="D114" s="259" t="n"/>
      <c r="E114" s="259" t="n"/>
      <c r="F114" s="259" t="n"/>
      <c r="G114" s="355" t="inlineStr">
        <is>
          <t>Planeación Institucional</t>
        </is>
      </c>
      <c r="H114" s="262" t="n"/>
      <c r="I114" s="262" t="n"/>
      <c r="J114" s="355" t="inlineStr">
        <is>
          <t>Por Unidad Regional</t>
        </is>
      </c>
      <c r="K114" s="259" t="n"/>
      <c r="L114" s="259" t="n"/>
      <c r="M114" s="259" t="n"/>
      <c r="N114" s="259" t="n"/>
      <c r="O114" s="259" t="n"/>
    </row>
    <row r="115" customFormat="1" s="260">
      <c r="C115" s="259" t="n"/>
      <c r="D115" s="259" t="n"/>
      <c r="E115" s="259" t="n"/>
      <c r="F115" s="259" t="n"/>
      <c r="G115" s="355" t="inlineStr">
        <is>
          <t>Proyectos Especiales y Relaciones Interinstitucionales</t>
        </is>
      </c>
      <c r="H115" s="262" t="n"/>
      <c r="I115" s="262" t="n"/>
      <c r="J115" s="355" t="inlineStr">
        <is>
          <t>Por Facultad</t>
        </is>
      </c>
      <c r="K115" s="259" t="n"/>
      <c r="L115" s="259" t="n"/>
      <c r="M115" s="259" t="n"/>
      <c r="N115" s="259" t="n"/>
      <c r="O115" s="259" t="n"/>
    </row>
    <row r="116" customFormat="1" s="260">
      <c r="C116" s="259" t="n"/>
      <c r="D116" s="259" t="n"/>
      <c r="E116" s="259" t="n"/>
      <c r="F116" s="259" t="n"/>
      <c r="G116" s="355" t="inlineStr">
        <is>
          <t>Sistemas Integrados</t>
        </is>
      </c>
      <c r="H116" s="262" t="n"/>
      <c r="I116" s="262" t="n"/>
      <c r="J116" s="355" t="inlineStr">
        <is>
          <t>Por Programa Académico</t>
        </is>
      </c>
      <c r="K116" s="259" t="n"/>
      <c r="L116" s="259" t="n"/>
      <c r="M116" s="259" t="n"/>
      <c r="N116" s="259" t="n"/>
      <c r="O116" s="259" t="n"/>
    </row>
    <row r="117" customFormat="1" s="260">
      <c r="C117" s="259" t="n"/>
      <c r="D117" s="259" t="n"/>
      <c r="E117" s="259" t="n"/>
      <c r="F117" s="259" t="n"/>
      <c r="G117" s="355" t="inlineStr">
        <is>
          <t>Autoevaluación y Acreditación</t>
        </is>
      </c>
      <c r="H117" s="262" t="n"/>
      <c r="I117" s="262" t="n"/>
      <c r="J117" s="355" t="inlineStr">
        <is>
          <t>Por área</t>
        </is>
      </c>
      <c r="K117" s="259" t="n"/>
      <c r="L117" s="259" t="n"/>
      <c r="M117" s="259" t="n"/>
      <c r="N117" s="259" t="n"/>
      <c r="O117" s="259" t="n"/>
    </row>
    <row r="118" customFormat="1" s="260">
      <c r="C118" s="259" t="n"/>
      <c r="D118" s="259" t="n"/>
      <c r="E118" s="259" t="n"/>
      <c r="F118" s="259" t="n"/>
      <c r="G118" s="355" t="inlineStr">
        <is>
          <t>Comunicaciones</t>
        </is>
      </c>
      <c r="H118" s="262" t="n"/>
      <c r="I118" s="262" t="n"/>
      <c r="J118" s="355" t="inlineStr">
        <is>
          <t>Por Laboratorio</t>
        </is>
      </c>
      <c r="K118" s="259" t="n"/>
      <c r="L118" s="259" t="n"/>
      <c r="M118" s="259" t="n"/>
      <c r="N118" s="259" t="n"/>
      <c r="O118" s="259" t="n"/>
    </row>
    <row r="119" customFormat="1" s="260">
      <c r="C119" s="259" t="n"/>
      <c r="D119" s="259" t="n"/>
      <c r="E119" s="259" t="n"/>
      <c r="F119" s="259" t="n"/>
      <c r="G119" s="355" t="inlineStr">
        <is>
          <t>Formación y Aprendizaje</t>
        </is>
      </c>
      <c r="H119" s="262" t="n"/>
      <c r="I119" s="262" t="n"/>
      <c r="J119" s="355" t="inlineStr">
        <is>
          <t>Otros</t>
        </is>
      </c>
      <c r="K119" s="259" t="n"/>
      <c r="L119" s="259" t="n"/>
      <c r="M119" s="259" t="n"/>
      <c r="N119" s="259" t="n"/>
      <c r="O119" s="259" t="n"/>
    </row>
    <row r="120" customFormat="1" s="260">
      <c r="C120" s="259" t="n"/>
      <c r="D120" s="259" t="n"/>
      <c r="E120" s="259" t="n"/>
      <c r="F120" s="259" t="n"/>
      <c r="G120" s="355" t="inlineStr">
        <is>
          <t>Ciencia, Tecnología e Innovación</t>
        </is>
      </c>
      <c r="H120" s="262" t="n"/>
      <c r="I120" s="262" t="n"/>
      <c r="J120" s="355" t="inlineStr">
        <is>
          <t>No Aplica</t>
        </is>
      </c>
      <c r="K120" s="259" t="n"/>
      <c r="L120" s="259" t="n"/>
      <c r="M120" s="259" t="n"/>
      <c r="N120" s="259" t="n"/>
      <c r="O120" s="259" t="n"/>
    </row>
    <row r="121">
      <c r="G121" s="355" t="inlineStr">
        <is>
          <t>Interacción Social Universitaria</t>
        </is>
      </c>
      <c r="H121" s="262" t="n"/>
      <c r="I121" s="262" t="n"/>
      <c r="J121" s="262" t="n"/>
      <c r="K121" s="259" t="n"/>
      <c r="L121" s="259" t="n"/>
    </row>
    <row r="122">
      <c r="G122" s="355" t="inlineStr">
        <is>
          <t>Bienestar Universitario</t>
        </is>
      </c>
      <c r="H122" s="262" t="n"/>
      <c r="I122" s="262" t="n"/>
      <c r="J122" s="262" t="n"/>
      <c r="K122" s="259" t="n"/>
      <c r="L122" s="259" t="n"/>
    </row>
    <row r="123">
      <c r="G123" s="355" t="inlineStr">
        <is>
          <t>Admisiones y Registro</t>
        </is>
      </c>
      <c r="H123" s="262" t="n"/>
      <c r="I123" s="262" t="n"/>
      <c r="J123" s="262" t="n"/>
      <c r="K123" s="259" t="n"/>
      <c r="L123" s="259" t="n"/>
    </row>
    <row r="124">
      <c r="G124" s="355" t="inlineStr">
        <is>
          <t>Graduados</t>
        </is>
      </c>
      <c r="H124" s="262" t="n"/>
      <c r="I124" s="262" t="n"/>
      <c r="J124" s="262" t="n"/>
      <c r="K124" s="259" t="n"/>
      <c r="L124" s="259" t="n"/>
    </row>
    <row r="125">
      <c r="G125" s="355" t="inlineStr">
        <is>
          <t>Dialogando con el Mundo</t>
        </is>
      </c>
      <c r="H125" s="262" t="n"/>
      <c r="I125" s="262" t="n"/>
      <c r="J125" s="262" t="n"/>
      <c r="K125" s="259" t="n"/>
      <c r="L125" s="259" t="n"/>
    </row>
    <row r="126">
      <c r="G126" s="355" t="inlineStr">
        <is>
          <t>Talento Humano</t>
        </is>
      </c>
      <c r="H126" s="262" t="n"/>
      <c r="I126" s="262" t="n"/>
      <c r="J126" s="262" t="n"/>
      <c r="K126" s="259" t="n"/>
      <c r="L126" s="259" t="n"/>
    </row>
    <row r="127">
      <c r="G127" s="355" t="inlineStr">
        <is>
          <t>Jurídica</t>
        </is>
      </c>
      <c r="H127" s="262" t="n"/>
      <c r="I127" s="262" t="n"/>
      <c r="J127" s="262" t="n"/>
      <c r="K127" s="259" t="n"/>
      <c r="L127" s="259" t="n"/>
    </row>
    <row r="128">
      <c r="G128" s="355" t="inlineStr">
        <is>
          <t>Financiera</t>
        </is>
      </c>
      <c r="H128" s="262" t="n"/>
      <c r="I128" s="262" t="n"/>
      <c r="J128" s="262" t="n"/>
      <c r="K128" s="259" t="n"/>
      <c r="L128" s="259" t="n"/>
    </row>
    <row r="129">
      <c r="G129" s="355" t="inlineStr">
        <is>
          <t>Sistemas y Tecnología</t>
        </is>
      </c>
      <c r="H129" s="262" t="n"/>
      <c r="I129" s="262" t="n"/>
      <c r="J129" s="262" t="n"/>
      <c r="K129" s="259" t="n"/>
      <c r="L129" s="259" t="n"/>
    </row>
    <row r="130">
      <c r="G130" s="355" t="inlineStr">
        <is>
          <t>Bienes y Servicios</t>
        </is>
      </c>
      <c r="H130" s="262" t="n"/>
      <c r="I130" s="262" t="n"/>
      <c r="J130" s="262" t="n"/>
      <c r="K130" s="259" t="n"/>
      <c r="L130" s="259" t="n"/>
    </row>
    <row r="131">
      <c r="G131" s="355" t="inlineStr">
        <is>
          <t>Documental</t>
        </is>
      </c>
      <c r="H131" s="262" t="n"/>
      <c r="I131" s="262" t="n"/>
      <c r="J131" s="262" t="n"/>
    </row>
    <row r="132">
      <c r="G132" s="355" t="inlineStr">
        <is>
          <t>Apoyo Académico</t>
        </is>
      </c>
      <c r="H132" s="262" t="n"/>
      <c r="I132" s="262" t="n"/>
      <c r="J132" s="262" t="n"/>
    </row>
    <row r="133">
      <c r="G133" s="355" t="inlineStr">
        <is>
          <t>Control Interno</t>
        </is>
      </c>
      <c r="H133" s="262" t="n"/>
      <c r="I133" s="262" t="n"/>
      <c r="J133" s="262" t="n"/>
    </row>
    <row r="134" customFormat="1" s="241">
      <c r="A134" s="242" t="n"/>
      <c r="B134" s="242" t="n"/>
      <c r="G134" s="355" t="inlineStr">
        <is>
          <t>Control Disciplinario</t>
        </is>
      </c>
      <c r="H134" s="262" t="n"/>
      <c r="I134" s="262" t="n"/>
      <c r="J134" s="262" t="n"/>
      <c r="P134" s="242" t="n"/>
      <c r="Q134" s="242" t="n"/>
      <c r="R134" s="242" t="n"/>
      <c r="S134" s="242" t="n"/>
      <c r="T134" s="242" t="n"/>
      <c r="U134" s="242" t="n"/>
      <c r="V134" s="242" t="n"/>
      <c r="W134" s="242" t="n"/>
      <c r="X134" s="242" t="n"/>
      <c r="Y134" s="242" t="n"/>
      <c r="Z134" s="242" t="n"/>
      <c r="AA134" s="242" t="n"/>
      <c r="AB134" s="242" t="n"/>
    </row>
    <row r="135" customFormat="1" s="241">
      <c r="A135" s="242" t="n"/>
      <c r="B135" s="242" t="n"/>
      <c r="G135" s="355" t="inlineStr">
        <is>
          <t>Servicio de Atención al Ciudadano</t>
        </is>
      </c>
      <c r="H135" s="262" t="n"/>
      <c r="I135" s="262" t="n"/>
      <c r="J135" s="262" t="n"/>
      <c r="P135" s="242" t="n"/>
      <c r="Q135" s="242" t="n"/>
      <c r="R135" s="242" t="n"/>
      <c r="S135" s="242" t="n"/>
      <c r="T135" s="242" t="n"/>
      <c r="U135" s="242" t="n"/>
      <c r="V135" s="242" t="n"/>
      <c r="W135" s="242" t="n"/>
      <c r="X135" s="242" t="n"/>
      <c r="Y135" s="242" t="n"/>
      <c r="Z135" s="242" t="n"/>
      <c r="AA135" s="242" t="n"/>
      <c r="AB135" s="242" t="n"/>
    </row>
  </sheetData>
  <sheetProtection selectLockedCells="0" selectUnlockedCells="0" algorithmName="SHA-512" sheet="1" objects="1" insertRows="1" insertHyperlinks="1" autoFilter="1" scenarios="1" formatColumns="1" deleteColumns="1" insertColumns="1" pivotTables="1" deleteRows="1" formatCells="1" saltValue="m3hdvkzFBwb2tX8hbok3xA==" formatRows="1" sort="1" spinCount="100000" hashValue="inFEZ90xkxFa7yiCmVvzL9v55ahsVp6N87X5I0Ftu9C+aLe3D27iHjG1RMHbunnhQgQHv6PAohzwmnozHA53HQ=="/>
  <mergeCells count="195">
    <mergeCell ref="L17:M17"/>
    <mergeCell ref="K78:O78"/>
    <mergeCell ref="K92:O92"/>
    <mergeCell ref="C61:F61"/>
    <mergeCell ref="C52:O52"/>
    <mergeCell ref="G55:J55"/>
    <mergeCell ref="C72:F72"/>
    <mergeCell ref="K80:O80"/>
    <mergeCell ref="C81:F81"/>
    <mergeCell ref="K54:O54"/>
    <mergeCell ref="K55:O55"/>
    <mergeCell ref="J28:O34"/>
    <mergeCell ref="K64:O64"/>
    <mergeCell ref="C78:F78"/>
    <mergeCell ref="J41:O41"/>
    <mergeCell ref="B2:C4"/>
    <mergeCell ref="G72:J72"/>
    <mergeCell ref="C87:F87"/>
    <mergeCell ref="G81:J81"/>
    <mergeCell ref="G96:J96"/>
    <mergeCell ref="C62:F62"/>
    <mergeCell ref="K72:O72"/>
    <mergeCell ref="C15:O15"/>
    <mergeCell ref="J43:O43"/>
    <mergeCell ref="G71:J71"/>
    <mergeCell ref="C89:F89"/>
    <mergeCell ref="K56:O56"/>
    <mergeCell ref="K96:O96"/>
    <mergeCell ref="C64:F64"/>
    <mergeCell ref="C79:F79"/>
    <mergeCell ref="C73:F73"/>
    <mergeCell ref="J20:K22"/>
    <mergeCell ref="C88:F88"/>
    <mergeCell ref="E6:L6"/>
    <mergeCell ref="J42:O42"/>
    <mergeCell ref="K71:O71"/>
    <mergeCell ref="C26:O26"/>
    <mergeCell ref="C54:F54"/>
    <mergeCell ref="G82:J82"/>
    <mergeCell ref="C63:F63"/>
    <mergeCell ref="C17:D17"/>
    <mergeCell ref="G57:J57"/>
    <mergeCell ref="C93:F93"/>
    <mergeCell ref="C16:O16"/>
    <mergeCell ref="G66:J66"/>
    <mergeCell ref="K73:O73"/>
    <mergeCell ref="G53:J53"/>
    <mergeCell ref="C56:F56"/>
    <mergeCell ref="K82:O82"/>
    <mergeCell ref="M5:O5"/>
    <mergeCell ref="G74:J74"/>
    <mergeCell ref="K66:O66"/>
    <mergeCell ref="G68:J68"/>
    <mergeCell ref="K93:O93"/>
    <mergeCell ref="G58:J58"/>
    <mergeCell ref="K74:O74"/>
    <mergeCell ref="K68:O68"/>
    <mergeCell ref="K83:O83"/>
    <mergeCell ref="L23:M24"/>
    <mergeCell ref="N23:O24"/>
    <mergeCell ref="G91:J91"/>
    <mergeCell ref="C14:D14"/>
    <mergeCell ref="G85:J85"/>
    <mergeCell ref="C67:F67"/>
    <mergeCell ref="G94:J94"/>
    <mergeCell ref="E14:O14"/>
    <mergeCell ref="M6:O6"/>
    <mergeCell ref="G75:J75"/>
    <mergeCell ref="G84:J84"/>
    <mergeCell ref="K60:O60"/>
    <mergeCell ref="C20:D22"/>
    <mergeCell ref="J17:K17"/>
    <mergeCell ref="C69:F69"/>
    <mergeCell ref="C96:F96"/>
    <mergeCell ref="J36:O40"/>
    <mergeCell ref="E12:H12"/>
    <mergeCell ref="C83:F83"/>
    <mergeCell ref="K94:O94"/>
    <mergeCell ref="C92:F92"/>
    <mergeCell ref="G77:J77"/>
    <mergeCell ref="G86:J86"/>
    <mergeCell ref="K84:O84"/>
    <mergeCell ref="G67:J67"/>
    <mergeCell ref="H17:I17"/>
    <mergeCell ref="G61:J61"/>
    <mergeCell ref="K12:O12"/>
    <mergeCell ref="G70:J70"/>
    <mergeCell ref="K86:O86"/>
    <mergeCell ref="G97:J97"/>
    <mergeCell ref="K70:O70"/>
    <mergeCell ref="C27:I43"/>
    <mergeCell ref="K97:O97"/>
    <mergeCell ref="G62:J62"/>
    <mergeCell ref="E24:G24"/>
    <mergeCell ref="K65:O65"/>
    <mergeCell ref="C90:F90"/>
    <mergeCell ref="E17:G17"/>
    <mergeCell ref="L20:O20"/>
    <mergeCell ref="K57:O57"/>
    <mergeCell ref="C71:F71"/>
    <mergeCell ref="E18:F18"/>
    <mergeCell ref="G65:J65"/>
    <mergeCell ref="C76:F76"/>
    <mergeCell ref="G88:J88"/>
    <mergeCell ref="J27:O27"/>
    <mergeCell ref="C91:F91"/>
    <mergeCell ref="C82:F82"/>
    <mergeCell ref="G76:J76"/>
    <mergeCell ref="C57:F57"/>
    <mergeCell ref="G90:J90"/>
    <mergeCell ref="C66:F66"/>
    <mergeCell ref="P27:P28"/>
    <mergeCell ref="G60:J60"/>
    <mergeCell ref="C53:F53"/>
    <mergeCell ref="K76:O76"/>
    <mergeCell ref="C77:F77"/>
    <mergeCell ref="K91:O91"/>
    <mergeCell ref="E7:L8"/>
    <mergeCell ref="P17:P18"/>
    <mergeCell ref="K85:O85"/>
    <mergeCell ref="C86:F86"/>
    <mergeCell ref="C68:F68"/>
    <mergeCell ref="G59:J59"/>
    <mergeCell ref="G19:K19"/>
    <mergeCell ref="E13:O13"/>
    <mergeCell ref="C58:F58"/>
    <mergeCell ref="K75:O75"/>
    <mergeCell ref="N17:O17"/>
    <mergeCell ref="C12:D12"/>
    <mergeCell ref="K59:O59"/>
    <mergeCell ref="C97:F97"/>
    <mergeCell ref="C45:O45"/>
    <mergeCell ref="J23:K24"/>
    <mergeCell ref="K77:O77"/>
    <mergeCell ref="C94:F94"/>
    <mergeCell ref="C5:D8"/>
    <mergeCell ref="C65:F65"/>
    <mergeCell ref="C23:D23"/>
    <mergeCell ref="K61:O61"/>
    <mergeCell ref="C84:F84"/>
    <mergeCell ref="C80:F80"/>
    <mergeCell ref="G78:J78"/>
    <mergeCell ref="E23:G23"/>
    <mergeCell ref="G87:J87"/>
    <mergeCell ref="L18:M19"/>
    <mergeCell ref="C95:F95"/>
    <mergeCell ref="C60:F60"/>
    <mergeCell ref="E20:G22"/>
    <mergeCell ref="K62:O62"/>
    <mergeCell ref="G80:J80"/>
    <mergeCell ref="G95:J95"/>
    <mergeCell ref="G89:J89"/>
    <mergeCell ref="K87:O87"/>
    <mergeCell ref="C70:F70"/>
    <mergeCell ref="C24:D24"/>
    <mergeCell ref="G64:J64"/>
    <mergeCell ref="G79:J79"/>
    <mergeCell ref="G73:J73"/>
    <mergeCell ref="K95:O95"/>
    <mergeCell ref="K89:O89"/>
    <mergeCell ref="M7:O7"/>
    <mergeCell ref="G54:J54"/>
    <mergeCell ref="J35:O35"/>
    <mergeCell ref="E5:L5"/>
    <mergeCell ref="G63:J63"/>
    <mergeCell ref="K79:O79"/>
    <mergeCell ref="H20:I22"/>
    <mergeCell ref="C10:O11"/>
    <mergeCell ref="K88:O88"/>
    <mergeCell ref="G56:J56"/>
    <mergeCell ref="K63:O63"/>
    <mergeCell ref="E19:F19"/>
    <mergeCell ref="K81:O81"/>
    <mergeCell ref="K90:O90"/>
    <mergeCell ref="M8:O8"/>
    <mergeCell ref="G18:K18"/>
    <mergeCell ref="C74:F74"/>
    <mergeCell ref="I12:J12"/>
    <mergeCell ref="K58:O58"/>
    <mergeCell ref="K67:O67"/>
    <mergeCell ref="C18:D19"/>
    <mergeCell ref="H23:I24"/>
    <mergeCell ref="C85:F85"/>
    <mergeCell ref="C55:F55"/>
    <mergeCell ref="G93:J93"/>
    <mergeCell ref="N18:O19"/>
    <mergeCell ref="C75:F75"/>
    <mergeCell ref="C9:O9"/>
    <mergeCell ref="K53:O53"/>
    <mergeCell ref="G69:J69"/>
    <mergeCell ref="G83:J83"/>
    <mergeCell ref="C59:F59"/>
    <mergeCell ref="G92:J92"/>
    <mergeCell ref="C13:D13"/>
    <mergeCell ref="K69:O69"/>
  </mergeCells>
  <dataValidations count="5">
    <dataValidation sqref="E20:G22" showDropDown="0" showInputMessage="1" showErrorMessage="1" allowBlank="1" type="list">
      <formula1>$J$112:$J$113</formula1>
    </dataValidation>
    <dataValidation sqref="J20:K22" showDropDown="0" showInputMessage="1" showErrorMessage="1" allowBlank="1" type="list">
      <formula1>$J$114:$J$120</formula1>
    </dataValidation>
    <dataValidation sqref="J17:K17" showDropDown="0" showInputMessage="1" showErrorMessage="1" allowBlank="1" type="list">
      <formula1>$J$109:$J$111</formula1>
    </dataValidation>
    <dataValidation sqref="E12:H12" showDropDown="0" showInputMessage="1" showErrorMessage="1" allowBlank="1" type="list">
      <formula1>$G$109:$G$112</formula1>
    </dataValidation>
    <dataValidation sqref="E13:O13" showDropDown="0" showInputMessage="1" showErrorMessage="1" allowBlank="1" type="list">
      <formula1>$G$149:$G$171</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38.xml><?xml version="1.0" encoding="utf-8"?>
<worksheet xmlns="http://schemas.openxmlformats.org/spreadsheetml/2006/main">
  <sheetPr codeName="Hoja117">
    <tabColor rgb="FFEDE394"/>
    <outlinePr summaryBelow="1" summaryRight="1"/>
    <pageSetUpPr fitToPage="1"/>
  </sheetPr>
  <dimension ref="A1:AB137"/>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Misional</t>
        </is>
      </c>
      <c r="F12" s="801" t="n"/>
      <c r="G12" s="801" t="n"/>
      <c r="H12" s="802" t="n"/>
      <c r="I12" s="763" t="inlineStr">
        <is>
          <t>NOMBRE DEL INDICADOR</t>
        </is>
      </c>
      <c r="J12" s="802" t="n"/>
      <c r="K12" s="463" t="inlineStr">
        <is>
          <t>Resultados de aprendizaje</t>
        </is>
      </c>
      <c r="L12" s="801" t="n"/>
      <c r="M12" s="801" t="n"/>
      <c r="N12" s="801" t="n"/>
      <c r="O12" s="802" t="n"/>
      <c r="P12" s="245" t="n"/>
    </row>
    <row r="13" customFormat="1" s="243">
      <c r="B13" s="245" t="n"/>
      <c r="C13" s="684" t="inlineStr">
        <is>
          <t>PROCESO GESTIÓN</t>
        </is>
      </c>
      <c r="D13" s="802" t="n"/>
      <c r="E13" s="706" t="inlineStr">
        <is>
          <t>Formación y Aprendizaje</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Vicerrectoría Académica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0.89</v>
      </c>
      <c r="O17" s="802" t="n"/>
      <c r="P17" s="544" t="n"/>
    </row>
    <row r="18" ht="15.75" customFormat="1" customHeight="1" s="243">
      <c r="B18" s="245" t="n"/>
      <c r="C18" s="684" t="inlineStr">
        <is>
          <t>FORMULA</t>
        </is>
      </c>
      <c r="D18" s="800" t="n"/>
      <c r="E18" s="684" t="inlineStr">
        <is>
          <t>NUMERADOR</t>
        </is>
      </c>
      <c r="F18" s="802" t="n"/>
      <c r="G18" s="762" t="inlineStr">
        <is>
          <t>N° de estudiantes promovidos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N° total de estudiantes matriculados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- 40%</t>
        </is>
      </c>
      <c r="M22" s="82" t="inlineStr">
        <is>
          <t>41% - 69%</t>
        </is>
      </c>
      <c r="N22" s="172" t="inlineStr">
        <is>
          <t>70% - 89%</t>
        </is>
      </c>
      <c r="O22" s="255" t="inlineStr">
        <is>
          <t>≥ 90%</t>
        </is>
      </c>
      <c r="P22" s="245" t="n"/>
    </row>
    <row r="23" ht="26.25" customFormat="1" customHeight="1" s="243">
      <c r="B23" s="245" t="n"/>
      <c r="C23" s="684" t="inlineStr">
        <is>
          <t>ORIGEN DE DATOS NUMERADOR</t>
        </is>
      </c>
      <c r="D23" s="802" t="n"/>
      <c r="E23" s="475" t="inlineStr">
        <is>
          <t>Base de datos Admisiones y Registro</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Base de datos Admisiones y Registro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24" customFormat="1" customHeight="1" s="243">
      <c r="B28" s="245" t="n"/>
      <c r="C28" s="803" t="n"/>
      <c r="I28" s="804" t="n"/>
      <c r="J28" s="394" t="inlineStr">
        <is>
          <t>Teniendo en cuenta la medición del indicador se pudo determinar que el resultado del aprendizaje cumple en una escala de EXCELENTE, lo que refleja el compromiso y responsabilidad de los estudiantes, docentes, Coordinadores y/o Directores de Programa,  Decanos, Directivos y funcionarios administrativos. También es importante resaltar el arduo trabajo que se realizó para hacerle frente a la emergencia sanitaria COVID-19, ya que se logró en tiempo record implementar mecanismos, estrategias, herramientas que permitieran la continuidad de los procesos académicos de la comunidad universitaria en concordancia a las directrices dadas por el Gobierno Nacional. 
Cabe aclarar que dentro de la medición realizada no se tuvo en cuenta los estudiantes admitidos para el 2020-1, los estudiantes de reingreso y los estudiantes de semestre avanzado.</t>
        </is>
      </c>
      <c r="O28" s="804" t="n"/>
    </row>
    <row r="29" ht="27.75" customFormat="1" customHeight="1" s="243">
      <c r="B29" s="245" t="n"/>
      <c r="C29" s="803" t="n"/>
      <c r="I29" s="804" t="n"/>
      <c r="O29" s="804" t="n"/>
      <c r="P29" s="245" t="n"/>
    </row>
    <row r="30" ht="26.25" customFormat="1" customHeight="1" s="243">
      <c r="B30" s="245" t="n"/>
      <c r="C30" s="803" t="n"/>
      <c r="I30" s="804" t="n"/>
      <c r="O30" s="804" t="n"/>
      <c r="P30" s="245" t="n"/>
    </row>
    <row r="31" ht="22.5" customFormat="1" customHeight="1" s="243">
      <c r="B31" s="245" t="n"/>
      <c r="C31" s="803" t="n"/>
      <c r="I31" s="804" t="n"/>
      <c r="O31" s="804" t="n"/>
      <c r="P31" s="245" t="n"/>
    </row>
    <row r="32" ht="30.75" customFormat="1" customHeight="1" s="243">
      <c r="B32" s="245" t="n"/>
      <c r="C32" s="803" t="n"/>
      <c r="I32" s="804" t="n"/>
      <c r="O32" s="804" t="n"/>
      <c r="P32" s="245" t="n"/>
    </row>
    <row r="33" ht="27.7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N/A</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18" customFormat="1" customHeight="1" s="247">
      <c r="B47" s="246" t="n"/>
      <c r="C47" s="763">
        <f>G18</f>
        <v/>
      </c>
      <c r="D47" s="762" t="n">
        <v>11946</v>
      </c>
      <c r="E47" s="762" t="n"/>
      <c r="F47" s="762" t="n"/>
      <c r="G47" s="762" t="n"/>
      <c r="H47" s="762" t="n"/>
      <c r="I47" s="762" t="n"/>
      <c r="J47" s="762" t="n"/>
      <c r="K47" s="762" t="n"/>
      <c r="L47" s="762" t="n"/>
      <c r="M47" s="762" t="n"/>
      <c r="N47" s="762" t="n"/>
      <c r="O47" s="762" t="n"/>
      <c r="P47" s="246" t="n"/>
    </row>
    <row r="48" ht="18" customFormat="1" customHeight="1" s="247">
      <c r="B48" s="246" t="n"/>
      <c r="C48" s="763">
        <f>G19</f>
        <v/>
      </c>
      <c r="D48" s="762" t="n">
        <v>13190</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72" customFormat="1" customHeight="1" s="317">
      <c r="A54" s="316" t="n"/>
      <c r="B54" s="318" t="n"/>
      <c r="C54" s="785" t="inlineStr">
        <is>
          <t>Administración de empresas - Fusagasugá</t>
        </is>
      </c>
      <c r="D54" s="820" t="n"/>
      <c r="E54" s="820" t="n"/>
      <c r="F54" s="821" t="n"/>
      <c r="G54" s="533" t="n">
        <v>0.9304084720121029</v>
      </c>
      <c r="H54" s="820" t="n"/>
      <c r="I54" s="820" t="n"/>
      <c r="J54" s="821" t="n"/>
      <c r="K54"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54" s="820" t="n"/>
      <c r="M54" s="820" t="n"/>
      <c r="N54" s="820" t="n"/>
      <c r="O54" s="821" t="n"/>
      <c r="P54" s="318" t="n"/>
      <c r="Q54" s="316" t="n"/>
      <c r="R54" s="316" t="n"/>
      <c r="S54" s="316" t="n"/>
      <c r="T54" s="316" t="n"/>
      <c r="U54" s="316" t="n"/>
      <c r="V54" s="316" t="n"/>
      <c r="W54" s="316" t="n"/>
      <c r="X54" s="316" t="n"/>
      <c r="Y54" s="316" t="n"/>
      <c r="Z54" s="316" t="n"/>
      <c r="AA54" s="316" t="n"/>
      <c r="AB54" s="316" t="n"/>
    </row>
    <row r="55" ht="72" customFormat="1" customHeight="1" s="317">
      <c r="A55" s="316" t="n"/>
      <c r="B55" s="318" t="n"/>
      <c r="C55" s="785" t="inlineStr">
        <is>
          <t>Administración de empresas - Girardot</t>
        </is>
      </c>
      <c r="D55" s="820" t="n"/>
      <c r="E55" s="820" t="n"/>
      <c r="F55" s="821" t="n"/>
      <c r="G55" s="533" t="n">
        <v>0.9050632911392406</v>
      </c>
      <c r="H55" s="820" t="n"/>
      <c r="I55" s="820" t="n"/>
      <c r="J55" s="821" t="n"/>
      <c r="K55"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55" s="820" t="n"/>
      <c r="M55" s="820" t="n"/>
      <c r="N55" s="820" t="n"/>
      <c r="O55" s="821" t="n"/>
      <c r="P55" s="318" t="n"/>
      <c r="Q55" s="316" t="n"/>
      <c r="R55" s="316" t="n"/>
      <c r="S55" s="316" t="n"/>
      <c r="T55" s="316" t="n"/>
      <c r="U55" s="316" t="n"/>
      <c r="V55" s="316" t="n"/>
      <c r="W55" s="316" t="n"/>
      <c r="X55" s="316" t="n"/>
      <c r="Y55" s="316" t="n"/>
      <c r="Z55" s="316" t="n"/>
      <c r="AA55" s="316" t="n"/>
      <c r="AB55" s="316" t="n"/>
    </row>
    <row r="56" ht="72" customFormat="1" customHeight="1" s="317">
      <c r="A56" s="316" t="n"/>
      <c r="B56" s="318" t="n"/>
      <c r="C56" s="785" t="inlineStr">
        <is>
          <t>Administración de empresas - Ubaté</t>
        </is>
      </c>
      <c r="D56" s="820" t="n"/>
      <c r="E56" s="820" t="n"/>
      <c r="F56" s="821" t="n"/>
      <c r="G56" s="533" t="n">
        <v>0.9014084507042254</v>
      </c>
      <c r="H56" s="820" t="n"/>
      <c r="I56" s="820" t="n"/>
      <c r="J56" s="821" t="n"/>
      <c r="K56"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56" s="820" t="n"/>
      <c r="M56" s="820" t="n"/>
      <c r="N56" s="820" t="n"/>
      <c r="O56" s="821" t="n"/>
      <c r="P56" s="318" t="n"/>
      <c r="Q56" s="316" t="n"/>
      <c r="R56" s="316" t="n"/>
      <c r="S56" s="316" t="n"/>
      <c r="T56" s="316" t="n"/>
      <c r="U56" s="316" t="n"/>
      <c r="V56" s="316" t="n"/>
      <c r="W56" s="316" t="n"/>
      <c r="X56" s="316" t="n"/>
      <c r="Y56" s="316" t="n"/>
      <c r="Z56" s="316" t="n"/>
      <c r="AA56" s="316" t="n"/>
      <c r="AB56" s="316" t="n"/>
    </row>
    <row r="57" ht="72" customFormat="1" customHeight="1" s="317">
      <c r="A57" s="316" t="n"/>
      <c r="B57" s="318" t="n"/>
      <c r="C57" s="785" t="inlineStr">
        <is>
          <t>Administración de empresas - Chía</t>
        </is>
      </c>
      <c r="D57" s="820" t="n"/>
      <c r="E57" s="820" t="n"/>
      <c r="F57" s="821" t="n"/>
      <c r="G57" s="533" t="n">
        <v>0.8860182370820668</v>
      </c>
      <c r="H57" s="820" t="n"/>
      <c r="I57" s="820" t="n"/>
      <c r="J57" s="821" t="n"/>
      <c r="K57"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57" s="820" t="n"/>
      <c r="M57" s="820" t="n"/>
      <c r="N57" s="820" t="n"/>
      <c r="O57" s="821" t="n"/>
      <c r="P57" s="318" t="n"/>
      <c r="Q57" s="316" t="n"/>
      <c r="R57" s="316" t="n"/>
      <c r="S57" s="316" t="n"/>
      <c r="T57" s="316" t="n"/>
      <c r="U57" s="316" t="n"/>
      <c r="V57" s="316" t="n"/>
      <c r="W57" s="316" t="n"/>
      <c r="X57" s="316" t="n"/>
      <c r="Y57" s="316" t="n"/>
      <c r="Z57" s="316" t="n"/>
      <c r="AA57" s="316" t="n"/>
      <c r="AB57" s="316" t="n"/>
    </row>
    <row r="58" ht="72" customFormat="1" customHeight="1" s="317">
      <c r="A58" s="316" t="n"/>
      <c r="B58" s="318" t="n"/>
      <c r="C58" s="785" t="inlineStr">
        <is>
          <t>Administración de empresas - Facatativá</t>
        </is>
      </c>
      <c r="D58" s="820" t="n"/>
      <c r="E58" s="820" t="n"/>
      <c r="F58" s="821" t="n"/>
      <c r="G58" s="533" t="n">
        <v>0.8673469387755102</v>
      </c>
      <c r="H58" s="820" t="n"/>
      <c r="I58" s="820" t="n"/>
      <c r="J58" s="821" t="n"/>
      <c r="K58"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58" s="820" t="n"/>
      <c r="M58" s="820" t="n"/>
      <c r="N58" s="820" t="n"/>
      <c r="O58" s="821" t="n"/>
      <c r="P58" s="318" t="n"/>
      <c r="Q58" s="316" t="n"/>
      <c r="R58" s="316" t="n"/>
      <c r="S58" s="316" t="n"/>
      <c r="T58" s="316" t="n"/>
      <c r="U58" s="316" t="n"/>
      <c r="V58" s="316" t="n"/>
      <c r="W58" s="316" t="n"/>
      <c r="X58" s="316" t="n"/>
      <c r="Y58" s="316" t="n"/>
      <c r="Z58" s="316" t="n"/>
      <c r="AA58" s="316" t="n"/>
      <c r="AB58" s="316" t="n"/>
    </row>
    <row r="59" ht="72" customFormat="1" customHeight="1" s="317">
      <c r="A59" s="316" t="n"/>
      <c r="B59" s="318" t="n"/>
      <c r="C59" s="785" t="inlineStr">
        <is>
          <t>Contaduría Pública- Fusagasugá</t>
        </is>
      </c>
      <c r="D59" s="820" t="n"/>
      <c r="E59" s="820" t="n"/>
      <c r="F59" s="821" t="n"/>
      <c r="G59" s="533" t="n">
        <v>0.9083333333333333</v>
      </c>
      <c r="H59" s="820" t="n"/>
      <c r="I59" s="820" t="n"/>
      <c r="J59" s="821" t="n"/>
      <c r="K59"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59" s="820" t="n"/>
      <c r="M59" s="820" t="n"/>
      <c r="N59" s="820" t="n"/>
      <c r="O59" s="821" t="n"/>
      <c r="P59" s="318" t="n"/>
      <c r="Q59" s="316" t="n"/>
      <c r="R59" s="316" t="n"/>
      <c r="S59" s="316" t="n"/>
      <c r="T59" s="316" t="n"/>
      <c r="U59" s="316" t="n"/>
      <c r="V59" s="316" t="n"/>
      <c r="W59" s="316" t="n"/>
      <c r="X59" s="316" t="n"/>
      <c r="Y59" s="316" t="n"/>
      <c r="Z59" s="316" t="n"/>
      <c r="AA59" s="316" t="n"/>
      <c r="AB59" s="316" t="n"/>
    </row>
    <row r="60" ht="72" customFormat="1" customHeight="1" s="317">
      <c r="A60" s="316" t="n"/>
      <c r="B60" s="318" t="n"/>
      <c r="C60" s="785" t="inlineStr">
        <is>
          <t>Contaduría Pública - Facatativá</t>
        </is>
      </c>
      <c r="D60" s="820" t="n"/>
      <c r="E60" s="820" t="n"/>
      <c r="F60" s="821" t="n"/>
      <c r="G60" s="533" t="n">
        <v>0.8958031837916064</v>
      </c>
      <c r="H60" s="820" t="n"/>
      <c r="I60" s="820" t="n"/>
      <c r="J60" s="821" t="n"/>
      <c r="K60"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60" s="820" t="n"/>
      <c r="M60" s="820" t="n"/>
      <c r="N60" s="820" t="n"/>
      <c r="O60" s="821" t="n"/>
      <c r="P60" s="318" t="n"/>
      <c r="Q60" s="316" t="n"/>
      <c r="R60" s="316" t="n"/>
      <c r="S60" s="316" t="n"/>
      <c r="T60" s="316" t="n"/>
      <c r="U60" s="316" t="n"/>
      <c r="V60" s="316" t="n"/>
      <c r="W60" s="316" t="n"/>
      <c r="X60" s="316" t="n"/>
      <c r="Y60" s="316" t="n"/>
      <c r="Z60" s="316" t="n"/>
      <c r="AA60" s="316" t="n"/>
      <c r="AB60" s="316" t="n"/>
    </row>
    <row r="61" ht="72" customFormat="1" customHeight="1" s="317">
      <c r="A61" s="316" t="n"/>
      <c r="B61" s="318" t="n"/>
      <c r="C61" s="785" t="inlineStr">
        <is>
          <t>Contaduría Pública Ubaté</t>
        </is>
      </c>
      <c r="D61" s="820" t="n"/>
      <c r="E61" s="820" t="n"/>
      <c r="F61" s="821" t="n"/>
      <c r="G61" s="533" t="n">
        <v>0.8299319727891157</v>
      </c>
      <c r="H61" s="820" t="n"/>
      <c r="I61" s="820" t="n"/>
      <c r="J61" s="821" t="n"/>
      <c r="K61"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61" s="820" t="n"/>
      <c r="M61" s="820" t="n"/>
      <c r="N61" s="820" t="n"/>
      <c r="O61" s="821" t="n"/>
      <c r="P61" s="318" t="n"/>
      <c r="Q61" s="316" t="n"/>
      <c r="R61" s="316" t="n"/>
      <c r="S61" s="316" t="n"/>
      <c r="T61" s="316" t="n"/>
      <c r="U61" s="316" t="n"/>
      <c r="V61" s="316" t="n"/>
      <c r="W61" s="316" t="n"/>
      <c r="X61" s="316" t="n"/>
      <c r="Y61" s="316" t="n"/>
      <c r="Z61" s="316" t="n"/>
      <c r="AA61" s="316" t="n"/>
      <c r="AB61" s="316" t="n"/>
    </row>
    <row r="62" ht="72" customFormat="1" customHeight="1" s="317">
      <c r="A62" s="316" t="n"/>
      <c r="B62" s="318" t="n"/>
      <c r="C62" s="785" t="inlineStr">
        <is>
          <t>Contaduría Pública - Chía</t>
        </is>
      </c>
      <c r="D62" s="820" t="n"/>
      <c r="E62" s="820" t="n"/>
      <c r="F62" s="821" t="n"/>
      <c r="G62" s="533" t="n">
        <v>0.9696202531645569</v>
      </c>
      <c r="H62" s="820" t="n"/>
      <c r="I62" s="820" t="n"/>
      <c r="J62" s="821" t="n"/>
      <c r="K62"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62" s="820" t="n"/>
      <c r="M62" s="820" t="n"/>
      <c r="N62" s="820" t="n"/>
      <c r="O62" s="821" t="n"/>
      <c r="P62" s="318" t="n"/>
      <c r="Q62" s="316" t="n"/>
      <c r="R62" s="316" t="n"/>
      <c r="S62" s="316" t="n"/>
      <c r="T62" s="316" t="n"/>
      <c r="U62" s="316" t="n"/>
      <c r="V62" s="316" t="n"/>
      <c r="W62" s="316" t="n"/>
      <c r="X62" s="316" t="n"/>
      <c r="Y62" s="316" t="n"/>
      <c r="Z62" s="316" t="n"/>
      <c r="AA62" s="316" t="n"/>
      <c r="AB62" s="316" t="n"/>
    </row>
    <row r="63" ht="72" customFormat="1" customHeight="1" s="317">
      <c r="A63" s="316" t="n"/>
      <c r="B63" s="318" t="n"/>
      <c r="C63" s="785" t="inlineStr">
        <is>
          <t>Tecnología en gestión Turística y Hotelera</t>
        </is>
      </c>
      <c r="D63" s="820" t="n"/>
      <c r="E63" s="820" t="n"/>
      <c r="F63" s="821" t="n"/>
      <c r="G63" s="533" t="n">
        <v>0.8229166666666666</v>
      </c>
      <c r="H63" s="820" t="n"/>
      <c r="I63" s="820" t="n"/>
      <c r="J63" s="821" t="n"/>
      <c r="K63"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63" s="820" t="n"/>
      <c r="M63" s="820" t="n"/>
      <c r="N63" s="820" t="n"/>
      <c r="O63" s="821" t="n"/>
      <c r="P63" s="318" t="n"/>
      <c r="Q63" s="316" t="n"/>
      <c r="R63" s="316" t="n"/>
      <c r="S63" s="316" t="n"/>
      <c r="T63" s="316" t="n"/>
      <c r="U63" s="316" t="n"/>
      <c r="V63" s="316" t="n"/>
      <c r="W63" s="316" t="n"/>
      <c r="X63" s="316" t="n"/>
      <c r="Y63" s="316" t="n"/>
      <c r="Z63" s="316" t="n"/>
      <c r="AA63" s="316" t="n"/>
      <c r="AB63" s="316" t="n"/>
    </row>
    <row r="64" ht="72" customFormat="1" customHeight="1" s="317">
      <c r="A64" s="316" t="n"/>
      <c r="B64" s="318" t="n"/>
      <c r="C64" s="785" t="inlineStr">
        <is>
          <t>Ingeniería Agronómica - Fusagasugá</t>
        </is>
      </c>
      <c r="D64" s="820" t="n"/>
      <c r="E64" s="820" t="n"/>
      <c r="F64" s="821" t="n"/>
      <c r="G64" s="533" t="n">
        <v>0.9840425531914894</v>
      </c>
      <c r="H64" s="820" t="n"/>
      <c r="I64" s="820" t="n"/>
      <c r="J64" s="821" t="n"/>
      <c r="K64"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64" s="820" t="n"/>
      <c r="M64" s="820" t="n"/>
      <c r="N64" s="820" t="n"/>
      <c r="O64" s="821" t="n"/>
      <c r="P64" s="318" t="n"/>
      <c r="Q64" s="316" t="n"/>
      <c r="R64" s="316" t="n"/>
      <c r="S64" s="316" t="n"/>
      <c r="T64" s="316" t="n"/>
      <c r="U64" s="316" t="n"/>
      <c r="V64" s="316" t="n"/>
      <c r="W64" s="316" t="n"/>
      <c r="X64" s="316" t="n"/>
      <c r="Y64" s="316" t="n"/>
      <c r="Z64" s="316" t="n"/>
      <c r="AA64" s="316" t="n"/>
      <c r="AB64" s="316" t="n"/>
    </row>
    <row r="65" ht="72" customFormat="1" customHeight="1" s="317">
      <c r="A65" s="316" t="n"/>
      <c r="B65" s="318" t="n"/>
      <c r="C65" s="785" t="inlineStr">
        <is>
          <t>Ingeniería Agronómica - Facatativá</t>
        </is>
      </c>
      <c r="D65" s="820" t="n"/>
      <c r="E65" s="820" t="n"/>
      <c r="F65" s="821" t="n"/>
      <c r="G65" s="533" t="n">
        <v>1</v>
      </c>
      <c r="H65" s="820" t="n"/>
      <c r="I65" s="820" t="n"/>
      <c r="J65" s="821" t="n"/>
      <c r="K65"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65" s="820" t="n"/>
      <c r="M65" s="820" t="n"/>
      <c r="N65" s="820" t="n"/>
      <c r="O65" s="821" t="n"/>
      <c r="P65" s="318" t="n"/>
      <c r="Q65" s="316" t="n"/>
      <c r="R65" s="316" t="n"/>
      <c r="S65" s="316" t="n"/>
      <c r="T65" s="316" t="n"/>
      <c r="U65" s="316" t="n"/>
      <c r="V65" s="316" t="n"/>
      <c r="W65" s="316" t="n"/>
      <c r="X65" s="316" t="n"/>
      <c r="Y65" s="316" t="n"/>
      <c r="Z65" s="316" t="n"/>
      <c r="AA65" s="316" t="n"/>
      <c r="AB65" s="316" t="n"/>
    </row>
    <row r="66" ht="72" customFormat="1" customHeight="1" s="317">
      <c r="A66" s="316" t="n"/>
      <c r="B66" s="318" t="n"/>
      <c r="C66" s="785" t="inlineStr">
        <is>
          <t>Ingeniería Ambiental - Girardot</t>
        </is>
      </c>
      <c r="D66" s="820" t="n"/>
      <c r="E66" s="820" t="n"/>
      <c r="F66" s="821" t="n"/>
      <c r="G66" s="533" t="n">
        <v>0.9146067415730337</v>
      </c>
      <c r="H66" s="820" t="n"/>
      <c r="I66" s="820" t="n"/>
      <c r="J66" s="821" t="n"/>
      <c r="K66"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66" s="820" t="n"/>
      <c r="M66" s="820" t="n"/>
      <c r="N66" s="820" t="n"/>
      <c r="O66" s="821" t="n"/>
      <c r="P66" s="318" t="n"/>
      <c r="Q66" s="316" t="n"/>
      <c r="R66" s="316" t="n"/>
      <c r="S66" s="316" t="n"/>
      <c r="T66" s="316" t="n"/>
      <c r="U66" s="316" t="n"/>
      <c r="V66" s="316" t="n"/>
      <c r="W66" s="316" t="n"/>
      <c r="X66" s="316" t="n"/>
      <c r="Y66" s="316" t="n"/>
      <c r="Z66" s="316" t="n"/>
      <c r="AA66" s="316" t="n"/>
      <c r="AB66" s="316" t="n"/>
    </row>
    <row r="67" ht="72" customFormat="1" customHeight="1" s="317">
      <c r="A67" s="316" t="n"/>
      <c r="B67" s="318" t="n"/>
      <c r="C67" s="785" t="inlineStr">
        <is>
          <t>Ingeniería Ambiental - Facatativá</t>
        </is>
      </c>
      <c r="D67" s="820" t="n"/>
      <c r="E67" s="820" t="n"/>
      <c r="F67" s="821" t="n"/>
      <c r="G67" s="533" t="n">
        <v>0.9111570247933884</v>
      </c>
      <c r="H67" s="820" t="n"/>
      <c r="I67" s="820" t="n"/>
      <c r="J67" s="821" t="n"/>
      <c r="K67"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67" s="820" t="n"/>
      <c r="M67" s="820" t="n"/>
      <c r="N67" s="820" t="n"/>
      <c r="O67" s="821" t="n"/>
      <c r="P67" s="318" t="n"/>
      <c r="Q67" s="316" t="n"/>
      <c r="R67" s="316" t="n"/>
      <c r="S67" s="316" t="n"/>
      <c r="T67" s="316" t="n"/>
      <c r="U67" s="316" t="n"/>
      <c r="V67" s="316" t="n"/>
      <c r="W67" s="316" t="n"/>
      <c r="X67" s="316" t="n"/>
      <c r="Y67" s="316" t="n"/>
      <c r="Z67" s="316" t="n"/>
      <c r="AA67" s="316" t="n"/>
      <c r="AB67" s="316" t="n"/>
    </row>
    <row r="68" ht="72" customFormat="1" customHeight="1" s="317">
      <c r="A68" s="316" t="n"/>
      <c r="B68" s="318" t="n"/>
      <c r="C68" s="785" t="inlineStr">
        <is>
          <t>Zootecnia - Fusagasugá</t>
        </is>
      </c>
      <c r="D68" s="820" t="n"/>
      <c r="E68" s="820" t="n"/>
      <c r="F68" s="821" t="n"/>
      <c r="G68" s="533" t="n">
        <v>0.9620253164556962</v>
      </c>
      <c r="H68" s="820" t="n"/>
      <c r="I68" s="820" t="n"/>
      <c r="J68" s="821" t="n"/>
      <c r="K68"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68" s="820" t="n"/>
      <c r="M68" s="820" t="n"/>
      <c r="N68" s="820" t="n"/>
      <c r="O68" s="821" t="n"/>
      <c r="P68" s="318" t="n"/>
      <c r="Q68" s="316" t="n"/>
      <c r="R68" s="316" t="n"/>
      <c r="S68" s="316" t="n"/>
      <c r="T68" s="316" t="n"/>
      <c r="U68" s="316" t="n"/>
      <c r="V68" s="316" t="n"/>
      <c r="W68" s="316" t="n"/>
      <c r="X68" s="316" t="n"/>
      <c r="Y68" s="316" t="n"/>
      <c r="Z68" s="316" t="n"/>
      <c r="AA68" s="316" t="n"/>
      <c r="AB68" s="316" t="n"/>
    </row>
    <row r="69" ht="72" customFormat="1" customHeight="1" s="317">
      <c r="A69" s="316" t="n"/>
      <c r="B69" s="318" t="n"/>
      <c r="C69" s="785" t="inlineStr">
        <is>
          <t>Zootecnia - Ubaté</t>
        </is>
      </c>
      <c r="D69" s="820" t="n"/>
      <c r="E69" s="820" t="n"/>
      <c r="F69" s="821" t="n"/>
      <c r="G69" s="533" t="n">
        <v>0.9716981132075472</v>
      </c>
      <c r="H69" s="820" t="n"/>
      <c r="I69" s="820" t="n"/>
      <c r="J69" s="821" t="n"/>
      <c r="K69"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69" s="820" t="n"/>
      <c r="M69" s="820" t="n"/>
      <c r="N69" s="820" t="n"/>
      <c r="O69" s="821" t="n"/>
      <c r="P69" s="318" t="n"/>
      <c r="Q69" s="316" t="n"/>
      <c r="R69" s="316" t="n"/>
      <c r="S69" s="316" t="n"/>
      <c r="T69" s="316" t="n"/>
      <c r="U69" s="316" t="n"/>
      <c r="V69" s="316" t="n"/>
      <c r="W69" s="316" t="n"/>
      <c r="X69" s="316" t="n"/>
      <c r="Y69" s="316" t="n"/>
      <c r="Z69" s="316" t="n"/>
      <c r="AA69" s="316" t="n"/>
      <c r="AB69" s="316" t="n"/>
    </row>
    <row r="70" ht="72" customFormat="1" customHeight="1" s="317">
      <c r="A70" s="316" t="n"/>
      <c r="B70" s="318" t="n"/>
      <c r="C70" s="785" t="inlineStr">
        <is>
          <t>Tecnología en Cartografía - Fusagasugá</t>
        </is>
      </c>
      <c r="D70" s="820" t="n"/>
      <c r="E70" s="820" t="n"/>
      <c r="F70" s="821" t="n"/>
      <c r="G70" s="533" t="n">
        <v>0.8513513513513513</v>
      </c>
      <c r="H70" s="820" t="n"/>
      <c r="I70" s="820" t="n"/>
      <c r="J70" s="821" t="n"/>
      <c r="K70"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70" s="820" t="n"/>
      <c r="M70" s="820" t="n"/>
      <c r="N70" s="820" t="n"/>
      <c r="O70" s="821" t="n"/>
      <c r="P70" s="318" t="n"/>
      <c r="Q70" s="316" t="n"/>
      <c r="R70" s="316" t="n"/>
      <c r="S70" s="316" t="n"/>
      <c r="T70" s="316" t="n"/>
      <c r="U70" s="316" t="n"/>
      <c r="V70" s="316" t="n"/>
      <c r="W70" s="316" t="n"/>
      <c r="X70" s="316" t="n"/>
      <c r="Y70" s="316" t="n"/>
      <c r="Z70" s="316" t="n"/>
      <c r="AA70" s="316" t="n"/>
      <c r="AB70" s="316" t="n"/>
    </row>
    <row r="71" ht="72" customFormat="1" customHeight="1" s="317">
      <c r="A71" s="316" t="n"/>
      <c r="B71" s="318" t="n"/>
      <c r="C71" s="785" t="inlineStr">
        <is>
          <t>Profesional en Ciencias del Deporte y la Educación Física - Soacha</t>
        </is>
      </c>
      <c r="D71" s="820" t="n"/>
      <c r="E71" s="820" t="n"/>
      <c r="F71" s="821" t="n"/>
      <c r="G71" s="533" t="n">
        <v>0.9262899262899262</v>
      </c>
      <c r="H71" s="820" t="n"/>
      <c r="I71" s="820" t="n"/>
      <c r="J71" s="821" t="n"/>
      <c r="K71"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71" s="820" t="n"/>
      <c r="M71" s="820" t="n"/>
      <c r="N71" s="820" t="n"/>
      <c r="O71" s="821" t="n"/>
      <c r="P71" s="318" t="n"/>
      <c r="Q71" s="316" t="n"/>
      <c r="R71" s="316" t="n"/>
      <c r="S71" s="316" t="n"/>
      <c r="T71" s="316" t="n"/>
      <c r="U71" s="316" t="n"/>
      <c r="V71" s="316" t="n"/>
      <c r="W71" s="316" t="n"/>
      <c r="X71" s="316" t="n"/>
      <c r="Y71" s="316" t="n"/>
      <c r="Z71" s="316" t="n"/>
      <c r="AA71" s="316" t="n"/>
      <c r="AB71" s="316" t="n"/>
    </row>
    <row r="72" ht="72" customFormat="1" customHeight="1" s="317">
      <c r="A72" s="316" t="n"/>
      <c r="B72" s="318" t="n"/>
      <c r="C72" s="785" t="inlineStr">
        <is>
          <t>Lic. en Educación Física, Recreación y Deportes - Fusagasugá</t>
        </is>
      </c>
      <c r="D72" s="820" t="n"/>
      <c r="E72" s="820" t="n"/>
      <c r="F72" s="821" t="n"/>
      <c r="G72" s="533" t="n">
        <v>0.9181818181818182</v>
      </c>
      <c r="H72" s="820" t="n"/>
      <c r="I72" s="820" t="n"/>
      <c r="J72" s="821" t="n"/>
      <c r="K72"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72" s="820" t="n"/>
      <c r="M72" s="820" t="n"/>
      <c r="N72" s="820" t="n"/>
      <c r="O72" s="821" t="n"/>
      <c r="P72" s="318" t="n"/>
      <c r="Q72" s="316" t="n"/>
      <c r="R72" s="316" t="n"/>
      <c r="S72" s="316" t="n"/>
      <c r="T72" s="316" t="n"/>
      <c r="U72" s="316" t="n"/>
      <c r="V72" s="316" t="n"/>
      <c r="W72" s="316" t="n"/>
      <c r="X72" s="316" t="n"/>
      <c r="Y72" s="316" t="n"/>
      <c r="Z72" s="316" t="n"/>
      <c r="AA72" s="316" t="n"/>
      <c r="AB72" s="316" t="n"/>
    </row>
    <row r="73" ht="72" customFormat="1" customHeight="1" s="317">
      <c r="A73" s="316" t="n"/>
      <c r="B73" s="318" t="n"/>
      <c r="C73" s="785" t="inlineStr">
        <is>
          <t>Lic. en Ciencias Sociales - Fusagasugá</t>
        </is>
      </c>
      <c r="D73" s="820" t="n"/>
      <c r="E73" s="820" t="n"/>
      <c r="F73" s="821" t="n"/>
      <c r="G73" s="533" t="n">
        <v>0.937799043062201</v>
      </c>
      <c r="H73" s="820" t="n"/>
      <c r="I73" s="820" t="n"/>
      <c r="J73" s="821" t="n"/>
      <c r="K73"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73" s="820" t="n"/>
      <c r="M73" s="820" t="n"/>
      <c r="N73" s="820" t="n"/>
      <c r="O73" s="821" t="n"/>
      <c r="P73" s="318" t="n"/>
      <c r="Q73" s="316" t="n"/>
      <c r="R73" s="316" t="n"/>
      <c r="S73" s="316" t="n"/>
      <c r="T73" s="316" t="n"/>
      <c r="U73" s="316" t="n"/>
      <c r="V73" s="316" t="n"/>
      <c r="W73" s="316" t="n"/>
      <c r="X73" s="316" t="n"/>
      <c r="Y73" s="316" t="n"/>
      <c r="Z73" s="316" t="n"/>
      <c r="AA73" s="316" t="n"/>
      <c r="AB73" s="316" t="n"/>
    </row>
    <row r="74" ht="72" customFormat="1" customHeight="1" s="317">
      <c r="A74" s="316" t="n"/>
      <c r="B74" s="318" t="n"/>
      <c r="C74" s="785" t="inlineStr">
        <is>
          <t>Lic. en Matemáticas - Fusagasugá</t>
        </is>
      </c>
      <c r="D74" s="820" t="n"/>
      <c r="E74" s="820" t="n"/>
      <c r="F74" s="821" t="n"/>
      <c r="G74" s="533" t="n">
        <v>0.8181818181818182</v>
      </c>
      <c r="H74" s="820" t="n"/>
      <c r="I74" s="820" t="n"/>
      <c r="J74" s="821" t="n"/>
      <c r="K74"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74" s="820" t="n"/>
      <c r="M74" s="820" t="n"/>
      <c r="N74" s="820" t="n"/>
      <c r="O74" s="821" t="n"/>
      <c r="P74" s="318" t="n"/>
      <c r="Q74" s="316" t="n"/>
      <c r="R74" s="316" t="n"/>
      <c r="S74" s="316" t="n"/>
      <c r="T74" s="316" t="n"/>
      <c r="U74" s="316" t="n"/>
      <c r="V74" s="316" t="n"/>
      <c r="W74" s="316" t="n"/>
      <c r="X74" s="316" t="n"/>
      <c r="Y74" s="316" t="n"/>
      <c r="Z74" s="316" t="n"/>
      <c r="AA74" s="316" t="n"/>
      <c r="AB74" s="316" t="n"/>
    </row>
    <row r="75" ht="72" customFormat="1" customHeight="1" s="317">
      <c r="A75" s="316" t="n"/>
      <c r="B75" s="318" t="n"/>
      <c r="C75" s="785" t="inlineStr">
        <is>
          <t>Lic. en educación básica con énfasis en lengua castellana e Ingles</t>
        </is>
      </c>
      <c r="D75" s="820" t="n"/>
      <c r="E75" s="820" t="n"/>
      <c r="F75" s="821" t="n"/>
      <c r="G75" s="533" t="n">
        <v>0.9473684210526315</v>
      </c>
      <c r="H75" s="820" t="n"/>
      <c r="I75" s="820" t="n"/>
      <c r="J75" s="821" t="n"/>
      <c r="K75"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75" s="820" t="n"/>
      <c r="M75" s="820" t="n"/>
      <c r="N75" s="820" t="n"/>
      <c r="O75" s="821" t="n"/>
      <c r="P75" s="318" t="n"/>
      <c r="Q75" s="316" t="n"/>
      <c r="R75" s="316" t="n"/>
      <c r="S75" s="316" t="n"/>
      <c r="T75" s="316" t="n"/>
      <c r="U75" s="316" t="n"/>
      <c r="V75" s="316" t="n"/>
      <c r="W75" s="316" t="n"/>
      <c r="X75" s="316" t="n"/>
      <c r="Y75" s="316" t="n"/>
      <c r="Z75" s="316" t="n"/>
      <c r="AA75" s="316" t="n"/>
      <c r="AB75" s="316" t="n"/>
    </row>
    <row r="76" ht="72" customFormat="1" customHeight="1" s="317">
      <c r="A76" s="316" t="n"/>
      <c r="B76" s="318" t="n"/>
      <c r="C76" s="785" t="inlineStr">
        <is>
          <t>Ingeniería Electrónica - Fusagasugá</t>
        </is>
      </c>
      <c r="D76" s="820" t="n"/>
      <c r="E76" s="820" t="n"/>
      <c r="F76" s="821" t="n"/>
      <c r="G76" s="533" t="n">
        <v>0.9015384615384615</v>
      </c>
      <c r="H76" s="820" t="n"/>
      <c r="I76" s="820" t="n"/>
      <c r="J76" s="821" t="n"/>
      <c r="K76"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76" s="820" t="n"/>
      <c r="M76" s="820" t="n"/>
      <c r="N76" s="820" t="n"/>
      <c r="O76" s="821" t="n"/>
      <c r="P76" s="318" t="n"/>
      <c r="Q76" s="316" t="n"/>
      <c r="R76" s="316" t="n"/>
      <c r="S76" s="316" t="n"/>
      <c r="T76" s="316" t="n"/>
      <c r="U76" s="316" t="n"/>
      <c r="V76" s="316" t="n"/>
      <c r="W76" s="316" t="n"/>
      <c r="X76" s="316" t="n"/>
      <c r="Y76" s="316" t="n"/>
      <c r="Z76" s="316" t="n"/>
      <c r="AA76" s="316" t="n"/>
      <c r="AB76" s="316" t="n"/>
    </row>
    <row r="77" ht="72" customFormat="1" customHeight="1" s="317">
      <c r="A77" s="316" t="n"/>
      <c r="B77" s="318" t="n"/>
      <c r="C77" s="785" t="inlineStr">
        <is>
          <t>Ingeniería Industrial - Soacha</t>
        </is>
      </c>
      <c r="D77" s="820" t="n"/>
      <c r="E77" s="820" t="n"/>
      <c r="F77" s="821" t="n"/>
      <c r="G77" s="533" t="n">
        <v>0.937070938215103</v>
      </c>
      <c r="H77" s="820" t="n"/>
      <c r="I77" s="820" t="n"/>
      <c r="J77" s="821" t="n"/>
      <c r="K77"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77" s="820" t="n"/>
      <c r="M77" s="820" t="n"/>
      <c r="N77" s="820" t="n"/>
      <c r="O77" s="821" t="n"/>
      <c r="P77" s="318" t="n"/>
      <c r="Q77" s="316" t="n"/>
      <c r="R77" s="316" t="n"/>
      <c r="S77" s="316" t="n"/>
      <c r="T77" s="316" t="n"/>
      <c r="U77" s="316" t="n"/>
      <c r="V77" s="316" t="n"/>
      <c r="W77" s="316" t="n"/>
      <c r="X77" s="316" t="n"/>
      <c r="Y77" s="316" t="n"/>
      <c r="Z77" s="316" t="n"/>
      <c r="AA77" s="316" t="n"/>
      <c r="AB77" s="316" t="n"/>
    </row>
    <row r="78" ht="72" customFormat="1" customHeight="1" s="317">
      <c r="A78" s="316" t="n"/>
      <c r="B78" s="318" t="n"/>
      <c r="C78" s="785" t="inlineStr">
        <is>
          <t>Ingeniería de Sistemas - Fusagasugá</t>
        </is>
      </c>
      <c r="D78" s="820" t="n"/>
      <c r="E78" s="820" t="n"/>
      <c r="F78" s="821" t="n"/>
      <c r="G78" s="533" t="n">
        <v>0.8685831622176592</v>
      </c>
      <c r="H78" s="820" t="n"/>
      <c r="I78" s="820" t="n"/>
      <c r="J78" s="821" t="n"/>
      <c r="K78"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78" s="820" t="n"/>
      <c r="M78" s="820" t="n"/>
      <c r="N78" s="820" t="n"/>
      <c r="O78" s="821" t="n"/>
      <c r="P78" s="318" t="n"/>
      <c r="Q78" s="316" t="n"/>
      <c r="R78" s="316" t="n"/>
      <c r="S78" s="316" t="n"/>
      <c r="T78" s="316" t="n"/>
      <c r="U78" s="316" t="n"/>
      <c r="V78" s="316" t="n"/>
      <c r="W78" s="316" t="n"/>
      <c r="X78" s="316" t="n"/>
      <c r="Y78" s="316" t="n"/>
      <c r="Z78" s="316" t="n"/>
      <c r="AA78" s="316" t="n"/>
      <c r="AB78" s="316" t="n"/>
    </row>
    <row r="79" ht="72" customFormat="1" customHeight="1" s="317">
      <c r="A79" s="316" t="n"/>
      <c r="B79" s="318" t="n"/>
      <c r="C79" s="785" t="inlineStr">
        <is>
          <t>Ingeniería de Sistemas - Ubaté</t>
        </is>
      </c>
      <c r="D79" s="820" t="n"/>
      <c r="E79" s="820" t="n"/>
      <c r="F79" s="821" t="n"/>
      <c r="G79" s="533" t="n">
        <v>0.9411764705882353</v>
      </c>
      <c r="H79" s="820" t="n"/>
      <c r="I79" s="820" t="n"/>
      <c r="J79" s="821" t="n"/>
      <c r="K79"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79" s="820" t="n"/>
      <c r="M79" s="820" t="n"/>
      <c r="N79" s="820" t="n"/>
      <c r="O79" s="821" t="n"/>
      <c r="P79" s="318" t="n"/>
      <c r="Q79" s="316" t="n"/>
      <c r="R79" s="316" t="n"/>
      <c r="S79" s="316" t="n"/>
      <c r="T79" s="316" t="n"/>
      <c r="U79" s="316" t="n"/>
      <c r="V79" s="316" t="n"/>
      <c r="W79" s="316" t="n"/>
      <c r="X79" s="316" t="n"/>
      <c r="Y79" s="316" t="n"/>
      <c r="Z79" s="316" t="n"/>
      <c r="AA79" s="316" t="n"/>
      <c r="AB79" s="316" t="n"/>
    </row>
    <row r="80" ht="72" customFormat="1" customHeight="1" s="317">
      <c r="A80" s="316" t="n"/>
      <c r="B80" s="318" t="n"/>
      <c r="C80" s="785" t="inlineStr">
        <is>
          <t>Ingeniería de Sistemas - Chía</t>
        </is>
      </c>
      <c r="D80" s="820" t="n"/>
      <c r="E80" s="820" t="n"/>
      <c r="F80" s="821" t="n"/>
      <c r="G80" s="533" t="n">
        <v>0.8578767123287672</v>
      </c>
      <c r="H80" s="820" t="n"/>
      <c r="I80" s="820" t="n"/>
      <c r="J80" s="821" t="n"/>
      <c r="K80"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80" s="820" t="n"/>
      <c r="M80" s="820" t="n"/>
      <c r="N80" s="820" t="n"/>
      <c r="O80" s="821" t="n"/>
      <c r="P80" s="318" t="n"/>
      <c r="Q80" s="316" t="n"/>
      <c r="R80" s="316" t="n"/>
      <c r="S80" s="316" t="n"/>
      <c r="T80" s="316" t="n"/>
      <c r="U80" s="316" t="n"/>
      <c r="V80" s="316" t="n"/>
      <c r="W80" s="316" t="n"/>
      <c r="X80" s="316" t="n"/>
      <c r="Y80" s="316" t="n"/>
      <c r="Z80" s="316" t="n"/>
      <c r="AA80" s="316" t="n"/>
      <c r="AB80" s="316" t="n"/>
    </row>
    <row r="81" ht="72" customFormat="1" customHeight="1" s="317">
      <c r="A81" s="316" t="n"/>
      <c r="B81" s="318" t="n"/>
      <c r="C81" s="785" t="inlineStr">
        <is>
          <t>Ingeniería de Sistemas - Facatativá</t>
        </is>
      </c>
      <c r="D81" s="820" t="n"/>
      <c r="E81" s="820" t="n"/>
      <c r="F81" s="821" t="n"/>
      <c r="G81" s="533" t="n">
        <v>0.8846153846153846</v>
      </c>
      <c r="H81" s="820" t="n"/>
      <c r="I81" s="820" t="n"/>
      <c r="J81" s="821" t="n"/>
      <c r="K81"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81" s="820" t="n"/>
      <c r="M81" s="820" t="n"/>
      <c r="N81" s="820" t="n"/>
      <c r="O81" s="821" t="n"/>
      <c r="P81" s="318" t="n"/>
      <c r="Q81" s="316" t="n"/>
      <c r="R81" s="316" t="n"/>
      <c r="S81" s="316" t="n"/>
      <c r="T81" s="316" t="n"/>
      <c r="U81" s="316" t="n"/>
      <c r="V81" s="316" t="n"/>
      <c r="W81" s="316" t="n"/>
      <c r="X81" s="316" t="n"/>
      <c r="Y81" s="316" t="n"/>
      <c r="Z81" s="316" t="n"/>
      <c r="AA81" s="316" t="n"/>
      <c r="AB81" s="316" t="n"/>
    </row>
    <row r="82" ht="72" customFormat="1" customHeight="1" s="317">
      <c r="A82" s="316" t="n"/>
      <c r="B82" s="318" t="n"/>
      <c r="C82" s="785" t="inlineStr">
        <is>
          <t>Tecnología en Desarrollo de Software - Soacha</t>
        </is>
      </c>
      <c r="D82" s="820" t="n"/>
      <c r="E82" s="820" t="n"/>
      <c r="F82" s="821" t="n"/>
      <c r="G82" s="533" t="n">
        <v>0.9029126213592233</v>
      </c>
      <c r="H82" s="820" t="n"/>
      <c r="I82" s="820" t="n"/>
      <c r="J82" s="821" t="n"/>
      <c r="K82"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82" s="820" t="n"/>
      <c r="M82" s="820" t="n"/>
      <c r="N82" s="820" t="n"/>
      <c r="O82" s="821" t="n"/>
      <c r="P82" s="318" t="n"/>
      <c r="Q82" s="316" t="n"/>
      <c r="R82" s="316" t="n"/>
      <c r="S82" s="316" t="n"/>
      <c r="T82" s="316" t="n"/>
      <c r="U82" s="316" t="n"/>
      <c r="V82" s="316" t="n"/>
      <c r="W82" s="316" t="n"/>
      <c r="X82" s="316" t="n"/>
      <c r="Y82" s="316" t="n"/>
      <c r="Z82" s="316" t="n"/>
      <c r="AA82" s="316" t="n"/>
      <c r="AB82" s="316" t="n"/>
    </row>
    <row r="83" ht="72" customFormat="1" customHeight="1" s="317">
      <c r="A83" s="316" t="n"/>
      <c r="B83" s="318" t="n"/>
      <c r="C83" s="785" t="inlineStr">
        <is>
          <t>Enfermería - Girardot</t>
        </is>
      </c>
      <c r="D83" s="820" t="n"/>
      <c r="E83" s="820" t="n"/>
      <c r="F83" s="821" t="n"/>
      <c r="G83" s="533" t="n">
        <v>0.9410187667560321</v>
      </c>
      <c r="H83" s="820" t="n"/>
      <c r="I83" s="820" t="n"/>
      <c r="J83" s="821" t="n"/>
      <c r="K83"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83" s="820" t="n"/>
      <c r="M83" s="820" t="n"/>
      <c r="N83" s="820" t="n"/>
      <c r="O83" s="821" t="n"/>
      <c r="P83" s="318" t="n"/>
      <c r="Q83" s="316" t="n"/>
      <c r="R83" s="316" t="n"/>
      <c r="S83" s="316" t="n"/>
      <c r="T83" s="316" t="n"/>
      <c r="U83" s="316" t="n"/>
      <c r="V83" s="316" t="n"/>
      <c r="W83" s="316" t="n"/>
      <c r="X83" s="316" t="n"/>
      <c r="Y83" s="316" t="n"/>
      <c r="Z83" s="316" t="n"/>
      <c r="AA83" s="316" t="n"/>
      <c r="AB83" s="316" t="n"/>
    </row>
    <row r="84" ht="72" customFormat="1" customHeight="1" s="317">
      <c r="A84" s="316" t="n"/>
      <c r="B84" s="318" t="n"/>
      <c r="C84" s="785" t="inlineStr">
        <is>
          <t>Música - Zipaquirá</t>
        </is>
      </c>
      <c r="D84" s="820" t="n"/>
      <c r="E84" s="820" t="n"/>
      <c r="F84" s="821" t="n"/>
      <c r="G84" s="533" t="n">
        <v>0.9563318777292577</v>
      </c>
      <c r="H84" s="820" t="n"/>
      <c r="I84" s="820" t="n"/>
      <c r="J84" s="821" t="n"/>
      <c r="K84"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84" s="820" t="n"/>
      <c r="M84" s="820" t="n"/>
      <c r="N84" s="820" t="n"/>
      <c r="O84" s="821" t="n"/>
      <c r="P84" s="318" t="n"/>
      <c r="Q84" s="316" t="n"/>
      <c r="R84" s="316" t="n"/>
      <c r="S84" s="316" t="n"/>
      <c r="T84" s="316" t="n"/>
      <c r="U84" s="316" t="n"/>
      <c r="V84" s="316" t="n"/>
      <c r="W84" s="316" t="n"/>
      <c r="X84" s="316" t="n"/>
      <c r="Y84" s="316" t="n"/>
      <c r="Z84" s="316" t="n"/>
      <c r="AA84" s="316" t="n"/>
      <c r="AB84" s="316" t="n"/>
    </row>
    <row r="85" ht="72" customFormat="1" customHeight="1" s="317">
      <c r="A85" s="316" t="n"/>
      <c r="B85" s="318" t="n"/>
      <c r="C85" s="785" t="inlineStr">
        <is>
          <t>Psicología - Facatativá</t>
        </is>
      </c>
      <c r="D85" s="820" t="n"/>
      <c r="E85" s="820" t="n"/>
      <c r="F85" s="821" t="n"/>
      <c r="G85" s="533" t="n">
        <v>0.9124423963133641</v>
      </c>
      <c r="H85" s="820" t="n"/>
      <c r="I85" s="820" t="n"/>
      <c r="J85" s="821" t="n"/>
      <c r="K85"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85" s="820" t="n"/>
      <c r="M85" s="820" t="n"/>
      <c r="N85" s="820" t="n"/>
      <c r="O85" s="821" t="n"/>
      <c r="P85" s="318" t="n"/>
      <c r="Q85" s="316" t="n"/>
      <c r="R85" s="316" t="n"/>
      <c r="S85" s="316" t="n"/>
      <c r="T85" s="316" t="n"/>
      <c r="U85" s="316" t="n"/>
      <c r="V85" s="316" t="n"/>
      <c r="W85" s="316" t="n"/>
      <c r="X85" s="316" t="n"/>
      <c r="Y85" s="316" t="n"/>
      <c r="Z85" s="316" t="n"/>
      <c r="AA85" s="316" t="n"/>
      <c r="AB85" s="316" t="n"/>
    </row>
    <row r="86" ht="72" customFormat="1" customHeight="1" s="317">
      <c r="A86" s="316" t="n"/>
      <c r="B86" s="318" t="n"/>
      <c r="C86" s="785" t="inlineStr">
        <is>
          <t>Esp. en Gerencia para el Desarrollo Organizacional - Fusagasugá</t>
        </is>
      </c>
      <c r="D86" s="820" t="n"/>
      <c r="E86" s="820" t="n"/>
      <c r="F86" s="821" t="n"/>
      <c r="G86" s="533" t="n">
        <v>0.4222222222222222</v>
      </c>
      <c r="H86" s="820" t="n"/>
      <c r="I86" s="820" t="n"/>
      <c r="J86" s="821" t="n"/>
      <c r="K86"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86" s="820" t="n"/>
      <c r="M86" s="820" t="n"/>
      <c r="N86" s="820" t="n"/>
      <c r="O86" s="821" t="n"/>
      <c r="P86" s="318" t="n"/>
      <c r="Q86" s="316" t="n"/>
      <c r="R86" s="316" t="n"/>
      <c r="S86" s="316" t="n"/>
      <c r="T86" s="316" t="n"/>
      <c r="U86" s="316" t="n"/>
      <c r="V86" s="316" t="n"/>
      <c r="W86" s="316" t="n"/>
      <c r="X86" s="316" t="n"/>
      <c r="Y86" s="316" t="n"/>
      <c r="Z86" s="316" t="n"/>
      <c r="AA86" s="316" t="n"/>
      <c r="AB86" s="316" t="n"/>
    </row>
    <row r="87" customFormat="1" s="317">
      <c r="A87" s="316" t="n"/>
      <c r="B87" s="318" t="n"/>
      <c r="C87" s="785" t="inlineStr">
        <is>
          <t>Esp. en Gerencia para el Desarrollo Organizacional - Chía</t>
        </is>
      </c>
      <c r="D87" s="820" t="n"/>
      <c r="E87" s="820" t="n"/>
      <c r="F87" s="821" t="n"/>
      <c r="G87" s="597" t="inlineStr">
        <is>
          <t xml:space="preserve">No se oferta para el 2020-1. </t>
        </is>
      </c>
      <c r="H87" s="820" t="n"/>
      <c r="I87" s="820" t="n"/>
      <c r="J87" s="821" t="n"/>
      <c r="K87" s="583" t="inlineStr">
        <is>
          <t xml:space="preserve">No se oferta para el 2020-1. </t>
        </is>
      </c>
      <c r="L87" s="820" t="n"/>
      <c r="M87" s="820" t="n"/>
      <c r="N87" s="820" t="n"/>
      <c r="O87" s="821" t="n"/>
      <c r="P87" s="318" t="n"/>
      <c r="Q87" s="316" t="n"/>
      <c r="R87" s="316" t="n"/>
      <c r="S87" s="316" t="n"/>
      <c r="T87" s="316" t="n"/>
      <c r="U87" s="316" t="n"/>
      <c r="V87" s="316" t="n"/>
      <c r="W87" s="316" t="n"/>
      <c r="X87" s="316" t="n"/>
      <c r="Y87" s="316" t="n"/>
      <c r="Z87" s="316" t="n"/>
      <c r="AA87" s="316" t="n"/>
      <c r="AB87" s="316" t="n"/>
    </row>
    <row r="88" customFormat="1" s="317">
      <c r="A88" s="316" t="n"/>
      <c r="B88" s="318" t="n"/>
      <c r="C88" s="785" t="inlineStr">
        <is>
          <t>Esp. en Gerencia para el Desarrollo Organizacional - Facatativá</t>
        </is>
      </c>
      <c r="D88" s="820" t="n"/>
      <c r="E88" s="820" t="n"/>
      <c r="F88" s="821" t="n"/>
      <c r="G88" s="597" t="inlineStr">
        <is>
          <t xml:space="preserve">No se oferta para el 2020-1. </t>
        </is>
      </c>
      <c r="H88" s="820" t="n"/>
      <c r="I88" s="820" t="n"/>
      <c r="J88" s="821" t="n"/>
      <c r="K88" s="583" t="inlineStr">
        <is>
          <t xml:space="preserve">No se oferta para el 2020-1. </t>
        </is>
      </c>
      <c r="L88" s="820" t="n"/>
      <c r="M88" s="820" t="n"/>
      <c r="N88" s="820" t="n"/>
      <c r="O88" s="821" t="n"/>
      <c r="P88" s="318" t="n"/>
      <c r="Q88" s="316" t="n"/>
      <c r="R88" s="316" t="n"/>
      <c r="S88" s="316" t="n"/>
      <c r="T88" s="316" t="n"/>
      <c r="U88" s="316" t="n"/>
      <c r="V88" s="316" t="n"/>
      <c r="W88" s="316" t="n"/>
      <c r="X88" s="316" t="n"/>
      <c r="Y88" s="316" t="n"/>
      <c r="Z88" s="316" t="n"/>
      <c r="AA88" s="316" t="n"/>
      <c r="AB88" s="316" t="n"/>
    </row>
    <row r="89" customFormat="1" s="317">
      <c r="A89" s="316" t="n"/>
      <c r="B89" s="318" t="n"/>
      <c r="C89" s="785" t="inlineStr">
        <is>
          <t>Esp. en Gerencia para el Desarrollo Organizacional - Girardot</t>
        </is>
      </c>
      <c r="D89" s="820" t="n"/>
      <c r="E89" s="820" t="n"/>
      <c r="F89" s="821" t="n"/>
      <c r="G89" s="597" t="inlineStr">
        <is>
          <t xml:space="preserve">No se oferta para el 2020-1. </t>
        </is>
      </c>
      <c r="H89" s="820" t="n"/>
      <c r="I89" s="820" t="n"/>
      <c r="J89" s="821" t="n"/>
      <c r="K89" s="583" t="inlineStr">
        <is>
          <t xml:space="preserve">No se oferta para el 2020-1. </t>
        </is>
      </c>
      <c r="L89" s="820" t="n"/>
      <c r="M89" s="820" t="n"/>
      <c r="N89" s="820" t="n"/>
      <c r="O89" s="821" t="n"/>
      <c r="P89" s="318" t="n"/>
      <c r="Q89" s="316" t="n"/>
      <c r="R89" s="316" t="n"/>
      <c r="S89" s="316" t="n"/>
      <c r="T89" s="316" t="n"/>
      <c r="U89" s="316" t="n"/>
      <c r="V89" s="316" t="n"/>
      <c r="W89" s="316" t="n"/>
      <c r="X89" s="316" t="n"/>
      <c r="Y89" s="316" t="n"/>
      <c r="Z89" s="316" t="n"/>
      <c r="AA89" s="316" t="n"/>
      <c r="AB89" s="316" t="n"/>
    </row>
    <row r="90" ht="72" customFormat="1" customHeight="1" s="317">
      <c r="A90" s="316" t="n"/>
      <c r="B90" s="318" t="n"/>
      <c r="C90" s="785" t="inlineStr">
        <is>
          <t>Esp. en Gerencia para el Desarrollo Organizacional - Ubaté</t>
        </is>
      </c>
      <c r="D90" s="820" t="n"/>
      <c r="E90" s="820" t="n"/>
      <c r="F90" s="821" t="n"/>
      <c r="G90" s="533" t="n">
        <v>1</v>
      </c>
      <c r="H90" s="820" t="n"/>
      <c r="I90" s="820" t="n"/>
      <c r="J90" s="821" t="n"/>
      <c r="K90"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90" s="820" t="n"/>
      <c r="M90" s="820" t="n"/>
      <c r="N90" s="820" t="n"/>
      <c r="O90" s="821" t="n"/>
      <c r="P90" s="318" t="n"/>
      <c r="Q90" s="316" t="n"/>
      <c r="R90" s="316" t="n"/>
      <c r="S90" s="316" t="n"/>
      <c r="T90" s="316" t="n"/>
      <c r="U90" s="316" t="n"/>
      <c r="V90" s="316" t="n"/>
      <c r="W90" s="316" t="n"/>
      <c r="X90" s="316" t="n"/>
      <c r="Y90" s="316" t="n"/>
      <c r="Z90" s="316" t="n"/>
      <c r="AA90" s="316" t="n"/>
      <c r="AB90" s="316" t="n"/>
    </row>
    <row r="91" ht="72" customFormat="1" customHeight="1" s="317">
      <c r="A91" s="316" t="n"/>
      <c r="B91" s="318" t="n"/>
      <c r="C91" s="776" t="inlineStr">
        <is>
          <t>Esp. en Procesos Pedagógicos del Entrenamiento Deportivo - Fusagasugá</t>
        </is>
      </c>
      <c r="D91" s="820" t="n"/>
      <c r="E91" s="820" t="n"/>
      <c r="F91" s="821" t="n"/>
      <c r="G91" s="533" t="n">
        <v>1</v>
      </c>
      <c r="H91" s="820" t="n"/>
      <c r="I91" s="820" t="n"/>
      <c r="J91" s="821" t="n"/>
      <c r="K91" s="513" t="inlineStr">
        <is>
          <t>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t>
        </is>
      </c>
      <c r="L91" s="820" t="n"/>
      <c r="M91" s="820" t="n"/>
      <c r="N91" s="820" t="n"/>
      <c r="O91" s="821" t="n"/>
      <c r="P91" s="318" t="n"/>
      <c r="Q91" s="316" t="n"/>
      <c r="R91" s="316" t="n"/>
      <c r="S91" s="316" t="n"/>
      <c r="T91" s="316" t="n"/>
      <c r="U91" s="316" t="n"/>
      <c r="V91" s="316" t="n"/>
      <c r="W91" s="316" t="n"/>
      <c r="X91" s="316" t="n"/>
      <c r="Y91" s="316" t="n"/>
      <c r="Z91" s="316" t="n"/>
      <c r="AA91" s="316" t="n"/>
      <c r="AB91" s="316" t="n"/>
    </row>
    <row r="92" ht="220.5" customFormat="1" customHeight="1" s="317">
      <c r="A92" s="316" t="n"/>
      <c r="B92" s="318" t="n"/>
      <c r="C92" s="776" t="inlineStr">
        <is>
          <t>Esp. en Procesos Pedagógicos del Entrenamiento Deportivo - Soacha</t>
        </is>
      </c>
      <c r="D92" s="820" t="n"/>
      <c r="E92" s="820" t="n"/>
      <c r="F92" s="821" t="n"/>
      <c r="G92" s="533" t="n">
        <v>0.5909090909090909</v>
      </c>
      <c r="H92" s="820" t="n"/>
      <c r="I92" s="820" t="n"/>
      <c r="J92" s="821" t="n"/>
      <c r="K92" s="513" t="inlineStr">
        <is>
          <t xml:space="preserve">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
Es importante precisar que para los programas académicos de posgrados, el número de estudiantes promovidos sobre el número de estudiantes matriculados, refleja diferencias en número, toda  vez que se presentan dos variables: 
1. Que los estudiantes matriculados para los programas académicos de posgrado culminen su plan de estudios. 
2. Que se presente un incremento del total de estudiantes de programas académicos de posgrado en el segundo periodo académico, ya que los estudiantes de pregrado optan por realizar como modalidad de grado “SEMESTRE AVANZADO”  y culminar con su plan de estudios. </t>
        </is>
      </c>
      <c r="L92" s="820" t="n"/>
      <c r="M92" s="820" t="n"/>
      <c r="N92" s="820" t="n"/>
      <c r="O92" s="821" t="n"/>
      <c r="P92" s="318" t="n"/>
      <c r="Q92" s="316" t="n"/>
      <c r="R92" s="316" t="n"/>
      <c r="S92" s="316" t="n"/>
      <c r="T92" s="316" t="n"/>
      <c r="U92" s="316" t="n"/>
      <c r="V92" s="316" t="n"/>
      <c r="W92" s="316" t="n"/>
      <c r="X92" s="316" t="n"/>
      <c r="Y92" s="316" t="n"/>
      <c r="Z92" s="316" t="n"/>
      <c r="AA92" s="316" t="n"/>
      <c r="AB92" s="316" t="n"/>
    </row>
    <row r="93" ht="219.75" customFormat="1" customHeight="1" s="317">
      <c r="A93" s="316" t="n"/>
      <c r="B93" s="318" t="n"/>
      <c r="C93" s="776" t="inlineStr">
        <is>
          <t>Esp. en Educación Ambiental y Desarrollo de la Comunidad - Fusagasugá</t>
        </is>
      </c>
      <c r="D93" s="820" t="n"/>
      <c r="E93" s="820" t="n"/>
      <c r="F93" s="821" t="n"/>
      <c r="G93" s="533" t="n">
        <v>1</v>
      </c>
      <c r="H93" s="820" t="n"/>
      <c r="I93" s="820" t="n"/>
      <c r="J93" s="821" t="n"/>
      <c r="K93" s="513" t="inlineStr">
        <is>
          <t xml:space="preserve">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
Es importante precisar que para los programas académicos de posgrados, el número de estudiantes promovidos sobre el número de estudiantes matriculados, refleja diferencias en número, toda  vez que se presentan dos variables: 
1. Que los estudiantes matriculados para los programas académicos de posgrado culminen su plan de estudios. 
2. Que se presente un incremento del total de estudiantes de programas académicos de posgrado en el segundo periodo académico, ya que los estudiantes de pregrado optan por realizar como modalidad de grado “SEMESTRE AVANZADO”  y culminar con su plan de estudios. </t>
        </is>
      </c>
      <c r="L93" s="820" t="n"/>
      <c r="M93" s="820" t="n"/>
      <c r="N93" s="820" t="n"/>
      <c r="O93" s="821" t="n"/>
      <c r="P93" s="318" t="n"/>
      <c r="Q93" s="316" t="n"/>
      <c r="R93" s="316" t="n"/>
      <c r="S93" s="316" t="n"/>
      <c r="T93" s="316" t="n"/>
      <c r="U93" s="316" t="n"/>
      <c r="V93" s="316" t="n"/>
      <c r="W93" s="316" t="n"/>
      <c r="X93" s="316" t="n"/>
      <c r="Y93" s="316" t="n"/>
      <c r="Z93" s="316" t="n"/>
      <c r="AA93" s="316" t="n"/>
      <c r="AB93" s="316" t="n"/>
    </row>
    <row r="94" ht="220.5" customFormat="1" customHeight="1" s="317">
      <c r="A94" s="316" t="n"/>
      <c r="B94" s="318" t="n"/>
      <c r="C94" s="776" t="inlineStr">
        <is>
          <t>Esp. en Educación Ambiental y Desarrollo de la Comunidad - Girardot</t>
        </is>
      </c>
      <c r="D94" s="820" t="n"/>
      <c r="E94" s="820" t="n"/>
      <c r="F94" s="821" t="n"/>
      <c r="G94" s="533" t="n">
        <v>1</v>
      </c>
      <c r="H94" s="820" t="n"/>
      <c r="I94" s="820" t="n"/>
      <c r="J94" s="821" t="n"/>
      <c r="K94" s="513" t="inlineStr">
        <is>
          <t xml:space="preserve">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
Es importante precisar que para los programas académicos de posgrados, el número de estudiantes promovidos sobre el número de estudiantes matriculados, refleja diferencias en número, toda  vez que se presentan dos variables: 
1. Que los estudiantes matriculados para los programas académicos de posgrado culminen su plan de estudios. 
2. Que se presente un incremento del total de estudiantes de programas académicos de posgrado en el segundo periodo académico, ya que los estudiantes de pregrado optan por realizar como modalidad de grado “SEMESTRE AVANZADO”  y culminar con su plan de estudios. </t>
        </is>
      </c>
      <c r="L94" s="820" t="n"/>
      <c r="M94" s="820" t="n"/>
      <c r="N94" s="820" t="n"/>
      <c r="O94" s="821" t="n"/>
      <c r="P94" s="318" t="n"/>
      <c r="Q94" s="316" t="n"/>
      <c r="R94" s="316" t="n"/>
      <c r="S94" s="316" t="n"/>
      <c r="T94" s="316" t="n"/>
      <c r="U94" s="316" t="n"/>
      <c r="V94" s="316" t="n"/>
      <c r="W94" s="316" t="n"/>
      <c r="X94" s="316" t="n"/>
      <c r="Y94" s="316" t="n"/>
      <c r="Z94" s="316" t="n"/>
      <c r="AA94" s="316" t="n"/>
      <c r="AB94" s="316" t="n"/>
    </row>
    <row r="95" ht="220.5" customFormat="1" customHeight="1" s="317">
      <c r="A95" s="316" t="n"/>
      <c r="B95" s="318" t="n"/>
      <c r="C95" s="776" t="inlineStr">
        <is>
          <t>Esp. en Educación Ambiental y Desarrollo de la Comunidad - Facatativá</t>
        </is>
      </c>
      <c r="D95" s="820" t="n"/>
      <c r="E95" s="820" t="n"/>
      <c r="F95" s="821" t="n"/>
      <c r="G95" s="533" t="n">
        <v>1</v>
      </c>
      <c r="H95" s="820" t="n"/>
      <c r="I95" s="820" t="n"/>
      <c r="J95" s="821" t="n"/>
      <c r="K95" s="513" t="inlineStr">
        <is>
          <t xml:space="preserve">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
Es importante precisar que para los programas académicos de posgrados, el número de estudiantes promovidos sobre el número de estudiantes matriculados, refleja diferencias en número, toda  vez que se presentan dos variables: 
1. Que los estudiantes matriculados para los programas académicos de posgrado culminen su plan de estudios. 
2. Que se presente un incremento del total de estudiantes de programas académicos de posgrado en el segundo periodo académico, ya que los estudiantes de pregrado optan por realizar como modalidad de grado “SEMESTRE AVANZADO”  y culminar con su plan de estudios. </t>
        </is>
      </c>
      <c r="L95" s="820" t="n"/>
      <c r="M95" s="820" t="n"/>
      <c r="N95" s="820" t="n"/>
      <c r="O95" s="821" t="n"/>
      <c r="P95" s="318" t="n"/>
      <c r="Q95" s="316" t="n"/>
      <c r="R95" s="316" t="n"/>
      <c r="S95" s="316" t="n"/>
      <c r="T95" s="316" t="n"/>
      <c r="U95" s="316" t="n"/>
      <c r="V95" s="316" t="n"/>
      <c r="W95" s="316" t="n"/>
      <c r="X95" s="316" t="n"/>
      <c r="Y95" s="316" t="n"/>
      <c r="Z95" s="316" t="n"/>
      <c r="AA95" s="316" t="n"/>
      <c r="AB95" s="316" t="n"/>
    </row>
    <row r="96" ht="220.5" customFormat="1" customHeight="1" s="317">
      <c r="A96" s="316" t="n"/>
      <c r="B96" s="318" t="n"/>
      <c r="C96" s="776" t="inlineStr">
        <is>
          <t>Esp. Negocios y Comercio Electrónico - Fusagasugá</t>
        </is>
      </c>
      <c r="D96" s="820" t="n"/>
      <c r="E96" s="820" t="n"/>
      <c r="F96" s="821" t="n"/>
      <c r="G96" s="533" t="n">
        <v>1</v>
      </c>
      <c r="H96" s="820" t="n"/>
      <c r="I96" s="820" t="n"/>
      <c r="J96" s="821" t="n"/>
      <c r="K96" s="513" t="inlineStr">
        <is>
          <t xml:space="preserve">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
Es importante precisar que para los programas académicos de posgrados, el número de estudiantes promovidos sobre el número de estudiantes matriculados, refleja diferencias en número, toda  vez que se presentan dos variables: 
1. Que los estudiantes matriculados para los programas académicos de posgrado culminen su plan de estudios. 
2. Que se presente un incremento del total de estudiantes de programas académicos de posgrado en el segundo periodo académico, ya que los estudiantes de pregrado optan por realizar como modalidad de grado “SEMESTRE AVANZADO”  y culminar con su plan de estudios. </t>
        </is>
      </c>
      <c r="L96" s="820" t="n"/>
      <c r="M96" s="820" t="n"/>
      <c r="N96" s="820" t="n"/>
      <c r="O96" s="821" t="n"/>
      <c r="P96" s="318" t="n"/>
      <c r="Q96" s="316" t="n"/>
      <c r="R96" s="316" t="n"/>
      <c r="S96" s="316" t="n"/>
      <c r="T96" s="316" t="n"/>
      <c r="U96" s="316" t="n"/>
      <c r="V96" s="316" t="n"/>
      <c r="W96" s="316" t="n"/>
      <c r="X96" s="316" t="n"/>
      <c r="Y96" s="316" t="n"/>
      <c r="Z96" s="316" t="n"/>
      <c r="AA96" s="316" t="n"/>
      <c r="AB96" s="316" t="n"/>
    </row>
    <row r="97" ht="220.5" customFormat="1" customHeight="1" s="317">
      <c r="A97" s="316" t="n"/>
      <c r="B97" s="318" t="n"/>
      <c r="C97" s="776" t="inlineStr">
        <is>
          <t>Esp. Gestión de Sistemas de Información Gerencial (Virtual)</t>
        </is>
      </c>
      <c r="D97" s="820" t="n"/>
      <c r="E97" s="820" t="n"/>
      <c r="F97" s="821" t="n"/>
      <c r="G97" s="533" t="n">
        <v>0.1509433962264151</v>
      </c>
      <c r="H97" s="820" t="n"/>
      <c r="I97" s="820" t="n"/>
      <c r="J97" s="821" t="n"/>
      <c r="K97" s="513" t="inlineStr">
        <is>
          <t xml:space="preserve">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
Es importante precisar que para los programas académicos de posgrados, el número de estudiantes promovidos sobre el número de estudiantes matriculados, refleja diferencias en número, toda  vez que se presentan dos variables: 
1. Que los estudiantes matriculados para los programas académicos de posgrado culminen su plan de estudios. 
2. Que se presente un incremento del total de estudiantes de programas académicos de posgrado en el segundo periodo académico, ya que los estudiantes de pregrado optan por realizar como modalidad de grado “SEMESTRE AVANZADO”  y culminar con su plan de estudios. </t>
        </is>
      </c>
      <c r="L97" s="820" t="n"/>
      <c r="M97" s="820" t="n"/>
      <c r="N97" s="820" t="n"/>
      <c r="O97" s="821" t="n"/>
      <c r="P97" s="318" t="n"/>
      <c r="Q97" s="316" t="n"/>
      <c r="R97" s="316" t="n"/>
      <c r="S97" s="316" t="n"/>
      <c r="T97" s="316" t="n"/>
      <c r="U97" s="316" t="n"/>
      <c r="V97" s="316" t="n"/>
      <c r="W97" s="316" t="n"/>
      <c r="X97" s="316" t="n"/>
      <c r="Y97" s="316" t="n"/>
      <c r="Z97" s="316" t="n"/>
      <c r="AA97" s="316" t="n"/>
      <c r="AB97" s="316" t="n"/>
    </row>
    <row r="98" ht="220.5" customFormat="1" customHeight="1" s="317">
      <c r="A98" s="316" t="n"/>
      <c r="B98" s="318" t="n"/>
      <c r="C98" s="776" t="inlineStr">
        <is>
          <t>Maestría en Educación - Fusagasugá</t>
        </is>
      </c>
      <c r="D98" s="820" t="n"/>
      <c r="E98" s="820" t="n"/>
      <c r="F98" s="821" t="n"/>
      <c r="G98" s="533" t="n">
        <v>0.8656716417910447</v>
      </c>
      <c r="H98" s="820" t="n"/>
      <c r="I98" s="820" t="n"/>
      <c r="J98" s="821" t="n"/>
      <c r="K98" s="513" t="inlineStr">
        <is>
          <t xml:space="preserve">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
Es importante precisar que para los programas académicos de posgrados, el número de estudiantes promovidos sobre el número de estudiantes matriculados, refleja diferencias en número, toda  vez que se presentan dos variables: 
1. Que los estudiantes matriculados para los programas académicos de posgrado culminen su plan de estudios. 
2. Que se presente un incremento del total de estudiantes de programas académicos de posgrado en el segundo periodo académico, ya que los estudiantes de pregrado optan por realizar como modalidad de grado “SEMESTRE AVANZADO”  y culminar con su plan de estudios. </t>
        </is>
      </c>
      <c r="L98" s="820" t="n"/>
      <c r="M98" s="820" t="n"/>
      <c r="N98" s="820" t="n"/>
      <c r="O98" s="821" t="n"/>
      <c r="P98" s="318" t="n"/>
      <c r="Q98" s="316" t="n"/>
      <c r="R98" s="316" t="n"/>
      <c r="S98" s="316" t="n"/>
      <c r="T98" s="316" t="n"/>
      <c r="U98" s="316" t="n"/>
      <c r="V98" s="316" t="n"/>
      <c r="W98" s="316" t="n"/>
      <c r="X98" s="316" t="n"/>
      <c r="Y98" s="316" t="n"/>
      <c r="Z98" s="316" t="n"/>
      <c r="AA98" s="316" t="n"/>
      <c r="AB98" s="316" t="n"/>
    </row>
    <row r="99" ht="220.5" customFormat="1" customHeight="1" s="317">
      <c r="A99" s="316" t="n"/>
      <c r="B99" s="318" t="n"/>
      <c r="C99" s="776" t="inlineStr">
        <is>
          <t>Maestría en Educación - Chía</t>
        </is>
      </c>
      <c r="D99" s="820" t="n"/>
      <c r="E99" s="820" t="n"/>
      <c r="F99" s="821" t="n"/>
      <c r="G99" s="533" t="n">
        <v>0.3846153846153846</v>
      </c>
      <c r="H99" s="820" t="n"/>
      <c r="I99" s="820" t="n"/>
      <c r="J99" s="821" t="n"/>
      <c r="K99" s="513" t="inlineStr">
        <is>
          <t xml:space="preserve">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
Es importante precisar que para los programas académicos de posgrados, el número de estudiantes promovidos sobre el número de estudiantes matriculados, refleja diferencias en número, toda  vez que se presentan dos variables: 
1. Que los estudiantes matriculados para los programas académicos de posgrado culminen su plan de estudios. 
2. Que se presente un incremento del total de estudiantes de programas académicos de posgrado en el segundo periodo académico, ya que los estudiantes de pregrado optan por realizar como modalidad de grado “SEMESTRE AVANZADO”  y culminar con su plan de estudios. </t>
        </is>
      </c>
      <c r="L99" s="820" t="n"/>
      <c r="M99" s="820" t="n"/>
      <c r="N99" s="820" t="n"/>
      <c r="O99" s="821" t="n"/>
      <c r="P99" s="318" t="n"/>
      <c r="Q99" s="316" t="n"/>
      <c r="R99" s="316" t="n"/>
      <c r="S99" s="316" t="n"/>
      <c r="T99" s="316" t="n"/>
      <c r="U99" s="316" t="n"/>
      <c r="V99" s="316" t="n"/>
      <c r="W99" s="316" t="n"/>
      <c r="X99" s="316" t="n"/>
      <c r="Y99" s="316" t="n"/>
      <c r="Z99" s="316" t="n"/>
      <c r="AA99" s="316" t="n"/>
      <c r="AB99" s="316" t="n"/>
    </row>
    <row r="100" ht="220.5" customFormat="1" customHeight="1" s="317">
      <c r="A100" s="316" t="n"/>
      <c r="B100" s="318" t="n"/>
      <c r="C100" s="776" t="inlineStr">
        <is>
          <t>Maestría en Ciencias Ambientales - Fusagasugá</t>
        </is>
      </c>
      <c r="D100" s="820" t="n"/>
      <c r="E100" s="820" t="n"/>
      <c r="F100" s="821" t="n"/>
      <c r="G100" s="533" t="n">
        <v>0.5185185185185185</v>
      </c>
      <c r="H100" s="820" t="n"/>
      <c r="I100" s="820" t="n"/>
      <c r="J100" s="821" t="n"/>
      <c r="K100" s="513" t="inlineStr">
        <is>
          <t xml:space="preserve">El indicador de resultados de aprendizaje cumple con la meta propuesta por el programa Académico, de acuerdo a los estándares establecidos por el Ministerio de Educación para renovación de registro calificado y las condiciones de acreditación  dadas por el CNA para acreditación de los programas académicos de la Universidad de Cundinamarca.
Es importante precisar que para los programas académicos de posgrados, el número de estudiantes promovidos sobre el número de estudiantes matriculados, refleja diferencias en número, toda  vez que se presentan dos variables: 
1. Que los estudiantes matriculados para los programas académicos de posgrado culminen su plan de estudios. 
2. Que se presente un incremento del total de estudiantes de programas académicos de posgrado en el segundo periodo académico, ya que los estudiantes de pregrado optan por realizar como modalidad de grado “SEMESTRE AVANZADO”  y culminar con su plan de estudios. </t>
        </is>
      </c>
      <c r="L100" s="820" t="n"/>
      <c r="M100" s="820" t="n"/>
      <c r="N100" s="820" t="n"/>
      <c r="O100" s="821" t="n"/>
      <c r="P100" s="318" t="n"/>
      <c r="Q100" s="316" t="n"/>
      <c r="R100" s="316" t="n"/>
      <c r="S100" s="316" t="n"/>
      <c r="T100" s="316" t="n"/>
      <c r="U100" s="316" t="n"/>
      <c r="V100" s="316" t="n"/>
      <c r="W100" s="316" t="n"/>
      <c r="X100" s="316" t="n"/>
      <c r="Y100" s="316" t="n"/>
      <c r="Z100" s="316" t="n"/>
      <c r="AA100" s="316" t="n"/>
      <c r="AB100" s="316" t="n"/>
    </row>
    <row r="101" customFormat="1" s="317">
      <c r="A101" s="316" t="n"/>
      <c r="B101" s="318" t="n"/>
      <c r="C101" s="788" t="n"/>
      <c r="D101" s="812" t="n"/>
      <c r="E101" s="812" t="n"/>
      <c r="F101" s="812" t="n"/>
      <c r="G101" s="788" t="n"/>
      <c r="H101" s="812" t="n"/>
      <c r="I101" s="812" t="n"/>
      <c r="J101" s="812" t="n"/>
      <c r="K101" s="788" t="n"/>
      <c r="L101" s="812" t="n"/>
      <c r="M101" s="812" t="n"/>
      <c r="N101" s="812" t="n"/>
      <c r="O101" s="812" t="n"/>
      <c r="P101" s="318" t="n"/>
      <c r="Q101" s="316" t="n"/>
      <c r="R101" s="316" t="n"/>
      <c r="S101" s="316" t="n"/>
      <c r="T101" s="316" t="n"/>
      <c r="U101" s="316" t="n"/>
      <c r="V101" s="316" t="n"/>
      <c r="W101" s="316" t="n"/>
      <c r="X101" s="316" t="n"/>
      <c r="Y101" s="316" t="n"/>
      <c r="Z101" s="316" t="n"/>
      <c r="AA101" s="316" t="n"/>
      <c r="AB101" s="316" t="n"/>
    </row>
    <row r="102" customFormat="1" s="317">
      <c r="A102" s="316" t="n"/>
      <c r="B102" s="318" t="n"/>
      <c r="C102" s="349" t="n"/>
      <c r="D102" s="350" t="n"/>
      <c r="E102" s="350" t="n"/>
      <c r="F102" s="350" t="n"/>
      <c r="G102" s="350" t="n"/>
      <c r="H102" s="350" t="n"/>
      <c r="I102" s="350" t="n"/>
      <c r="J102" s="350" t="n"/>
      <c r="K102" s="350" t="n"/>
      <c r="L102" s="350" t="n"/>
      <c r="M102" s="350" t="n"/>
      <c r="N102" s="350" t="n"/>
      <c r="O102" s="350" t="n"/>
      <c r="P102" s="318" t="n"/>
      <c r="Q102" s="316" t="n"/>
      <c r="R102" s="316" t="n"/>
      <c r="S102" s="316" t="n"/>
      <c r="T102" s="316" t="n"/>
      <c r="U102" s="316" t="n"/>
      <c r="V102" s="316" t="n"/>
      <c r="W102" s="316" t="n"/>
      <c r="X102" s="316" t="n"/>
      <c r="Y102" s="316" t="n"/>
      <c r="Z102" s="316" t="n"/>
      <c r="AA102" s="316" t="n"/>
      <c r="AB102" s="316" t="n"/>
    </row>
    <row r="105" customFormat="1" s="260">
      <c r="C105" s="259" t="n"/>
      <c r="D105" s="259" t="n"/>
      <c r="E105" s="259" t="n"/>
      <c r="F105" s="259" t="n"/>
      <c r="G105" s="259" t="n"/>
      <c r="H105" s="259" t="n"/>
      <c r="I105" s="259" t="n"/>
      <c r="J105" s="259" t="n"/>
      <c r="K105" s="259" t="n"/>
      <c r="L105" s="259" t="n"/>
      <c r="M105" s="259" t="n"/>
      <c r="N105" s="259" t="n"/>
      <c r="O105" s="259" t="n"/>
    </row>
    <row r="106" customFormat="1" s="260">
      <c r="C106" s="259" t="n"/>
      <c r="D106" s="259" t="n"/>
      <c r="E106" s="259" t="n"/>
      <c r="F106" s="259" t="n"/>
      <c r="G106" s="259" t="n"/>
      <c r="H106" s="259" t="n"/>
      <c r="I106" s="259" t="n"/>
      <c r="J106" s="259" t="n"/>
      <c r="K106" s="259" t="n"/>
      <c r="L106" s="259" t="n"/>
      <c r="M106" s="259" t="n"/>
      <c r="N106" s="259" t="n"/>
      <c r="O106" s="259" t="n"/>
    </row>
    <row r="107" customFormat="1" s="260">
      <c r="C107" s="259" t="n"/>
      <c r="D107" s="259" t="n"/>
      <c r="E107" s="259" t="n"/>
      <c r="F107" s="259" t="n"/>
      <c r="G107" s="259" t="n"/>
      <c r="H107" s="259" t="n"/>
      <c r="I107" s="259" t="n"/>
      <c r="J107" s="259" t="n"/>
      <c r="K107" s="259" t="n"/>
      <c r="L107" s="259" t="n"/>
      <c r="M107" s="259" t="n"/>
      <c r="N107" s="259" t="n"/>
      <c r="O107" s="259" t="n"/>
    </row>
    <row r="108" customFormat="1" s="260">
      <c r="C108" s="259" t="n"/>
      <c r="D108" s="259" t="n"/>
      <c r="E108" s="259" t="n"/>
      <c r="F108" s="259" t="n"/>
      <c r="G108" s="259" t="n"/>
      <c r="H108" s="259" t="n"/>
      <c r="I108" s="259" t="n"/>
      <c r="J108" s="259" t="n"/>
      <c r="K108" s="259" t="n"/>
      <c r="L108" s="259" t="n"/>
      <c r="M108" s="259" t="n"/>
      <c r="N108" s="259" t="n"/>
      <c r="O108" s="259" t="n"/>
    </row>
    <row r="109" customFormat="1" s="260">
      <c r="C109" s="259" t="n"/>
      <c r="D109" s="259" t="n"/>
      <c r="E109" s="259" t="n"/>
      <c r="F109" s="259" t="n"/>
      <c r="G109" s="259" t="n"/>
      <c r="H109" s="259" t="n"/>
      <c r="I109" s="259" t="n"/>
      <c r="J109" s="259" t="n"/>
      <c r="K109" s="259" t="n"/>
      <c r="L109" s="259" t="n"/>
      <c r="M109" s="259" t="n"/>
      <c r="N109" s="259" t="n"/>
      <c r="O109" s="259" t="n"/>
    </row>
    <row r="110" customFormat="1" s="260">
      <c r="C110" s="259" t="n"/>
      <c r="D110" s="259" t="n"/>
      <c r="E110" s="259" t="n"/>
      <c r="F110" s="259" t="n"/>
      <c r="G110" s="259" t="n"/>
      <c r="H110" s="259" t="n"/>
      <c r="I110" s="259" t="n"/>
      <c r="J110" s="259" t="n"/>
      <c r="K110" s="259" t="n"/>
      <c r="L110" s="259" t="n"/>
      <c r="M110" s="259" t="n"/>
      <c r="N110" s="259" t="n"/>
      <c r="O110" s="259" t="n"/>
    </row>
    <row r="111" customFormat="1" s="260">
      <c r="C111" s="259" t="n"/>
      <c r="D111" s="259" t="n"/>
      <c r="E111" s="259" t="n"/>
      <c r="F111" s="259" t="n"/>
      <c r="G111" s="355" t="inlineStr">
        <is>
          <t>Estratégico</t>
        </is>
      </c>
      <c r="H111" s="262" t="n"/>
      <c r="I111" s="262" t="n"/>
      <c r="J111" s="355" t="inlineStr">
        <is>
          <t>Eficacia</t>
        </is>
      </c>
      <c r="K111" s="259" t="n"/>
      <c r="L111" s="259" t="n"/>
      <c r="M111" s="259" t="n"/>
      <c r="N111" s="259" t="n"/>
      <c r="O111" s="259" t="n"/>
    </row>
    <row r="112" customFormat="1" s="260">
      <c r="C112" s="259" t="n"/>
      <c r="D112" s="259" t="n"/>
      <c r="E112" s="259" t="n"/>
      <c r="F112" s="259" t="n"/>
      <c r="G112" s="355" t="inlineStr">
        <is>
          <t>Misional</t>
        </is>
      </c>
      <c r="H112" s="262" t="n"/>
      <c r="I112" s="262" t="n"/>
      <c r="J112" s="355" t="inlineStr">
        <is>
          <t>Eficiencia</t>
        </is>
      </c>
      <c r="K112" s="259" t="n"/>
      <c r="L112" s="259" t="n"/>
      <c r="M112" s="259" t="n"/>
      <c r="N112" s="259" t="n"/>
      <c r="O112" s="259" t="n"/>
    </row>
    <row r="113" customFormat="1" s="260">
      <c r="C113" s="259" t="n"/>
      <c r="D113" s="259" t="n"/>
      <c r="E113" s="259" t="n"/>
      <c r="F113" s="259" t="n"/>
      <c r="G113" s="355" t="inlineStr">
        <is>
          <t>Apoyo</t>
        </is>
      </c>
      <c r="H113" s="262" t="n"/>
      <c r="I113" s="262" t="n"/>
      <c r="J113" s="355" t="inlineStr">
        <is>
          <t>Acreditación</t>
        </is>
      </c>
      <c r="K113" s="259" t="n"/>
      <c r="L113" s="259" t="n"/>
      <c r="M113" s="259" t="n"/>
      <c r="N113" s="259" t="n"/>
      <c r="O113" s="259" t="n"/>
    </row>
    <row r="114" customFormat="1" s="260">
      <c r="C114" s="259" t="n"/>
      <c r="D114" s="259" t="n"/>
      <c r="E114" s="259" t="n"/>
      <c r="F114" s="259" t="n"/>
      <c r="G114" s="355" t="inlineStr">
        <is>
          <t>Seguimiento, Medición, Análisis y Evaluación</t>
        </is>
      </c>
      <c r="H114" s="262" t="n"/>
      <c r="I114" s="262" t="n"/>
      <c r="J114" s="355" t="inlineStr">
        <is>
          <t>Positiva</t>
        </is>
      </c>
      <c r="K114" s="259" t="n"/>
      <c r="L114" s="259" t="n"/>
      <c r="M114" s="259" t="n"/>
      <c r="N114" s="259" t="n"/>
      <c r="O114" s="259" t="n"/>
    </row>
    <row r="115" customFormat="1" s="260">
      <c r="C115" s="259" t="n"/>
      <c r="D115" s="259" t="n"/>
      <c r="E115" s="259" t="n"/>
      <c r="F115" s="259" t="n"/>
      <c r="G115" s="355" t="inlineStr">
        <is>
          <t>Direccionamiento Estratégico</t>
        </is>
      </c>
      <c r="H115" s="262" t="n"/>
      <c r="I115" s="262" t="n"/>
      <c r="J115" s="355" t="inlineStr">
        <is>
          <t>Negativa</t>
        </is>
      </c>
      <c r="K115" s="259" t="n"/>
      <c r="L115" s="259" t="n"/>
      <c r="M115" s="259" t="n"/>
      <c r="N115" s="259" t="n"/>
      <c r="O115" s="259" t="n"/>
    </row>
    <row r="116" customFormat="1" s="260">
      <c r="C116" s="259" t="n"/>
      <c r="D116" s="259" t="n"/>
      <c r="E116" s="259" t="n"/>
      <c r="F116" s="259" t="n"/>
      <c r="G116" s="355" t="inlineStr">
        <is>
          <t>Planeación Institucional</t>
        </is>
      </c>
      <c r="H116" s="262" t="n"/>
      <c r="I116" s="262" t="n"/>
      <c r="J116" s="355" t="inlineStr">
        <is>
          <t>Por Unidad Regional</t>
        </is>
      </c>
      <c r="K116" s="259" t="n"/>
      <c r="L116" s="259" t="n"/>
      <c r="M116" s="259" t="n"/>
      <c r="N116" s="259" t="n"/>
      <c r="O116" s="259" t="n"/>
    </row>
    <row r="117" customFormat="1" s="260">
      <c r="C117" s="259" t="n"/>
      <c r="D117" s="259" t="n"/>
      <c r="E117" s="259" t="n"/>
      <c r="F117" s="259" t="n"/>
      <c r="G117" s="355" t="inlineStr">
        <is>
          <t>Proyectos Especiales y Relaciones Interinstitucionales</t>
        </is>
      </c>
      <c r="H117" s="262" t="n"/>
      <c r="I117" s="262" t="n"/>
      <c r="J117" s="355" t="inlineStr">
        <is>
          <t>Por Facultad</t>
        </is>
      </c>
      <c r="K117" s="259" t="n"/>
      <c r="L117" s="259" t="n"/>
      <c r="M117" s="259" t="n"/>
      <c r="N117" s="259" t="n"/>
      <c r="O117" s="259" t="n"/>
    </row>
    <row r="118" customFormat="1" s="260">
      <c r="C118" s="259" t="n"/>
      <c r="D118" s="259" t="n"/>
      <c r="E118" s="259" t="n"/>
      <c r="F118" s="259" t="n"/>
      <c r="G118" s="355" t="inlineStr">
        <is>
          <t>Sistemas Integrados</t>
        </is>
      </c>
      <c r="H118" s="262" t="n"/>
      <c r="I118" s="262" t="n"/>
      <c r="J118" s="355" t="inlineStr">
        <is>
          <t>Por Programa Académico</t>
        </is>
      </c>
      <c r="K118" s="259" t="n"/>
      <c r="L118" s="259" t="n"/>
      <c r="M118" s="259" t="n"/>
      <c r="N118" s="259" t="n"/>
      <c r="O118" s="259" t="n"/>
    </row>
    <row r="119" customFormat="1" s="260">
      <c r="C119" s="259" t="n"/>
      <c r="D119" s="259" t="n"/>
      <c r="E119" s="259" t="n"/>
      <c r="F119" s="259" t="n"/>
      <c r="G119" s="355" t="inlineStr">
        <is>
          <t>Autoevaluación y Acreditación</t>
        </is>
      </c>
      <c r="H119" s="262" t="n"/>
      <c r="I119" s="262" t="n"/>
      <c r="J119" s="355" t="inlineStr">
        <is>
          <t>Por área</t>
        </is>
      </c>
      <c r="K119" s="259" t="n"/>
      <c r="L119" s="259" t="n"/>
      <c r="M119" s="259" t="n"/>
      <c r="N119" s="259" t="n"/>
      <c r="O119" s="259" t="n"/>
    </row>
    <row r="120" customFormat="1" s="260">
      <c r="C120" s="259" t="n"/>
      <c r="D120" s="259" t="n"/>
      <c r="E120" s="259" t="n"/>
      <c r="F120" s="259" t="n"/>
      <c r="G120" s="355" t="inlineStr">
        <is>
          <t>Comunicaciones</t>
        </is>
      </c>
      <c r="H120" s="262" t="n"/>
      <c r="I120" s="262" t="n"/>
      <c r="J120" s="355" t="inlineStr">
        <is>
          <t>Por Laboratorio</t>
        </is>
      </c>
      <c r="K120" s="259" t="n"/>
      <c r="L120" s="259" t="n"/>
      <c r="M120" s="259" t="n"/>
      <c r="N120" s="259" t="n"/>
      <c r="O120" s="259" t="n"/>
    </row>
    <row r="121" customFormat="1" s="260">
      <c r="C121" s="259" t="n"/>
      <c r="D121" s="259" t="n"/>
      <c r="E121" s="259" t="n"/>
      <c r="F121" s="259" t="n"/>
      <c r="G121" s="355" t="inlineStr">
        <is>
          <t>Formación y Aprendizaje</t>
        </is>
      </c>
      <c r="H121" s="262" t="n"/>
      <c r="I121" s="262" t="n"/>
      <c r="J121" s="355" t="inlineStr">
        <is>
          <t>Otros</t>
        </is>
      </c>
      <c r="K121" s="259" t="n"/>
      <c r="L121" s="259" t="n"/>
      <c r="M121" s="259" t="n"/>
      <c r="N121" s="259" t="n"/>
      <c r="O121" s="259" t="n"/>
    </row>
    <row r="122" customFormat="1" s="260">
      <c r="C122" s="259" t="n"/>
      <c r="D122" s="259" t="n"/>
      <c r="E122" s="259" t="n"/>
      <c r="F122" s="259" t="n"/>
      <c r="G122" s="355" t="inlineStr">
        <is>
          <t>Ciencia, Tecnología e Innovación</t>
        </is>
      </c>
      <c r="H122" s="262" t="n"/>
      <c r="I122" s="262" t="n"/>
      <c r="J122" s="355" t="inlineStr">
        <is>
          <t>No Aplica</t>
        </is>
      </c>
      <c r="K122" s="259" t="n"/>
      <c r="L122" s="259" t="n"/>
      <c r="M122" s="259" t="n"/>
      <c r="N122" s="259" t="n"/>
      <c r="O122" s="259" t="n"/>
    </row>
    <row r="123">
      <c r="G123" s="355" t="inlineStr">
        <is>
          <t>Interacción Social Universitaria</t>
        </is>
      </c>
      <c r="H123" s="262" t="n"/>
      <c r="I123" s="262" t="n"/>
      <c r="J123" s="262" t="n"/>
      <c r="K123" s="259" t="n"/>
      <c r="L123" s="259" t="n"/>
    </row>
    <row r="124">
      <c r="G124" s="355" t="inlineStr">
        <is>
          <t>Bienestar Universitario</t>
        </is>
      </c>
      <c r="H124" s="262" t="n"/>
      <c r="I124" s="262" t="n"/>
      <c r="J124" s="262" t="n"/>
      <c r="K124" s="259" t="n"/>
      <c r="L124" s="259" t="n"/>
    </row>
    <row r="125">
      <c r="G125" s="355" t="inlineStr">
        <is>
          <t>Admisiones y Registro</t>
        </is>
      </c>
      <c r="H125" s="262" t="n"/>
      <c r="I125" s="262" t="n"/>
      <c r="J125" s="262" t="n"/>
      <c r="K125" s="259" t="n"/>
      <c r="L125" s="259" t="n"/>
    </row>
    <row r="126">
      <c r="G126" s="355" t="inlineStr">
        <is>
          <t>Graduados</t>
        </is>
      </c>
      <c r="H126" s="262" t="n"/>
      <c r="I126" s="262" t="n"/>
      <c r="J126" s="262" t="n"/>
      <c r="K126" s="259" t="n"/>
      <c r="L126" s="259" t="n"/>
    </row>
    <row r="127">
      <c r="G127" s="355" t="inlineStr">
        <is>
          <t>Dialogando con el Mundo</t>
        </is>
      </c>
      <c r="H127" s="262" t="n"/>
      <c r="I127" s="262" t="n"/>
      <c r="J127" s="262" t="n"/>
      <c r="K127" s="259" t="n"/>
      <c r="L127" s="259" t="n"/>
    </row>
    <row r="128">
      <c r="G128" s="355" t="inlineStr">
        <is>
          <t>Talento Humano</t>
        </is>
      </c>
      <c r="H128" s="262" t="n"/>
      <c r="I128" s="262" t="n"/>
      <c r="J128" s="262" t="n"/>
      <c r="K128" s="259" t="n"/>
      <c r="L128" s="259" t="n"/>
    </row>
    <row r="129">
      <c r="G129" s="355" t="inlineStr">
        <is>
          <t>Jurídica</t>
        </is>
      </c>
      <c r="H129" s="262" t="n"/>
      <c r="I129" s="262" t="n"/>
      <c r="J129" s="262" t="n"/>
      <c r="K129" s="259" t="n"/>
      <c r="L129" s="259" t="n"/>
    </row>
    <row r="130">
      <c r="G130" s="355" t="inlineStr">
        <is>
          <t>Financiera</t>
        </is>
      </c>
      <c r="H130" s="262" t="n"/>
      <c r="I130" s="262" t="n"/>
      <c r="J130" s="262" t="n"/>
      <c r="K130" s="259" t="n"/>
      <c r="L130" s="259" t="n"/>
    </row>
    <row r="131">
      <c r="G131" s="355" t="inlineStr">
        <is>
          <t>Sistemas y Tecnología</t>
        </is>
      </c>
      <c r="H131" s="262" t="n"/>
      <c r="I131" s="262" t="n"/>
      <c r="J131" s="262" t="n"/>
      <c r="K131" s="259" t="n"/>
      <c r="L131" s="259" t="n"/>
    </row>
    <row r="132">
      <c r="G132" s="355" t="inlineStr">
        <is>
          <t>Bienes y Servicios</t>
        </is>
      </c>
      <c r="H132" s="262" t="n"/>
      <c r="I132" s="262" t="n"/>
      <c r="J132" s="262" t="n"/>
      <c r="K132" s="259" t="n"/>
      <c r="L132" s="259" t="n"/>
    </row>
    <row r="133">
      <c r="G133" s="355" t="inlineStr">
        <is>
          <t>Documental</t>
        </is>
      </c>
      <c r="H133" s="262" t="n"/>
      <c r="I133" s="262" t="n"/>
      <c r="J133" s="262" t="n"/>
    </row>
    <row r="134">
      <c r="G134" s="355" t="inlineStr">
        <is>
          <t>Apoyo Académico</t>
        </is>
      </c>
      <c r="H134" s="262" t="n"/>
      <c r="I134" s="262" t="n"/>
      <c r="J134" s="262" t="n"/>
    </row>
    <row r="135">
      <c r="G135" s="355" t="inlineStr">
        <is>
          <t>Control Interno</t>
        </is>
      </c>
      <c r="H135" s="262" t="n"/>
      <c r="I135" s="262" t="n"/>
      <c r="J135" s="262" t="n"/>
    </row>
    <row r="136">
      <c r="G136" s="355" t="inlineStr">
        <is>
          <t>Control Disciplinario</t>
        </is>
      </c>
      <c r="H136" s="262" t="n"/>
      <c r="I136" s="262" t="n"/>
      <c r="J136" s="262" t="n"/>
    </row>
    <row r="137">
      <c r="G137" s="355" t="inlineStr">
        <is>
          <t>Servicio de Atención al Ciudadano</t>
        </is>
      </c>
      <c r="H137" s="262" t="n"/>
      <c r="I137" s="262" t="n"/>
      <c r="J137" s="262" t="n"/>
    </row>
  </sheetData>
  <sheetProtection selectLockedCells="0" selectUnlockedCells="0" algorithmName="SHA-512" sheet="1" objects="1" insertRows="1" insertHyperlinks="1" autoFilter="1" scenarios="1" formatColumns="1" deleteColumns="1" insertColumns="1" pivotTables="1" deleteRows="1" formatCells="1" saltValue="t74gxoOp1d7YFEsRF+X+Mw==" formatRows="1" sort="1" spinCount="100000" hashValue="hopprgS+5LZz4/MiHUJkpW17WxlRvwBttkPBp5MUvXqtRHmrrHmnCeR5tUdLkbnNxuqUYJkijVr7hPeUnmnS6Q=="/>
  <mergeCells count="207">
    <mergeCell ref="L17:M17"/>
    <mergeCell ref="K78:O78"/>
    <mergeCell ref="K92:O92"/>
    <mergeCell ref="C61:F61"/>
    <mergeCell ref="C52:O52"/>
    <mergeCell ref="J35:O40"/>
    <mergeCell ref="G55:J55"/>
    <mergeCell ref="C72:F72"/>
    <mergeCell ref="K80:O80"/>
    <mergeCell ref="C81:F81"/>
    <mergeCell ref="K54:O54"/>
    <mergeCell ref="K55:O55"/>
    <mergeCell ref="K64:O64"/>
    <mergeCell ref="C78:F78"/>
    <mergeCell ref="J41:O41"/>
    <mergeCell ref="B2:C4"/>
    <mergeCell ref="G72:J72"/>
    <mergeCell ref="C87:F87"/>
    <mergeCell ref="G81:J81"/>
    <mergeCell ref="G96:J96"/>
    <mergeCell ref="C62:F62"/>
    <mergeCell ref="K72:O72"/>
    <mergeCell ref="C15:O15"/>
    <mergeCell ref="J43:O43"/>
    <mergeCell ref="G71:J71"/>
    <mergeCell ref="C89:F89"/>
    <mergeCell ref="K56:O56"/>
    <mergeCell ref="K96:O96"/>
    <mergeCell ref="C64:F64"/>
    <mergeCell ref="C79:F79"/>
    <mergeCell ref="C73:F73"/>
    <mergeCell ref="J20:K22"/>
    <mergeCell ref="C88:F88"/>
    <mergeCell ref="E6:L6"/>
    <mergeCell ref="J42:O42"/>
    <mergeCell ref="K71:O71"/>
    <mergeCell ref="C26:O26"/>
    <mergeCell ref="C54:F54"/>
    <mergeCell ref="G82:J82"/>
    <mergeCell ref="C63:F63"/>
    <mergeCell ref="K98:O98"/>
    <mergeCell ref="C17:D17"/>
    <mergeCell ref="G57:J57"/>
    <mergeCell ref="C93:F93"/>
    <mergeCell ref="C16:O16"/>
    <mergeCell ref="G66:J66"/>
    <mergeCell ref="K73:O73"/>
    <mergeCell ref="G53:J53"/>
    <mergeCell ref="C56:F56"/>
    <mergeCell ref="K82:O82"/>
    <mergeCell ref="M5:O5"/>
    <mergeCell ref="G74:J74"/>
    <mergeCell ref="K66:O66"/>
    <mergeCell ref="G68:J68"/>
    <mergeCell ref="K93:O93"/>
    <mergeCell ref="G58:J58"/>
    <mergeCell ref="K74:O74"/>
    <mergeCell ref="K68:O68"/>
    <mergeCell ref="K83:O83"/>
    <mergeCell ref="L23:M24"/>
    <mergeCell ref="N23:O24"/>
    <mergeCell ref="G91:J91"/>
    <mergeCell ref="C14:D14"/>
    <mergeCell ref="G85:J85"/>
    <mergeCell ref="C67:F67"/>
    <mergeCell ref="G100:J100"/>
    <mergeCell ref="G94:J94"/>
    <mergeCell ref="E14:O14"/>
    <mergeCell ref="M6:O6"/>
    <mergeCell ref="G75:J75"/>
    <mergeCell ref="G84:J84"/>
    <mergeCell ref="K60:O60"/>
    <mergeCell ref="C20:D22"/>
    <mergeCell ref="J17:K17"/>
    <mergeCell ref="C69:F69"/>
    <mergeCell ref="K100:O100"/>
    <mergeCell ref="C96:F96"/>
    <mergeCell ref="C83:F83"/>
    <mergeCell ref="E12:H12"/>
    <mergeCell ref="K94:O94"/>
    <mergeCell ref="C92:F92"/>
    <mergeCell ref="G77:J77"/>
    <mergeCell ref="G86:J86"/>
    <mergeCell ref="K84:O84"/>
    <mergeCell ref="G67:J67"/>
    <mergeCell ref="C98:F98"/>
    <mergeCell ref="H17:I17"/>
    <mergeCell ref="G61:J61"/>
    <mergeCell ref="K12:O12"/>
    <mergeCell ref="G70:J70"/>
    <mergeCell ref="K86:O86"/>
    <mergeCell ref="G97:J97"/>
    <mergeCell ref="K70:O70"/>
    <mergeCell ref="C27:I43"/>
    <mergeCell ref="K97:O97"/>
    <mergeCell ref="G62:J62"/>
    <mergeCell ref="E24:G24"/>
    <mergeCell ref="K65:O65"/>
    <mergeCell ref="C90:F90"/>
    <mergeCell ref="E17:G17"/>
    <mergeCell ref="L20:O20"/>
    <mergeCell ref="K57:O57"/>
    <mergeCell ref="C71:F71"/>
    <mergeCell ref="E18:F18"/>
    <mergeCell ref="J34:O34"/>
    <mergeCell ref="G65:J65"/>
    <mergeCell ref="C76:F76"/>
    <mergeCell ref="G88:J88"/>
    <mergeCell ref="J27:O27"/>
    <mergeCell ref="C91:F91"/>
    <mergeCell ref="C82:F82"/>
    <mergeCell ref="G76:J76"/>
    <mergeCell ref="C57:F57"/>
    <mergeCell ref="G90:J90"/>
    <mergeCell ref="C66:F66"/>
    <mergeCell ref="G99:J99"/>
    <mergeCell ref="P27:P28"/>
    <mergeCell ref="G60:J60"/>
    <mergeCell ref="C53:F53"/>
    <mergeCell ref="K76:O76"/>
    <mergeCell ref="C77:F77"/>
    <mergeCell ref="K91:O91"/>
    <mergeCell ref="E7:L8"/>
    <mergeCell ref="P17:P18"/>
    <mergeCell ref="K85:O85"/>
    <mergeCell ref="C86:F86"/>
    <mergeCell ref="C68:F68"/>
    <mergeCell ref="K99:O99"/>
    <mergeCell ref="G59:J59"/>
    <mergeCell ref="G19:K19"/>
    <mergeCell ref="E13:O13"/>
    <mergeCell ref="C58:F58"/>
    <mergeCell ref="K75:O75"/>
    <mergeCell ref="N17:O17"/>
    <mergeCell ref="C12:D12"/>
    <mergeCell ref="K59:O59"/>
    <mergeCell ref="C97:F97"/>
    <mergeCell ref="C45:O45"/>
    <mergeCell ref="J23:K24"/>
    <mergeCell ref="J28:O33"/>
    <mergeCell ref="K77:O77"/>
    <mergeCell ref="C100:F100"/>
    <mergeCell ref="G101:J101"/>
    <mergeCell ref="C94:F94"/>
    <mergeCell ref="C5:D8"/>
    <mergeCell ref="C65:F65"/>
    <mergeCell ref="C23:D23"/>
    <mergeCell ref="K61:O61"/>
    <mergeCell ref="C84:F84"/>
    <mergeCell ref="C80:F80"/>
    <mergeCell ref="G78:J78"/>
    <mergeCell ref="E23:G23"/>
    <mergeCell ref="G87:J87"/>
    <mergeCell ref="L18:M19"/>
    <mergeCell ref="C95:F95"/>
    <mergeCell ref="C60:F60"/>
    <mergeCell ref="E20:G22"/>
    <mergeCell ref="K62:O62"/>
    <mergeCell ref="G80:J80"/>
    <mergeCell ref="G95:J95"/>
    <mergeCell ref="G89:J89"/>
    <mergeCell ref="K87:O87"/>
    <mergeCell ref="C70:F70"/>
    <mergeCell ref="C24:D24"/>
    <mergeCell ref="G64:J64"/>
    <mergeCell ref="G79:J79"/>
    <mergeCell ref="G73:J73"/>
    <mergeCell ref="K95:O95"/>
    <mergeCell ref="K89:O89"/>
    <mergeCell ref="M7:O7"/>
    <mergeCell ref="G54:J54"/>
    <mergeCell ref="G63:J63"/>
    <mergeCell ref="E5:L5"/>
    <mergeCell ref="K79:O79"/>
    <mergeCell ref="H20:I22"/>
    <mergeCell ref="C10:O11"/>
    <mergeCell ref="K88:O88"/>
    <mergeCell ref="G56:J56"/>
    <mergeCell ref="K63:O63"/>
    <mergeCell ref="E19:F19"/>
    <mergeCell ref="C101:F101"/>
    <mergeCell ref="K81:O81"/>
    <mergeCell ref="K90:O90"/>
    <mergeCell ref="M8:O8"/>
    <mergeCell ref="G98:J98"/>
    <mergeCell ref="G18:K18"/>
    <mergeCell ref="C74:F74"/>
    <mergeCell ref="I12:J12"/>
    <mergeCell ref="K58:O58"/>
    <mergeCell ref="K67:O67"/>
    <mergeCell ref="C18:D19"/>
    <mergeCell ref="H23:I24"/>
    <mergeCell ref="C85:F85"/>
    <mergeCell ref="C55:F55"/>
    <mergeCell ref="C99:F99"/>
    <mergeCell ref="G93:J93"/>
    <mergeCell ref="N18:O19"/>
    <mergeCell ref="C75:F75"/>
    <mergeCell ref="C9:O9"/>
    <mergeCell ref="K53:O53"/>
    <mergeCell ref="G69:J69"/>
    <mergeCell ref="G83:J83"/>
    <mergeCell ref="K101:O101"/>
    <mergeCell ref="C59:F59"/>
    <mergeCell ref="G92:J92"/>
    <mergeCell ref="C13:D13"/>
    <mergeCell ref="K69:O69"/>
  </mergeCells>
  <dataValidations count="5">
    <dataValidation sqref="E13:O13" showDropDown="0" showInputMessage="1" showErrorMessage="1" allowBlank="1" type="list">
      <formula1>$G$115:$G$137</formula1>
    </dataValidation>
    <dataValidation sqref="E12:H12" showDropDown="0" showInputMessage="1" showErrorMessage="1" allowBlank="1" type="list">
      <formula1>$G$111:$G$114</formula1>
    </dataValidation>
    <dataValidation sqref="J17:K17" showDropDown="0" showInputMessage="1" showErrorMessage="1" allowBlank="1" type="list">
      <formula1>$J$111:$J$113</formula1>
    </dataValidation>
    <dataValidation sqref="J20:K22" showDropDown="0" showInputMessage="1" showErrorMessage="1" allowBlank="1" type="list">
      <formula1>$J$116:$J$122</formula1>
    </dataValidation>
    <dataValidation sqref="E20:G22" showDropDown="0" showInputMessage="1" showErrorMessage="1" allowBlank="1" type="list">
      <formula1>$J$114:$J$115</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39.xml><?xml version="1.0" encoding="utf-8"?>
<worksheet xmlns="http://schemas.openxmlformats.org/spreadsheetml/2006/main">
  <sheetPr codeName="Hoja130">
    <tabColor rgb="FFEDE394"/>
    <outlinePr summaryBelow="1" summaryRight="1"/>
    <pageSetUpPr fitToPage="1"/>
  </sheetPr>
  <dimension ref="A1:AB102"/>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Misional</t>
        </is>
      </c>
      <c r="F12" s="801" t="n"/>
      <c r="G12" s="801" t="n"/>
      <c r="H12" s="802" t="n"/>
      <c r="I12" s="763" t="inlineStr">
        <is>
          <t>NOMBRE DEL INDICADOR</t>
        </is>
      </c>
      <c r="J12" s="802" t="n"/>
      <c r="K12" s="463" t="inlineStr">
        <is>
          <t>Vinculación efectiva con la comunidad y el sector productivo</t>
        </is>
      </c>
      <c r="L12" s="801" t="n"/>
      <c r="M12" s="801" t="n"/>
      <c r="N12" s="801" t="n"/>
      <c r="O12" s="802" t="n"/>
      <c r="P12" s="245" t="n"/>
    </row>
    <row r="13" customFormat="1" s="243">
      <c r="B13" s="245" t="n"/>
      <c r="C13" s="684" t="inlineStr">
        <is>
          <t>PROCESO GESTIÓN</t>
        </is>
      </c>
      <c r="D13" s="802" t="n"/>
      <c r="E13" s="706" t="inlineStr">
        <is>
          <t>Formación y Aprendizaje</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Vicerrectoría Académica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0.8</v>
      </c>
      <c r="O17" s="802" t="n"/>
      <c r="P17" s="544" t="n"/>
    </row>
    <row r="18" customFormat="1" s="243">
      <c r="B18" s="245" t="n"/>
      <c r="C18" s="684" t="inlineStr">
        <is>
          <t>FORMULA</t>
        </is>
      </c>
      <c r="D18" s="800" t="n"/>
      <c r="E18" s="684" t="inlineStr">
        <is>
          <t>NUMERADOR</t>
        </is>
      </c>
      <c r="F18" s="802" t="n"/>
      <c r="G18" s="481" t="inlineStr">
        <is>
          <t># convenios en uso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total de convenios vigentes)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0 - 59,9%</t>
        </is>
      </c>
      <c r="M22" s="328" t="inlineStr">
        <is>
          <t>60% - 69,9%</t>
        </is>
      </c>
      <c r="N22" s="329" t="inlineStr">
        <is>
          <t>70% - 80%</t>
        </is>
      </c>
      <c r="O22" s="255" t="inlineStr">
        <is>
          <t>80,1% - 100%</t>
        </is>
      </c>
      <c r="P22" s="245" t="n"/>
    </row>
    <row r="23" ht="26.25" customFormat="1" customHeight="1" s="243">
      <c r="B23" s="245" t="n"/>
      <c r="C23" s="684" t="inlineStr">
        <is>
          <t>ORIGEN DE DATOS NUMERADOR</t>
        </is>
      </c>
      <c r="D23" s="802" t="n"/>
      <c r="E23" s="474" t="inlineStr">
        <is>
          <t>Prácticas y pasantías realizadas en organizaciones con convenio</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4" t="inlineStr">
        <is>
          <t xml:space="preserve">Convenios vigentes </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 xml:space="preserve">Este indicador presenta una información relevante a presentar a los coordinadores y líderes de prácticas y pasantías, esto pues el proceso de legalización de un convenio representa un trabajo que muchas veces solo es aprovechado por el estudiante que hace el contacto inicial, es necesario recordar que estos pueden ser aprovechados por cualquier programa académico, y le podría ahorrar tiempo a los estudiantes en la espera de legalización del documento . Es de destacar adicionalmente que hay convenios de los cuales se derivan varias entidades en las cuales los estudiantes pueden llevar a cabo sus prácticas y/o pasantías, como es el caso de algunas alcaldías en las cuales se incluyen las actividades desarrolladas en colegios, secretarías y otros organismos que dependen organizativamente de estas. </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5.75" customFormat="1" customHeight="1" s="243">
      <c r="B34" s="245" t="n"/>
      <c r="C34" s="803" t="n"/>
      <c r="I34" s="804" t="n"/>
      <c r="O34" s="804" t="n"/>
      <c r="P34" s="245" t="n"/>
    </row>
    <row r="35" ht="15.75" customFormat="1" customHeight="1" s="243">
      <c r="B35" s="245" t="n"/>
      <c r="C35" s="803" t="n"/>
      <c r="I35" s="804" t="n"/>
      <c r="O35" s="804" t="n"/>
      <c r="P35" s="245" t="n"/>
    </row>
    <row r="36" ht="16.5" customFormat="1" customHeight="1" s="243">
      <c r="B36" s="245" t="n"/>
      <c r="C36" s="803" t="n"/>
      <c r="I36" s="804" t="n"/>
      <c r="J36" s="808" t="n"/>
      <c r="K36" s="808" t="n"/>
      <c r="L36" s="808" t="n"/>
      <c r="M36" s="808" t="n"/>
      <c r="N36" s="808" t="n"/>
      <c r="O36" s="807" t="n"/>
      <c r="P36" s="245" t="n"/>
    </row>
    <row r="37" ht="15.75" customFormat="1" customHeight="1" s="243">
      <c r="B37" s="245" t="n"/>
      <c r="C37" s="803" t="n"/>
      <c r="I37" s="804" t="n"/>
      <c r="J37" s="400" t="inlineStr">
        <is>
          <t>ACCIÓN FORMULADA</t>
        </is>
      </c>
      <c r="O37" s="804" t="n"/>
      <c r="P37" s="245" t="n"/>
    </row>
    <row r="38" ht="16.5" customFormat="1" customHeight="1" s="243">
      <c r="B38" s="245" t="n"/>
      <c r="C38" s="803" t="n"/>
      <c r="I38" s="804" t="n"/>
      <c r="J38" s="394" t="inlineStr">
        <is>
          <t>Impulsar el uso de los convenios ya existentes, socializando a los coordinadores las diferentes oportunidades que sus estudiantes tienen, adicionalmente, es pertinente evaluar aquellas empresas que actualmente no tienen convenio pero que representan una buena oportunidad para los estudiantes, con el fin de lograr alianzas estratégicas que permitan formalizar estas relaciones ya forjadas por los estudiantes. Adicionalmente, se solicita la redirección de este indicador, basados en que la aplicabilidad de los convenios es un tema en el que la Dirección no tiene injerencia, como si lo tiene en las gestiones pertinentes para la firma de los mismos.</t>
        </is>
      </c>
      <c r="O38" s="804" t="n"/>
      <c r="P38" s="245" t="n"/>
    </row>
    <row r="39" ht="15.75" customFormat="1" customHeight="1" s="243">
      <c r="B39" s="245" t="n"/>
      <c r="C39" s="803" t="n"/>
      <c r="I39" s="804" t="n"/>
      <c r="O39" s="804" t="n"/>
      <c r="P39" s="245" t="n"/>
    </row>
    <row r="40" ht="15.75" customFormat="1" customHeight="1" s="243">
      <c r="B40" s="245" t="n"/>
      <c r="C40" s="803" t="n"/>
      <c r="I40" s="804" t="n"/>
      <c r="O40" s="804" t="n"/>
      <c r="P40" s="245" t="n"/>
    </row>
    <row r="41" ht="15.75" customFormat="1" customHeight="1" s="243">
      <c r="B41" s="245" t="n"/>
      <c r="C41" s="803" t="n"/>
      <c r="I41" s="804" t="n"/>
      <c r="O41" s="804" t="n"/>
      <c r="P41" s="245" t="n"/>
    </row>
    <row r="42" ht="15.75" customFormat="1" customHeight="1" s="243">
      <c r="B42" s="245" t="n"/>
      <c r="C42" s="803" t="n"/>
      <c r="I42" s="804" t="n"/>
      <c r="O42" s="804" t="n"/>
      <c r="P42" s="245" t="n"/>
    </row>
    <row r="43" ht="15.75" customFormat="1" customHeight="1" s="243">
      <c r="B43" s="245" t="n"/>
      <c r="C43" s="803" t="n"/>
      <c r="I43" s="804" t="n"/>
      <c r="O43" s="804" t="n"/>
      <c r="P43" s="245" t="n"/>
    </row>
    <row r="44" ht="16.5" customFormat="1" customHeight="1" s="243">
      <c r="B44" s="245" t="n"/>
      <c r="C44" s="803" t="n"/>
      <c r="I44" s="804" t="n"/>
      <c r="J44" s="808" t="n"/>
      <c r="K44" s="808" t="n"/>
      <c r="L44" s="808" t="n"/>
      <c r="M44" s="808" t="n"/>
      <c r="N44" s="808" t="n"/>
      <c r="O44" s="807" t="n"/>
      <c r="P44" s="245" t="n"/>
    </row>
    <row r="45" ht="15.75" customFormat="1" customHeight="1" s="243">
      <c r="B45" s="245" t="n"/>
      <c r="C45" s="803" t="n"/>
      <c r="I45" s="804" t="n"/>
      <c r="J45" s="400" t="inlineStr">
        <is>
          <t xml:space="preserve">RESPONSABLE </t>
        </is>
      </c>
      <c r="O45" s="804" t="n"/>
      <c r="P45" s="245" t="n"/>
    </row>
    <row r="46" ht="15.75" customFormat="1" customHeight="1" s="243">
      <c r="B46" s="245" t="n"/>
      <c r="C46" s="803" t="n"/>
      <c r="I46" s="804" t="n"/>
      <c r="J46" s="402">
        <f>E14</f>
        <v/>
      </c>
      <c r="O46" s="804" t="n"/>
      <c r="P46" s="245" t="n"/>
    </row>
    <row r="47" ht="16.5" customFormat="1" customHeight="1" s="243">
      <c r="B47" s="245" t="n"/>
      <c r="C47" s="806" t="n"/>
      <c r="D47" s="808" t="n"/>
      <c r="E47" s="808" t="n"/>
      <c r="F47" s="808" t="n"/>
      <c r="G47" s="808" t="n"/>
      <c r="H47" s="808" t="n"/>
      <c r="I47" s="807" t="n"/>
      <c r="J47" s="418" t="n"/>
      <c r="K47" s="808" t="n"/>
      <c r="L47" s="808" t="n"/>
      <c r="M47" s="808" t="n"/>
      <c r="N47" s="808" t="n"/>
      <c r="O47" s="807" t="n"/>
      <c r="P47" s="245" t="n"/>
    </row>
    <row r="48" ht="16.5" customFormat="1" customHeight="1" s="243">
      <c r="B48" s="245" t="n"/>
      <c r="C48" s="319" t="n"/>
      <c r="D48" s="319" t="n"/>
      <c r="E48" s="319" t="n"/>
      <c r="F48" s="319" t="n"/>
      <c r="G48" s="319" t="n"/>
      <c r="H48" s="319" t="n"/>
      <c r="I48" s="319" t="n"/>
      <c r="J48" s="319" t="n"/>
      <c r="K48" s="319" t="n"/>
      <c r="L48" s="319" t="n"/>
      <c r="M48" s="319" t="n"/>
      <c r="N48" s="319" t="n"/>
      <c r="O48" s="319" t="n"/>
      <c r="P48" s="245" t="n"/>
    </row>
    <row r="49" ht="15" customFormat="1" customHeight="1" s="247">
      <c r="B49" s="246" t="n"/>
      <c r="C49" s="819" t="inlineStr">
        <is>
          <t>PERIODO DE EVALUACIÓN</t>
        </is>
      </c>
      <c r="D49" s="808" t="n"/>
      <c r="E49" s="808" t="n"/>
      <c r="F49" s="808" t="n"/>
      <c r="G49" s="808" t="n"/>
      <c r="H49" s="808" t="n"/>
      <c r="I49" s="808" t="n"/>
      <c r="J49" s="808" t="n"/>
      <c r="K49" s="808" t="n"/>
      <c r="L49" s="808" t="n"/>
      <c r="M49" s="808" t="n"/>
      <c r="N49" s="808" t="n"/>
      <c r="O49" s="807" t="n"/>
      <c r="P49" s="246" t="n"/>
    </row>
    <row r="50" customFormat="1" s="247">
      <c r="B50" s="246" t="n"/>
      <c r="C50" s="684" t="inlineStr">
        <is>
          <t>MES</t>
        </is>
      </c>
      <c r="D50" s="762">
        <f>IF(J23="MENSUAL","ENERO",IF(J23="TRIMESTRAL","MARZO",IF(J23="SEMESTRAL","JUNIO",IF(J23="ANUAL",YEAR(TODAY()),""))))</f>
        <v/>
      </c>
      <c r="E50" s="762">
        <f>IF(J23="MENSUAL","FEBRERO",IF(J23="TRIMESTRAL","JUNIO",IF(J23="SEMESTRAL","DICIEMBRE","")))</f>
        <v/>
      </c>
      <c r="F50" s="762">
        <f>IF(J23="MENSUAL","MARZO",IF(J23="TRIMESTRAL","SEPTIEMBRE",""))</f>
        <v/>
      </c>
      <c r="G50" s="762">
        <f>IF(J23="MENSUAL","ABRIL",IF(J23="TRIMESTRAL","DICIEMBRE",""))</f>
        <v/>
      </c>
      <c r="H50" s="762">
        <f>IF(J23="MENSUAL","MAYO","")</f>
        <v/>
      </c>
      <c r="I50" s="762">
        <f>IF(J23="MENSUAL","JUNIO","")</f>
        <v/>
      </c>
      <c r="J50" s="762">
        <f>IF(J23="MENSUAL","JULIO","")</f>
        <v/>
      </c>
      <c r="K50" s="762">
        <f>IF(J23="MENSUAL","AGOSTO","")</f>
        <v/>
      </c>
      <c r="L50" s="762">
        <f>IF(J23="MENSUAL","SEPTIEMBRE","")</f>
        <v/>
      </c>
      <c r="M50" s="762">
        <f>IF(J23="MENSUAL","OCTUBRE","")</f>
        <v/>
      </c>
      <c r="N50" s="762">
        <f>IF(J23="MENSUAL","NOVIEMBRE","")</f>
        <v/>
      </c>
      <c r="O50" s="762">
        <f>IF(J23="MENSUAL","DICIEMBRE","")</f>
        <v/>
      </c>
      <c r="P50" s="246" t="n"/>
    </row>
    <row r="51" ht="33.75" customFormat="1" customHeight="1" s="247">
      <c r="B51" s="246" t="n"/>
      <c r="C51" s="168">
        <f>G18</f>
        <v/>
      </c>
      <c r="D51" s="762" t="n">
        <v>23</v>
      </c>
      <c r="E51" s="762" t="n"/>
      <c r="F51" s="762" t="n"/>
      <c r="G51" s="762" t="n"/>
      <c r="H51" s="762" t="n"/>
      <c r="I51" s="762" t="n"/>
      <c r="J51" s="762" t="n"/>
      <c r="K51" s="762" t="n"/>
      <c r="L51" s="762" t="n"/>
      <c r="M51" s="762" t="n"/>
      <c r="N51" s="762" t="n"/>
      <c r="O51" s="762" t="n"/>
      <c r="P51" s="246" t="n"/>
    </row>
    <row r="52" ht="33.75" customFormat="1" customHeight="1" s="247">
      <c r="B52" s="246" t="n"/>
      <c r="C52" s="168">
        <f>G19</f>
        <v/>
      </c>
      <c r="D52" s="762" t="n">
        <v>230</v>
      </c>
      <c r="E52" s="762" t="n"/>
      <c r="F52" s="762" t="n"/>
      <c r="G52" s="762" t="n"/>
      <c r="H52" s="762" t="n"/>
      <c r="I52" s="762" t="n"/>
      <c r="J52" s="762" t="n"/>
      <c r="K52" s="762" t="n"/>
      <c r="L52" s="762" t="n"/>
      <c r="M52" s="762" t="n"/>
      <c r="N52" s="762" t="n"/>
      <c r="O52" s="762" t="n"/>
      <c r="P52" s="248" t="n"/>
    </row>
    <row r="53" customFormat="1" s="247">
      <c r="B53" s="246" t="n"/>
      <c r="C53" s="344" t="inlineStr">
        <is>
          <t xml:space="preserve">VALOR </t>
        </is>
      </c>
      <c r="D53" s="265">
        <f>IFERROR(IF($E$17=1,D51/D52,IF($E$17=2,D51,"")),"")</f>
        <v/>
      </c>
      <c r="E53" s="265">
        <f>IFERROR(IF($E$17=1,E51/E52,IF($E$17=2,E51,"")),"")</f>
        <v/>
      </c>
      <c r="F53" s="265">
        <f>IFERROR(IF($E$17=1,F51/F52,IF($E$17=2,F51,"")),"")</f>
        <v/>
      </c>
      <c r="G53" s="265">
        <f>IFERROR(IF($E$17=1,G51/G52,IF($E$17=2,G51,"")),"")</f>
        <v/>
      </c>
      <c r="H53" s="265">
        <f>IFERROR(IF($E$17=1,H51/H52,IF($E$17=2,H51,"")),"")</f>
        <v/>
      </c>
      <c r="I53" s="265">
        <f>IFERROR(IF($E$17=1,I51/I52,IF($E$17=2,I51,"")),"")</f>
        <v/>
      </c>
      <c r="J53" s="265">
        <f>IFERROR(IF($E$17=1,J51/J52,IF($E$17=2,J51,"")),"")</f>
        <v/>
      </c>
      <c r="K53" s="265">
        <f>IFERROR(IF($E$17=1,K51/K52,IF($E$17=2,K51,"")),"")</f>
        <v/>
      </c>
      <c r="L53" s="265">
        <f>IFERROR(IF($E$17=1,L51/L52,IF($E$17=2,L51,"")),"")</f>
        <v/>
      </c>
      <c r="M53" s="265">
        <f>IFERROR(IF($E$17=1,M51/M52,IF($E$17=2,M51,"")),"")</f>
        <v/>
      </c>
      <c r="N53" s="265">
        <f>IFERROR(IF($E$17=1,N51/N52,IF($E$17=2,N51,"")),"")</f>
        <v/>
      </c>
      <c r="O53" s="265">
        <f>IFERROR(IF($E$17=1,O51/O52,IF($E$17=2,O51,"")),"")</f>
        <v/>
      </c>
      <c r="P53" s="246" t="n"/>
    </row>
    <row r="54" customFormat="1" s="247">
      <c r="B54" s="246" t="n"/>
      <c r="C54" s="347" t="inlineStr">
        <is>
          <t>META PONDERADA</t>
        </is>
      </c>
      <c r="D54"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4" s="265">
        <f>IF(AND(N23="ANUAL",J23="MENSUAL"),N17/12+D54,IF(AND(N23="ANUAL",J23="TRIMESTRAL"),N17/4+D54,IF(AND(N23="ANUAL",J23="SEMESTRAL"),N17/2+D54,IF(AND(N23="SEMESTRAL",J23="MENSUAL"),N17/6+D54,IF(AND(N23="SEMESTRAL",J23="TRIMESTRAL"),N17/2+D54,IF(AND(N23="SEMESTRAL",J23="SEMESTRAL"),N17,IF(AND(N23="TRIMESTRAL",J23="MENSUAL"),N17/3+D54,IF(AND(N23="TRIMESTRAL",J23="TRIMESTRAL"),N17,IF(AND(N23="MENSUAL",J23="MENSUAL"),N17,"")))))))))</f>
        <v/>
      </c>
      <c r="F54" s="265">
        <f>IF(AND(N23="ANUAL",J23="MENSUAL"),N17/12+E54,IF(AND(N23="ANUAL",J23="TRIMESTRAL"),N17/4+E54,IF(AND(N23="SEMESTRAL",J23="MENSUAL"),N17/6+E54,IF(AND(N23="SEMESTRAL",J23="TRIMESTRAL"),N17/2,IF(AND(N23="TRIMESTRAL",J23="MENSUAL"),N17/3+E54,IF(AND(N23="TRIMESTRAL",J23="TRIMESTRAL"),N17,IF(AND(N23="MENSUAL",J23="MENSUAL"),N17,"")))))))</f>
        <v/>
      </c>
      <c r="G54" s="265">
        <f>IF(AND(N23="ANUAL",J23="MENSUAL"),N17/12+F54,IF(AND(N23="ANUAL",J23="TRIMESTRAL"),N17/4+F54,IF(AND(N23="SEMESTRAL",J23="MENSUAL"),N17/6+F54,IF(AND(N23="SEMESTRAL",J23="TRIMESTRAL"),N17/2+F54,IF(AND(N23="TRIMESTRAL",J23="MENSUAL"),N17/3,IF(AND(N23="TRIMESTRAL",J23="TRIMESTRAL"),N17,IF(AND(N23="MENSUAL",J23="MENSUAL"),N17,"")))))))</f>
        <v/>
      </c>
      <c r="H54" s="265">
        <f>IF(AND($N$23="ANUAL",$J$23="MENSUAL"),$N$17/12+G54,IF(AND(N23="SEMESTRAL",J23="MENSUAL"),N17/6+G54,IF(AND(N23="TRIMESTRAL",J23="MENSUAL"),N17/3+G54,IF(AND(N23="MENSUAL",J23="MENSUAL"),N17,""))))</f>
        <v/>
      </c>
      <c r="I54" s="265">
        <f>IF(AND($N$23="ANUAL",$J$23="MENSUAL"),$N$17/12+H54,IF(AND(N23="SEMESTRAL",J23="MENSUAL"),N17/6+H54,IF(AND(N23="TRIMESTRAL",J23="MENSUAL"),N17/3+H54,IF(AND(N23="MENSUAL",J23="MENSUAL"),N17,""))))</f>
        <v/>
      </c>
      <c r="J54" s="265">
        <f>IF(AND($N$23="ANUAL",$J$23="MENSUAL"),$N$17/12+I54,IF(AND(N23="SEMESTRAL",J23="MENSUAL"),N17/6,IF(AND(N23="TRIMESTRAL",J23="MENSUAL"),N17/3,IF(AND(N23="MENSUAL",J23="MENSUAL"),N17,""))))</f>
        <v/>
      </c>
      <c r="K54" s="265">
        <f>IF(AND($N$23="ANUAL",$J$23="MENSUAL"),$N$17/12+J54,IF(AND(N23="SEMESTRAL",J23="MENSUAL"),N17/6+J54,IF(AND(N23="TRIMESTRAL",J23="MENSUAL"),N17/3+J54,IF(AND(N23="MENSUAL",J23="MENSUAL"),N17,""))))</f>
        <v/>
      </c>
      <c r="L54" s="265">
        <f>IF(AND($N$23="ANUAL",$J$23="MENSUAL"),$N$17/12+K54,IF(AND(N23="SEMESTRAL",J23="MENSUAL"),N17/6+K54,IF(AND(N23="TRIMESTRAL",J23="MENSUAL"),N17/3+K54,IF(AND(N23="MENSUAL",J23="MENSUAL"),N17,""))))</f>
        <v/>
      </c>
      <c r="M54" s="265">
        <f>IF(AND($N$23="ANUAL",$J$23="MENSUAL"),$N$17/12+L54,IF(AND(N23="SEMESTRAL",J23="MENSUAL"),N17/6+L54,IF(AND(N23="TRIMESTRAL",J23="MENSUAL"),N17/3,IF(AND(N23="MENSUAL",J23="MENSUAL"),N17,""))))</f>
        <v/>
      </c>
      <c r="N54" s="265">
        <f>IF(AND($N$23="ANUAL",$J$23="MENSUAL"),$N$17/12+M54,IF(AND(N23="SEMESTRAL",J23="MENSUAL"),N17/6+M54,IF(AND(N23="TRIMESTRAL",J23="MENSUAL"),N17/3+M54,IF(AND(N23="MENSUAL",J23="MENSUAL"),N17,""))))</f>
        <v/>
      </c>
      <c r="O54" s="265">
        <f>IF(AND($N$23="ANUAL",$J$23="MENSUAL"),$N$17/12+N54,IF(AND(N23="SEMESTRAL",J23="MENSUAL"),N17/6+N54,IF(AND(N23="TRIMESTRAL",J23="MENSUAL"),N17/3+N54,IF(AND(N23="MENSUAL",J23="MENSUAL"),N17,""))))</f>
        <v/>
      </c>
      <c r="P54" s="246" t="n"/>
    </row>
    <row r="55" customFormat="1" s="247">
      <c r="B55" s="246" t="n"/>
      <c r="C55" s="319" t="n"/>
      <c r="D55" s="319" t="n"/>
      <c r="E55" s="319" t="n"/>
      <c r="F55" s="319" t="n"/>
      <c r="G55" s="319" t="n"/>
      <c r="H55" s="319" t="n"/>
      <c r="I55" s="319" t="n"/>
      <c r="J55" s="319" t="n"/>
      <c r="K55" s="319" t="n"/>
      <c r="L55" s="319" t="n"/>
      <c r="M55" s="319" t="n"/>
      <c r="N55" s="319" t="n"/>
      <c r="O55" s="319" t="n"/>
      <c r="P55" s="246" t="n"/>
    </row>
    <row r="56" customFormat="1" s="317">
      <c r="A56" s="316" t="n"/>
      <c r="B56" s="318" t="n"/>
      <c r="C56" s="779" t="inlineStr">
        <is>
          <t>NIVEL DE SEGREGACIÓN *</t>
        </is>
      </c>
      <c r="D56" s="805" t="n"/>
      <c r="E56" s="805" t="n"/>
      <c r="F56" s="805" t="n"/>
      <c r="G56" s="805" t="n"/>
      <c r="H56" s="805" t="n"/>
      <c r="I56" s="805" t="n"/>
      <c r="J56" s="805" t="n"/>
      <c r="K56" s="805" t="n"/>
      <c r="L56" s="805" t="n"/>
      <c r="M56" s="805" t="n"/>
      <c r="N56" s="805" t="n"/>
      <c r="O56" s="800" t="n"/>
      <c r="P56" s="318" t="n"/>
      <c r="Q56" s="316" t="n"/>
      <c r="R56" s="316" t="n"/>
      <c r="S56" s="316" t="n"/>
      <c r="T56" s="316" t="n"/>
      <c r="U56" s="316" t="n"/>
      <c r="V56" s="316" t="n"/>
      <c r="W56" s="316" t="n"/>
      <c r="X56" s="316" t="n"/>
      <c r="Y56" s="316" t="n"/>
      <c r="Z56" s="316" t="n"/>
      <c r="AA56" s="316" t="n"/>
      <c r="AB56" s="316" t="n"/>
    </row>
    <row r="57" customFormat="1" s="317">
      <c r="A57" s="316" t="n"/>
      <c r="B57" s="318" t="n"/>
      <c r="C57" s="781" t="inlineStr">
        <is>
          <t>UNIDAD SEGREGADA (Ej. Facultad, Programa Académico, Área)</t>
        </is>
      </c>
      <c r="D57" s="820" t="n"/>
      <c r="E57" s="820" t="n"/>
      <c r="F57" s="821" t="n"/>
      <c r="G57" s="781" t="inlineStr">
        <is>
          <t>RESULTADO</t>
        </is>
      </c>
      <c r="H57" s="820" t="n"/>
      <c r="I57" s="820" t="n"/>
      <c r="J57" s="821" t="n"/>
      <c r="K57" s="781" t="inlineStr">
        <is>
          <t>ANÁLISIS DE DATOS SEGREGADO</t>
        </is>
      </c>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392"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392"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5" t="n"/>
      <c r="D60" s="820" t="n"/>
      <c r="E60" s="820" t="n"/>
      <c r="F60" s="821" t="n"/>
      <c r="G60" s="392" t="n"/>
      <c r="H60" s="820" t="n"/>
      <c r="I60" s="820" t="n"/>
      <c r="J60" s="821" t="n"/>
      <c r="K60" s="785" t="n"/>
      <c r="L60" s="820" t="n"/>
      <c r="M60" s="820" t="n"/>
      <c r="N60" s="820" t="n"/>
      <c r="O60" s="821" t="n"/>
      <c r="P60" s="318" t="n"/>
      <c r="Q60" s="316" t="n"/>
      <c r="R60" s="316" t="n"/>
      <c r="S60" s="316" t="n"/>
      <c r="T60" s="316" t="n"/>
      <c r="U60" s="316" t="n"/>
      <c r="V60" s="316" t="n"/>
      <c r="W60" s="316" t="n"/>
      <c r="X60" s="316" t="n"/>
      <c r="Y60" s="316" t="n"/>
      <c r="Z60" s="316" t="n"/>
      <c r="AA60" s="316" t="n"/>
      <c r="AB60" s="316" t="n"/>
    </row>
    <row r="61" customFormat="1" s="317">
      <c r="A61" s="316" t="n"/>
      <c r="B61" s="318" t="n"/>
      <c r="C61" s="785" t="n"/>
      <c r="D61" s="820" t="n"/>
      <c r="E61" s="820" t="n"/>
      <c r="F61" s="821" t="n"/>
      <c r="G61" s="785" t="n"/>
      <c r="H61" s="820" t="n"/>
      <c r="I61" s="820" t="n"/>
      <c r="J61" s="821" t="n"/>
      <c r="K61" s="785" t="n"/>
      <c r="L61" s="820" t="n"/>
      <c r="M61" s="820" t="n"/>
      <c r="N61" s="820" t="n"/>
      <c r="O61" s="821" t="n"/>
      <c r="P61" s="318" t="n"/>
      <c r="Q61" s="316" t="n"/>
      <c r="R61" s="316" t="n"/>
      <c r="S61" s="316" t="n"/>
      <c r="T61" s="316" t="n"/>
      <c r="U61" s="316" t="n"/>
      <c r="V61" s="316" t="n"/>
      <c r="W61" s="316" t="n"/>
      <c r="X61" s="316" t="n"/>
      <c r="Y61" s="316" t="n"/>
      <c r="Z61" s="316" t="n"/>
      <c r="AA61" s="316" t="n"/>
      <c r="AB61" s="316" t="n"/>
    </row>
    <row r="62" customFormat="1" s="317">
      <c r="A62" s="316" t="n"/>
      <c r="B62" s="318" t="n"/>
      <c r="C62" s="785" t="n"/>
      <c r="D62" s="820" t="n"/>
      <c r="E62" s="820" t="n"/>
      <c r="F62" s="821" t="n"/>
      <c r="G62" s="785" t="n"/>
      <c r="H62" s="820" t="n"/>
      <c r="I62" s="820" t="n"/>
      <c r="J62" s="821" t="n"/>
      <c r="K62" s="785" t="n"/>
      <c r="L62" s="820" t="n"/>
      <c r="M62" s="820" t="n"/>
      <c r="N62" s="820" t="n"/>
      <c r="O62" s="821" t="n"/>
      <c r="P62" s="318" t="n"/>
      <c r="Q62" s="316" t="n"/>
      <c r="R62" s="316" t="n"/>
      <c r="S62" s="316" t="n"/>
      <c r="T62" s="316" t="n"/>
      <c r="U62" s="316" t="n"/>
      <c r="V62" s="316" t="n"/>
      <c r="W62" s="316" t="n"/>
      <c r="X62" s="316" t="n"/>
      <c r="Y62" s="316" t="n"/>
      <c r="Z62" s="316" t="n"/>
      <c r="AA62" s="316" t="n"/>
      <c r="AB62" s="316" t="n"/>
    </row>
    <row r="63" customFormat="1" s="317">
      <c r="A63" s="316" t="n"/>
      <c r="B63" s="318" t="n"/>
      <c r="C63" s="785" t="n"/>
      <c r="D63" s="820" t="n"/>
      <c r="E63" s="820" t="n"/>
      <c r="F63" s="821" t="n"/>
      <c r="G63" s="785" t="n"/>
      <c r="H63" s="820" t="n"/>
      <c r="I63" s="820" t="n"/>
      <c r="J63" s="821" t="n"/>
      <c r="K63" s="785" t="n"/>
      <c r="L63" s="820" t="n"/>
      <c r="M63" s="820" t="n"/>
      <c r="N63" s="820" t="n"/>
      <c r="O63" s="821" t="n"/>
      <c r="P63" s="318" t="n"/>
      <c r="Q63" s="316" t="n"/>
      <c r="R63" s="316" t="n"/>
      <c r="S63" s="316" t="n"/>
      <c r="T63" s="316" t="n"/>
      <c r="U63" s="316" t="n"/>
      <c r="V63" s="316" t="n"/>
      <c r="W63" s="316" t="n"/>
      <c r="X63" s="316" t="n"/>
      <c r="Y63" s="316" t="n"/>
      <c r="Z63" s="316" t="n"/>
      <c r="AA63" s="316" t="n"/>
      <c r="AB63" s="316" t="n"/>
    </row>
    <row r="64" customFormat="1" s="317">
      <c r="A64" s="316" t="n"/>
      <c r="B64" s="318" t="n"/>
      <c r="C64" s="788" t="n"/>
      <c r="D64" s="812" t="n"/>
      <c r="E64" s="812" t="n"/>
      <c r="F64" s="812" t="n"/>
      <c r="G64" s="788" t="n"/>
      <c r="H64" s="812" t="n"/>
      <c r="I64" s="812" t="n"/>
      <c r="J64" s="812" t="n"/>
      <c r="K64" s="788" t="n"/>
      <c r="L64" s="812" t="n"/>
      <c r="M64" s="812" t="n"/>
      <c r="N64" s="812" t="n"/>
      <c r="O64" s="812" t="n"/>
      <c r="P64" s="318" t="n"/>
      <c r="Q64" s="316" t="n"/>
      <c r="R64" s="316" t="n"/>
      <c r="S64" s="316" t="n"/>
      <c r="T64" s="316" t="n"/>
      <c r="U64" s="316" t="n"/>
      <c r="V64" s="316" t="n"/>
      <c r="W64" s="316" t="n"/>
      <c r="X64" s="316" t="n"/>
      <c r="Y64" s="316" t="n"/>
      <c r="Z64" s="316" t="n"/>
      <c r="AA64" s="316" t="n"/>
      <c r="AB64" s="316" t="n"/>
    </row>
    <row r="65" customFormat="1" s="317">
      <c r="A65" s="316" t="n"/>
      <c r="B65" s="318" t="n"/>
      <c r="C65" s="349" t="n"/>
      <c r="D65" s="350" t="n"/>
      <c r="E65" s="350" t="n"/>
      <c r="F65" s="350" t="n"/>
      <c r="G65" s="350" t="n"/>
      <c r="H65" s="350" t="n"/>
      <c r="I65" s="350" t="n"/>
      <c r="J65" s="350" t="n"/>
      <c r="K65" s="350" t="n"/>
      <c r="L65" s="350" t="n"/>
      <c r="M65" s="350" t="n"/>
      <c r="N65" s="350" t="n"/>
      <c r="O65" s="350" t="n"/>
      <c r="P65" s="318" t="n"/>
      <c r="Q65" s="316" t="n"/>
      <c r="R65" s="316" t="n"/>
      <c r="S65" s="316" t="n"/>
      <c r="T65" s="316" t="n"/>
      <c r="U65" s="316" t="n"/>
      <c r="V65" s="316" t="n"/>
      <c r="W65" s="316" t="n"/>
      <c r="X65" s="316" t="n"/>
      <c r="Y65" s="316" t="n"/>
      <c r="Z65" s="316" t="n"/>
      <c r="AA65" s="316" t="n"/>
      <c r="AB65" s="316" t="n"/>
    </row>
    <row r="66" customFormat="1" s="317">
      <c r="A66" s="316" t="n"/>
      <c r="B66" s="318" t="n"/>
      <c r="C66" s="349" t="n"/>
      <c r="D66" s="350" t="n"/>
      <c r="E66" s="350" t="n"/>
      <c r="F66" s="350" t="n"/>
      <c r="G66" s="350" t="n"/>
      <c r="H66" s="350" t="n"/>
      <c r="I66" s="350" t="n"/>
      <c r="J66" s="350" t="n"/>
      <c r="K66" s="350" t="n"/>
      <c r="L66" s="350" t="n"/>
      <c r="M66" s="350" t="n"/>
      <c r="N66" s="350" t="n"/>
      <c r="O66" s="350" t="n"/>
      <c r="P66" s="318" t="n"/>
      <c r="Q66" s="316" t="n"/>
      <c r="R66" s="316" t="n"/>
      <c r="S66" s="316" t="n"/>
      <c r="T66" s="316" t="n"/>
      <c r="U66" s="316" t="n"/>
      <c r="V66" s="316" t="n"/>
      <c r="W66" s="316" t="n"/>
      <c r="X66" s="316" t="n"/>
      <c r="Y66" s="316" t="n"/>
      <c r="Z66" s="316" t="n"/>
      <c r="AA66" s="316" t="n"/>
      <c r="AB66" s="316" t="n"/>
    </row>
    <row r="67" customFormat="1" s="317">
      <c r="A67" s="316" t="n"/>
      <c r="B67" s="318" t="n"/>
      <c r="C67" s="349" t="n"/>
      <c r="D67" s="350" t="n"/>
      <c r="E67" s="350" t="n"/>
      <c r="F67" s="350" t="n"/>
      <c r="G67" s="350" t="n"/>
      <c r="H67" s="350" t="n"/>
      <c r="I67" s="350" t="n"/>
      <c r="J67" s="350" t="n"/>
      <c r="K67" s="350" t="n"/>
      <c r="L67" s="350" t="n"/>
      <c r="M67" s="350" t="n"/>
      <c r="N67" s="350" t="n"/>
      <c r="O67" s="350" t="n"/>
      <c r="P67" s="318" t="n"/>
      <c r="Q67" s="316" t="n"/>
      <c r="R67" s="316" t="n"/>
      <c r="S67" s="316" t="n"/>
      <c r="T67" s="316" t="n"/>
      <c r="U67" s="316" t="n"/>
      <c r="V67" s="316" t="n"/>
      <c r="W67" s="316" t="n"/>
      <c r="X67" s="316" t="n"/>
      <c r="Y67" s="316" t="n"/>
      <c r="Z67" s="316" t="n"/>
      <c r="AA67" s="316" t="n"/>
      <c r="AB67" s="316"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259" t="n"/>
      <c r="H72" s="259" t="n"/>
      <c r="I72" s="259" t="n"/>
      <c r="J72" s="259" t="n"/>
      <c r="K72" s="259" t="n"/>
      <c r="L72" s="259" t="n"/>
      <c r="M72" s="259" t="n"/>
      <c r="N72" s="259" t="n"/>
      <c r="O72" s="259" t="n"/>
    </row>
    <row r="73" customFormat="1" s="260">
      <c r="C73" s="259" t="n"/>
      <c r="D73" s="259" t="n"/>
      <c r="E73" s="259" t="n"/>
      <c r="F73" s="259" t="n"/>
      <c r="G73" s="259" t="n"/>
      <c r="H73" s="259" t="n"/>
      <c r="I73" s="259" t="n"/>
      <c r="J73" s="259" t="n"/>
      <c r="K73" s="259" t="n"/>
      <c r="L73" s="259" t="n"/>
      <c r="M73" s="259" t="n"/>
      <c r="N73" s="259" t="n"/>
      <c r="O73" s="259" t="n"/>
    </row>
    <row r="74" customFormat="1" s="260">
      <c r="C74" s="259" t="n"/>
      <c r="D74" s="259" t="n"/>
      <c r="E74" s="259" t="n"/>
      <c r="F74" s="259" t="n"/>
      <c r="G74" s="259" t="n"/>
      <c r="H74" s="259" t="n"/>
      <c r="I74" s="259" t="n"/>
      <c r="J74" s="259" t="n"/>
      <c r="K74" s="259" t="n"/>
      <c r="L74" s="259" t="n"/>
      <c r="M74" s="259" t="n"/>
      <c r="N74" s="259" t="n"/>
      <c r="O74" s="259" t="n"/>
    </row>
    <row r="75" customFormat="1" s="260">
      <c r="C75" s="259" t="n"/>
      <c r="D75" s="259" t="n"/>
      <c r="E75" s="259" t="n"/>
      <c r="F75" s="259" t="n"/>
      <c r="G75" s="259" t="n"/>
      <c r="H75" s="259" t="n"/>
      <c r="I75" s="259" t="n"/>
      <c r="J75" s="259" t="n"/>
      <c r="K75" s="259" t="n"/>
      <c r="L75" s="259" t="n"/>
      <c r="M75" s="259" t="n"/>
      <c r="N75" s="259" t="n"/>
      <c r="O75" s="259" t="n"/>
    </row>
    <row r="76" customFormat="1" s="260">
      <c r="C76" s="259" t="n"/>
      <c r="D76" s="259" t="n"/>
      <c r="E76" s="259" t="n"/>
      <c r="F76" s="259" t="n"/>
      <c r="G76" s="355" t="inlineStr">
        <is>
          <t>Estratégico</t>
        </is>
      </c>
      <c r="H76" s="262" t="n"/>
      <c r="I76" s="262" t="n"/>
      <c r="J76" s="355" t="inlineStr">
        <is>
          <t>Eficacia</t>
        </is>
      </c>
      <c r="K76" s="259" t="n"/>
      <c r="L76" s="259" t="n"/>
      <c r="M76" s="259" t="n"/>
      <c r="N76" s="259" t="n"/>
      <c r="O76" s="259" t="n"/>
    </row>
    <row r="77" customFormat="1" s="260">
      <c r="C77" s="259" t="n"/>
      <c r="D77" s="259" t="n"/>
      <c r="E77" s="259" t="n"/>
      <c r="F77" s="259" t="n"/>
      <c r="G77" s="355" t="inlineStr">
        <is>
          <t>Misional</t>
        </is>
      </c>
      <c r="H77" s="262" t="n"/>
      <c r="I77" s="262" t="n"/>
      <c r="J77" s="355" t="inlineStr">
        <is>
          <t>Eficiencia</t>
        </is>
      </c>
      <c r="K77" s="259" t="n"/>
      <c r="L77" s="259" t="n"/>
      <c r="M77" s="259" t="n"/>
      <c r="N77" s="259" t="n"/>
      <c r="O77" s="259" t="n"/>
    </row>
    <row r="78" customFormat="1" s="260">
      <c r="C78" s="259" t="n"/>
      <c r="D78" s="259" t="n"/>
      <c r="E78" s="259" t="n"/>
      <c r="F78" s="259" t="n"/>
      <c r="G78" s="355" t="inlineStr">
        <is>
          <t>Apoyo</t>
        </is>
      </c>
      <c r="H78" s="262" t="n"/>
      <c r="I78" s="262" t="n"/>
      <c r="J78" s="355" t="inlineStr">
        <is>
          <t>Acreditación</t>
        </is>
      </c>
      <c r="K78" s="259" t="n"/>
      <c r="L78" s="259" t="n"/>
      <c r="M78" s="259" t="n"/>
      <c r="N78" s="259" t="n"/>
      <c r="O78" s="259" t="n"/>
    </row>
    <row r="79" customFormat="1" s="260">
      <c r="C79" s="259" t="n"/>
      <c r="D79" s="259" t="n"/>
      <c r="E79" s="259" t="n"/>
      <c r="F79" s="259" t="n"/>
      <c r="G79" s="355" t="inlineStr">
        <is>
          <t>Seguimiento, Medición, Análisis y Evaluación</t>
        </is>
      </c>
      <c r="H79" s="262" t="n"/>
      <c r="I79" s="262" t="n"/>
      <c r="J79" s="355" t="inlineStr">
        <is>
          <t>Positiva</t>
        </is>
      </c>
      <c r="K79" s="259" t="n"/>
      <c r="L79" s="259" t="n"/>
      <c r="M79" s="259" t="n"/>
      <c r="N79" s="259" t="n"/>
      <c r="O79" s="259" t="n"/>
    </row>
    <row r="80" customFormat="1" s="260">
      <c r="C80" s="259" t="n"/>
      <c r="D80" s="259" t="n"/>
      <c r="E80" s="259" t="n"/>
      <c r="F80" s="259" t="n"/>
      <c r="G80" s="355" t="inlineStr">
        <is>
          <t>Direccionamiento Estratégico</t>
        </is>
      </c>
      <c r="H80" s="262" t="n"/>
      <c r="I80" s="262" t="n"/>
      <c r="J80" s="355" t="inlineStr">
        <is>
          <t>Negativa</t>
        </is>
      </c>
      <c r="K80" s="259" t="n"/>
      <c r="L80" s="259" t="n"/>
      <c r="M80" s="259" t="n"/>
      <c r="N80" s="259" t="n"/>
      <c r="O80" s="259" t="n"/>
    </row>
    <row r="81" customFormat="1" s="260">
      <c r="C81" s="259" t="n"/>
      <c r="D81" s="259" t="n"/>
      <c r="E81" s="259" t="n"/>
      <c r="F81" s="259" t="n"/>
      <c r="G81" s="355" t="inlineStr">
        <is>
          <t>Planeación Institucional</t>
        </is>
      </c>
      <c r="H81" s="262" t="n"/>
      <c r="I81" s="262" t="n"/>
      <c r="J81" s="355" t="inlineStr">
        <is>
          <t>Por Unidad Regional</t>
        </is>
      </c>
      <c r="K81" s="259" t="n"/>
      <c r="L81" s="259" t="n"/>
      <c r="M81" s="259" t="n"/>
      <c r="N81" s="259" t="n"/>
      <c r="O81" s="259" t="n"/>
    </row>
    <row r="82" customFormat="1" s="260">
      <c r="C82" s="259" t="n"/>
      <c r="D82" s="259" t="n"/>
      <c r="E82" s="259" t="n"/>
      <c r="F82" s="259" t="n"/>
      <c r="G82" s="355" t="inlineStr">
        <is>
          <t>Proyectos Especiales y Relaciones Interinstitucionales</t>
        </is>
      </c>
      <c r="H82" s="262" t="n"/>
      <c r="I82" s="262" t="n"/>
      <c r="J82" s="355" t="inlineStr">
        <is>
          <t>Por Facultad</t>
        </is>
      </c>
      <c r="K82" s="259" t="n"/>
      <c r="L82" s="259" t="n"/>
      <c r="M82" s="259" t="n"/>
      <c r="N82" s="259" t="n"/>
      <c r="O82" s="259" t="n"/>
    </row>
    <row r="83" customFormat="1" s="260">
      <c r="C83" s="259" t="n"/>
      <c r="D83" s="259" t="n"/>
      <c r="E83" s="259" t="n"/>
      <c r="F83" s="259" t="n"/>
      <c r="G83" s="355" t="inlineStr">
        <is>
          <t>Sistemas Integrados</t>
        </is>
      </c>
      <c r="H83" s="262" t="n"/>
      <c r="I83" s="262" t="n"/>
      <c r="J83" s="355" t="inlineStr">
        <is>
          <t>Por Programa Académico</t>
        </is>
      </c>
      <c r="K83" s="259" t="n"/>
      <c r="L83" s="259" t="n"/>
      <c r="M83" s="259" t="n"/>
      <c r="N83" s="259" t="n"/>
      <c r="O83" s="259" t="n"/>
    </row>
    <row r="84" customFormat="1" s="260">
      <c r="C84" s="259" t="n"/>
      <c r="D84" s="259" t="n"/>
      <c r="E84" s="259" t="n"/>
      <c r="F84" s="259" t="n"/>
      <c r="G84" s="355" t="inlineStr">
        <is>
          <t>Autoevaluación y Acreditación</t>
        </is>
      </c>
      <c r="H84" s="262" t="n"/>
      <c r="I84" s="262" t="n"/>
      <c r="J84" s="355" t="inlineStr">
        <is>
          <t>Por área</t>
        </is>
      </c>
      <c r="K84" s="259" t="n"/>
      <c r="L84" s="259" t="n"/>
      <c r="M84" s="259" t="n"/>
      <c r="N84" s="259" t="n"/>
      <c r="O84" s="259" t="n"/>
    </row>
    <row r="85" customFormat="1" s="260">
      <c r="C85" s="259" t="n"/>
      <c r="D85" s="259" t="n"/>
      <c r="E85" s="259" t="n"/>
      <c r="F85" s="259" t="n"/>
      <c r="G85" s="355" t="inlineStr">
        <is>
          <t>Comunicaciones</t>
        </is>
      </c>
      <c r="H85" s="262" t="n"/>
      <c r="I85" s="262" t="n"/>
      <c r="J85" s="355" t="inlineStr">
        <is>
          <t>Por Laboratorio</t>
        </is>
      </c>
      <c r="K85" s="259" t="n"/>
      <c r="L85" s="259" t="n"/>
      <c r="M85" s="259" t="n"/>
      <c r="N85" s="259" t="n"/>
      <c r="O85" s="259" t="n"/>
    </row>
    <row r="86" customFormat="1" s="260">
      <c r="C86" s="259" t="n"/>
      <c r="D86" s="259" t="n"/>
      <c r="E86" s="259" t="n"/>
      <c r="F86" s="259" t="n"/>
      <c r="G86" s="355" t="inlineStr">
        <is>
          <t>Formación y Aprendizaje</t>
        </is>
      </c>
      <c r="H86" s="262" t="n"/>
      <c r="I86" s="262" t="n"/>
      <c r="J86" s="355" t="inlineStr">
        <is>
          <t>Otros</t>
        </is>
      </c>
      <c r="K86" s="259" t="n"/>
      <c r="L86" s="259" t="n"/>
      <c r="M86" s="259" t="n"/>
      <c r="N86" s="259" t="n"/>
      <c r="O86" s="259" t="n"/>
    </row>
    <row r="87" customFormat="1" s="260">
      <c r="C87" s="259" t="n"/>
      <c r="D87" s="259" t="n"/>
      <c r="E87" s="259" t="n"/>
      <c r="F87" s="259" t="n"/>
      <c r="G87" s="355" t="inlineStr">
        <is>
          <t>Ciencia, Tecnología e Innovación</t>
        </is>
      </c>
      <c r="H87" s="262" t="n"/>
      <c r="I87" s="262" t="n"/>
      <c r="J87" s="355" t="inlineStr">
        <is>
          <t>No Aplica</t>
        </is>
      </c>
      <c r="K87" s="259" t="n"/>
      <c r="L87" s="259" t="n"/>
      <c r="M87" s="259" t="n"/>
      <c r="N87" s="259" t="n"/>
      <c r="O87" s="259" t="n"/>
    </row>
    <row r="88">
      <c r="G88" s="355" t="inlineStr">
        <is>
          <t>Interacción Social Universitaria</t>
        </is>
      </c>
      <c r="H88" s="262" t="n"/>
      <c r="I88" s="262" t="n"/>
      <c r="J88" s="262" t="n"/>
      <c r="K88" s="259" t="n"/>
      <c r="L88" s="259" t="n"/>
    </row>
    <row r="89">
      <c r="G89" s="355" t="inlineStr">
        <is>
          <t>Bienestar Universitario</t>
        </is>
      </c>
      <c r="H89" s="262" t="n"/>
      <c r="I89" s="262" t="n"/>
      <c r="J89" s="262" t="n"/>
      <c r="K89" s="259" t="n"/>
      <c r="L89" s="259" t="n"/>
    </row>
    <row r="90">
      <c r="G90" s="355" t="inlineStr">
        <is>
          <t>Admisiones y Registro</t>
        </is>
      </c>
      <c r="H90" s="262" t="n"/>
      <c r="I90" s="262" t="n"/>
      <c r="J90" s="262" t="n"/>
      <c r="K90" s="259" t="n"/>
      <c r="L90" s="259" t="n"/>
    </row>
    <row r="91">
      <c r="G91" s="355" t="inlineStr">
        <is>
          <t>Graduados</t>
        </is>
      </c>
      <c r="H91" s="262" t="n"/>
      <c r="I91" s="262" t="n"/>
      <c r="J91" s="262" t="n"/>
      <c r="K91" s="259" t="n"/>
      <c r="L91" s="259" t="n"/>
    </row>
    <row r="92">
      <c r="G92" s="355" t="inlineStr">
        <is>
          <t>Dialogando con el Mundo</t>
        </is>
      </c>
      <c r="H92" s="262" t="n"/>
      <c r="I92" s="262" t="n"/>
      <c r="J92" s="262" t="n"/>
      <c r="K92" s="259" t="n"/>
      <c r="L92" s="259" t="n"/>
    </row>
    <row r="93">
      <c r="G93" s="355" t="inlineStr">
        <is>
          <t>Talento Humano</t>
        </is>
      </c>
      <c r="H93" s="262" t="n"/>
      <c r="I93" s="262" t="n"/>
      <c r="J93" s="262" t="n"/>
      <c r="K93" s="259" t="n"/>
      <c r="L93" s="259" t="n"/>
    </row>
    <row r="94">
      <c r="G94" s="355" t="inlineStr">
        <is>
          <t>Jurídica</t>
        </is>
      </c>
      <c r="H94" s="262" t="n"/>
      <c r="I94" s="262" t="n"/>
      <c r="J94" s="262" t="n"/>
      <c r="K94" s="259" t="n"/>
      <c r="L94" s="259" t="n"/>
    </row>
    <row r="95">
      <c r="G95" s="355" t="inlineStr">
        <is>
          <t>Financiera</t>
        </is>
      </c>
      <c r="H95" s="262" t="n"/>
      <c r="I95" s="262" t="n"/>
      <c r="J95" s="262" t="n"/>
      <c r="K95" s="259" t="n"/>
      <c r="L95" s="259" t="n"/>
    </row>
    <row r="96">
      <c r="G96" s="355" t="inlineStr">
        <is>
          <t>Sistemas y Tecnología</t>
        </is>
      </c>
      <c r="H96" s="262" t="n"/>
      <c r="I96" s="262" t="n"/>
      <c r="J96" s="262" t="n"/>
      <c r="K96" s="259" t="n"/>
      <c r="L96" s="259" t="n"/>
    </row>
    <row r="97">
      <c r="G97" s="355" t="inlineStr">
        <is>
          <t>Bienes y Servicios</t>
        </is>
      </c>
      <c r="H97" s="262" t="n"/>
      <c r="I97" s="262" t="n"/>
      <c r="J97" s="262" t="n"/>
      <c r="K97" s="259" t="n"/>
      <c r="L97" s="259" t="n"/>
    </row>
    <row r="98">
      <c r="G98" s="355" t="inlineStr">
        <is>
          <t>Documental</t>
        </is>
      </c>
      <c r="H98" s="262" t="n"/>
      <c r="I98" s="262" t="n"/>
      <c r="J98" s="262" t="n"/>
    </row>
    <row r="99">
      <c r="G99" s="355" t="inlineStr">
        <is>
          <t>Apoyo Académico</t>
        </is>
      </c>
      <c r="H99" s="262" t="n"/>
      <c r="I99" s="262" t="n"/>
      <c r="J99" s="262" t="n"/>
    </row>
    <row r="100">
      <c r="G100" s="355" t="inlineStr">
        <is>
          <t>Control Interno</t>
        </is>
      </c>
      <c r="H100" s="262" t="n"/>
      <c r="I100" s="262" t="n"/>
      <c r="J100" s="262" t="n"/>
    </row>
    <row r="101">
      <c r="G101" s="355" t="inlineStr">
        <is>
          <t>Control Disciplinario</t>
        </is>
      </c>
      <c r="H101" s="262" t="n"/>
      <c r="I101" s="262" t="n"/>
      <c r="J101" s="262" t="n"/>
    </row>
    <row r="102">
      <c r="G102" s="355" t="inlineStr">
        <is>
          <t>Servicio de Atención al Ciudadano</t>
        </is>
      </c>
      <c r="H102" s="262" t="n"/>
      <c r="I102" s="262" t="n"/>
      <c r="J102" s="262" t="n"/>
    </row>
  </sheetData>
  <sheetProtection selectLockedCells="0" selectUnlockedCells="0" algorithmName="SHA-512" sheet="1" objects="1" insertRows="1" insertHyperlinks="1" autoFilter="1" scenarios="1" formatColumns="1" deleteColumns="1" insertColumns="1" pivotTables="1" deleteRows="1" formatCells="1" saltValue="YeCGK9637GNEO5iB+5Wlrg==" formatRows="1" sort="1" spinCount="100000" hashValue="XXU+ZSOqrrb/NeWjPunjjaXBWWoYFPn/dd9BifSri7e62WjNdW873zZb4H94A0+IOlcXP/dJwqis/5/Q+PjydA=="/>
  <mergeCells count="84">
    <mergeCell ref="L17:M17"/>
    <mergeCell ref="C61:F61"/>
    <mergeCell ref="K64:O64"/>
    <mergeCell ref="B2:C4"/>
    <mergeCell ref="C62:F62"/>
    <mergeCell ref="C15:O15"/>
    <mergeCell ref="C64:F64"/>
    <mergeCell ref="J20:K22"/>
    <mergeCell ref="E6:L6"/>
    <mergeCell ref="C26:O26"/>
    <mergeCell ref="C63:F63"/>
    <mergeCell ref="C17:D17"/>
    <mergeCell ref="G57:J57"/>
    <mergeCell ref="C16:O16"/>
    <mergeCell ref="M5:O5"/>
    <mergeCell ref="C27:I47"/>
    <mergeCell ref="G58:J58"/>
    <mergeCell ref="L23:M24"/>
    <mergeCell ref="N23:O24"/>
    <mergeCell ref="C14:D14"/>
    <mergeCell ref="M6:O6"/>
    <mergeCell ref="E14:O14"/>
    <mergeCell ref="K60:O60"/>
    <mergeCell ref="C20:D22"/>
    <mergeCell ref="E12:H12"/>
    <mergeCell ref="J47:O47"/>
    <mergeCell ref="H17:I17"/>
    <mergeCell ref="G61:J61"/>
    <mergeCell ref="K12:O12"/>
    <mergeCell ref="G62:J62"/>
    <mergeCell ref="E24:G24"/>
    <mergeCell ref="E17:G17"/>
    <mergeCell ref="L20:O20"/>
    <mergeCell ref="C56:O56"/>
    <mergeCell ref="K57:O57"/>
    <mergeCell ref="E18:F18"/>
    <mergeCell ref="J27:O27"/>
    <mergeCell ref="J45:O45"/>
    <mergeCell ref="C57:F57"/>
    <mergeCell ref="P27:P28"/>
    <mergeCell ref="G60:J60"/>
    <mergeCell ref="E7:L8"/>
    <mergeCell ref="P17:P18"/>
    <mergeCell ref="G59:J59"/>
    <mergeCell ref="G19:K19"/>
    <mergeCell ref="E13:O13"/>
    <mergeCell ref="C58:F58"/>
    <mergeCell ref="J46:O46"/>
    <mergeCell ref="N17:O17"/>
    <mergeCell ref="C12:D12"/>
    <mergeCell ref="K59:O59"/>
    <mergeCell ref="J23:K24"/>
    <mergeCell ref="C5:D8"/>
    <mergeCell ref="C23:D23"/>
    <mergeCell ref="K61:O61"/>
    <mergeCell ref="E23:G23"/>
    <mergeCell ref="L18:M19"/>
    <mergeCell ref="C60:F60"/>
    <mergeCell ref="E20:G22"/>
    <mergeCell ref="K62:O62"/>
    <mergeCell ref="C24:D24"/>
    <mergeCell ref="G64:J64"/>
    <mergeCell ref="M7:O7"/>
    <mergeCell ref="G63:J63"/>
    <mergeCell ref="E5:L5"/>
    <mergeCell ref="J38:O44"/>
    <mergeCell ref="H20:I22"/>
    <mergeCell ref="C10:O11"/>
    <mergeCell ref="J28:O36"/>
    <mergeCell ref="K63:O63"/>
    <mergeCell ref="E19:F19"/>
    <mergeCell ref="C49:O49"/>
    <mergeCell ref="M8:O8"/>
    <mergeCell ref="G18:K18"/>
    <mergeCell ref="I12:J12"/>
    <mergeCell ref="K58:O58"/>
    <mergeCell ref="C18:D19"/>
    <mergeCell ref="H23:I24"/>
    <mergeCell ref="N18:O19"/>
    <mergeCell ref="C9:O9"/>
    <mergeCell ref="J37:O37"/>
    <mergeCell ref="C59:F59"/>
    <mergeCell ref="C13:D13"/>
    <mergeCell ref="J17:K17"/>
  </mergeCells>
  <dataValidations count="5">
    <dataValidation sqref="E13:O13" showDropDown="0" showInputMessage="1" showErrorMessage="1" allowBlank="1" type="list">
      <formula1>$G$80:$G$102</formula1>
    </dataValidation>
    <dataValidation sqref="E12:H12" showDropDown="0" showInputMessage="1" showErrorMessage="1" allowBlank="1" type="list">
      <formula1>$G$76:$G$79</formula1>
    </dataValidation>
    <dataValidation sqref="J17:K17" showDropDown="0" showInputMessage="1" showErrorMessage="1" allowBlank="1" type="list">
      <formula1>$J$76:$J$78</formula1>
    </dataValidation>
    <dataValidation sqref="J20:K22" showDropDown="0" showInputMessage="1" showErrorMessage="1" allowBlank="1" type="list">
      <formula1>$J$81:$J$87</formula1>
    </dataValidation>
    <dataValidation sqref="E20:G22" showDropDown="0" showInputMessage="1" showErrorMessage="1" allowBlank="1" type="list">
      <formula1>$J$79:$J$80</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4.xml><?xml version="1.0" encoding="utf-8"?>
<worksheet xmlns="http://schemas.openxmlformats.org/spreadsheetml/2006/main">
  <sheetPr codeName="Hoja113">
    <tabColor rgb="FFEDE394"/>
    <outlinePr summaryBelow="1" summaryRight="1"/>
    <pageSetUpPr fitToPage="1"/>
  </sheetPr>
  <dimension ref="A1:AB107"/>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Estratégico</t>
        </is>
      </c>
      <c r="F12" s="801" t="n"/>
      <c r="G12" s="801" t="n"/>
      <c r="H12" s="802" t="n"/>
      <c r="I12" s="763" t="inlineStr">
        <is>
          <t>NOMBRE DEL INDICADOR</t>
        </is>
      </c>
      <c r="J12" s="802" t="n"/>
      <c r="K12" s="463" t="inlineStr">
        <is>
          <t xml:space="preserve">Cumplimiento del desempeño, evaluación y seguimiento a los documentos estratégicos </t>
        </is>
      </c>
      <c r="L12" s="801" t="n"/>
      <c r="M12" s="801" t="n"/>
      <c r="N12" s="801" t="n"/>
      <c r="O12" s="802" t="n"/>
      <c r="P12" s="245" t="n"/>
    </row>
    <row r="13" customFormat="1" s="243">
      <c r="B13" s="245" t="n"/>
      <c r="C13" s="684" t="inlineStr">
        <is>
          <t>PROCESO GESTIÓN</t>
        </is>
      </c>
      <c r="D13" s="802" t="n"/>
      <c r="E13" s="706" t="inlineStr">
        <is>
          <t>Planeación Institucional</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Planeación Institucional</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0.9</v>
      </c>
      <c r="O17" s="802" t="n"/>
      <c r="P17" s="544" t="n"/>
    </row>
    <row r="18" customFormat="1" s="243">
      <c r="B18" s="245" t="n"/>
      <c r="C18" s="684" t="inlineStr">
        <is>
          <t>FORMULA</t>
        </is>
      </c>
      <c r="D18" s="800" t="n"/>
      <c r="E18" s="684" t="inlineStr">
        <is>
          <t>NUMERADOR</t>
        </is>
      </c>
      <c r="F18" s="802" t="n"/>
      <c r="G18" s="481" t="inlineStr">
        <is>
          <t>(% de Cumplimiento acumulado del Plan de Acción)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Esperado de Plan de Acción</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Otros</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0 - 59,9%</t>
        </is>
      </c>
      <c r="M22" s="328" t="inlineStr">
        <is>
          <t>60% - 79,9%</t>
        </is>
      </c>
      <c r="N22" s="329" t="inlineStr">
        <is>
          <t>80% - 90%</t>
        </is>
      </c>
      <c r="O22" s="255" t="inlineStr">
        <is>
          <t>90,1% - 100%</t>
        </is>
      </c>
      <c r="P22" s="245" t="n"/>
    </row>
    <row r="23" ht="26.25" customFormat="1" customHeight="1" s="243">
      <c r="B23" s="245" t="n"/>
      <c r="C23" s="684" t="inlineStr">
        <is>
          <t>ORIGEN DE DATOS NUMERADOR</t>
        </is>
      </c>
      <c r="D23" s="802" t="n"/>
      <c r="E23" s="411" t="inlineStr">
        <is>
          <t>Informe seguimiento Plan de Acción</t>
        </is>
      </c>
      <c r="F23" s="801" t="n"/>
      <c r="G23" s="802" t="n"/>
      <c r="H23" s="818" t="inlineStr">
        <is>
          <t>FRECUENCIA DE LA MEDICIÓN</t>
        </is>
      </c>
      <c r="I23" s="800" t="n"/>
      <c r="J23" s="762" t="inlineStr">
        <is>
          <t>TRIMESTRAL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11" t="inlineStr">
        <is>
          <t xml:space="preserve">Documento Plan de acción </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 xml:space="preserve">La Dirección de Planeación Institucional  presentó a la Comisión de Desempeño Institucional el avance de la construcción del Plan de Desarrollo en sesión del 24 de abril de 2020, incluido el cronograma con las fechas del seguimiento para el Plan de Acción. 
En esta sesión se aprobó realizar en la vigencia 2020 tres (03) seguimientos por motivo de la proceso de construcción del Plan de Desarrollo 2020-2023, durante el segundo semestre del año. 
Se realizó seguimiento en el mes de julio de las metas del plan de acción con un resultado de 36,40% faltando por seguimiento las oficinas de Autoevaluación y Acreditación, Interacción Social Universitaria, Internacionalización, Educación Virtual y a Distancia, Admisiones y registro.  
Se realizó seguimiento en el mes de octubre con corte a septiembre 30 es decir III Trimestre, en el cual se obtuvo un avance de 66,72%, faltando el seguimiento de las oficinas de Autoevaluación y Acreditación, Interacción Social Universitaria, Escuela de Formación y Aprendizaje Docente, Vicerrectoría Académica, Posgrados, Facultad de Ciencias Administrativas, económicas y contables, fac de educación, posgrados y unidad de apoyo académico. </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5.75" customFormat="1" customHeight="1" s="243">
      <c r="B34" s="245" t="n"/>
      <c r="C34" s="803" t="n"/>
      <c r="I34" s="804" t="n"/>
      <c r="O34" s="804" t="n"/>
      <c r="P34" s="245" t="n"/>
    </row>
    <row r="35" ht="15.75" customFormat="1" customHeight="1" s="243">
      <c r="B35" s="245" t="n"/>
      <c r="C35" s="803" t="n"/>
      <c r="I35" s="804" t="n"/>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5.75" customFormat="1" customHeight="1" s="243">
      <c r="B40" s="245" t="n"/>
      <c r="C40" s="803" t="n"/>
      <c r="I40" s="804" t="n"/>
      <c r="O40" s="804" t="n"/>
      <c r="P40" s="245" t="n"/>
    </row>
    <row r="41" ht="16.5" customFormat="1" customHeight="1" s="243">
      <c r="B41" s="245" t="n"/>
      <c r="C41" s="803" t="n"/>
      <c r="I41" s="804" t="n"/>
      <c r="J41" s="808" t="n"/>
      <c r="K41" s="808" t="n"/>
      <c r="L41" s="808" t="n"/>
      <c r="M41" s="808" t="n"/>
      <c r="N41" s="808" t="n"/>
      <c r="O41" s="807" t="n"/>
      <c r="P41" s="245" t="n"/>
    </row>
    <row r="42" ht="15.75" customFormat="1" customHeight="1" s="243">
      <c r="B42" s="245" t="n"/>
      <c r="C42" s="803" t="n"/>
      <c r="I42" s="804" t="n"/>
      <c r="J42" s="400" t="inlineStr">
        <is>
          <t>ACCIÓN FORMULADA</t>
        </is>
      </c>
      <c r="O42" s="804" t="n"/>
      <c r="P42" s="245" t="n"/>
    </row>
    <row r="43" ht="16.5" customFormat="1" customHeight="1" s="243">
      <c r="B43" s="245" t="n"/>
      <c r="C43" s="803" t="n"/>
      <c r="I43" s="804" t="n"/>
      <c r="J43" s="394" t="inlineStr">
        <is>
          <t xml:space="preserve">La  Dirección de Planeación tiene establecido realizar seguimientos trimestrales, sin embargo, ante la construcción del Plan de Desarrollo del periodo 2020 - 2023, se solicitó a la Comisión de Desempeño Institucional realizar seguimiento del plan de acción en el mes de Julio, Septiembre y Diciembre de la vigencia 2020. Por tal motivo, al término del mes de julio se procederá a realizar seguimiento del 1 semestre de la vigencia 2020.
En vista de la falta de reporte, se comunico a los superiores jerárquicos y al Rector los procesos que faltan por realizar seguimiento. </t>
        </is>
      </c>
      <c r="O43" s="804" t="n"/>
      <c r="P43" s="245" t="n"/>
    </row>
    <row r="44" ht="15.75" customFormat="1" customHeight="1" s="243">
      <c r="B44" s="245" t="n"/>
      <c r="C44" s="803" t="n"/>
      <c r="I44" s="804" t="n"/>
      <c r="O44" s="804" t="n"/>
      <c r="P44" s="245" t="n"/>
    </row>
    <row r="45" ht="15.75" customFormat="1" customHeight="1" s="243">
      <c r="B45" s="245" t="n"/>
      <c r="C45" s="803" t="n"/>
      <c r="I45" s="804" t="n"/>
      <c r="O45" s="804" t="n"/>
      <c r="P45" s="245" t="n"/>
    </row>
    <row r="46" ht="15.75" customFormat="1" customHeight="1" s="243">
      <c r="B46" s="245" t="n"/>
      <c r="C46" s="803" t="n"/>
      <c r="I46" s="804" t="n"/>
      <c r="O46" s="804" t="n"/>
      <c r="P46" s="245" t="n"/>
    </row>
    <row r="47" ht="15.75" customFormat="1" customHeight="1" s="243">
      <c r="B47" s="245" t="n"/>
      <c r="C47" s="803" t="n"/>
      <c r="I47" s="804" t="n"/>
      <c r="O47" s="804" t="n"/>
      <c r="P47" s="245" t="n"/>
    </row>
    <row r="48" ht="15.75" customFormat="1" customHeight="1" s="243">
      <c r="B48" s="245" t="n"/>
      <c r="C48" s="803" t="n"/>
      <c r="I48" s="804" t="n"/>
      <c r="O48" s="804" t="n"/>
      <c r="P48" s="245" t="n"/>
    </row>
    <row r="49" ht="16.5" customFormat="1" customHeight="1" s="243">
      <c r="B49" s="245" t="n"/>
      <c r="C49" s="803" t="n"/>
      <c r="I49" s="804" t="n"/>
      <c r="J49" s="808" t="n"/>
      <c r="K49" s="808" t="n"/>
      <c r="L49" s="808" t="n"/>
      <c r="M49" s="808" t="n"/>
      <c r="N49" s="808" t="n"/>
      <c r="O49" s="807" t="n"/>
      <c r="P49" s="245" t="n"/>
    </row>
    <row r="50" ht="15.75" customFormat="1" customHeight="1" s="243">
      <c r="B50" s="245" t="n"/>
      <c r="C50" s="803" t="n"/>
      <c r="I50" s="804" t="n"/>
      <c r="J50" s="400" t="inlineStr">
        <is>
          <t xml:space="preserve">RESPONSABLE </t>
        </is>
      </c>
      <c r="O50" s="804" t="n"/>
      <c r="P50" s="245" t="n"/>
    </row>
    <row r="51" ht="15.75" customFormat="1" customHeight="1" s="243">
      <c r="B51" s="245" t="n"/>
      <c r="C51" s="803" t="n"/>
      <c r="I51" s="804" t="n"/>
      <c r="J51" s="402">
        <f>E14</f>
        <v/>
      </c>
      <c r="O51" s="804" t="n"/>
      <c r="P51" s="245" t="n"/>
    </row>
    <row r="52" ht="16.5" customFormat="1" customHeight="1" s="243">
      <c r="B52" s="245" t="n"/>
      <c r="C52" s="806" t="n"/>
      <c r="D52" s="808" t="n"/>
      <c r="E52" s="808" t="n"/>
      <c r="F52" s="808" t="n"/>
      <c r="G52" s="808" t="n"/>
      <c r="H52" s="808" t="n"/>
      <c r="I52" s="807" t="n"/>
      <c r="J52" s="418" t="n"/>
      <c r="K52" s="808" t="n"/>
      <c r="L52" s="808" t="n"/>
      <c r="M52" s="808" t="n"/>
      <c r="N52" s="808" t="n"/>
      <c r="O52" s="807" t="n"/>
      <c r="P52" s="245" t="n"/>
    </row>
    <row r="53" ht="16.5" customFormat="1" customHeight="1" s="243">
      <c r="B53" s="245" t="n"/>
      <c r="C53" s="319" t="n"/>
      <c r="D53" s="319" t="n"/>
      <c r="E53" s="319" t="n"/>
      <c r="F53" s="319" t="n"/>
      <c r="G53" s="319" t="n"/>
      <c r="H53" s="319" t="n"/>
      <c r="I53" s="319" t="n"/>
      <c r="J53" s="319" t="n"/>
      <c r="K53" s="319" t="n"/>
      <c r="L53" s="319" t="n"/>
      <c r="M53" s="319" t="n"/>
      <c r="N53" s="319" t="n"/>
      <c r="O53" s="319" t="n"/>
      <c r="P53" s="245" t="n"/>
    </row>
    <row r="54" ht="15" customFormat="1" customHeight="1" s="247">
      <c r="B54" s="246" t="n"/>
      <c r="C54" s="819" t="inlineStr">
        <is>
          <t>PERIODO DE EVALUACIÓN</t>
        </is>
      </c>
      <c r="D54" s="808" t="n"/>
      <c r="E54" s="808" t="n"/>
      <c r="F54" s="808" t="n"/>
      <c r="G54" s="808" t="n"/>
      <c r="H54" s="808" t="n"/>
      <c r="I54" s="808" t="n"/>
      <c r="J54" s="808" t="n"/>
      <c r="K54" s="808" t="n"/>
      <c r="L54" s="808" t="n"/>
      <c r="M54" s="808" t="n"/>
      <c r="N54" s="808" t="n"/>
      <c r="O54" s="807" t="n"/>
      <c r="P54" s="246" t="n"/>
    </row>
    <row r="55" customFormat="1" s="247">
      <c r="B55" s="246" t="n"/>
      <c r="C55" s="684" t="inlineStr">
        <is>
          <t>MES</t>
        </is>
      </c>
      <c r="D55" s="762">
        <f>IF(J23="MENSUAL","ENERO",IF(J23="TRIMESTRAL","MARZO",IF(J23="SEMESTRAL","JUNIO",IF(J23="ANUAL",YEAR(TODAY()),""))))</f>
        <v/>
      </c>
      <c r="E55" s="762">
        <f>IF(J23="MENSUAL","FEBRERO",IF(J23="TRIMESTRAL","JUNIO",IF(J23="SEMESTRAL","DICIEMBRE","")))</f>
        <v/>
      </c>
      <c r="F55" s="762">
        <f>IF(J23="MENSUAL","MARZO",IF(J23="TRIMESTRAL","SEPTIEMBRE",""))</f>
        <v/>
      </c>
      <c r="G55" s="762">
        <f>IF(J23="MENSUAL","ABRIL",IF(J23="TRIMESTRAL","DICIEMBRE",""))</f>
        <v/>
      </c>
      <c r="H55" s="762">
        <f>IF(J23="MENSUAL","MAYO","")</f>
        <v/>
      </c>
      <c r="I55" s="762">
        <f>IF(J23="MENSUAL","JUNIO","")</f>
        <v/>
      </c>
      <c r="J55" s="762">
        <f>IF(J23="MENSUAL","JULIO","")</f>
        <v/>
      </c>
      <c r="K55" s="762">
        <f>IF(J23="MENSUAL","AGOSTO","")</f>
        <v/>
      </c>
      <c r="L55" s="762">
        <f>IF(J23="MENSUAL","SEPTIEMBRE","")</f>
        <v/>
      </c>
      <c r="M55" s="762">
        <f>IF(J23="MENSUAL","OCTUBRE","")</f>
        <v/>
      </c>
      <c r="N55" s="762">
        <f>IF(J23="MENSUAL","NOVIEMBRE","")</f>
        <v/>
      </c>
      <c r="O55" s="762">
        <f>IF(J23="MENSUAL","DICIEMBRE","")</f>
        <v/>
      </c>
      <c r="P55" s="246" t="n"/>
    </row>
    <row r="56" ht="44.25" customFormat="1" customHeight="1" s="247">
      <c r="B56" s="246" t="n"/>
      <c r="C56" s="168">
        <f>G18</f>
        <v/>
      </c>
      <c r="D56" s="235" t="n">
        <v>0</v>
      </c>
      <c r="E56" s="235" t="n">
        <v>0.364</v>
      </c>
      <c r="F56" s="235" t="n">
        <v>0.6672</v>
      </c>
      <c r="G56" s="235" t="n"/>
      <c r="H56" s="762" t="n"/>
      <c r="I56" s="762" t="n"/>
      <c r="J56" s="762" t="n"/>
      <c r="K56" s="762" t="n"/>
      <c r="L56" s="762" t="n"/>
      <c r="M56" s="762" t="n"/>
      <c r="N56" s="762" t="n"/>
      <c r="O56" s="762" t="n"/>
      <c r="P56" s="246" t="n"/>
    </row>
    <row r="57" ht="47.25" customFormat="1" customHeight="1" s="247">
      <c r="B57" s="246" t="n"/>
      <c r="C57" s="168">
        <f>G19</f>
        <v/>
      </c>
      <c r="D57" s="545" t="n">
        <v>0.25</v>
      </c>
      <c r="E57" s="545" t="n">
        <v>0.5</v>
      </c>
      <c r="F57" s="545" t="n">
        <v>0.75</v>
      </c>
      <c r="G57" s="545" t="n">
        <v>0.9</v>
      </c>
      <c r="H57" s="762" t="n"/>
      <c r="I57" s="762" t="n"/>
      <c r="J57" s="762" t="n"/>
      <c r="K57" s="762" t="n"/>
      <c r="L57" s="762" t="n"/>
      <c r="M57" s="762" t="n"/>
      <c r="N57" s="762" t="n"/>
      <c r="O57" s="762" t="n"/>
      <c r="P57" s="248" t="n"/>
    </row>
    <row r="58" customFormat="1" s="247">
      <c r="B58" s="246" t="n"/>
      <c r="C58" s="344" t="inlineStr">
        <is>
          <t xml:space="preserve">VALOR </t>
        </is>
      </c>
      <c r="D58" s="265">
        <f>IFERROR(IF($E$17=1,D56/D57,IF($E$17=2,D56,"")),"")</f>
        <v/>
      </c>
      <c r="E58" s="265">
        <f>IFERROR(IF($E$17=1,E56/E57,IF($E$17=2,E56,"")),"")</f>
        <v/>
      </c>
      <c r="F58" s="265">
        <f>IFERROR(IF($E$17=1,F56/F57,IF($E$17=2,F56,"")),"")</f>
        <v/>
      </c>
      <c r="G58" s="265">
        <f>IFERROR(IF($E$17=1,G56/G57,IF($E$17=2,G56,"")),"")</f>
        <v/>
      </c>
      <c r="H58" s="265">
        <f>IFERROR(IF($E$17=1,H56/H57,IF($E$17=2,H56,"")),"")</f>
        <v/>
      </c>
      <c r="I58" s="265">
        <f>IFERROR(IF($E$17=1,I56/I57,IF($E$17=2,I56,"")),"")</f>
        <v/>
      </c>
      <c r="J58" s="265">
        <f>IFERROR(IF($E$17=1,J56/J57,IF($E$17=2,J56,"")),"")</f>
        <v/>
      </c>
      <c r="K58" s="265">
        <f>IFERROR(IF($E$17=1,K56/K57,IF($E$17=2,K56,"")),"")</f>
        <v/>
      </c>
      <c r="L58" s="265">
        <f>IFERROR(IF($E$17=1,L56/L57,IF($E$17=2,L56,"")),"")</f>
        <v/>
      </c>
      <c r="M58" s="265">
        <f>IFERROR(IF($E$17=1,M56/M57,IF($E$17=2,M56,"")),"")</f>
        <v/>
      </c>
      <c r="N58" s="265">
        <f>IFERROR(IF($E$17=1,N56/N57,IF($E$17=2,N56,"")),"")</f>
        <v/>
      </c>
      <c r="O58" s="265">
        <f>IFERROR(IF($E$17=1,O56/O57,IF($E$17=2,O56,"")),"")</f>
        <v/>
      </c>
      <c r="P58" s="246" t="n"/>
    </row>
    <row r="59" customFormat="1" s="247">
      <c r="B59" s="246" t="n"/>
      <c r="C59" s="347" t="inlineStr">
        <is>
          <t>META PONDERADA</t>
        </is>
      </c>
      <c r="D59"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9" s="265">
        <f>IF(AND(N23="ANUAL",J23="MENSUAL"),N17/12+D59,IF(AND(N23="ANUAL",J23="TRIMESTRAL"),N17/4+D59,IF(AND(N23="ANUAL",J23="SEMESTRAL"),N17/2+D59,IF(AND(N23="SEMESTRAL",J23="MENSUAL"),N17/6+D59,IF(AND(N23="SEMESTRAL",J23="TRIMESTRAL"),N17/2+D59,IF(AND(N23="SEMESTRAL",J23="SEMESTRAL"),N17,IF(AND(N23="TRIMESTRAL",J23="MENSUAL"),N17/3+D59,IF(AND(N23="TRIMESTRAL",J23="TRIMESTRAL"),N17,IF(AND(N23="MENSUAL",J23="MENSUAL"),N17,"")))))))))</f>
        <v/>
      </c>
      <c r="F59" s="265">
        <f>IF(AND(N23="ANUAL",J23="MENSUAL"),N17/12+E59,IF(AND(N23="ANUAL",J23="TRIMESTRAL"),N17/4+E59,IF(AND(N23="SEMESTRAL",J23="MENSUAL"),N17/6+E59,IF(AND(N23="SEMESTRAL",J23="TRIMESTRAL"),N17/2,IF(AND(N23="TRIMESTRAL",J23="MENSUAL"),N17/3+E59,IF(AND(N23="TRIMESTRAL",J23="TRIMESTRAL"),N17,IF(AND(N23="MENSUAL",J23="MENSUAL"),N17,"")))))))</f>
        <v/>
      </c>
      <c r="G59" s="265">
        <f>IF(AND(N23="ANUAL",J23="MENSUAL"),N17/12+F59,IF(AND(N23="ANUAL",J23="TRIMESTRAL"),N17/4+F59,IF(AND(N23="SEMESTRAL",J23="MENSUAL"),N17/6+F59,IF(AND(N23="SEMESTRAL",J23="TRIMESTRAL"),N17/2+F59,IF(AND(N23="TRIMESTRAL",J23="MENSUAL"),N17/3,IF(AND(N23="TRIMESTRAL",J23="TRIMESTRAL"),N17,IF(AND(N23="MENSUAL",J23="MENSUAL"),N17,"")))))))</f>
        <v/>
      </c>
      <c r="H59" s="265">
        <f>IF(AND($N$23="ANUAL",$J$23="MENSUAL"),$N$17/12+G59,IF(AND(N23="SEMESTRAL",J23="MENSUAL"),N17/6+G59,IF(AND(N23="TRIMESTRAL",J23="MENSUAL"),N17/3+G59,IF(AND(N23="MENSUAL",J23="MENSUAL"),N17,""))))</f>
        <v/>
      </c>
      <c r="I59" s="265">
        <f>IF(AND($N$23="ANUAL",$J$23="MENSUAL"),$N$17/12+H59,IF(AND(N23="SEMESTRAL",J23="MENSUAL"),N17/6+H59,IF(AND(N23="TRIMESTRAL",J23="MENSUAL"),N17/3+H59,IF(AND(N23="MENSUAL",J23="MENSUAL"),N17,""))))</f>
        <v/>
      </c>
      <c r="J59" s="265">
        <f>IF(AND($N$23="ANUAL",$J$23="MENSUAL"),$N$17/12+I59,IF(AND(N23="SEMESTRAL",J23="MENSUAL"),N17/6,IF(AND(N23="TRIMESTRAL",J23="MENSUAL"),N17/3,IF(AND(N23="MENSUAL",J23="MENSUAL"),N17,""))))</f>
        <v/>
      </c>
      <c r="K59" s="265">
        <f>IF(AND($N$23="ANUAL",$J$23="MENSUAL"),$N$17/12+J59,IF(AND(N23="SEMESTRAL",J23="MENSUAL"),N17/6+J59,IF(AND(N23="TRIMESTRAL",J23="MENSUAL"),N17/3+J59,IF(AND(N23="MENSUAL",J23="MENSUAL"),N17,""))))</f>
        <v/>
      </c>
      <c r="L59" s="265">
        <f>IF(AND($N$23="ANUAL",$J$23="MENSUAL"),$N$17/12+K59,IF(AND(N23="SEMESTRAL",J23="MENSUAL"),N17/6+K59,IF(AND(N23="TRIMESTRAL",J23="MENSUAL"),N17/3+K59,IF(AND(N23="MENSUAL",J23="MENSUAL"),N17,""))))</f>
        <v/>
      </c>
      <c r="M59" s="265">
        <f>IF(AND($N$23="ANUAL",$J$23="MENSUAL"),$N$17/12+L59,IF(AND(N23="SEMESTRAL",J23="MENSUAL"),N17/6+L59,IF(AND(N23="TRIMESTRAL",J23="MENSUAL"),N17/3,IF(AND(N23="MENSUAL",J23="MENSUAL"),N17,""))))</f>
        <v/>
      </c>
      <c r="N59" s="265">
        <f>IF(AND($N$23="ANUAL",$J$23="MENSUAL"),$N$17/12+M59,IF(AND(N23="SEMESTRAL",J23="MENSUAL"),N17/6+M59,IF(AND(N23="TRIMESTRAL",J23="MENSUAL"),N17/3+M59,IF(AND(N23="MENSUAL",J23="MENSUAL"),N17,""))))</f>
        <v/>
      </c>
      <c r="O59" s="265">
        <f>IF(AND($N$23="ANUAL",$J$23="MENSUAL"),$N$17/12+N59,IF(AND(N23="SEMESTRAL",J23="MENSUAL"),N17/6+N59,IF(AND(N23="TRIMESTRAL",J23="MENSUAL"),N17/3+N59,IF(AND(N23="MENSUAL",J23="MENSUAL"),N17,""))))</f>
        <v/>
      </c>
      <c r="P59" s="246" t="n"/>
    </row>
    <row r="60" customFormat="1" s="247">
      <c r="B60" s="246" t="n"/>
      <c r="C60" s="319" t="n"/>
      <c r="D60" s="319" t="n"/>
      <c r="E60" s="319" t="n"/>
      <c r="F60" s="319" t="n"/>
      <c r="G60" s="319" t="n"/>
      <c r="H60" s="319" t="n"/>
      <c r="I60" s="319" t="n"/>
      <c r="J60" s="319" t="n"/>
      <c r="K60" s="319" t="n"/>
      <c r="L60" s="319" t="n"/>
      <c r="M60" s="319" t="n"/>
      <c r="N60" s="319" t="n"/>
      <c r="O60" s="319" t="n"/>
      <c r="P60" s="246" t="n"/>
    </row>
    <row r="61" customFormat="1" s="317">
      <c r="A61" s="316" t="n"/>
      <c r="B61" s="318" t="n"/>
      <c r="C61" s="779" t="inlineStr">
        <is>
          <t>NIVEL DE SEGREGACIÓN *</t>
        </is>
      </c>
      <c r="D61" s="805" t="n"/>
      <c r="E61" s="805" t="n"/>
      <c r="F61" s="805" t="n"/>
      <c r="G61" s="805" t="n"/>
      <c r="H61" s="805" t="n"/>
      <c r="I61" s="805" t="n"/>
      <c r="J61" s="805" t="n"/>
      <c r="K61" s="805" t="n"/>
      <c r="L61" s="805" t="n"/>
      <c r="M61" s="805" t="n"/>
      <c r="N61" s="805" t="n"/>
      <c r="O61" s="800" t="n"/>
      <c r="P61" s="318" t="n"/>
      <c r="Q61" s="316" t="n"/>
      <c r="R61" s="316" t="n"/>
      <c r="S61" s="316" t="n"/>
      <c r="T61" s="316" t="n"/>
      <c r="U61" s="316" t="n"/>
      <c r="V61" s="316" t="n"/>
      <c r="W61" s="316" t="n"/>
      <c r="X61" s="316" t="n"/>
      <c r="Y61" s="316" t="n"/>
      <c r="Z61" s="316" t="n"/>
      <c r="AA61" s="316" t="n"/>
      <c r="AB61" s="316" t="n"/>
    </row>
    <row r="62" customFormat="1" s="317">
      <c r="A62" s="316" t="n"/>
      <c r="B62" s="318" t="n"/>
      <c r="C62" s="781" t="inlineStr">
        <is>
          <t>UNIDAD SEGREGADA (Ej. Facultad, Programa Académico, Área)</t>
        </is>
      </c>
      <c r="D62" s="820" t="n"/>
      <c r="E62" s="820" t="n"/>
      <c r="F62" s="821" t="n"/>
      <c r="G62" s="781" t="inlineStr">
        <is>
          <t>RESULTADO</t>
        </is>
      </c>
      <c r="H62" s="820" t="n"/>
      <c r="I62" s="820" t="n"/>
      <c r="J62" s="821" t="n"/>
      <c r="K62" s="781" t="inlineStr">
        <is>
          <t>ANALISIS DE DATOS SEGREGADO</t>
        </is>
      </c>
      <c r="L62" s="820" t="n"/>
      <c r="M62" s="820" t="n"/>
      <c r="N62" s="820" t="n"/>
      <c r="O62" s="821" t="n"/>
      <c r="P62" s="318" t="n"/>
      <c r="Q62" s="316" t="n"/>
      <c r="R62" s="316" t="n"/>
      <c r="S62" s="316" t="n"/>
      <c r="T62" s="316" t="n"/>
      <c r="U62" s="316" t="n"/>
      <c r="V62" s="316" t="n"/>
      <c r="W62" s="316" t="n"/>
      <c r="X62" s="316" t="n"/>
      <c r="Y62" s="316" t="n"/>
      <c r="Z62" s="316" t="n"/>
      <c r="AA62" s="316" t="n"/>
      <c r="AB62" s="316" t="n"/>
    </row>
    <row r="63" customFormat="1" s="317">
      <c r="A63" s="316" t="n"/>
      <c r="B63" s="318" t="n"/>
      <c r="C63" s="785" t="n"/>
      <c r="D63" s="820" t="n"/>
      <c r="E63" s="820" t="n"/>
      <c r="F63" s="821" t="n"/>
      <c r="G63" s="392" t="n"/>
      <c r="H63" s="820" t="n"/>
      <c r="I63" s="820" t="n"/>
      <c r="J63" s="821" t="n"/>
      <c r="K63" s="785" t="n"/>
      <c r="L63" s="820" t="n"/>
      <c r="M63" s="820" t="n"/>
      <c r="N63" s="820" t="n"/>
      <c r="O63" s="821" t="n"/>
      <c r="P63" s="318" t="n"/>
      <c r="Q63" s="316" t="n"/>
      <c r="R63" s="316" t="n"/>
      <c r="S63" s="316" t="n"/>
      <c r="T63" s="316" t="n"/>
      <c r="U63" s="316" t="n"/>
      <c r="V63" s="316" t="n"/>
      <c r="W63" s="316" t="n"/>
      <c r="X63" s="316" t="n"/>
      <c r="Y63" s="316" t="n"/>
      <c r="Z63" s="316" t="n"/>
      <c r="AA63" s="316" t="n"/>
      <c r="AB63" s="316" t="n"/>
    </row>
    <row r="64" customFormat="1" s="317">
      <c r="A64" s="316" t="n"/>
      <c r="B64" s="318" t="n"/>
      <c r="C64" s="785" t="n"/>
      <c r="D64" s="820" t="n"/>
      <c r="E64" s="820" t="n"/>
      <c r="F64" s="821" t="n"/>
      <c r="G64" s="392" t="n"/>
      <c r="H64" s="820" t="n"/>
      <c r="I64" s="820" t="n"/>
      <c r="J64" s="821" t="n"/>
      <c r="K64" s="785" t="n"/>
      <c r="L64" s="820" t="n"/>
      <c r="M64" s="820" t="n"/>
      <c r="N64" s="820" t="n"/>
      <c r="O64" s="821" t="n"/>
      <c r="P64" s="318" t="n"/>
      <c r="Q64" s="316" t="n"/>
      <c r="R64" s="316" t="n"/>
      <c r="S64" s="316" t="n"/>
      <c r="T64" s="316" t="n"/>
      <c r="U64" s="316" t="n"/>
      <c r="V64" s="316" t="n"/>
      <c r="W64" s="316" t="n"/>
      <c r="X64" s="316" t="n"/>
      <c r="Y64" s="316" t="n"/>
      <c r="Z64" s="316" t="n"/>
      <c r="AA64" s="316" t="n"/>
      <c r="AB64" s="316" t="n"/>
    </row>
    <row r="65" customFormat="1" s="317">
      <c r="A65" s="316" t="n"/>
      <c r="B65" s="318" t="n"/>
      <c r="C65" s="785" t="n"/>
      <c r="D65" s="820" t="n"/>
      <c r="E65" s="820" t="n"/>
      <c r="F65" s="821" t="n"/>
      <c r="G65" s="392" t="n"/>
      <c r="H65" s="820" t="n"/>
      <c r="I65" s="820" t="n"/>
      <c r="J65" s="821" t="n"/>
      <c r="K65" s="785" t="n"/>
      <c r="L65" s="820" t="n"/>
      <c r="M65" s="820" t="n"/>
      <c r="N65" s="820" t="n"/>
      <c r="O65" s="821" t="n"/>
      <c r="P65" s="318" t="n"/>
      <c r="Q65" s="316" t="n"/>
      <c r="R65" s="316" t="n"/>
      <c r="S65" s="316" t="n"/>
      <c r="T65" s="316" t="n"/>
      <c r="U65" s="316" t="n"/>
      <c r="V65" s="316" t="n"/>
      <c r="W65" s="316" t="n"/>
      <c r="X65" s="316" t="n"/>
      <c r="Y65" s="316" t="n"/>
      <c r="Z65" s="316" t="n"/>
      <c r="AA65" s="316" t="n"/>
      <c r="AB65" s="316" t="n"/>
    </row>
    <row r="66" customFormat="1" s="317">
      <c r="A66" s="316" t="n"/>
      <c r="B66" s="318" t="n"/>
      <c r="C66" s="785" t="n"/>
      <c r="D66" s="820" t="n"/>
      <c r="E66" s="820" t="n"/>
      <c r="F66" s="821" t="n"/>
      <c r="G66" s="785" t="n"/>
      <c r="H66" s="820" t="n"/>
      <c r="I66" s="820" t="n"/>
      <c r="J66" s="821" t="n"/>
      <c r="K66" s="785" t="n"/>
      <c r="L66" s="820" t="n"/>
      <c r="M66" s="820" t="n"/>
      <c r="N66" s="820" t="n"/>
      <c r="O66" s="821" t="n"/>
      <c r="P66" s="318" t="n"/>
      <c r="Q66" s="316" t="n"/>
      <c r="R66" s="316" t="n"/>
      <c r="S66" s="316" t="n"/>
      <c r="T66" s="316" t="n"/>
      <c r="U66" s="316" t="n"/>
      <c r="V66" s="316" t="n"/>
      <c r="W66" s="316" t="n"/>
      <c r="X66" s="316" t="n"/>
      <c r="Y66" s="316" t="n"/>
      <c r="Z66" s="316" t="n"/>
      <c r="AA66" s="316" t="n"/>
      <c r="AB66" s="316" t="n"/>
    </row>
    <row r="67" customFormat="1" s="317">
      <c r="A67" s="316" t="n"/>
      <c r="B67" s="318" t="n"/>
      <c r="C67" s="785" t="n"/>
      <c r="D67" s="820" t="n"/>
      <c r="E67" s="820" t="n"/>
      <c r="F67" s="821" t="n"/>
      <c r="G67" s="785" t="n"/>
      <c r="H67" s="820" t="n"/>
      <c r="I67" s="820" t="n"/>
      <c r="J67" s="821" t="n"/>
      <c r="K67" s="785" t="n"/>
      <c r="L67" s="820" t="n"/>
      <c r="M67" s="820" t="n"/>
      <c r="N67" s="820" t="n"/>
      <c r="O67" s="821" t="n"/>
      <c r="P67" s="318" t="n"/>
      <c r="Q67" s="316" t="n"/>
      <c r="R67" s="316" t="n"/>
      <c r="S67" s="316" t="n"/>
      <c r="T67" s="316" t="n"/>
      <c r="U67" s="316" t="n"/>
      <c r="V67" s="316" t="n"/>
      <c r="W67" s="316" t="n"/>
      <c r="X67" s="316" t="n"/>
      <c r="Y67" s="316" t="n"/>
      <c r="Z67" s="316" t="n"/>
      <c r="AA67" s="316" t="n"/>
      <c r="AB67" s="316" t="n"/>
    </row>
    <row r="68" customFormat="1" s="317">
      <c r="A68" s="316" t="n"/>
      <c r="B68" s="318" t="n"/>
      <c r="C68" s="785" t="n"/>
      <c r="D68" s="820" t="n"/>
      <c r="E68" s="820" t="n"/>
      <c r="F68" s="821" t="n"/>
      <c r="G68" s="785" t="n"/>
      <c r="H68" s="820" t="n"/>
      <c r="I68" s="820" t="n"/>
      <c r="J68" s="821" t="n"/>
      <c r="K68" s="785" t="n"/>
      <c r="L68" s="820" t="n"/>
      <c r="M68" s="820" t="n"/>
      <c r="N68" s="820" t="n"/>
      <c r="O68" s="821" t="n"/>
      <c r="P68" s="318" t="n"/>
      <c r="Q68" s="316" t="n"/>
      <c r="R68" s="316" t="n"/>
      <c r="S68" s="316" t="n"/>
      <c r="T68" s="316" t="n"/>
      <c r="U68" s="316" t="n"/>
      <c r="V68" s="316" t="n"/>
      <c r="W68" s="316" t="n"/>
      <c r="X68" s="316" t="n"/>
      <c r="Y68" s="316" t="n"/>
      <c r="Z68" s="316" t="n"/>
      <c r="AA68" s="316" t="n"/>
      <c r="AB68" s="316" t="n"/>
    </row>
    <row r="69" customFormat="1" s="317">
      <c r="A69" s="316" t="n"/>
      <c r="B69" s="318" t="n"/>
      <c r="C69" s="788" t="n"/>
      <c r="D69" s="812" t="n"/>
      <c r="E69" s="812" t="n"/>
      <c r="F69" s="812" t="n"/>
      <c r="G69" s="788" t="n"/>
      <c r="H69" s="812" t="n"/>
      <c r="I69" s="812" t="n"/>
      <c r="J69" s="812" t="n"/>
      <c r="K69" s="788" t="n"/>
      <c r="L69" s="812" t="n"/>
      <c r="M69" s="812" t="n"/>
      <c r="N69" s="812" t="n"/>
      <c r="O69" s="812" t="n"/>
      <c r="P69" s="318" t="n"/>
      <c r="Q69" s="316" t="n"/>
      <c r="R69" s="316" t="n"/>
      <c r="S69" s="316" t="n"/>
      <c r="T69" s="316" t="n"/>
      <c r="U69" s="316" t="n"/>
      <c r="V69" s="316" t="n"/>
      <c r="W69" s="316" t="n"/>
      <c r="X69" s="316" t="n"/>
      <c r="Y69" s="316" t="n"/>
      <c r="Z69" s="316" t="n"/>
      <c r="AA69" s="316" t="n"/>
      <c r="AB69" s="316" t="n"/>
    </row>
    <row r="70" customFormat="1" s="317">
      <c r="A70" s="316" t="n"/>
      <c r="B70" s="318" t="n"/>
      <c r="C70" s="349" t="n"/>
      <c r="D70" s="350" t="n"/>
      <c r="E70" s="350" t="n"/>
      <c r="F70" s="350" t="n"/>
      <c r="G70" s="350" t="n"/>
      <c r="H70" s="350" t="n"/>
      <c r="I70" s="350" t="n"/>
      <c r="J70" s="350" t="n"/>
      <c r="K70" s="350" t="n"/>
      <c r="L70" s="350" t="n"/>
      <c r="M70" s="350" t="n"/>
      <c r="N70" s="350" t="n"/>
      <c r="O70" s="350" t="n"/>
      <c r="P70" s="318" t="n"/>
      <c r="Q70" s="316" t="n"/>
      <c r="R70" s="316" t="n"/>
      <c r="S70" s="316" t="n"/>
      <c r="T70" s="316" t="n"/>
      <c r="U70" s="316" t="n"/>
      <c r="V70" s="316" t="n"/>
      <c r="W70" s="316" t="n"/>
      <c r="X70" s="316" t="n"/>
      <c r="Y70" s="316" t="n"/>
      <c r="Z70" s="316" t="n"/>
      <c r="AA70" s="316" t="n"/>
      <c r="AB70" s="316" t="n"/>
    </row>
    <row r="71" customFormat="1" s="317">
      <c r="A71" s="316" t="n"/>
      <c r="B71" s="318" t="n"/>
      <c r="C71" s="349" t="n"/>
      <c r="D71" s="350" t="n"/>
      <c r="E71" s="350" t="n"/>
      <c r="F71" s="350" t="n"/>
      <c r="G71" s="350" t="n"/>
      <c r="H71" s="350" t="n"/>
      <c r="I71" s="350" t="n"/>
      <c r="J71" s="350" t="n"/>
      <c r="K71" s="350" t="n"/>
      <c r="L71" s="350" t="n"/>
      <c r="M71" s="350" t="n"/>
      <c r="N71" s="350" t="n"/>
      <c r="O71" s="350" t="n"/>
      <c r="P71" s="318" t="n"/>
      <c r="Q71" s="316" t="n"/>
      <c r="R71" s="316" t="n"/>
      <c r="S71" s="316" t="n"/>
      <c r="T71" s="316" t="n"/>
      <c r="U71" s="316" t="n"/>
      <c r="V71" s="316" t="n"/>
      <c r="W71" s="316" t="n"/>
      <c r="X71" s="316" t="n"/>
      <c r="Y71" s="316" t="n"/>
      <c r="Z71" s="316" t="n"/>
      <c r="AA71" s="316" t="n"/>
      <c r="AB71" s="316" t="n"/>
    </row>
    <row r="72" customFormat="1" s="317">
      <c r="A72" s="316" t="n"/>
      <c r="B72" s="318" t="n"/>
      <c r="C72" s="349" t="n"/>
      <c r="D72" s="350" t="n"/>
      <c r="E72" s="350" t="n"/>
      <c r="F72" s="350" t="n"/>
      <c r="G72" s="350" t="n"/>
      <c r="H72" s="350" t="n"/>
      <c r="I72" s="350" t="n"/>
      <c r="J72" s="350" t="n"/>
      <c r="K72" s="350" t="n"/>
      <c r="L72" s="350" t="n"/>
      <c r="M72" s="350" t="n"/>
      <c r="N72" s="350" t="n"/>
      <c r="O72" s="350" t="n"/>
      <c r="P72" s="318" t="n"/>
      <c r="Q72" s="316" t="n"/>
      <c r="R72" s="316" t="n"/>
      <c r="S72" s="316" t="n"/>
      <c r="T72" s="316" t="n"/>
      <c r="U72" s="316" t="n"/>
      <c r="V72" s="316" t="n"/>
      <c r="W72" s="316" t="n"/>
      <c r="X72" s="316" t="n"/>
      <c r="Y72" s="316" t="n"/>
      <c r="Z72" s="316" t="n"/>
      <c r="AA72" s="316" t="n"/>
      <c r="AB72" s="316" t="n"/>
    </row>
    <row r="75" customFormat="1" s="260">
      <c r="C75" s="259" t="n"/>
      <c r="D75" s="259" t="n"/>
      <c r="E75" s="259" t="n"/>
      <c r="F75" s="259" t="n"/>
      <c r="G75" s="259" t="n"/>
      <c r="H75" s="259" t="n"/>
      <c r="I75" s="259" t="n"/>
      <c r="J75" s="259" t="n"/>
      <c r="K75" s="259" t="n"/>
      <c r="L75" s="259" t="n"/>
      <c r="M75" s="259" t="n"/>
      <c r="N75" s="259" t="n"/>
      <c r="O75" s="259" t="n"/>
    </row>
    <row r="76" customFormat="1" s="260">
      <c r="C76" s="259" t="n"/>
      <c r="D76" s="259" t="n"/>
      <c r="E76" s="259" t="n"/>
      <c r="F76" s="259" t="n"/>
      <c r="G76" s="259" t="n"/>
      <c r="H76" s="259" t="n"/>
      <c r="I76" s="259" t="n"/>
      <c r="J76" s="259" t="n"/>
      <c r="K76" s="259" t="n"/>
      <c r="L76" s="259" t="n"/>
      <c r="M76" s="259" t="n"/>
      <c r="N76" s="259" t="n"/>
      <c r="O76" s="259" t="n"/>
    </row>
    <row r="77" customFormat="1" s="260">
      <c r="C77" s="259" t="n"/>
      <c r="D77" s="259" t="n"/>
      <c r="E77" s="259" t="n"/>
      <c r="F77" s="259" t="n"/>
      <c r="G77" s="259" t="n"/>
      <c r="H77" s="259" t="n"/>
      <c r="I77" s="259" t="n"/>
      <c r="J77" s="259" t="n"/>
      <c r="K77" s="259" t="n"/>
      <c r="L77" s="259" t="n"/>
      <c r="M77" s="259" t="n"/>
      <c r="N77" s="259" t="n"/>
      <c r="O77" s="259" t="n"/>
    </row>
    <row r="78" customFormat="1" s="260">
      <c r="C78" s="259" t="n"/>
      <c r="D78" s="259" t="n"/>
      <c r="E78" s="259" t="n"/>
      <c r="F78" s="259" t="n"/>
      <c r="G78" s="259" t="n"/>
      <c r="H78" s="259" t="n"/>
      <c r="I78" s="259" t="n"/>
      <c r="J78" s="259" t="n"/>
      <c r="K78" s="259" t="n"/>
      <c r="L78" s="259" t="n"/>
      <c r="M78" s="259" t="n"/>
      <c r="N78" s="259" t="n"/>
      <c r="O78" s="259" t="n"/>
    </row>
    <row r="79" customFormat="1" s="260">
      <c r="C79" s="259" t="n"/>
      <c r="D79" s="259" t="n"/>
      <c r="E79" s="259" t="n"/>
      <c r="F79" s="259" t="n"/>
      <c r="G79" s="259" t="n"/>
      <c r="H79" s="259" t="n"/>
      <c r="I79" s="259" t="n"/>
      <c r="J79" s="259" t="n"/>
      <c r="K79" s="259" t="n"/>
      <c r="L79" s="259" t="n"/>
      <c r="M79" s="259" t="n"/>
      <c r="N79" s="259" t="n"/>
      <c r="O79" s="259" t="n"/>
    </row>
    <row r="80" customFormat="1" s="260">
      <c r="C80" s="259" t="n"/>
      <c r="D80" s="259" t="n"/>
      <c r="E80" s="259" t="n"/>
      <c r="F80" s="259" t="n"/>
      <c r="G80" s="259" t="n"/>
      <c r="H80" s="259" t="n"/>
      <c r="I80" s="259" t="n"/>
      <c r="J80" s="259" t="n"/>
      <c r="K80" s="259" t="n"/>
      <c r="L80" s="259" t="n"/>
      <c r="M80" s="259" t="n"/>
      <c r="N80" s="259" t="n"/>
      <c r="O80" s="259" t="n"/>
    </row>
    <row r="81" customFormat="1" s="260">
      <c r="C81" s="259" t="n"/>
      <c r="D81" s="259" t="n"/>
      <c r="E81" s="259" t="n"/>
      <c r="F81" s="259" t="n"/>
      <c r="G81" s="355" t="inlineStr">
        <is>
          <t>Estratégico</t>
        </is>
      </c>
      <c r="H81" s="262" t="n"/>
      <c r="I81" s="262" t="n"/>
      <c r="J81" s="355" t="inlineStr">
        <is>
          <t>Eficacia</t>
        </is>
      </c>
      <c r="K81" s="259" t="n"/>
      <c r="L81" s="259" t="n"/>
      <c r="M81" s="259" t="n"/>
      <c r="N81" s="259" t="n"/>
      <c r="O81" s="259" t="n"/>
    </row>
    <row r="82" customFormat="1" s="260">
      <c r="C82" s="259" t="n"/>
      <c r="D82" s="259" t="n"/>
      <c r="E82" s="259" t="n"/>
      <c r="F82" s="259" t="n"/>
      <c r="G82" s="355" t="inlineStr">
        <is>
          <t>Misional</t>
        </is>
      </c>
      <c r="H82" s="262" t="n"/>
      <c r="I82" s="262" t="n"/>
      <c r="J82" s="355" t="inlineStr">
        <is>
          <t>Eficiencia</t>
        </is>
      </c>
      <c r="K82" s="259" t="n"/>
      <c r="L82" s="259" t="n"/>
      <c r="M82" s="259" t="n"/>
      <c r="N82" s="259" t="n"/>
      <c r="O82" s="259" t="n"/>
    </row>
    <row r="83" customFormat="1" s="260">
      <c r="C83" s="259" t="n"/>
      <c r="D83" s="259" t="n"/>
      <c r="E83" s="259" t="n"/>
      <c r="F83" s="259" t="n"/>
      <c r="G83" s="355" t="inlineStr">
        <is>
          <t>Apoyo</t>
        </is>
      </c>
      <c r="H83" s="262" t="n"/>
      <c r="I83" s="262" t="n"/>
      <c r="J83" s="355" t="inlineStr">
        <is>
          <t>Acreditación</t>
        </is>
      </c>
      <c r="K83" s="259" t="n"/>
      <c r="L83" s="259" t="n"/>
      <c r="M83" s="259" t="n"/>
      <c r="N83" s="259" t="n"/>
      <c r="O83" s="259" t="n"/>
    </row>
    <row r="84" customFormat="1" s="260">
      <c r="C84" s="259" t="n"/>
      <c r="D84" s="259" t="n"/>
      <c r="E84" s="259" t="n"/>
      <c r="F84" s="259" t="n"/>
      <c r="G84" s="355" t="inlineStr">
        <is>
          <t>Seguimiento, Medición, Análisis y Evaluación</t>
        </is>
      </c>
      <c r="H84" s="262" t="n"/>
      <c r="I84" s="262" t="n"/>
      <c r="J84" s="355" t="inlineStr">
        <is>
          <t>Positiva</t>
        </is>
      </c>
      <c r="K84" s="259" t="n"/>
      <c r="L84" s="259" t="n"/>
      <c r="M84" s="259" t="n"/>
      <c r="N84" s="259" t="n"/>
      <c r="O84" s="259" t="n"/>
    </row>
    <row r="85" customFormat="1" s="260">
      <c r="C85" s="259" t="n"/>
      <c r="D85" s="259" t="n"/>
      <c r="E85" s="259" t="n"/>
      <c r="F85" s="259" t="n"/>
      <c r="G85" s="355" t="inlineStr">
        <is>
          <t>Direccionamiento Estratégico</t>
        </is>
      </c>
      <c r="H85" s="262" t="n"/>
      <c r="I85" s="262" t="n"/>
      <c r="J85" s="355" t="inlineStr">
        <is>
          <t>Negativa</t>
        </is>
      </c>
      <c r="K85" s="259" t="n"/>
      <c r="L85" s="259" t="n"/>
      <c r="M85" s="259" t="n"/>
      <c r="N85" s="259" t="n"/>
      <c r="O85" s="259" t="n"/>
    </row>
    <row r="86" customFormat="1" s="260">
      <c r="C86" s="259" t="n"/>
      <c r="D86" s="259" t="n"/>
      <c r="E86" s="259" t="n"/>
      <c r="F86" s="259" t="n"/>
      <c r="G86" s="355" t="inlineStr">
        <is>
          <t>Planeación Institucional</t>
        </is>
      </c>
      <c r="H86" s="262" t="n"/>
      <c r="I86" s="262" t="n"/>
      <c r="J86" s="355" t="inlineStr">
        <is>
          <t>Por Unidad Regional</t>
        </is>
      </c>
      <c r="K86" s="259" t="n"/>
      <c r="L86" s="259" t="n"/>
      <c r="M86" s="259" t="n"/>
      <c r="N86" s="259" t="n"/>
      <c r="O86" s="259" t="n"/>
    </row>
    <row r="87" customFormat="1" s="260">
      <c r="C87" s="259" t="n"/>
      <c r="D87" s="259" t="n"/>
      <c r="E87" s="259" t="n"/>
      <c r="F87" s="259" t="n"/>
      <c r="G87" s="355" t="inlineStr">
        <is>
          <t>Proyectos Especiales y Relaciones Interinstitucionales</t>
        </is>
      </c>
      <c r="H87" s="262" t="n"/>
      <c r="I87" s="262" t="n"/>
      <c r="J87" s="355" t="inlineStr">
        <is>
          <t>Por Facultad</t>
        </is>
      </c>
      <c r="K87" s="259" t="n"/>
      <c r="L87" s="259" t="n"/>
      <c r="M87" s="259" t="n"/>
      <c r="N87" s="259" t="n"/>
      <c r="O87" s="259" t="n"/>
    </row>
    <row r="88" customFormat="1" s="260">
      <c r="C88" s="259" t="n"/>
      <c r="D88" s="259" t="n"/>
      <c r="E88" s="259" t="n"/>
      <c r="F88" s="259" t="n"/>
      <c r="G88" s="355" t="inlineStr">
        <is>
          <t>Sistemas Integrados</t>
        </is>
      </c>
      <c r="H88" s="262" t="n"/>
      <c r="I88" s="262" t="n"/>
      <c r="J88" s="355" t="inlineStr">
        <is>
          <t>Por Programa Académico</t>
        </is>
      </c>
      <c r="K88" s="259" t="n"/>
      <c r="L88" s="259" t="n"/>
      <c r="M88" s="259" t="n"/>
      <c r="N88" s="259" t="n"/>
      <c r="O88" s="259" t="n"/>
    </row>
    <row r="89" customFormat="1" s="260">
      <c r="C89" s="259" t="n"/>
      <c r="D89" s="259" t="n"/>
      <c r="E89" s="259" t="n"/>
      <c r="F89" s="259" t="n"/>
      <c r="G89" s="355" t="inlineStr">
        <is>
          <t>Autoevaluación y Acreditación</t>
        </is>
      </c>
      <c r="H89" s="262" t="n"/>
      <c r="I89" s="262" t="n"/>
      <c r="J89" s="355" t="inlineStr">
        <is>
          <t>Por área</t>
        </is>
      </c>
      <c r="K89" s="259" t="n"/>
      <c r="L89" s="259" t="n"/>
      <c r="M89" s="259" t="n"/>
      <c r="N89" s="259" t="n"/>
      <c r="O89" s="259" t="n"/>
    </row>
    <row r="90" customFormat="1" s="260">
      <c r="C90" s="259" t="n"/>
      <c r="D90" s="259" t="n"/>
      <c r="E90" s="259" t="n"/>
      <c r="F90" s="259" t="n"/>
      <c r="G90" s="355" t="inlineStr">
        <is>
          <t>Comunicaciones</t>
        </is>
      </c>
      <c r="H90" s="262" t="n"/>
      <c r="I90" s="262" t="n"/>
      <c r="J90" s="355" t="inlineStr">
        <is>
          <t>Por Laboratorio</t>
        </is>
      </c>
      <c r="K90" s="259" t="n"/>
      <c r="L90" s="259" t="n"/>
      <c r="M90" s="259" t="n"/>
      <c r="N90" s="259" t="n"/>
      <c r="O90" s="259" t="n"/>
    </row>
    <row r="91" customFormat="1" s="260">
      <c r="C91" s="259" t="n"/>
      <c r="D91" s="259" t="n"/>
      <c r="E91" s="259" t="n"/>
      <c r="F91" s="259" t="n"/>
      <c r="G91" s="355" t="inlineStr">
        <is>
          <t>Formación y Aprendizaje</t>
        </is>
      </c>
      <c r="H91" s="262" t="n"/>
      <c r="I91" s="262" t="n"/>
      <c r="J91" s="355" t="inlineStr">
        <is>
          <t>Otros</t>
        </is>
      </c>
      <c r="K91" s="259" t="n"/>
      <c r="L91" s="259" t="n"/>
      <c r="M91" s="259" t="n"/>
      <c r="N91" s="259" t="n"/>
      <c r="O91" s="259" t="n"/>
    </row>
    <row r="92" customFormat="1" s="260">
      <c r="C92" s="259" t="n"/>
      <c r="D92" s="259" t="n"/>
      <c r="E92" s="259" t="n"/>
      <c r="F92" s="259" t="n"/>
      <c r="G92" s="355" t="inlineStr">
        <is>
          <t>Ciencia, Tecnología e Innovación</t>
        </is>
      </c>
      <c r="H92" s="262" t="n"/>
      <c r="I92" s="262" t="n"/>
      <c r="J92" s="355" t="inlineStr">
        <is>
          <t>No Aplica</t>
        </is>
      </c>
      <c r="K92" s="259" t="n"/>
      <c r="L92" s="259" t="n"/>
      <c r="M92" s="259" t="n"/>
      <c r="N92" s="259" t="n"/>
      <c r="O92" s="259" t="n"/>
    </row>
    <row r="93">
      <c r="G93" s="355" t="inlineStr">
        <is>
          <t>Interacción Social Universitaria</t>
        </is>
      </c>
      <c r="H93" s="262" t="n"/>
      <c r="I93" s="262" t="n"/>
      <c r="J93" s="262" t="n"/>
      <c r="K93" s="259" t="n"/>
      <c r="L93" s="259" t="n"/>
    </row>
    <row r="94">
      <c r="G94" s="355" t="inlineStr">
        <is>
          <t>Bienestar Universitario</t>
        </is>
      </c>
      <c r="H94" s="262" t="n"/>
      <c r="I94" s="262" t="n"/>
      <c r="J94" s="262" t="n"/>
      <c r="K94" s="259" t="n"/>
      <c r="L94" s="259" t="n"/>
    </row>
    <row r="95">
      <c r="G95" s="355" t="inlineStr">
        <is>
          <t>Admisiones y Registro</t>
        </is>
      </c>
      <c r="H95" s="262" t="n"/>
      <c r="I95" s="262" t="n"/>
      <c r="J95" s="262" t="n"/>
      <c r="K95" s="259" t="n"/>
      <c r="L95" s="259" t="n"/>
    </row>
    <row r="96">
      <c r="G96" s="355" t="inlineStr">
        <is>
          <t>Graduados</t>
        </is>
      </c>
      <c r="H96" s="262" t="n"/>
      <c r="I96" s="262" t="n"/>
      <c r="J96" s="262" t="n"/>
      <c r="K96" s="259" t="n"/>
      <c r="L96" s="259" t="n"/>
    </row>
    <row r="97">
      <c r="G97" s="355" t="inlineStr">
        <is>
          <t>Dialogando con el Mundo</t>
        </is>
      </c>
      <c r="H97" s="262" t="n"/>
      <c r="I97" s="262" t="n"/>
      <c r="J97" s="262" t="n"/>
      <c r="K97" s="259" t="n"/>
      <c r="L97" s="259" t="n"/>
    </row>
    <row r="98">
      <c r="G98" s="355" t="inlineStr">
        <is>
          <t>Talento Humano</t>
        </is>
      </c>
      <c r="H98" s="262" t="n"/>
      <c r="I98" s="262" t="n"/>
      <c r="J98" s="262" t="n"/>
      <c r="K98" s="259" t="n"/>
      <c r="L98" s="259" t="n"/>
    </row>
    <row r="99">
      <c r="G99" s="355" t="inlineStr">
        <is>
          <t>Jurídica</t>
        </is>
      </c>
      <c r="H99" s="262" t="n"/>
      <c r="I99" s="262" t="n"/>
      <c r="J99" s="262" t="n"/>
      <c r="K99" s="259" t="n"/>
      <c r="L99" s="259" t="n"/>
    </row>
    <row r="100">
      <c r="G100" s="355" t="inlineStr">
        <is>
          <t>Financiera</t>
        </is>
      </c>
      <c r="H100" s="262" t="n"/>
      <c r="I100" s="262" t="n"/>
      <c r="J100" s="262" t="n"/>
      <c r="K100" s="259" t="n"/>
      <c r="L100" s="259" t="n"/>
    </row>
    <row r="101">
      <c r="G101" s="355" t="inlineStr">
        <is>
          <t>Sistemas y Tecnología</t>
        </is>
      </c>
      <c r="H101" s="262" t="n"/>
      <c r="I101" s="262" t="n"/>
      <c r="J101" s="262" t="n"/>
      <c r="K101" s="259" t="n"/>
      <c r="L101" s="259" t="n"/>
    </row>
    <row r="102">
      <c r="G102" s="355" t="inlineStr">
        <is>
          <t>Bienes y Servicios</t>
        </is>
      </c>
      <c r="H102" s="262" t="n"/>
      <c r="I102" s="262" t="n"/>
      <c r="J102" s="262" t="n"/>
      <c r="K102" s="259" t="n"/>
      <c r="L102" s="259" t="n"/>
    </row>
    <row r="103">
      <c r="G103" s="355" t="inlineStr">
        <is>
          <t>Documental</t>
        </is>
      </c>
      <c r="H103" s="262" t="n"/>
      <c r="I103" s="262" t="n"/>
      <c r="J103" s="262" t="n"/>
    </row>
    <row r="104">
      <c r="G104" s="355" t="inlineStr">
        <is>
          <t>Apoyo Académico</t>
        </is>
      </c>
      <c r="H104" s="262" t="n"/>
      <c r="I104" s="262" t="n"/>
      <c r="J104" s="262" t="n"/>
    </row>
    <row r="105">
      <c r="G105" s="355" t="inlineStr">
        <is>
          <t>Control Interno</t>
        </is>
      </c>
      <c r="H105" s="262" t="n"/>
      <c r="I105" s="262" t="n"/>
      <c r="J105" s="262" t="n"/>
    </row>
    <row r="106">
      <c r="G106" s="355" t="inlineStr">
        <is>
          <t>Control Disciplinario</t>
        </is>
      </c>
      <c r="H106" s="262" t="n"/>
      <c r="I106" s="262" t="n"/>
      <c r="J106" s="262" t="n"/>
    </row>
    <row r="107">
      <c r="G107" s="355" t="inlineStr">
        <is>
          <t>Servicio de Atención al Ciudadano</t>
        </is>
      </c>
      <c r="H107" s="262" t="n"/>
      <c r="I107" s="262" t="n"/>
      <c r="J107" s="262" t="n"/>
    </row>
  </sheetData>
  <sheetProtection selectLockedCells="0" selectUnlockedCells="0" algorithmName="SHA-512" sheet="1" objects="1" insertRows="1" insertHyperlinks="1" autoFilter="1" scenarios="1" formatColumns="1" deleteColumns="1" insertColumns="1" pivotTables="1" deleteRows="1" formatCells="1" saltValue="uh+rCls0ubScMKko/Z5UhQ==" formatRows="1" sort="1" spinCount="100000" hashValue="41bPLM2Yo3Eu+j4f6UscgyJ5FalEXxv523xCZ7eZSKth+ZF8m43BIuyiF4+veLeBWxu/4AaX9VLdX2nEUIgiLw=="/>
  <mergeCells count="84">
    <mergeCell ref="L17:M17"/>
    <mergeCell ref="C61:O61"/>
    <mergeCell ref="K64:O64"/>
    <mergeCell ref="B2:C4"/>
    <mergeCell ref="C62:F62"/>
    <mergeCell ref="C15:O15"/>
    <mergeCell ref="C64:F64"/>
    <mergeCell ref="J20:K22"/>
    <mergeCell ref="E6:L6"/>
    <mergeCell ref="J42:O42"/>
    <mergeCell ref="C26:O26"/>
    <mergeCell ref="C63:F63"/>
    <mergeCell ref="C17:D17"/>
    <mergeCell ref="C16:O16"/>
    <mergeCell ref="G66:J66"/>
    <mergeCell ref="M5:O5"/>
    <mergeCell ref="K66:O66"/>
    <mergeCell ref="G68:J68"/>
    <mergeCell ref="J28:O41"/>
    <mergeCell ref="K68:O68"/>
    <mergeCell ref="L23:M24"/>
    <mergeCell ref="N23:O24"/>
    <mergeCell ref="C14:D14"/>
    <mergeCell ref="C67:F67"/>
    <mergeCell ref="M6:O6"/>
    <mergeCell ref="E14:O14"/>
    <mergeCell ref="C20:D22"/>
    <mergeCell ref="J17:K17"/>
    <mergeCell ref="C69:F69"/>
    <mergeCell ref="E12:H12"/>
    <mergeCell ref="G67:J67"/>
    <mergeCell ref="H17:I17"/>
    <mergeCell ref="K12:O12"/>
    <mergeCell ref="C54:O54"/>
    <mergeCell ref="G62:J62"/>
    <mergeCell ref="E24:G24"/>
    <mergeCell ref="K65:O65"/>
    <mergeCell ref="E17:G17"/>
    <mergeCell ref="L20:O20"/>
    <mergeCell ref="E18:F18"/>
    <mergeCell ref="G65:J65"/>
    <mergeCell ref="J27:O27"/>
    <mergeCell ref="C66:F66"/>
    <mergeCell ref="P27:P28"/>
    <mergeCell ref="E7:L8"/>
    <mergeCell ref="P17:P18"/>
    <mergeCell ref="C68:F68"/>
    <mergeCell ref="G19:K19"/>
    <mergeCell ref="E13:O13"/>
    <mergeCell ref="N17:O17"/>
    <mergeCell ref="C12:D12"/>
    <mergeCell ref="J51:O51"/>
    <mergeCell ref="J23:K24"/>
    <mergeCell ref="C5:D8"/>
    <mergeCell ref="C27:I52"/>
    <mergeCell ref="C65:F65"/>
    <mergeCell ref="C23:D23"/>
    <mergeCell ref="E23:G23"/>
    <mergeCell ref="L18:M19"/>
    <mergeCell ref="E20:G22"/>
    <mergeCell ref="K62:O62"/>
    <mergeCell ref="C24:D24"/>
    <mergeCell ref="G64:J64"/>
    <mergeCell ref="M7:O7"/>
    <mergeCell ref="G63:J63"/>
    <mergeCell ref="E5:L5"/>
    <mergeCell ref="H20:I22"/>
    <mergeCell ref="C10:O11"/>
    <mergeCell ref="K63:O63"/>
    <mergeCell ref="E19:F19"/>
    <mergeCell ref="M8:O8"/>
    <mergeCell ref="J50:O50"/>
    <mergeCell ref="G18:K18"/>
    <mergeCell ref="I12:J12"/>
    <mergeCell ref="K67:O67"/>
    <mergeCell ref="C18:D19"/>
    <mergeCell ref="H23:I24"/>
    <mergeCell ref="J52:O52"/>
    <mergeCell ref="N18:O19"/>
    <mergeCell ref="C9:O9"/>
    <mergeCell ref="G69:J69"/>
    <mergeCell ref="J43:O49"/>
    <mergeCell ref="C13:D13"/>
    <mergeCell ref="K69:O69"/>
  </mergeCells>
  <dataValidations count="5">
    <dataValidation sqref="E13:O13" showDropDown="0" showInputMessage="1" showErrorMessage="1" allowBlank="1" type="list">
      <formula1>$G$85:$G$107</formula1>
    </dataValidation>
    <dataValidation sqref="E12:H12" showDropDown="0" showInputMessage="1" showErrorMessage="1" allowBlank="1" type="list">
      <formula1>$G$81:$G$84</formula1>
    </dataValidation>
    <dataValidation sqref="J17:K17" showDropDown="0" showInputMessage="1" showErrorMessage="1" allowBlank="1" type="list">
      <formula1>$J$81:$J$83</formula1>
    </dataValidation>
    <dataValidation sqref="J20:K22" showDropDown="0" showInputMessage="1" showErrorMessage="1" allowBlank="1" type="list">
      <formula1>$J$86:$J$92</formula1>
    </dataValidation>
    <dataValidation sqref="E20:G22" showDropDown="0" showInputMessage="1" showErrorMessage="1" allowBlank="1" type="list">
      <formula1>$J$84:$J$85</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40.xml><?xml version="1.0" encoding="utf-8"?>
<worksheet xmlns="http://schemas.openxmlformats.org/spreadsheetml/2006/main">
  <sheetPr codeName="Hoja126">
    <tabColor rgb="FFEDE394"/>
    <outlinePr summaryBelow="1" summaryRight="1"/>
    <pageSetUpPr fitToPage="1"/>
  </sheetPr>
  <dimension ref="A1:AB93"/>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Misional</t>
        </is>
      </c>
      <c r="F12" s="801" t="n"/>
      <c r="G12" s="801" t="n"/>
      <c r="H12" s="802" t="n"/>
      <c r="I12" s="763" t="inlineStr">
        <is>
          <t>NOMBRE DEL INDICADOR</t>
        </is>
      </c>
      <c r="J12" s="802" t="n"/>
      <c r="K12" s="463" t="inlineStr">
        <is>
          <t>Evaluación de las actividades desarrolladas - Educación Continuada</t>
        </is>
      </c>
      <c r="L12" s="801" t="n"/>
      <c r="M12" s="801" t="n"/>
      <c r="N12" s="801" t="n"/>
      <c r="O12" s="802" t="n"/>
      <c r="P12" s="245" t="n"/>
    </row>
    <row r="13" customFormat="1" s="243">
      <c r="B13" s="245" t="n"/>
      <c r="C13" s="684" t="inlineStr">
        <is>
          <t>PROCESO GESTIÓN</t>
        </is>
      </c>
      <c r="D13" s="802" t="n"/>
      <c r="E13" s="706" t="inlineStr">
        <is>
          <t>Interacción Social Universitaria</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Interacción Universitaria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0.8</v>
      </c>
      <c r="O17" s="802" t="n"/>
      <c r="P17" s="544" t="n"/>
    </row>
    <row r="18" customFormat="1" s="243">
      <c r="B18" s="245" t="n"/>
      <c r="C18" s="684" t="inlineStr">
        <is>
          <t>FORMULA</t>
        </is>
      </c>
      <c r="D18" s="800" t="n"/>
      <c r="E18" s="684" t="inlineStr">
        <is>
          <t>NUMERADOR</t>
        </is>
      </c>
      <c r="F18" s="802" t="n"/>
      <c r="G18" s="481" t="inlineStr">
        <is>
          <t>(# Evaluaciones Calificadas ≥ 4)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Total Evaluaciones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0 - 59,9%</t>
        </is>
      </c>
      <c r="M22" s="328" t="inlineStr">
        <is>
          <t>60% - 69,9%</t>
        </is>
      </c>
      <c r="N22" s="329" t="inlineStr">
        <is>
          <t>70% - 80%</t>
        </is>
      </c>
      <c r="O22" s="255" t="inlineStr">
        <is>
          <t>80,1% - 100%</t>
        </is>
      </c>
      <c r="P22" s="245" t="n"/>
    </row>
    <row r="23" ht="26.25" customFormat="1" customHeight="1" s="243">
      <c r="B23" s="245" t="n"/>
      <c r="C23" s="684" t="inlineStr">
        <is>
          <t>ORIGEN DE DATOS NUMERADOR</t>
        </is>
      </c>
      <c r="D23" s="802" t="n"/>
      <c r="E23" s="474" t="inlineStr">
        <is>
          <t>MIUr015 de los eventos realizados en el semestre</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4" t="inlineStr">
        <is>
          <t>Total MIUr015 recibidos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 xml:space="preserve">Las diferentes actividades de Educación Continuada cuentan con una aceptación notable de los usuarios de este servicio, lo cual se refleja en una aceptación que supera la meta propuesta. Esto, a pesar de los cambios que trajo consigo la contingencia derivada del COVID-19 donde la operación de los eventos se ha dado mediada por TICs. </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6.5" customFormat="1" customHeight="1" s="243">
      <c r="B31" s="245" t="n"/>
      <c r="C31" s="803" t="n"/>
      <c r="I31" s="804" t="n"/>
      <c r="J31" s="808" t="n"/>
      <c r="K31" s="808" t="n"/>
      <c r="L31" s="808" t="n"/>
      <c r="M31" s="808" t="n"/>
      <c r="N31" s="808" t="n"/>
      <c r="O31" s="807" t="n"/>
      <c r="P31" s="245" t="n"/>
    </row>
    <row r="32" ht="15.75" customFormat="1" customHeight="1" s="243">
      <c r="B32" s="245" t="n"/>
      <c r="C32" s="803" t="n"/>
      <c r="I32" s="804" t="n"/>
      <c r="J32" s="400" t="inlineStr">
        <is>
          <t>ACCIÓN FORMULADA</t>
        </is>
      </c>
      <c r="O32" s="804" t="n"/>
      <c r="P32" s="245" t="n"/>
    </row>
    <row r="33" ht="16.5" customFormat="1" customHeight="1" s="243">
      <c r="B33" s="245" t="n"/>
      <c r="C33" s="803" t="n"/>
      <c r="I33" s="804" t="n"/>
      <c r="J33" s="394" t="inlineStr">
        <is>
          <t>Continuar con la verificación del cumplimiento de las condiciones en los eventos de educación continuada, ya que se ha encontrado una alternativa en aprovechar el uso de herramientas TIC para garantizar su ejecución.</t>
        </is>
      </c>
      <c r="O33" s="804" t="n"/>
      <c r="P33" s="245" t="n"/>
    </row>
    <row r="34" ht="15.75" customFormat="1" customHeight="1" s="243">
      <c r="B34" s="245" t="n"/>
      <c r="C34" s="803" t="n"/>
      <c r="I34" s="804" t="n"/>
      <c r="O34" s="804" t="n"/>
      <c r="P34" s="245" t="n"/>
    </row>
    <row r="35" ht="15.75" customFormat="1" customHeight="1" s="243">
      <c r="B35" s="245" t="n"/>
      <c r="C35" s="803" t="n"/>
      <c r="I35" s="804" t="n"/>
      <c r="J35" s="808" t="n"/>
      <c r="K35" s="808" t="n"/>
      <c r="L35" s="808" t="n"/>
      <c r="M35" s="808" t="n"/>
      <c r="N35" s="808" t="n"/>
      <c r="O35" s="807" t="n"/>
      <c r="P35" s="245" t="n"/>
    </row>
    <row r="36" ht="15.75" customFormat="1" customHeight="1" s="243">
      <c r="B36" s="245" t="n"/>
      <c r="C36" s="803" t="n"/>
      <c r="I36" s="804" t="n"/>
      <c r="J36" s="400" t="inlineStr">
        <is>
          <t xml:space="preserve">RESPONSABLE </t>
        </is>
      </c>
      <c r="O36" s="804" t="n"/>
      <c r="P36" s="245" t="n"/>
    </row>
    <row r="37" ht="15.75" customFormat="1" customHeight="1" s="243">
      <c r="B37" s="245" t="n"/>
      <c r="C37" s="803" t="n"/>
      <c r="I37" s="804" t="n"/>
      <c r="J37" s="402">
        <f>E14</f>
        <v/>
      </c>
      <c r="O37" s="804" t="n"/>
      <c r="P37" s="245" t="n"/>
    </row>
    <row r="38" ht="16.5" customFormat="1" customHeight="1" s="243">
      <c r="B38" s="245" t="n"/>
      <c r="C38" s="806" t="n"/>
      <c r="D38" s="808" t="n"/>
      <c r="E38" s="808" t="n"/>
      <c r="F38" s="808" t="n"/>
      <c r="G38" s="808" t="n"/>
      <c r="H38" s="808" t="n"/>
      <c r="I38" s="807" t="n"/>
      <c r="J38" s="418" t="n"/>
      <c r="K38" s="808" t="n"/>
      <c r="L38" s="808" t="n"/>
      <c r="M38" s="808" t="n"/>
      <c r="N38" s="808" t="n"/>
      <c r="O38" s="807" t="n"/>
      <c r="P38" s="245" t="n"/>
    </row>
    <row r="39" ht="16.5" customFormat="1" customHeight="1" s="243">
      <c r="B39" s="245" t="n"/>
      <c r="C39" s="319" t="n"/>
      <c r="D39" s="319" t="n"/>
      <c r="E39" s="319" t="n"/>
      <c r="F39" s="319" t="n"/>
      <c r="G39" s="319" t="n"/>
      <c r="H39" s="319" t="n"/>
      <c r="I39" s="319" t="n"/>
      <c r="J39" s="319" t="n"/>
      <c r="K39" s="319" t="n"/>
      <c r="L39" s="319" t="n"/>
      <c r="M39" s="319" t="n"/>
      <c r="N39" s="319" t="n"/>
      <c r="O39" s="319" t="n"/>
      <c r="P39" s="245" t="n"/>
    </row>
    <row r="40" ht="15" customFormat="1" customHeight="1" s="247">
      <c r="B40" s="246" t="n"/>
      <c r="C40" s="819" t="inlineStr">
        <is>
          <t>PERIODO DE EVALUACIÓN</t>
        </is>
      </c>
      <c r="D40" s="808" t="n"/>
      <c r="E40" s="808" t="n"/>
      <c r="F40" s="808" t="n"/>
      <c r="G40" s="808" t="n"/>
      <c r="H40" s="808" t="n"/>
      <c r="I40" s="808" t="n"/>
      <c r="J40" s="808" t="n"/>
      <c r="K40" s="808" t="n"/>
      <c r="L40" s="808" t="n"/>
      <c r="M40" s="808" t="n"/>
      <c r="N40" s="808" t="n"/>
      <c r="O40" s="807" t="n"/>
      <c r="P40" s="246" t="n"/>
    </row>
    <row r="41" customFormat="1" s="247">
      <c r="B41" s="246" t="n"/>
      <c r="C41" s="684" t="inlineStr">
        <is>
          <t>MES</t>
        </is>
      </c>
      <c r="D41" s="762">
        <f>IF(J23="MENSUAL","ENERO",IF(J23="TRIMESTRAL","MARZO",IF(J23="SEMESTRAL","JUNIO",IF(J23="ANUAL",YEAR(TODAY()),""))))</f>
        <v/>
      </c>
      <c r="E41" s="762">
        <f>IF(J23="MENSUAL","FEBRERO",IF(J23="TRIMESTRAL","JUNIO",IF(J23="SEMESTRAL","DICIEMBRE","")))</f>
        <v/>
      </c>
      <c r="F41" s="762">
        <f>IF(J23="MENSUAL","MARZO",IF(J23="TRIMESTRAL","SEPTIEMBRE",""))</f>
        <v/>
      </c>
      <c r="G41" s="762">
        <f>IF(J23="MENSUAL","ABRIL",IF(J23="TRIMESTRAL","DICIEMBRE",""))</f>
        <v/>
      </c>
      <c r="H41" s="762">
        <f>IF(J23="MENSUAL","MAYO","")</f>
        <v/>
      </c>
      <c r="I41" s="762">
        <f>IF(J23="MENSUAL","JUNIO","")</f>
        <v/>
      </c>
      <c r="J41" s="762">
        <f>IF(J23="MENSUAL","JULIO","")</f>
        <v/>
      </c>
      <c r="K41" s="762">
        <f>IF(J23="MENSUAL","AGOSTO","")</f>
        <v/>
      </c>
      <c r="L41" s="762">
        <f>IF(J23="MENSUAL","SEPTIEMBRE","")</f>
        <v/>
      </c>
      <c r="M41" s="762">
        <f>IF(J23="MENSUAL","OCTUBRE","")</f>
        <v/>
      </c>
      <c r="N41" s="762">
        <f>IF(J23="MENSUAL","NOVIEMBRE","")</f>
        <v/>
      </c>
      <c r="O41" s="762">
        <f>IF(J23="MENSUAL","DICIEMBRE","")</f>
        <v/>
      </c>
      <c r="P41" s="246" t="n"/>
    </row>
    <row r="42" ht="25.5" customFormat="1" customHeight="1" s="247">
      <c r="B42" s="246" t="n"/>
      <c r="C42" s="168">
        <f>G18</f>
        <v/>
      </c>
      <c r="D42" s="762" t="n">
        <v>128</v>
      </c>
      <c r="E42" s="762" t="n"/>
      <c r="F42" s="762" t="n"/>
      <c r="G42" s="762" t="n"/>
      <c r="H42" s="762" t="n"/>
      <c r="I42" s="762" t="n"/>
      <c r="J42" s="762" t="n"/>
      <c r="K42" s="762" t="n"/>
      <c r="L42" s="762" t="n"/>
      <c r="M42" s="762" t="n"/>
      <c r="N42" s="762" t="n"/>
      <c r="O42" s="762" t="n"/>
      <c r="P42" s="246" t="n"/>
    </row>
    <row r="43" ht="27.75" customFormat="1" customHeight="1" s="247">
      <c r="B43" s="246" t="n"/>
      <c r="C43" s="168">
        <f>G19</f>
        <v/>
      </c>
      <c r="D43" s="762" t="n">
        <v>155</v>
      </c>
      <c r="E43" s="762" t="n"/>
      <c r="F43" s="762" t="n"/>
      <c r="G43" s="762" t="n"/>
      <c r="H43" s="762" t="n"/>
      <c r="I43" s="762" t="n"/>
      <c r="J43" s="762" t="n"/>
      <c r="K43" s="762" t="n"/>
      <c r="L43" s="762" t="n"/>
      <c r="M43" s="762" t="n"/>
      <c r="N43" s="762" t="n"/>
      <c r="O43" s="762" t="n"/>
      <c r="P43" s="248" t="n"/>
    </row>
    <row r="44" customFormat="1" s="247">
      <c r="B44" s="246" t="n"/>
      <c r="C44" s="344" t="inlineStr">
        <is>
          <t xml:space="preserve">VALOR </t>
        </is>
      </c>
      <c r="D44" s="265">
        <f>IFERROR(IF($E$17=1,D42/D43,IF($E$17=2,D42,"")),"")</f>
        <v/>
      </c>
      <c r="E44" s="265">
        <f>IFERROR(IF($E$17=1,E42/E43,IF($E$17=2,E42,"")),"")</f>
        <v/>
      </c>
      <c r="F44" s="265">
        <f>IFERROR(IF($E$17=1,F42/F43,IF($E$17=2,F42,"")),"")</f>
        <v/>
      </c>
      <c r="G44" s="265">
        <f>IFERROR(IF($E$17=1,G42/G43,IF($E$17=2,G42,"")),"")</f>
        <v/>
      </c>
      <c r="H44" s="265">
        <f>IFERROR(IF($E$17=1,H42/H43,IF($E$17=2,H42,"")),"")</f>
        <v/>
      </c>
      <c r="I44" s="265">
        <f>IFERROR(IF($E$17=1,I42/I43,IF($E$17=2,I42,"")),"")</f>
        <v/>
      </c>
      <c r="J44" s="265">
        <f>IFERROR(IF($E$17=1,J42/J43,IF($E$17=2,J42,"")),"")</f>
        <v/>
      </c>
      <c r="K44" s="265">
        <f>IFERROR(IF($E$17=1,K42/K43,IF($E$17=2,K42,"")),"")</f>
        <v/>
      </c>
      <c r="L44" s="265">
        <f>IFERROR(IF($E$17=1,L42/L43,IF($E$17=2,L42,"")),"")</f>
        <v/>
      </c>
      <c r="M44" s="265">
        <f>IFERROR(IF($E$17=1,M42/M43,IF($E$17=2,M42,"")),"")</f>
        <v/>
      </c>
      <c r="N44" s="265">
        <f>IFERROR(IF($E$17=1,N42/N43,IF($E$17=2,N42,"")),"")</f>
        <v/>
      </c>
      <c r="O44" s="265">
        <f>IFERROR(IF($E$17=1,O42/O43,IF($E$17=2,O42,"")),"")</f>
        <v/>
      </c>
      <c r="P44" s="246" t="n"/>
    </row>
    <row r="45" customFormat="1" s="247">
      <c r="B45" s="246" t="n"/>
      <c r="C45" s="347" t="inlineStr">
        <is>
          <t>META PONDERADA</t>
        </is>
      </c>
      <c r="D45"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45" s="265">
        <f>IF(AND(N23="ANUAL",J23="MENSUAL"),N17/12+D45,IF(AND(N23="ANUAL",J23="TRIMESTRAL"),N17/4+D45,IF(AND(N23="ANUAL",J23="SEMESTRAL"),N17/2+D45,IF(AND(N23="SEMESTRAL",J23="MENSUAL"),N17/6+D45,IF(AND(N23="SEMESTRAL",J23="TRIMESTRAL"),N17/2+D45,IF(AND(N23="SEMESTRAL",J23="SEMESTRAL"),N17,IF(AND(N23="TRIMESTRAL",J23="MENSUAL"),N17/3+D45,IF(AND(N23="TRIMESTRAL",J23="TRIMESTRAL"),N17,IF(AND(N23="MENSUAL",J23="MENSUAL"),N17,"")))))))))</f>
        <v/>
      </c>
      <c r="F45" s="265">
        <f>IF(AND(N23="ANUAL",J23="MENSUAL"),N17/12+E45,IF(AND(N23="ANUAL",J23="TRIMESTRAL"),N17/4+E45,IF(AND(N23="SEMESTRAL",J23="MENSUAL"),N17/6+E45,IF(AND(N23="SEMESTRAL",J23="TRIMESTRAL"),N17/2,IF(AND(N23="TRIMESTRAL",J23="MENSUAL"),N17/3+E45,IF(AND(N23="TRIMESTRAL",J23="TRIMESTRAL"),N17,IF(AND(N23="MENSUAL",J23="MENSUAL"),N17,"")))))))</f>
        <v/>
      </c>
      <c r="G45" s="265">
        <f>IF(AND(N23="ANUAL",J23="MENSUAL"),N17/12+F45,IF(AND(N23="ANUAL",J23="TRIMESTRAL"),N17/4+F45,IF(AND(N23="SEMESTRAL",J23="MENSUAL"),N17/6+F45,IF(AND(N23="SEMESTRAL",J23="TRIMESTRAL"),N17/2+F45,IF(AND(N23="TRIMESTRAL",J23="MENSUAL"),N17/3,IF(AND(N23="TRIMESTRAL",J23="TRIMESTRAL"),N17,IF(AND(N23="MENSUAL",J23="MENSUAL"),N17,"")))))))</f>
        <v/>
      </c>
      <c r="H45" s="265">
        <f>IF(AND($N$23="ANUAL",$J$23="MENSUAL"),$N$17/12+G45,IF(AND(N23="SEMESTRAL",J23="MENSUAL"),N17/6+G45,IF(AND(N23="TRIMESTRAL",J23="MENSUAL"),N17/3+G45,IF(AND(N23="MENSUAL",J23="MENSUAL"),N17,""))))</f>
        <v/>
      </c>
      <c r="I45" s="265">
        <f>IF(AND($N$23="ANUAL",$J$23="MENSUAL"),$N$17/12+H45,IF(AND(N23="SEMESTRAL",J23="MENSUAL"),N17/6+H45,IF(AND(N23="TRIMESTRAL",J23="MENSUAL"),N17/3+H45,IF(AND(N23="MENSUAL",J23="MENSUAL"),N17,""))))</f>
        <v/>
      </c>
      <c r="J45" s="265">
        <f>IF(AND($N$23="ANUAL",$J$23="MENSUAL"),$N$17/12+I45,IF(AND(N23="SEMESTRAL",J23="MENSUAL"),N17/6,IF(AND(N23="TRIMESTRAL",J23="MENSUAL"),N17/3,IF(AND(N23="MENSUAL",J23="MENSUAL"),N17,""))))</f>
        <v/>
      </c>
      <c r="K45" s="265">
        <f>IF(AND($N$23="ANUAL",$J$23="MENSUAL"),$N$17/12+J45,IF(AND(N23="SEMESTRAL",J23="MENSUAL"),N17/6+J45,IF(AND(N23="TRIMESTRAL",J23="MENSUAL"),N17/3+J45,IF(AND(N23="MENSUAL",J23="MENSUAL"),N17,""))))</f>
        <v/>
      </c>
      <c r="L45" s="265">
        <f>IF(AND($N$23="ANUAL",$J$23="MENSUAL"),$N$17/12+K45,IF(AND(N23="SEMESTRAL",J23="MENSUAL"),N17/6+K45,IF(AND(N23="TRIMESTRAL",J23="MENSUAL"),N17/3+K45,IF(AND(N23="MENSUAL",J23="MENSUAL"),N17,""))))</f>
        <v/>
      </c>
      <c r="M45" s="265">
        <f>IF(AND($N$23="ANUAL",$J$23="MENSUAL"),$N$17/12+L45,IF(AND(N23="SEMESTRAL",J23="MENSUAL"),N17/6+L45,IF(AND(N23="TRIMESTRAL",J23="MENSUAL"),N17/3,IF(AND(N23="MENSUAL",J23="MENSUAL"),N17,""))))</f>
        <v/>
      </c>
      <c r="N45" s="265">
        <f>IF(AND($N$23="ANUAL",$J$23="MENSUAL"),$N$17/12+M45,IF(AND(N23="SEMESTRAL",J23="MENSUAL"),N17/6+M45,IF(AND(N23="TRIMESTRAL",J23="MENSUAL"),N17/3+M45,IF(AND(N23="MENSUAL",J23="MENSUAL"),N17,""))))</f>
        <v/>
      </c>
      <c r="O45" s="265">
        <f>IF(AND($N$23="ANUAL",$J$23="MENSUAL"),$N$17/12+N45,IF(AND(N23="SEMESTRAL",J23="MENSUAL"),N17/6+N45,IF(AND(N23="TRIMESTRAL",J23="MENSUAL"),N17/3+N45,IF(AND(N23="MENSUAL",J23="MENSUAL"),N17,""))))</f>
        <v/>
      </c>
      <c r="P45" s="246" t="n"/>
    </row>
    <row r="46" customFormat="1" s="247">
      <c r="B46" s="246" t="n"/>
      <c r="C46" s="319" t="n"/>
      <c r="D46" s="319" t="n"/>
      <c r="E46" s="319" t="n"/>
      <c r="F46" s="319" t="n"/>
      <c r="G46" s="319" t="n"/>
      <c r="H46" s="319" t="n"/>
      <c r="I46" s="319" t="n"/>
      <c r="J46" s="319" t="n"/>
      <c r="K46" s="319" t="n"/>
      <c r="L46" s="319" t="n"/>
      <c r="M46" s="319" t="n"/>
      <c r="N46" s="319" t="n"/>
      <c r="O46" s="319" t="n"/>
      <c r="P46" s="246" t="n"/>
    </row>
    <row r="47" customFormat="1" s="317">
      <c r="A47" s="316" t="n"/>
      <c r="B47" s="318" t="n"/>
      <c r="C47" s="779" t="inlineStr">
        <is>
          <t>NIVEL DE SEGREGACIÓN *</t>
        </is>
      </c>
      <c r="D47" s="805" t="n"/>
      <c r="E47" s="805" t="n"/>
      <c r="F47" s="805" t="n"/>
      <c r="G47" s="805" t="n"/>
      <c r="H47" s="805" t="n"/>
      <c r="I47" s="805" t="n"/>
      <c r="J47" s="805" t="n"/>
      <c r="K47" s="805" t="n"/>
      <c r="L47" s="805" t="n"/>
      <c r="M47" s="805" t="n"/>
      <c r="N47" s="805" t="n"/>
      <c r="O47" s="800" t="n"/>
      <c r="P47" s="318" t="n"/>
      <c r="Q47" s="316" t="n"/>
      <c r="R47" s="316" t="n"/>
      <c r="S47" s="316" t="n"/>
      <c r="T47" s="316" t="n"/>
      <c r="U47" s="316" t="n"/>
      <c r="V47" s="316" t="n"/>
      <c r="W47" s="316" t="n"/>
      <c r="X47" s="316" t="n"/>
      <c r="Y47" s="316" t="n"/>
      <c r="Z47" s="316" t="n"/>
      <c r="AA47" s="316" t="n"/>
      <c r="AB47" s="316" t="n"/>
    </row>
    <row r="48" customFormat="1" s="317">
      <c r="A48" s="316" t="n"/>
      <c r="B48" s="318" t="n"/>
      <c r="C48" s="781" t="inlineStr">
        <is>
          <t>UNIDAD SEGREGADA (Ej. Facultad, Programa Académico, Área)</t>
        </is>
      </c>
      <c r="D48" s="820" t="n"/>
      <c r="E48" s="820" t="n"/>
      <c r="F48" s="821" t="n"/>
      <c r="G48" s="781" t="inlineStr">
        <is>
          <t>RESULTADO</t>
        </is>
      </c>
      <c r="H48" s="820" t="n"/>
      <c r="I48" s="820" t="n"/>
      <c r="J48" s="821" t="n"/>
      <c r="K48" s="781" t="inlineStr">
        <is>
          <t>ANALISIS DE DATOS SEGREGADO</t>
        </is>
      </c>
      <c r="L48" s="820" t="n"/>
      <c r="M48" s="820" t="n"/>
      <c r="N48" s="820" t="n"/>
      <c r="O48" s="821" t="n"/>
      <c r="P48" s="318" t="n"/>
      <c r="Q48" s="316" t="n"/>
      <c r="R48" s="316" t="n"/>
      <c r="S48" s="316" t="n"/>
      <c r="T48" s="316" t="n"/>
      <c r="U48" s="316" t="n"/>
      <c r="V48" s="316" t="n"/>
      <c r="W48" s="316" t="n"/>
      <c r="X48" s="316" t="n"/>
      <c r="Y48" s="316" t="n"/>
      <c r="Z48" s="316" t="n"/>
      <c r="AA48" s="316" t="n"/>
      <c r="AB48" s="316" t="n"/>
    </row>
    <row r="49" customFormat="1" s="317">
      <c r="A49" s="316" t="n"/>
      <c r="B49" s="318" t="n"/>
      <c r="C49" s="785" t="n"/>
      <c r="D49" s="820" t="n"/>
      <c r="E49" s="820" t="n"/>
      <c r="F49" s="821" t="n"/>
      <c r="G49" s="392" t="n"/>
      <c r="H49" s="820" t="n"/>
      <c r="I49" s="820" t="n"/>
      <c r="J49" s="821" t="n"/>
      <c r="K49" s="785" t="n"/>
      <c r="L49" s="820" t="n"/>
      <c r="M49" s="820" t="n"/>
      <c r="N49" s="820" t="n"/>
      <c r="O49" s="821" t="n"/>
      <c r="P49" s="318" t="n"/>
      <c r="Q49" s="316" t="n"/>
      <c r="R49" s="316" t="n"/>
      <c r="S49" s="316" t="n"/>
      <c r="T49" s="316" t="n"/>
      <c r="U49" s="316" t="n"/>
      <c r="V49" s="316" t="n"/>
      <c r="W49" s="316" t="n"/>
      <c r="X49" s="316" t="n"/>
      <c r="Y49" s="316" t="n"/>
      <c r="Z49" s="316" t="n"/>
      <c r="AA49" s="316" t="n"/>
      <c r="AB49" s="316" t="n"/>
    </row>
    <row r="50" customFormat="1" s="317">
      <c r="A50" s="316" t="n"/>
      <c r="B50" s="318" t="n"/>
      <c r="C50" s="785" t="n"/>
      <c r="D50" s="820" t="n"/>
      <c r="E50" s="820" t="n"/>
      <c r="F50" s="821" t="n"/>
      <c r="G50" s="392" t="n"/>
      <c r="H50" s="820" t="n"/>
      <c r="I50" s="820" t="n"/>
      <c r="J50" s="821" t="n"/>
      <c r="K50" s="785" t="n"/>
      <c r="L50" s="820" t="n"/>
      <c r="M50" s="820" t="n"/>
      <c r="N50" s="820" t="n"/>
      <c r="O50" s="821" t="n"/>
      <c r="P50" s="318" t="n"/>
      <c r="Q50" s="316" t="n"/>
      <c r="R50" s="316" t="n"/>
      <c r="S50" s="316" t="n"/>
      <c r="T50" s="316" t="n"/>
      <c r="U50" s="316" t="n"/>
      <c r="V50" s="316" t="n"/>
      <c r="W50" s="316" t="n"/>
      <c r="X50" s="316" t="n"/>
      <c r="Y50" s="316" t="n"/>
      <c r="Z50" s="316" t="n"/>
      <c r="AA50" s="316" t="n"/>
      <c r="AB50" s="316" t="n"/>
    </row>
    <row r="51" customFormat="1" s="317">
      <c r="A51" s="316" t="n"/>
      <c r="B51" s="318" t="n"/>
      <c r="C51" s="785" t="n"/>
      <c r="D51" s="820" t="n"/>
      <c r="E51" s="820" t="n"/>
      <c r="F51" s="821" t="n"/>
      <c r="G51" s="392" t="n"/>
      <c r="H51" s="820" t="n"/>
      <c r="I51" s="820" t="n"/>
      <c r="J51" s="821" t="n"/>
      <c r="K51" s="785" t="n"/>
      <c r="L51" s="820" t="n"/>
      <c r="M51" s="820" t="n"/>
      <c r="N51" s="820" t="n"/>
      <c r="O51" s="821" t="n"/>
      <c r="P51" s="318" t="n"/>
      <c r="Q51" s="316" t="n"/>
      <c r="R51" s="316" t="n"/>
      <c r="S51" s="316" t="n"/>
      <c r="T51" s="316" t="n"/>
      <c r="U51" s="316" t="n"/>
      <c r="V51" s="316" t="n"/>
      <c r="W51" s="316" t="n"/>
      <c r="X51" s="316" t="n"/>
      <c r="Y51" s="316" t="n"/>
      <c r="Z51" s="316" t="n"/>
      <c r="AA51" s="316" t="n"/>
      <c r="AB51" s="316" t="n"/>
    </row>
    <row r="52" customFormat="1" s="317">
      <c r="A52" s="316" t="n"/>
      <c r="B52" s="318" t="n"/>
      <c r="C52" s="785" t="n"/>
      <c r="D52" s="820" t="n"/>
      <c r="E52" s="820" t="n"/>
      <c r="F52" s="821" t="n"/>
      <c r="G52" s="785" t="n"/>
      <c r="H52" s="820" t="n"/>
      <c r="I52" s="820" t="n"/>
      <c r="J52" s="821" t="n"/>
      <c r="K52" s="785" t="n"/>
      <c r="L52" s="820" t="n"/>
      <c r="M52" s="820" t="n"/>
      <c r="N52" s="820" t="n"/>
      <c r="O52" s="821" t="n"/>
      <c r="P52" s="318" t="n"/>
      <c r="Q52" s="316" t="n"/>
      <c r="R52" s="316" t="n"/>
      <c r="S52" s="316" t="n"/>
      <c r="T52" s="316" t="n"/>
      <c r="U52" s="316" t="n"/>
      <c r="V52" s="316" t="n"/>
      <c r="W52" s="316" t="n"/>
      <c r="X52" s="316" t="n"/>
      <c r="Y52" s="316" t="n"/>
      <c r="Z52" s="316" t="n"/>
      <c r="AA52" s="316" t="n"/>
      <c r="AB52" s="316" t="n"/>
    </row>
    <row r="53" customFormat="1" s="317">
      <c r="A53" s="316" t="n"/>
      <c r="B53" s="318" t="n"/>
      <c r="C53" s="785" t="n"/>
      <c r="D53" s="820" t="n"/>
      <c r="E53" s="820" t="n"/>
      <c r="F53" s="821" t="n"/>
      <c r="G53" s="785" t="n"/>
      <c r="H53" s="820" t="n"/>
      <c r="I53" s="820" t="n"/>
      <c r="J53" s="821" t="n"/>
      <c r="K53" s="785" t="n"/>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785"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8" t="n"/>
      <c r="D55" s="812" t="n"/>
      <c r="E55" s="812" t="n"/>
      <c r="F55" s="812" t="n"/>
      <c r="G55" s="788" t="n"/>
      <c r="H55" s="812" t="n"/>
      <c r="I55" s="812" t="n"/>
      <c r="J55" s="812" t="n"/>
      <c r="K55" s="788" t="n"/>
      <c r="L55" s="812" t="n"/>
      <c r="M55" s="812" t="n"/>
      <c r="N55" s="812" t="n"/>
      <c r="O55" s="812" t="n"/>
      <c r="P55" s="318" t="n"/>
      <c r="Q55" s="316" t="n"/>
      <c r="R55" s="316" t="n"/>
      <c r="S55" s="316" t="n"/>
      <c r="T55" s="316" t="n"/>
      <c r="U55" s="316" t="n"/>
      <c r="V55" s="316" t="n"/>
      <c r="W55" s="316" t="n"/>
      <c r="X55" s="316" t="n"/>
      <c r="Y55" s="316" t="n"/>
      <c r="Z55" s="316" t="n"/>
      <c r="AA55" s="316" t="n"/>
      <c r="AB55" s="316" t="n"/>
    </row>
    <row r="56" customFormat="1" s="317">
      <c r="A56" s="316" t="n"/>
      <c r="B56" s="318" t="n"/>
      <c r="C56" s="349" t="n"/>
      <c r="D56" s="350" t="n"/>
      <c r="E56" s="350" t="n"/>
      <c r="F56" s="350" t="n"/>
      <c r="G56" s="350" t="n"/>
      <c r="H56" s="350" t="n"/>
      <c r="I56" s="350" t="n"/>
      <c r="J56" s="350" t="n"/>
      <c r="K56" s="350" t="n"/>
      <c r="L56" s="350" t="n"/>
      <c r="M56" s="350" t="n"/>
      <c r="N56" s="350" t="n"/>
      <c r="O56" s="350" t="n"/>
      <c r="P56" s="318" t="n"/>
      <c r="Q56" s="316" t="n"/>
      <c r="R56" s="316" t="n"/>
      <c r="S56" s="316" t="n"/>
      <c r="T56" s="316" t="n"/>
      <c r="U56" s="316" t="n"/>
      <c r="V56" s="316" t="n"/>
      <c r="W56" s="316" t="n"/>
      <c r="X56" s="316" t="n"/>
      <c r="Y56" s="316" t="n"/>
      <c r="Z56" s="316" t="n"/>
      <c r="AA56" s="316" t="n"/>
      <c r="AB56" s="316" t="n"/>
    </row>
    <row r="57" customFormat="1" s="317">
      <c r="A57" s="316" t="n"/>
      <c r="B57" s="318" t="n"/>
      <c r="C57" s="349" t="n"/>
      <c r="D57" s="350" t="n"/>
      <c r="E57" s="350" t="n"/>
      <c r="F57" s="350" t="n"/>
      <c r="G57" s="350" t="n"/>
      <c r="H57" s="350" t="n"/>
      <c r="I57" s="350" t="n"/>
      <c r="J57" s="350" t="n"/>
      <c r="K57" s="350" t="n"/>
      <c r="L57" s="350" t="n"/>
      <c r="M57" s="350" t="n"/>
      <c r="N57" s="350" t="n"/>
      <c r="O57" s="350" t="n"/>
      <c r="P57" s="318" t="n"/>
      <c r="Q57" s="316" t="n"/>
      <c r="R57" s="316" t="n"/>
      <c r="S57" s="316" t="n"/>
      <c r="T57" s="316" t="n"/>
      <c r="U57" s="316" t="n"/>
      <c r="V57" s="316" t="n"/>
      <c r="W57" s="316" t="n"/>
      <c r="X57" s="316" t="n"/>
      <c r="Y57" s="316" t="n"/>
      <c r="Z57" s="316" t="n"/>
      <c r="AA57" s="316" t="n"/>
      <c r="AB57" s="316" t="n"/>
    </row>
    <row r="58" customFormat="1" s="317">
      <c r="A58" s="316" t="n"/>
      <c r="B58" s="318" t="n"/>
      <c r="C58" s="349" t="n"/>
      <c r="D58" s="350" t="n"/>
      <c r="E58" s="350" t="n"/>
      <c r="F58" s="350" t="n"/>
      <c r="G58" s="350" t="n"/>
      <c r="H58" s="350" t="n"/>
      <c r="I58" s="350" t="n"/>
      <c r="J58" s="350" t="n"/>
      <c r="K58" s="350" t="n"/>
      <c r="L58" s="350" t="n"/>
      <c r="M58" s="350" t="n"/>
      <c r="N58" s="350" t="n"/>
      <c r="O58" s="350" t="n"/>
      <c r="P58" s="318" t="n"/>
      <c r="Q58" s="316" t="n"/>
      <c r="R58" s="316" t="n"/>
      <c r="S58" s="316" t="n"/>
      <c r="T58" s="316" t="n"/>
      <c r="U58" s="316" t="n"/>
      <c r="V58" s="316" t="n"/>
      <c r="W58" s="316" t="n"/>
      <c r="X58" s="316" t="n"/>
      <c r="Y58" s="316" t="n"/>
      <c r="Z58" s="316" t="n"/>
      <c r="AA58" s="316" t="n"/>
      <c r="AB58" s="316" t="n"/>
    </row>
    <row r="61" customFormat="1" s="260">
      <c r="C61" s="259" t="n"/>
      <c r="D61" s="259" t="n"/>
      <c r="E61" s="259" t="n"/>
      <c r="F61" s="259" t="n"/>
      <c r="G61" s="259" t="n"/>
      <c r="H61" s="259" t="n"/>
      <c r="I61" s="259" t="n"/>
      <c r="J61" s="259" t="n"/>
      <c r="K61" s="259" t="n"/>
      <c r="L61" s="259" t="n"/>
      <c r="M61" s="259" t="n"/>
      <c r="N61" s="259" t="n"/>
      <c r="O61" s="259" t="n"/>
    </row>
    <row r="62" customFormat="1" s="260">
      <c r="C62" s="259" t="n"/>
      <c r="D62" s="259" t="n"/>
      <c r="E62" s="259" t="n"/>
      <c r="F62" s="259" t="n"/>
      <c r="G62" s="259" t="n"/>
      <c r="H62" s="259" t="n"/>
      <c r="I62" s="259" t="n"/>
      <c r="J62" s="259" t="n"/>
      <c r="K62" s="259" t="n"/>
      <c r="L62" s="259" t="n"/>
      <c r="M62" s="259" t="n"/>
      <c r="N62" s="259" t="n"/>
      <c r="O62" s="259" t="n"/>
    </row>
    <row r="63" customFormat="1" s="260">
      <c r="C63" s="259" t="n"/>
      <c r="D63" s="259" t="n"/>
      <c r="E63" s="259" t="n"/>
      <c r="F63" s="259" t="n"/>
      <c r="G63" s="259" t="n"/>
      <c r="H63" s="259" t="n"/>
      <c r="I63" s="259" t="n"/>
      <c r="J63" s="259" t="n"/>
      <c r="K63" s="259" t="n"/>
      <c r="L63" s="259" t="n"/>
      <c r="M63" s="259" t="n"/>
      <c r="N63" s="259" t="n"/>
      <c r="O63" s="259" t="n"/>
    </row>
    <row r="64" customFormat="1" s="260">
      <c r="C64" s="259" t="n"/>
      <c r="D64" s="259" t="n"/>
      <c r="E64" s="259" t="n"/>
      <c r="F64" s="259" t="n"/>
      <c r="G64" s="259" t="n"/>
      <c r="H64" s="259" t="n"/>
      <c r="I64" s="259" t="n"/>
      <c r="J64" s="259" t="n"/>
      <c r="K64" s="259" t="n"/>
      <c r="L64" s="259" t="n"/>
      <c r="M64" s="259" t="n"/>
      <c r="N64" s="259" t="n"/>
      <c r="O64" s="259" t="n"/>
    </row>
    <row r="65" customFormat="1" s="260">
      <c r="C65" s="259" t="n"/>
      <c r="D65" s="259" t="n"/>
      <c r="E65" s="259" t="n"/>
      <c r="F65" s="259" t="n"/>
      <c r="G65" s="259" t="n"/>
      <c r="H65" s="259" t="n"/>
      <c r="I65" s="259" t="n"/>
      <c r="J65" s="259" t="n"/>
      <c r="K65" s="259" t="n"/>
      <c r="L65" s="259" t="n"/>
      <c r="M65" s="259" t="n"/>
      <c r="N65" s="259" t="n"/>
      <c r="O65" s="259"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355" t="inlineStr">
        <is>
          <t>Estratégico</t>
        </is>
      </c>
      <c r="H67" s="262" t="n"/>
      <c r="I67" s="262" t="n"/>
      <c r="J67" s="355" t="inlineStr">
        <is>
          <t>Eficacia</t>
        </is>
      </c>
      <c r="K67" s="259" t="n"/>
      <c r="L67" s="259" t="n"/>
      <c r="M67" s="259" t="n"/>
      <c r="N67" s="259" t="n"/>
      <c r="O67" s="259" t="n"/>
    </row>
    <row r="68" customFormat="1" s="260">
      <c r="C68" s="259" t="n"/>
      <c r="D68" s="259" t="n"/>
      <c r="E68" s="259" t="n"/>
      <c r="F68" s="259" t="n"/>
      <c r="G68" s="355" t="inlineStr">
        <is>
          <t>Misional</t>
        </is>
      </c>
      <c r="H68" s="262" t="n"/>
      <c r="I68" s="262" t="n"/>
      <c r="J68" s="355" t="inlineStr">
        <is>
          <t>Eficiencia</t>
        </is>
      </c>
      <c r="K68" s="259" t="n"/>
      <c r="L68" s="259" t="n"/>
      <c r="M68" s="259" t="n"/>
      <c r="N68" s="259" t="n"/>
      <c r="O68" s="259" t="n"/>
    </row>
    <row r="69" customFormat="1" s="260">
      <c r="C69" s="259" t="n"/>
      <c r="D69" s="259" t="n"/>
      <c r="E69" s="259" t="n"/>
      <c r="F69" s="259" t="n"/>
      <c r="G69" s="355" t="inlineStr">
        <is>
          <t>Apoyo</t>
        </is>
      </c>
      <c r="H69" s="262" t="n"/>
      <c r="I69" s="262" t="n"/>
      <c r="J69" s="355" t="inlineStr">
        <is>
          <t>Acreditación</t>
        </is>
      </c>
      <c r="K69" s="259" t="n"/>
      <c r="L69" s="259" t="n"/>
      <c r="M69" s="259" t="n"/>
      <c r="N69" s="259" t="n"/>
      <c r="O69" s="259" t="n"/>
    </row>
    <row r="70" customFormat="1" s="260">
      <c r="C70" s="259" t="n"/>
      <c r="D70" s="259" t="n"/>
      <c r="E70" s="259" t="n"/>
      <c r="F70" s="259" t="n"/>
      <c r="G70" s="355" t="inlineStr">
        <is>
          <t>Seguimiento, Medición, Análisis y Evaluación</t>
        </is>
      </c>
      <c r="H70" s="262" t="n"/>
      <c r="I70" s="262" t="n"/>
      <c r="J70" s="355" t="inlineStr">
        <is>
          <t>Positiva</t>
        </is>
      </c>
      <c r="K70" s="259" t="n"/>
      <c r="L70" s="259" t="n"/>
      <c r="M70" s="259" t="n"/>
      <c r="N70" s="259" t="n"/>
      <c r="O70" s="259" t="n"/>
    </row>
    <row r="71" customFormat="1" s="260">
      <c r="C71" s="259" t="n"/>
      <c r="D71" s="259" t="n"/>
      <c r="E71" s="259" t="n"/>
      <c r="F71" s="259" t="n"/>
      <c r="G71" s="355" t="inlineStr">
        <is>
          <t>Direccionamiento Estratégico</t>
        </is>
      </c>
      <c r="H71" s="262" t="n"/>
      <c r="I71" s="262" t="n"/>
      <c r="J71" s="355" t="inlineStr">
        <is>
          <t>Negativa</t>
        </is>
      </c>
      <c r="K71" s="259" t="n"/>
      <c r="L71" s="259" t="n"/>
      <c r="M71" s="259" t="n"/>
      <c r="N71" s="259" t="n"/>
      <c r="O71" s="259" t="n"/>
    </row>
    <row r="72" customFormat="1" s="260">
      <c r="C72" s="259" t="n"/>
      <c r="D72" s="259" t="n"/>
      <c r="E72" s="259" t="n"/>
      <c r="F72" s="259" t="n"/>
      <c r="G72" s="355" t="inlineStr">
        <is>
          <t>Planeación Institucional</t>
        </is>
      </c>
      <c r="H72" s="262" t="n"/>
      <c r="I72" s="262" t="n"/>
      <c r="J72" s="355" t="inlineStr">
        <is>
          <t>Por Unidad Regional</t>
        </is>
      </c>
      <c r="K72" s="259" t="n"/>
      <c r="L72" s="259" t="n"/>
      <c r="M72" s="259" t="n"/>
      <c r="N72" s="259" t="n"/>
      <c r="O72" s="259" t="n"/>
    </row>
    <row r="73" customFormat="1" s="260">
      <c r="C73" s="259" t="n"/>
      <c r="D73" s="259" t="n"/>
      <c r="E73" s="259" t="n"/>
      <c r="F73" s="259" t="n"/>
      <c r="G73" s="355" t="inlineStr">
        <is>
          <t>Proyectos Especiales y Relaciones Interinstitucionales</t>
        </is>
      </c>
      <c r="H73" s="262" t="n"/>
      <c r="I73" s="262" t="n"/>
      <c r="J73" s="355" t="inlineStr">
        <is>
          <t>Por Facultad</t>
        </is>
      </c>
      <c r="K73" s="259" t="n"/>
      <c r="L73" s="259" t="n"/>
      <c r="M73" s="259" t="n"/>
      <c r="N73" s="259" t="n"/>
      <c r="O73" s="259" t="n"/>
    </row>
    <row r="74" customFormat="1" s="260">
      <c r="C74" s="259" t="n"/>
      <c r="D74" s="259" t="n"/>
      <c r="E74" s="259" t="n"/>
      <c r="F74" s="259" t="n"/>
      <c r="G74" s="355" t="inlineStr">
        <is>
          <t>Sistemas Integrados</t>
        </is>
      </c>
      <c r="H74" s="262" t="n"/>
      <c r="I74" s="262" t="n"/>
      <c r="J74" s="355" t="inlineStr">
        <is>
          <t>Por Programa Académico</t>
        </is>
      </c>
      <c r="K74" s="259" t="n"/>
      <c r="L74" s="259" t="n"/>
      <c r="M74" s="259" t="n"/>
      <c r="N74" s="259" t="n"/>
      <c r="O74" s="259" t="n"/>
    </row>
    <row r="75" customFormat="1" s="260">
      <c r="C75" s="259" t="n"/>
      <c r="D75" s="259" t="n"/>
      <c r="E75" s="259" t="n"/>
      <c r="F75" s="259" t="n"/>
      <c r="G75" s="355" t="inlineStr">
        <is>
          <t>Autoevaluación y Acreditación</t>
        </is>
      </c>
      <c r="H75" s="262" t="n"/>
      <c r="I75" s="262" t="n"/>
      <c r="J75" s="355" t="inlineStr">
        <is>
          <t>Por área</t>
        </is>
      </c>
      <c r="K75" s="259" t="n"/>
      <c r="L75" s="259" t="n"/>
      <c r="M75" s="259" t="n"/>
      <c r="N75" s="259" t="n"/>
      <c r="O75" s="259" t="n"/>
    </row>
    <row r="76" customFormat="1" s="260">
      <c r="C76" s="259" t="n"/>
      <c r="D76" s="259" t="n"/>
      <c r="E76" s="259" t="n"/>
      <c r="F76" s="259" t="n"/>
      <c r="G76" s="355" t="inlineStr">
        <is>
          <t>Comunicaciones</t>
        </is>
      </c>
      <c r="H76" s="262" t="n"/>
      <c r="I76" s="262" t="n"/>
      <c r="J76" s="355" t="inlineStr">
        <is>
          <t>Por Laboratorio</t>
        </is>
      </c>
      <c r="K76" s="259" t="n"/>
      <c r="L76" s="259" t="n"/>
      <c r="M76" s="259" t="n"/>
      <c r="N76" s="259" t="n"/>
      <c r="O76" s="259" t="n"/>
    </row>
    <row r="77" customFormat="1" s="260">
      <c r="C77" s="259" t="n"/>
      <c r="D77" s="259" t="n"/>
      <c r="E77" s="259" t="n"/>
      <c r="F77" s="259" t="n"/>
      <c r="G77" s="355" t="inlineStr">
        <is>
          <t>Formación y Aprendizaje</t>
        </is>
      </c>
      <c r="H77" s="262" t="n"/>
      <c r="I77" s="262" t="n"/>
      <c r="J77" s="355" t="inlineStr">
        <is>
          <t>Otros</t>
        </is>
      </c>
      <c r="K77" s="259" t="n"/>
      <c r="L77" s="259" t="n"/>
      <c r="M77" s="259" t="n"/>
      <c r="N77" s="259" t="n"/>
      <c r="O77" s="259" t="n"/>
    </row>
    <row r="78" customFormat="1" s="260">
      <c r="C78" s="259" t="n"/>
      <c r="D78" s="259" t="n"/>
      <c r="E78" s="259" t="n"/>
      <c r="F78" s="259" t="n"/>
      <c r="G78" s="355" t="inlineStr">
        <is>
          <t>Ciencia, Tecnología e Innovación</t>
        </is>
      </c>
      <c r="H78" s="262" t="n"/>
      <c r="I78" s="262" t="n"/>
      <c r="J78" s="355" t="inlineStr">
        <is>
          <t>No Aplica</t>
        </is>
      </c>
      <c r="K78" s="259" t="n"/>
      <c r="L78" s="259" t="n"/>
      <c r="M78" s="259" t="n"/>
      <c r="N78" s="259" t="n"/>
      <c r="O78" s="259" t="n"/>
    </row>
    <row r="79">
      <c r="G79" s="355" t="inlineStr">
        <is>
          <t>Interacción Social Universitaria</t>
        </is>
      </c>
      <c r="H79" s="262" t="n"/>
      <c r="I79" s="262" t="n"/>
      <c r="J79" s="262" t="n"/>
      <c r="K79" s="259" t="n"/>
      <c r="L79" s="259" t="n"/>
    </row>
    <row r="80">
      <c r="G80" s="355" t="inlineStr">
        <is>
          <t>Bienestar Universitario</t>
        </is>
      </c>
      <c r="H80" s="262" t="n"/>
      <c r="I80" s="262" t="n"/>
      <c r="J80" s="262" t="n"/>
      <c r="K80" s="259" t="n"/>
      <c r="L80" s="259" t="n"/>
    </row>
    <row r="81">
      <c r="G81" s="355" t="inlineStr">
        <is>
          <t>Admisiones y Registro</t>
        </is>
      </c>
      <c r="H81" s="262" t="n"/>
      <c r="I81" s="262" t="n"/>
      <c r="J81" s="262" t="n"/>
      <c r="K81" s="259" t="n"/>
      <c r="L81" s="259" t="n"/>
    </row>
    <row r="82">
      <c r="G82" s="355" t="inlineStr">
        <is>
          <t>Graduados</t>
        </is>
      </c>
      <c r="H82" s="262" t="n"/>
      <c r="I82" s="262" t="n"/>
      <c r="J82" s="262" t="n"/>
      <c r="K82" s="259" t="n"/>
      <c r="L82" s="259" t="n"/>
    </row>
    <row r="83">
      <c r="G83" s="355" t="inlineStr">
        <is>
          <t>Dialogando con el Mundo</t>
        </is>
      </c>
      <c r="H83" s="262" t="n"/>
      <c r="I83" s="262" t="n"/>
      <c r="J83" s="262" t="n"/>
      <c r="K83" s="259" t="n"/>
      <c r="L83" s="259" t="n"/>
    </row>
    <row r="84">
      <c r="G84" s="355" t="inlineStr">
        <is>
          <t>Talento Humano</t>
        </is>
      </c>
      <c r="H84" s="262" t="n"/>
      <c r="I84" s="262" t="n"/>
      <c r="J84" s="262" t="n"/>
      <c r="K84" s="259" t="n"/>
      <c r="L84" s="259" t="n"/>
    </row>
    <row r="85">
      <c r="G85" s="355" t="inlineStr">
        <is>
          <t>Jurídica</t>
        </is>
      </c>
      <c r="H85" s="262" t="n"/>
      <c r="I85" s="262" t="n"/>
      <c r="J85" s="262" t="n"/>
      <c r="K85" s="259" t="n"/>
      <c r="L85" s="259" t="n"/>
    </row>
    <row r="86">
      <c r="G86" s="355" t="inlineStr">
        <is>
          <t>Financiera</t>
        </is>
      </c>
      <c r="H86" s="262" t="n"/>
      <c r="I86" s="262" t="n"/>
      <c r="J86" s="262" t="n"/>
      <c r="K86" s="259" t="n"/>
      <c r="L86" s="259" t="n"/>
    </row>
    <row r="87">
      <c r="G87" s="355" t="inlineStr">
        <is>
          <t>Sistemas y Tecnología</t>
        </is>
      </c>
      <c r="H87" s="262" t="n"/>
      <c r="I87" s="262" t="n"/>
      <c r="J87" s="262" t="n"/>
      <c r="K87" s="259" t="n"/>
      <c r="L87" s="259" t="n"/>
    </row>
    <row r="88">
      <c r="G88" s="355" t="inlineStr">
        <is>
          <t>Bienes y Servicios</t>
        </is>
      </c>
      <c r="H88" s="262" t="n"/>
      <c r="I88" s="262" t="n"/>
      <c r="J88" s="262" t="n"/>
      <c r="K88" s="259" t="n"/>
      <c r="L88" s="259" t="n"/>
    </row>
    <row r="89">
      <c r="G89" s="355" t="inlineStr">
        <is>
          <t>Documental</t>
        </is>
      </c>
      <c r="H89" s="262" t="n"/>
      <c r="I89" s="262" t="n"/>
      <c r="J89" s="262" t="n"/>
    </row>
    <row r="90">
      <c r="G90" s="355" t="inlineStr">
        <is>
          <t>Apoyo Académico</t>
        </is>
      </c>
      <c r="H90" s="262" t="n"/>
      <c r="I90" s="262" t="n"/>
      <c r="J90" s="262" t="n"/>
    </row>
    <row r="91">
      <c r="G91" s="355" t="inlineStr">
        <is>
          <t>Control Interno</t>
        </is>
      </c>
      <c r="H91" s="262" t="n"/>
      <c r="I91" s="262" t="n"/>
      <c r="J91" s="262" t="n"/>
    </row>
    <row r="92">
      <c r="G92" s="355" t="inlineStr">
        <is>
          <t>Control Disciplinario</t>
        </is>
      </c>
      <c r="H92" s="262" t="n"/>
      <c r="I92" s="262" t="n"/>
      <c r="J92" s="262" t="n"/>
    </row>
    <row r="93">
      <c r="G93" s="355" t="inlineStr">
        <is>
          <t>Servicio de Atención al Ciudadano</t>
        </is>
      </c>
      <c r="H93" s="262" t="n"/>
      <c r="I93" s="262" t="n"/>
      <c r="J93" s="262" t="n"/>
    </row>
  </sheetData>
  <sheetProtection selectLockedCells="0" selectUnlockedCells="0" algorithmName="SHA-512" sheet="1" objects="1" insertRows="1" insertHyperlinks="1" autoFilter="1" scenarios="1" formatColumns="1" deleteColumns="1" insertColumns="1" pivotTables="1" deleteRows="1" formatCells="1" saltValue="on172zffYyqPyNxhSFa7JQ==" formatRows="1" sort="1" spinCount="100000" hashValue="MPnIBNSQF18Nd6SDIgH6P0rHjBB7ZXoegsALlbq5mJkx+MPUOmYLEBufNROmzyq+cEOzlgGuXaFAveyAzHtfpQ=="/>
  <mergeCells count="84">
    <mergeCell ref="L17:M17"/>
    <mergeCell ref="C52:F52"/>
    <mergeCell ref="G55:J55"/>
    <mergeCell ref="K54:O54"/>
    <mergeCell ref="K55:O55"/>
    <mergeCell ref="K51:O51"/>
    <mergeCell ref="B2:C4"/>
    <mergeCell ref="C15:O15"/>
    <mergeCell ref="J20:K22"/>
    <mergeCell ref="E6:L6"/>
    <mergeCell ref="C26:O26"/>
    <mergeCell ref="C54:F54"/>
    <mergeCell ref="C17:D17"/>
    <mergeCell ref="C50:F50"/>
    <mergeCell ref="C16:O16"/>
    <mergeCell ref="J33:O35"/>
    <mergeCell ref="G53:J53"/>
    <mergeCell ref="M5:O5"/>
    <mergeCell ref="L23:M24"/>
    <mergeCell ref="N23:O24"/>
    <mergeCell ref="C14:D14"/>
    <mergeCell ref="M6:O6"/>
    <mergeCell ref="E14:O14"/>
    <mergeCell ref="C20:D22"/>
    <mergeCell ref="J32:O32"/>
    <mergeCell ref="E12:H12"/>
    <mergeCell ref="H17:I17"/>
    <mergeCell ref="K12:O12"/>
    <mergeCell ref="G48:J48"/>
    <mergeCell ref="E24:G24"/>
    <mergeCell ref="G49:J49"/>
    <mergeCell ref="E17:G17"/>
    <mergeCell ref="L20:O20"/>
    <mergeCell ref="E18:F18"/>
    <mergeCell ref="K49:O49"/>
    <mergeCell ref="J27:O27"/>
    <mergeCell ref="J36:O36"/>
    <mergeCell ref="P27:P28"/>
    <mergeCell ref="C53:F53"/>
    <mergeCell ref="E7:L8"/>
    <mergeCell ref="P17:P18"/>
    <mergeCell ref="G19:K19"/>
    <mergeCell ref="E13:O13"/>
    <mergeCell ref="N17:O17"/>
    <mergeCell ref="C12:D12"/>
    <mergeCell ref="J23:K24"/>
    <mergeCell ref="C5:D8"/>
    <mergeCell ref="J28:O31"/>
    <mergeCell ref="C23:D23"/>
    <mergeCell ref="C47:O47"/>
    <mergeCell ref="J38:O38"/>
    <mergeCell ref="K48:O48"/>
    <mergeCell ref="E23:G23"/>
    <mergeCell ref="C40:O40"/>
    <mergeCell ref="L18:M19"/>
    <mergeCell ref="C51:F51"/>
    <mergeCell ref="E20:G22"/>
    <mergeCell ref="C48:F48"/>
    <mergeCell ref="C24:D24"/>
    <mergeCell ref="G51:J51"/>
    <mergeCell ref="M7:O7"/>
    <mergeCell ref="G54:J54"/>
    <mergeCell ref="E5:L5"/>
    <mergeCell ref="H20:I22"/>
    <mergeCell ref="G50:J50"/>
    <mergeCell ref="C10:O11"/>
    <mergeCell ref="C49:F49"/>
    <mergeCell ref="E19:F19"/>
    <mergeCell ref="K50:O50"/>
    <mergeCell ref="G52:J52"/>
    <mergeCell ref="M8:O8"/>
    <mergeCell ref="G18:K18"/>
    <mergeCell ref="I12:J12"/>
    <mergeCell ref="K52:O52"/>
    <mergeCell ref="C18:D19"/>
    <mergeCell ref="H23:I24"/>
    <mergeCell ref="C55:F55"/>
    <mergeCell ref="N18:O19"/>
    <mergeCell ref="C9:O9"/>
    <mergeCell ref="K53:O53"/>
    <mergeCell ref="J37:O37"/>
    <mergeCell ref="C13:D13"/>
    <mergeCell ref="C27:I38"/>
    <mergeCell ref="J17:K17"/>
  </mergeCells>
  <dataValidations count="5">
    <dataValidation sqref="E13:O13" showDropDown="0" showInputMessage="1" showErrorMessage="1" allowBlank="1" type="list">
      <formula1>$G$71:$G$93</formula1>
    </dataValidation>
    <dataValidation sqref="E12:H12" showDropDown="0" showInputMessage="1" showErrorMessage="1" allowBlank="1" type="list">
      <formula1>$G$67:$G$70</formula1>
    </dataValidation>
    <dataValidation sqref="J17:K17" showDropDown="0" showInputMessage="1" showErrorMessage="1" allowBlank="1" type="list">
      <formula1>$J$67:$J$69</formula1>
    </dataValidation>
    <dataValidation sqref="J20:K22" showDropDown="0" showInputMessage="1" showErrorMessage="1" allowBlank="1" type="list">
      <formula1>$J$72:$J$78</formula1>
    </dataValidation>
    <dataValidation sqref="E20:G22" showDropDown="0" showInputMessage="1" showErrorMessage="1" allowBlank="1" type="list">
      <formula1>$J$70:$J$71</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41.xml><?xml version="1.0" encoding="utf-8"?>
<worksheet xmlns="http://schemas.openxmlformats.org/spreadsheetml/2006/main">
  <sheetPr codeName="Hoja127">
    <tabColor rgb="FFEDE394"/>
    <outlinePr summaryBelow="1" summaryRight="1"/>
    <pageSetUpPr fitToPage="1"/>
  </sheetPr>
  <dimension ref="A1:AB95"/>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Misional</t>
        </is>
      </c>
      <c r="F12" s="801" t="n"/>
      <c r="G12" s="801" t="n"/>
      <c r="H12" s="802" t="n"/>
      <c r="I12" s="763" t="inlineStr">
        <is>
          <t>NOMBRE DEL INDICADOR</t>
        </is>
      </c>
      <c r="J12" s="802" t="n"/>
      <c r="K12" s="463" t="inlineStr">
        <is>
          <t>Evaluación de la percepción de las empresas</t>
        </is>
      </c>
      <c r="L12" s="801" t="n"/>
      <c r="M12" s="801" t="n"/>
      <c r="N12" s="801" t="n"/>
      <c r="O12" s="802" t="n"/>
      <c r="P12" s="245" t="n"/>
    </row>
    <row r="13" customFormat="1" s="243">
      <c r="B13" s="245" t="n"/>
      <c r="C13" s="684" t="inlineStr">
        <is>
          <t>PROCESO GESTIÓN</t>
        </is>
      </c>
      <c r="D13" s="802" t="n"/>
      <c r="E13" s="706" t="inlineStr">
        <is>
          <t>Interacción Social Universitaria</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Interacción Universitaria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0.8</v>
      </c>
      <c r="O17" s="802" t="n"/>
      <c r="P17" s="544" t="n"/>
    </row>
    <row r="18" customFormat="1" s="243">
      <c r="B18" s="245" t="n"/>
      <c r="C18" s="684" t="inlineStr">
        <is>
          <t>FORMULA</t>
        </is>
      </c>
      <c r="D18" s="800" t="n"/>
      <c r="E18" s="684" t="inlineStr">
        <is>
          <t>NUMERADOR</t>
        </is>
      </c>
      <c r="F18" s="802" t="n"/>
      <c r="G18" s="481" t="inlineStr">
        <is>
          <t>(# Evaluaciones Calificadas ≥ 4)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Total Evaluaciones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0 - 59,9%</t>
        </is>
      </c>
      <c r="M22" s="328" t="inlineStr">
        <is>
          <t>60% - 69,9%</t>
        </is>
      </c>
      <c r="N22" s="329" t="inlineStr">
        <is>
          <t>70% - 80%</t>
        </is>
      </c>
      <c r="O22" s="255" t="inlineStr">
        <is>
          <t>80,1% - 100%</t>
        </is>
      </c>
      <c r="P22" s="245" t="n"/>
    </row>
    <row r="23" ht="26.25" customFormat="1" customHeight="1" s="243">
      <c r="B23" s="245" t="n"/>
      <c r="C23" s="684" t="inlineStr">
        <is>
          <t>ORIGEN DE DATOS NUMERADOR</t>
        </is>
      </c>
      <c r="D23" s="802" t="n"/>
      <c r="E23" s="474" t="inlineStr">
        <is>
          <t>MIUr065 cuyas calificaciones sean superiores a 4</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4" t="inlineStr">
        <is>
          <t>Total MIUr038 recibidos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Este indicador busca reconocer la percepción que los estudiantes, practicantes y pasantes tienen de las entidades en las cuales desarrollan sus actividades. De esta manera, se pueden identificar cuáles realmente le aportan a la formación de los estudiantes de la Universidad de Cundinamarca. Es de destacar que el total de 169 corresponde al 84% de las encuestas recibidas en el formato MIUr065, lo cual hace referencia a una clara falta de cultura en la entrega oportuna y completa de los formatos por parte de los coordinadores de los programas académicos.</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598" t="inlineStr">
        <is>
          <t>Se escalará novedad a Vicerrectoría Académica para que adelante el llamado de atención y tome las medidas correspondientes, teniendo en cuenta que este indicador requiere de la información que los programas académicos entreguen oportuna y efectivamente.</t>
        </is>
      </c>
      <c r="O35" s="804" t="n"/>
      <c r="P35" s="245" t="n"/>
    </row>
    <row r="36" ht="15.75" customFormat="1" customHeight="1" s="243">
      <c r="B36" s="245" t="n"/>
      <c r="C36" s="803" t="n"/>
      <c r="I36" s="804" t="n"/>
      <c r="O36" s="804" t="n"/>
      <c r="P36" s="245" t="n"/>
    </row>
    <row r="37" ht="16.5" customFormat="1" customHeight="1" s="243">
      <c r="B37" s="245" t="n"/>
      <c r="C37" s="803" t="n"/>
      <c r="I37" s="804" t="n"/>
      <c r="J37" s="808" t="n"/>
      <c r="K37" s="808" t="n"/>
      <c r="L37" s="808" t="n"/>
      <c r="M37" s="808" t="n"/>
      <c r="N37" s="808" t="n"/>
      <c r="O37" s="807" t="n"/>
      <c r="P37" s="245" t="n"/>
    </row>
    <row r="38" ht="15.75" customFormat="1" customHeight="1" s="243">
      <c r="B38" s="245" t="n"/>
      <c r="C38" s="803" t="n"/>
      <c r="I38" s="804" t="n"/>
      <c r="J38" s="400" t="inlineStr">
        <is>
          <t xml:space="preserve">RESPONSABLE </t>
        </is>
      </c>
      <c r="O38" s="804" t="n"/>
      <c r="P38" s="245" t="n"/>
    </row>
    <row r="39" ht="15.75" customFormat="1" customHeight="1" s="243">
      <c r="B39" s="245" t="n"/>
      <c r="C39" s="803" t="n"/>
      <c r="I39" s="804" t="n"/>
      <c r="J39" s="402">
        <f>E14</f>
        <v/>
      </c>
      <c r="O39" s="804" t="n"/>
      <c r="P39" s="245" t="n"/>
    </row>
    <row r="40" ht="16.5" customFormat="1" customHeight="1" s="243">
      <c r="B40" s="245" t="n"/>
      <c r="C40" s="806" t="n"/>
      <c r="D40" s="808" t="n"/>
      <c r="E40" s="808" t="n"/>
      <c r="F40" s="808" t="n"/>
      <c r="G40" s="808" t="n"/>
      <c r="H40" s="808" t="n"/>
      <c r="I40" s="807" t="n"/>
      <c r="J40" s="418" t="n"/>
      <c r="K40" s="808" t="n"/>
      <c r="L40" s="808" t="n"/>
      <c r="M40" s="808" t="n"/>
      <c r="N40" s="808" t="n"/>
      <c r="O40" s="807" t="n"/>
      <c r="P40" s="245" t="n"/>
    </row>
    <row r="41" ht="16.5" customFormat="1" customHeight="1" s="243">
      <c r="B41" s="245" t="n"/>
      <c r="C41" s="319" t="n"/>
      <c r="D41" s="319" t="n"/>
      <c r="E41" s="319" t="n"/>
      <c r="F41" s="319" t="n"/>
      <c r="G41" s="319" t="n"/>
      <c r="H41" s="319" t="n"/>
      <c r="I41" s="319" t="n"/>
      <c r="J41" s="319" t="n"/>
      <c r="K41" s="319" t="n"/>
      <c r="L41" s="319" t="n"/>
      <c r="M41" s="319" t="n"/>
      <c r="N41" s="319" t="n"/>
      <c r="O41" s="319" t="n"/>
      <c r="P41" s="245" t="n"/>
    </row>
    <row r="42" ht="15" customFormat="1" customHeight="1" s="247">
      <c r="B42" s="246" t="n"/>
      <c r="C42" s="819" t="inlineStr">
        <is>
          <t>PERIODO DE EVALUACIÓN</t>
        </is>
      </c>
      <c r="D42" s="808" t="n"/>
      <c r="E42" s="808" t="n"/>
      <c r="F42" s="808" t="n"/>
      <c r="G42" s="808" t="n"/>
      <c r="H42" s="808" t="n"/>
      <c r="I42" s="808" t="n"/>
      <c r="J42" s="808" t="n"/>
      <c r="K42" s="808" t="n"/>
      <c r="L42" s="808" t="n"/>
      <c r="M42" s="808" t="n"/>
      <c r="N42" s="808" t="n"/>
      <c r="O42" s="807" t="n"/>
      <c r="P42" s="246" t="n"/>
    </row>
    <row r="43" customFormat="1" s="247">
      <c r="B43" s="246" t="n"/>
      <c r="C43" s="684" t="inlineStr">
        <is>
          <t>MES</t>
        </is>
      </c>
      <c r="D43" s="762">
        <f>IF(J23="MENSUAL","ENERO",IF(J23="TRIMESTRAL","MARZO",IF(J23="SEMESTRAL","JUNIO",IF(J23="ANUAL",YEAR(TODAY()),""))))</f>
        <v/>
      </c>
      <c r="E43" s="762">
        <f>IF(J23="MENSUAL","FEBRERO",IF(J23="TRIMESTRAL","JUNIO",IF(J23="SEMESTRAL","DICIEMBRE","")))</f>
        <v/>
      </c>
      <c r="F43" s="762">
        <f>IF(J23="MENSUAL","MARZO",IF(J23="TRIMESTRAL","SEPTIEMBRE",""))</f>
        <v/>
      </c>
      <c r="G43" s="762">
        <f>IF(J23="MENSUAL","ABRIL",IF(J23="TRIMESTRAL","DICIEMBRE",""))</f>
        <v/>
      </c>
      <c r="H43" s="762">
        <f>IF(J23="MENSUAL","MAYO","")</f>
        <v/>
      </c>
      <c r="I43" s="762">
        <f>IF(J23="MENSUAL","JUNIO","")</f>
        <v/>
      </c>
      <c r="J43" s="762">
        <f>IF(J23="MENSUAL","JULIO","")</f>
        <v/>
      </c>
      <c r="K43" s="762">
        <f>IF(J23="MENSUAL","AGOSTO","")</f>
        <v/>
      </c>
      <c r="L43" s="762">
        <f>IF(J23="MENSUAL","SEPTIEMBRE","")</f>
        <v/>
      </c>
      <c r="M43" s="762">
        <f>IF(J23="MENSUAL","OCTUBRE","")</f>
        <v/>
      </c>
      <c r="N43" s="762">
        <f>IF(J23="MENSUAL","NOVIEMBRE","")</f>
        <v/>
      </c>
      <c r="O43" s="762">
        <f>IF(J23="MENSUAL","DICIEMBRE","")</f>
        <v/>
      </c>
      <c r="P43" s="246" t="n"/>
    </row>
    <row r="44" ht="31.5" customFormat="1" customHeight="1" s="247">
      <c r="B44" s="246" t="n"/>
      <c r="C44" s="168">
        <f>G18</f>
        <v/>
      </c>
      <c r="D44" s="762" t="n">
        <v>169</v>
      </c>
      <c r="E44" s="762" t="n"/>
      <c r="F44" s="762" t="n"/>
      <c r="G44" s="762" t="n"/>
      <c r="H44" s="762" t="n"/>
      <c r="I44" s="762" t="n"/>
      <c r="J44" s="762" t="n"/>
      <c r="K44" s="762" t="n"/>
      <c r="L44" s="762" t="n"/>
      <c r="M44" s="762" t="n"/>
      <c r="N44" s="762" t="n"/>
      <c r="O44" s="762" t="n"/>
      <c r="P44" s="246" t="n"/>
    </row>
    <row r="45" ht="33" customFormat="1" customHeight="1" s="247">
      <c r="B45" s="246" t="n"/>
      <c r="C45" s="168">
        <f>G19</f>
        <v/>
      </c>
      <c r="D45" s="762" t="n">
        <v>335</v>
      </c>
      <c r="E45" s="762" t="n"/>
      <c r="F45" s="762" t="n"/>
      <c r="G45" s="762" t="n"/>
      <c r="H45" s="762" t="n"/>
      <c r="I45" s="762" t="n"/>
      <c r="J45" s="762" t="n"/>
      <c r="K45" s="762" t="n"/>
      <c r="L45" s="762" t="n"/>
      <c r="M45" s="762" t="n"/>
      <c r="N45" s="762" t="n"/>
      <c r="O45" s="762" t="n"/>
      <c r="P45" s="248" t="n"/>
    </row>
    <row r="46" customFormat="1" s="247">
      <c r="B46" s="246" t="n"/>
      <c r="C46" s="344" t="inlineStr">
        <is>
          <t xml:space="preserve">VALOR </t>
        </is>
      </c>
      <c r="D46" s="265">
        <f>IFERROR(IF($E$17=1,D44/D45,IF($E$17=2,D44,"")),"")</f>
        <v/>
      </c>
      <c r="E46" s="265">
        <f>IFERROR(IF($E$17=1,E44/E45,IF($E$17=2,E44,"")),"")</f>
        <v/>
      </c>
      <c r="F46" s="265">
        <f>IFERROR(IF($E$17=1,F44/F45,IF($E$17=2,F44,"")),"")</f>
        <v/>
      </c>
      <c r="G46" s="265">
        <f>IFERROR(IF($E$17=1,G44/G45,IF($E$17=2,G44,"")),"")</f>
        <v/>
      </c>
      <c r="H46" s="265">
        <f>IFERROR(IF($E$17=1,H44/H45,IF($E$17=2,H44,"")),"")</f>
        <v/>
      </c>
      <c r="I46" s="265">
        <f>IFERROR(IF($E$17=1,I44/I45,IF($E$17=2,I44,"")),"")</f>
        <v/>
      </c>
      <c r="J46" s="265">
        <f>IFERROR(IF($E$17=1,J44/J45,IF($E$17=2,J44,"")),"")</f>
        <v/>
      </c>
      <c r="K46" s="265">
        <f>IFERROR(IF($E$17=1,K44/K45,IF($E$17=2,K44,"")),"")</f>
        <v/>
      </c>
      <c r="L46" s="265">
        <f>IFERROR(IF($E$17=1,L44/L45,IF($E$17=2,L44,"")),"")</f>
        <v/>
      </c>
      <c r="M46" s="265">
        <f>IFERROR(IF($E$17=1,M44/M45,IF($E$17=2,M44,"")),"")</f>
        <v/>
      </c>
      <c r="N46" s="265">
        <f>IFERROR(IF($E$17=1,N44/N45,IF($E$17=2,N44,"")),"")</f>
        <v/>
      </c>
      <c r="O46" s="265">
        <f>IFERROR(IF($E$17=1,O44/O45,IF($E$17=2,O44,"")),"")</f>
        <v/>
      </c>
      <c r="P46" s="246" t="n"/>
    </row>
    <row r="47" customFormat="1" s="247">
      <c r="B47" s="246" t="n"/>
      <c r="C47" s="347" t="inlineStr">
        <is>
          <t>META PONDERADA</t>
        </is>
      </c>
      <c r="D47"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47" s="265">
        <f>IF(AND(N23="ANUAL",J23="MENSUAL"),N17/12+D47,IF(AND(N23="ANUAL",J23="TRIMESTRAL"),N17/4+D47,IF(AND(N23="ANUAL",J23="SEMESTRAL"),N17/2+D47,IF(AND(N23="SEMESTRAL",J23="MENSUAL"),N17/6+D47,IF(AND(N23="SEMESTRAL",J23="TRIMESTRAL"),N17/2+D47,IF(AND(N23="SEMESTRAL",J23="SEMESTRAL"),N17,IF(AND(N23="TRIMESTRAL",J23="MENSUAL"),N17/3+D47,IF(AND(N23="TRIMESTRAL",J23="TRIMESTRAL"),N17,IF(AND(N23="MENSUAL",J23="MENSUAL"),N17,"")))))))))</f>
        <v/>
      </c>
      <c r="F47" s="265">
        <f>IF(AND(N23="ANUAL",J23="MENSUAL"),N17/12+E47,IF(AND(N23="ANUAL",J23="TRIMESTRAL"),N17/4+E47,IF(AND(N23="SEMESTRAL",J23="MENSUAL"),N17/6+E47,IF(AND(N23="SEMESTRAL",J23="TRIMESTRAL"),N17/2,IF(AND(N23="TRIMESTRAL",J23="MENSUAL"),N17/3+E47,IF(AND(N23="TRIMESTRAL",J23="TRIMESTRAL"),N17,IF(AND(N23="MENSUAL",J23="MENSUAL"),N17,"")))))))</f>
        <v/>
      </c>
      <c r="G47" s="265">
        <f>IF(AND(N23="ANUAL",J23="MENSUAL"),N17/12+F47,IF(AND(N23="ANUAL",J23="TRIMESTRAL"),N17/4+F47,IF(AND(N23="SEMESTRAL",J23="MENSUAL"),N17/6+F47,IF(AND(N23="SEMESTRAL",J23="TRIMESTRAL"),N17/2+F47,IF(AND(N23="TRIMESTRAL",J23="MENSUAL"),N17/3,IF(AND(N23="TRIMESTRAL",J23="TRIMESTRAL"),N17,IF(AND(N23="MENSUAL",J23="MENSUAL"),N17,"")))))))</f>
        <v/>
      </c>
      <c r="H47" s="265">
        <f>IF(AND($N$23="ANUAL",$J$23="MENSUAL"),$N$17/12+G47,IF(AND(N23="SEMESTRAL",J23="MENSUAL"),N17/6+G47,IF(AND(N23="TRIMESTRAL",J23="MENSUAL"),N17/3+G47,IF(AND(N23="MENSUAL",J23="MENSUAL"),N17,""))))</f>
        <v/>
      </c>
      <c r="I47" s="265">
        <f>IF(AND($N$23="ANUAL",$J$23="MENSUAL"),$N$17/12+H47,IF(AND(N23="SEMESTRAL",J23="MENSUAL"),N17/6+H47,IF(AND(N23="TRIMESTRAL",J23="MENSUAL"),N17/3+H47,IF(AND(N23="MENSUAL",J23="MENSUAL"),N17,""))))</f>
        <v/>
      </c>
      <c r="J47" s="265">
        <f>IF(AND($N$23="ANUAL",$J$23="MENSUAL"),$N$17/12+I47,IF(AND(N23="SEMESTRAL",J23="MENSUAL"),N17/6,IF(AND(N23="TRIMESTRAL",J23="MENSUAL"),N17/3,IF(AND(N23="MENSUAL",J23="MENSUAL"),N17,""))))</f>
        <v/>
      </c>
      <c r="K47" s="265">
        <f>IF(AND($N$23="ANUAL",$J$23="MENSUAL"),$N$17/12+J47,IF(AND(N23="SEMESTRAL",J23="MENSUAL"),N17/6+J47,IF(AND(N23="TRIMESTRAL",J23="MENSUAL"),N17/3+J47,IF(AND(N23="MENSUAL",J23="MENSUAL"),N17,""))))</f>
        <v/>
      </c>
      <c r="L47" s="265">
        <f>IF(AND($N$23="ANUAL",$J$23="MENSUAL"),$N$17/12+K47,IF(AND(N23="SEMESTRAL",J23="MENSUAL"),N17/6+K47,IF(AND(N23="TRIMESTRAL",J23="MENSUAL"),N17/3+K47,IF(AND(N23="MENSUAL",J23="MENSUAL"),N17,""))))</f>
        <v/>
      </c>
      <c r="M47" s="265">
        <f>IF(AND($N$23="ANUAL",$J$23="MENSUAL"),$N$17/12+L47,IF(AND(N23="SEMESTRAL",J23="MENSUAL"),N17/6+L47,IF(AND(N23="TRIMESTRAL",J23="MENSUAL"),N17/3,IF(AND(N23="MENSUAL",J23="MENSUAL"),N17,""))))</f>
        <v/>
      </c>
      <c r="N47" s="265">
        <f>IF(AND($N$23="ANUAL",$J$23="MENSUAL"),$N$17/12+M47,IF(AND(N23="SEMESTRAL",J23="MENSUAL"),N17/6+M47,IF(AND(N23="TRIMESTRAL",J23="MENSUAL"),N17/3+M47,IF(AND(N23="MENSUAL",J23="MENSUAL"),N17,""))))</f>
        <v/>
      </c>
      <c r="O47" s="265">
        <f>IF(AND($N$23="ANUAL",$J$23="MENSUAL"),$N$17/12+N47,IF(AND(N23="SEMESTRAL",J23="MENSUAL"),N17/6+N47,IF(AND(N23="TRIMESTRAL",J23="MENSUAL"),N17/3+N47,IF(AND(N23="MENSUAL",J23="MENSUAL"),N17,""))))</f>
        <v/>
      </c>
      <c r="P47" s="246" t="n"/>
    </row>
    <row r="48" customFormat="1" s="247">
      <c r="B48" s="246" t="n"/>
      <c r="C48" s="319" t="n"/>
      <c r="D48" s="319" t="n"/>
      <c r="E48" s="319" t="n"/>
      <c r="F48" s="319" t="n"/>
      <c r="G48" s="319" t="n"/>
      <c r="H48" s="319" t="n"/>
      <c r="I48" s="319" t="n"/>
      <c r="J48" s="319" t="n"/>
      <c r="K48" s="319" t="n"/>
      <c r="L48" s="319" t="n"/>
      <c r="M48" s="319" t="n"/>
      <c r="N48" s="319" t="n"/>
      <c r="O48" s="319" t="n"/>
      <c r="P48" s="246" t="n"/>
    </row>
    <row r="49" customFormat="1" s="317">
      <c r="A49" s="316" t="n"/>
      <c r="B49" s="318" t="n"/>
      <c r="C49" s="779" t="inlineStr">
        <is>
          <t>NIVEL DE SEGREGACIÓN *</t>
        </is>
      </c>
      <c r="D49" s="805" t="n"/>
      <c r="E49" s="805" t="n"/>
      <c r="F49" s="805" t="n"/>
      <c r="G49" s="805" t="n"/>
      <c r="H49" s="805" t="n"/>
      <c r="I49" s="805" t="n"/>
      <c r="J49" s="805" t="n"/>
      <c r="K49" s="805" t="n"/>
      <c r="L49" s="805" t="n"/>
      <c r="M49" s="805" t="n"/>
      <c r="N49" s="805" t="n"/>
      <c r="O49" s="800" t="n"/>
      <c r="P49" s="318" t="n"/>
      <c r="Q49" s="316" t="n"/>
      <c r="R49" s="316" t="n"/>
      <c r="S49" s="316" t="n"/>
      <c r="T49" s="316" t="n"/>
      <c r="U49" s="316" t="n"/>
      <c r="V49" s="316" t="n"/>
      <c r="W49" s="316" t="n"/>
      <c r="X49" s="316" t="n"/>
      <c r="Y49" s="316" t="n"/>
      <c r="Z49" s="316" t="n"/>
      <c r="AA49" s="316" t="n"/>
      <c r="AB49" s="316" t="n"/>
    </row>
    <row r="50" customFormat="1" s="317">
      <c r="A50" s="316" t="n"/>
      <c r="B50" s="318" t="n"/>
      <c r="C50" s="781" t="inlineStr">
        <is>
          <t>UNIDAD SEGREGADA (Ej. Facultad, Programa Académico, Área)</t>
        </is>
      </c>
      <c r="D50" s="820" t="n"/>
      <c r="E50" s="820" t="n"/>
      <c r="F50" s="821" t="n"/>
      <c r="G50" s="781" t="inlineStr">
        <is>
          <t>RESULTADO</t>
        </is>
      </c>
      <c r="H50" s="820" t="n"/>
      <c r="I50" s="820" t="n"/>
      <c r="J50" s="821" t="n"/>
      <c r="K50" s="781" t="inlineStr">
        <is>
          <t>ANALISIS DE DATOS SEGREGADO</t>
        </is>
      </c>
      <c r="L50" s="820" t="n"/>
      <c r="M50" s="820" t="n"/>
      <c r="N50" s="820" t="n"/>
      <c r="O50" s="821" t="n"/>
      <c r="P50" s="318" t="n"/>
      <c r="Q50" s="316" t="n"/>
      <c r="R50" s="316" t="n"/>
      <c r="S50" s="316" t="n"/>
      <c r="T50" s="316" t="n"/>
      <c r="U50" s="316" t="n"/>
      <c r="V50" s="316" t="n"/>
      <c r="W50" s="316" t="n"/>
      <c r="X50" s="316" t="n"/>
      <c r="Y50" s="316" t="n"/>
      <c r="Z50" s="316" t="n"/>
      <c r="AA50" s="316" t="n"/>
      <c r="AB50" s="316" t="n"/>
    </row>
    <row r="51" customFormat="1" s="317">
      <c r="A51" s="316" t="n"/>
      <c r="B51" s="318" t="n"/>
      <c r="C51" s="785" t="n"/>
      <c r="D51" s="820" t="n"/>
      <c r="E51" s="820" t="n"/>
      <c r="F51" s="821" t="n"/>
      <c r="G51" s="392" t="n"/>
      <c r="H51" s="820" t="n"/>
      <c r="I51" s="820" t="n"/>
      <c r="J51" s="821" t="n"/>
      <c r="K51" s="785" t="n"/>
      <c r="L51" s="820" t="n"/>
      <c r="M51" s="820" t="n"/>
      <c r="N51" s="820" t="n"/>
      <c r="O51" s="821" t="n"/>
      <c r="P51" s="318" t="n"/>
      <c r="Q51" s="316" t="n"/>
      <c r="R51" s="316" t="n"/>
      <c r="S51" s="316" t="n"/>
      <c r="T51" s="316" t="n"/>
      <c r="U51" s="316" t="n"/>
      <c r="V51" s="316" t="n"/>
      <c r="W51" s="316" t="n"/>
      <c r="X51" s="316" t="n"/>
      <c r="Y51" s="316" t="n"/>
      <c r="Z51" s="316" t="n"/>
      <c r="AA51" s="316" t="n"/>
      <c r="AB51" s="316" t="n"/>
    </row>
    <row r="52" customFormat="1" s="317">
      <c r="A52" s="316" t="n"/>
      <c r="B52" s="318" t="n"/>
      <c r="C52" s="785" t="n"/>
      <c r="D52" s="820" t="n"/>
      <c r="E52" s="820" t="n"/>
      <c r="F52" s="821" t="n"/>
      <c r="G52" s="392" t="n"/>
      <c r="H52" s="820" t="n"/>
      <c r="I52" s="820" t="n"/>
      <c r="J52" s="821" t="n"/>
      <c r="K52" s="785" t="n"/>
      <c r="L52" s="820" t="n"/>
      <c r="M52" s="820" t="n"/>
      <c r="N52" s="820" t="n"/>
      <c r="O52" s="821" t="n"/>
      <c r="P52" s="318" t="n"/>
      <c r="Q52" s="316" t="n"/>
      <c r="R52" s="316" t="n"/>
      <c r="S52" s="316" t="n"/>
      <c r="T52" s="316" t="n"/>
      <c r="U52" s="316" t="n"/>
      <c r="V52" s="316" t="n"/>
      <c r="W52" s="316" t="n"/>
      <c r="X52" s="316" t="n"/>
      <c r="Y52" s="316" t="n"/>
      <c r="Z52" s="316" t="n"/>
      <c r="AA52" s="316" t="n"/>
      <c r="AB52" s="316" t="n"/>
    </row>
    <row r="53" customFormat="1" s="317">
      <c r="A53" s="316" t="n"/>
      <c r="B53" s="318" t="n"/>
      <c r="C53" s="785" t="n"/>
      <c r="D53" s="820" t="n"/>
      <c r="E53" s="820" t="n"/>
      <c r="F53" s="821" t="n"/>
      <c r="G53" s="392" t="n"/>
      <c r="H53" s="820" t="n"/>
      <c r="I53" s="820" t="n"/>
      <c r="J53" s="821" t="n"/>
      <c r="K53" s="785" t="n"/>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785"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785"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785"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8" t="n"/>
      <c r="D57" s="812" t="n"/>
      <c r="E57" s="812" t="n"/>
      <c r="F57" s="812" t="n"/>
      <c r="G57" s="788" t="n"/>
      <c r="H57" s="812" t="n"/>
      <c r="I57" s="812" t="n"/>
      <c r="J57" s="812" t="n"/>
      <c r="K57" s="788" t="n"/>
      <c r="L57" s="812" t="n"/>
      <c r="M57" s="812" t="n"/>
      <c r="N57" s="812" t="n"/>
      <c r="O57" s="812" t="n"/>
      <c r="P57" s="318" t="n"/>
      <c r="Q57" s="316" t="n"/>
      <c r="R57" s="316" t="n"/>
      <c r="S57" s="316" t="n"/>
      <c r="T57" s="316" t="n"/>
      <c r="U57" s="316" t="n"/>
      <c r="V57" s="316" t="n"/>
      <c r="W57" s="316" t="n"/>
      <c r="X57" s="316" t="n"/>
      <c r="Y57" s="316" t="n"/>
      <c r="Z57" s="316" t="n"/>
      <c r="AA57" s="316" t="n"/>
      <c r="AB57" s="316" t="n"/>
    </row>
    <row r="58" customFormat="1" s="317">
      <c r="A58" s="316" t="n"/>
      <c r="B58" s="318" t="n"/>
      <c r="C58" s="349" t="n"/>
      <c r="D58" s="350" t="n"/>
      <c r="E58" s="350" t="n"/>
      <c r="F58" s="350" t="n"/>
      <c r="G58" s="350" t="n"/>
      <c r="H58" s="350" t="n"/>
      <c r="I58" s="350" t="n"/>
      <c r="J58" s="350" t="n"/>
      <c r="K58" s="350" t="n"/>
      <c r="L58" s="350" t="n"/>
      <c r="M58" s="350" t="n"/>
      <c r="N58" s="350" t="n"/>
      <c r="O58" s="350" t="n"/>
      <c r="P58" s="318" t="n"/>
      <c r="Q58" s="316" t="n"/>
      <c r="R58" s="316" t="n"/>
      <c r="S58" s="316" t="n"/>
      <c r="T58" s="316" t="n"/>
      <c r="U58" s="316" t="n"/>
      <c r="V58" s="316" t="n"/>
      <c r="W58" s="316" t="n"/>
      <c r="X58" s="316" t="n"/>
      <c r="Y58" s="316" t="n"/>
      <c r="Z58" s="316" t="n"/>
      <c r="AA58" s="316" t="n"/>
      <c r="AB58" s="316" t="n"/>
    </row>
    <row r="59" customFormat="1" s="317">
      <c r="A59" s="316" t="n"/>
      <c r="B59" s="318" t="n"/>
      <c r="C59" s="349" t="n"/>
      <c r="D59" s="350" t="n"/>
      <c r="E59" s="350" t="n"/>
      <c r="F59" s="350" t="n"/>
      <c r="G59" s="350" t="n"/>
      <c r="H59" s="350" t="n"/>
      <c r="I59" s="350" t="n"/>
      <c r="J59" s="350" t="n"/>
      <c r="K59" s="350" t="n"/>
      <c r="L59" s="350" t="n"/>
      <c r="M59" s="350" t="n"/>
      <c r="N59" s="350" t="n"/>
      <c r="O59" s="350" t="n"/>
      <c r="P59" s="318" t="n"/>
      <c r="Q59" s="316" t="n"/>
      <c r="R59" s="316" t="n"/>
      <c r="S59" s="316" t="n"/>
      <c r="T59" s="316" t="n"/>
      <c r="U59" s="316" t="n"/>
      <c r="V59" s="316" t="n"/>
      <c r="W59" s="316" t="n"/>
      <c r="X59" s="316" t="n"/>
      <c r="Y59" s="316" t="n"/>
      <c r="Z59" s="316" t="n"/>
      <c r="AA59" s="316" t="n"/>
      <c r="AB59" s="316" t="n"/>
    </row>
    <row r="60" customFormat="1" s="317">
      <c r="A60" s="316" t="n"/>
      <c r="B60" s="318" t="n"/>
      <c r="C60" s="349" t="n"/>
      <c r="D60" s="350" t="n"/>
      <c r="E60" s="350" t="n"/>
      <c r="F60" s="350" t="n"/>
      <c r="G60" s="350" t="n"/>
      <c r="H60" s="350" t="n"/>
      <c r="I60" s="350" t="n"/>
      <c r="J60" s="350" t="n"/>
      <c r="K60" s="350" t="n"/>
      <c r="L60" s="350" t="n"/>
      <c r="M60" s="350" t="n"/>
      <c r="N60" s="350" t="n"/>
      <c r="O60" s="350" t="n"/>
      <c r="P60" s="318" t="n"/>
      <c r="Q60" s="316" t="n"/>
      <c r="R60" s="316" t="n"/>
      <c r="S60" s="316" t="n"/>
      <c r="T60" s="316" t="n"/>
      <c r="U60" s="316" t="n"/>
      <c r="V60" s="316" t="n"/>
      <c r="W60" s="316" t="n"/>
      <c r="X60" s="316" t="n"/>
      <c r="Y60" s="316" t="n"/>
      <c r="Z60" s="316" t="n"/>
      <c r="AA60" s="316" t="n"/>
      <c r="AB60" s="316" t="n"/>
    </row>
    <row r="63" customFormat="1" s="260">
      <c r="C63" s="259" t="n"/>
      <c r="D63" s="259" t="n"/>
      <c r="E63" s="259" t="n"/>
      <c r="F63" s="259" t="n"/>
      <c r="G63" s="259" t="n"/>
      <c r="H63" s="259" t="n"/>
      <c r="I63" s="259" t="n"/>
      <c r="J63" s="259" t="n"/>
      <c r="K63" s="259" t="n"/>
      <c r="L63" s="259" t="n"/>
      <c r="M63" s="259" t="n"/>
      <c r="N63" s="259" t="n"/>
      <c r="O63" s="259" t="n"/>
    </row>
    <row r="64" customFormat="1" s="260">
      <c r="C64" s="259" t="n"/>
      <c r="D64" s="259" t="n"/>
      <c r="E64" s="259" t="n"/>
      <c r="F64" s="259" t="n"/>
      <c r="G64" s="259" t="n"/>
      <c r="H64" s="259" t="n"/>
      <c r="I64" s="259" t="n"/>
      <c r="J64" s="259" t="n"/>
      <c r="K64" s="259" t="n"/>
      <c r="L64" s="259" t="n"/>
      <c r="M64" s="259" t="n"/>
      <c r="N64" s="259" t="n"/>
      <c r="O64" s="259" t="n"/>
    </row>
    <row r="65" customFormat="1" s="260">
      <c r="C65" s="259" t="n"/>
      <c r="D65" s="259" t="n"/>
      <c r="E65" s="259" t="n"/>
      <c r="F65" s="259" t="n"/>
      <c r="G65" s="259" t="n"/>
      <c r="H65" s="259" t="n"/>
      <c r="I65" s="259" t="n"/>
      <c r="J65" s="259" t="n"/>
      <c r="K65" s="259" t="n"/>
      <c r="L65" s="259" t="n"/>
      <c r="M65" s="259" t="n"/>
      <c r="N65" s="259" t="n"/>
      <c r="O65" s="259"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355" t="inlineStr">
        <is>
          <t>Estratégico</t>
        </is>
      </c>
      <c r="H69" s="262" t="n"/>
      <c r="I69" s="262" t="n"/>
      <c r="J69" s="355" t="inlineStr">
        <is>
          <t>Eficacia</t>
        </is>
      </c>
      <c r="K69" s="259" t="n"/>
      <c r="L69" s="259" t="n"/>
      <c r="M69" s="259" t="n"/>
      <c r="N69" s="259" t="n"/>
      <c r="O69" s="259" t="n"/>
    </row>
    <row r="70" customFormat="1" s="260">
      <c r="C70" s="259" t="n"/>
      <c r="D70" s="259" t="n"/>
      <c r="E70" s="259" t="n"/>
      <c r="F70" s="259" t="n"/>
      <c r="G70" s="355" t="inlineStr">
        <is>
          <t>Misional</t>
        </is>
      </c>
      <c r="H70" s="262" t="n"/>
      <c r="I70" s="262" t="n"/>
      <c r="J70" s="355" t="inlineStr">
        <is>
          <t>Eficiencia</t>
        </is>
      </c>
      <c r="K70" s="259" t="n"/>
      <c r="L70" s="259" t="n"/>
      <c r="M70" s="259" t="n"/>
      <c r="N70" s="259" t="n"/>
      <c r="O70" s="259" t="n"/>
    </row>
    <row r="71" customFormat="1" s="260">
      <c r="C71" s="259" t="n"/>
      <c r="D71" s="259" t="n"/>
      <c r="E71" s="259" t="n"/>
      <c r="F71" s="259" t="n"/>
      <c r="G71" s="355" t="inlineStr">
        <is>
          <t>Apoyo</t>
        </is>
      </c>
      <c r="H71" s="262" t="n"/>
      <c r="I71" s="262" t="n"/>
      <c r="J71" s="355" t="inlineStr">
        <is>
          <t>Acreditación</t>
        </is>
      </c>
      <c r="K71" s="259" t="n"/>
      <c r="L71" s="259" t="n"/>
      <c r="M71" s="259" t="n"/>
      <c r="N71" s="259" t="n"/>
      <c r="O71" s="259" t="n"/>
    </row>
    <row r="72" customFormat="1" s="260">
      <c r="C72" s="259" t="n"/>
      <c r="D72" s="259" t="n"/>
      <c r="E72" s="259" t="n"/>
      <c r="F72" s="259" t="n"/>
      <c r="G72" s="355" t="inlineStr">
        <is>
          <t>Seguimiento, Medición, Análisis y Evaluación</t>
        </is>
      </c>
      <c r="H72" s="262" t="n"/>
      <c r="I72" s="262" t="n"/>
      <c r="J72" s="355" t="inlineStr">
        <is>
          <t>Positiva</t>
        </is>
      </c>
      <c r="K72" s="259" t="n"/>
      <c r="L72" s="259" t="n"/>
      <c r="M72" s="259" t="n"/>
      <c r="N72" s="259" t="n"/>
      <c r="O72" s="259" t="n"/>
    </row>
    <row r="73" customFormat="1" s="260">
      <c r="C73" s="259" t="n"/>
      <c r="D73" s="259" t="n"/>
      <c r="E73" s="259" t="n"/>
      <c r="F73" s="259" t="n"/>
      <c r="G73" s="355" t="inlineStr">
        <is>
          <t>Direccionamiento Estratégico</t>
        </is>
      </c>
      <c r="H73" s="262" t="n"/>
      <c r="I73" s="262" t="n"/>
      <c r="J73" s="355" t="inlineStr">
        <is>
          <t>Negativa</t>
        </is>
      </c>
      <c r="K73" s="259" t="n"/>
      <c r="L73" s="259" t="n"/>
      <c r="M73" s="259" t="n"/>
      <c r="N73" s="259" t="n"/>
      <c r="O73" s="259" t="n"/>
    </row>
    <row r="74" customFormat="1" s="260">
      <c r="C74" s="259" t="n"/>
      <c r="D74" s="259" t="n"/>
      <c r="E74" s="259" t="n"/>
      <c r="F74" s="259" t="n"/>
      <c r="G74" s="355" t="inlineStr">
        <is>
          <t>Planeación Institucional</t>
        </is>
      </c>
      <c r="H74" s="262" t="n"/>
      <c r="I74" s="262" t="n"/>
      <c r="J74" s="355" t="inlineStr">
        <is>
          <t>Por Unidad Regional</t>
        </is>
      </c>
      <c r="K74" s="259" t="n"/>
      <c r="L74" s="259" t="n"/>
      <c r="M74" s="259" t="n"/>
      <c r="N74" s="259" t="n"/>
      <c r="O74" s="259" t="n"/>
    </row>
    <row r="75" customFormat="1" s="260">
      <c r="C75" s="259" t="n"/>
      <c r="D75" s="259" t="n"/>
      <c r="E75" s="259" t="n"/>
      <c r="F75" s="259" t="n"/>
      <c r="G75" s="355" t="inlineStr">
        <is>
          <t>Proyectos Especiales y Relaciones Interinstitucionales</t>
        </is>
      </c>
      <c r="H75" s="262" t="n"/>
      <c r="I75" s="262" t="n"/>
      <c r="J75" s="355" t="inlineStr">
        <is>
          <t>Por Facultad</t>
        </is>
      </c>
      <c r="K75" s="259" t="n"/>
      <c r="L75" s="259" t="n"/>
      <c r="M75" s="259" t="n"/>
      <c r="N75" s="259" t="n"/>
      <c r="O75" s="259" t="n"/>
    </row>
    <row r="76" customFormat="1" s="260">
      <c r="C76" s="259" t="n"/>
      <c r="D76" s="259" t="n"/>
      <c r="E76" s="259" t="n"/>
      <c r="F76" s="259" t="n"/>
      <c r="G76" s="355" t="inlineStr">
        <is>
          <t>Sistemas Integrados</t>
        </is>
      </c>
      <c r="H76" s="262" t="n"/>
      <c r="I76" s="262" t="n"/>
      <c r="J76" s="355" t="inlineStr">
        <is>
          <t>Por Programa Académico</t>
        </is>
      </c>
      <c r="K76" s="259" t="n"/>
      <c r="L76" s="259" t="n"/>
      <c r="M76" s="259" t="n"/>
      <c r="N76" s="259" t="n"/>
      <c r="O76" s="259" t="n"/>
    </row>
    <row r="77" customFormat="1" s="260">
      <c r="C77" s="259" t="n"/>
      <c r="D77" s="259" t="n"/>
      <c r="E77" s="259" t="n"/>
      <c r="F77" s="259" t="n"/>
      <c r="G77" s="355" t="inlineStr">
        <is>
          <t>Autoevaluación y Acreditación</t>
        </is>
      </c>
      <c r="H77" s="262" t="n"/>
      <c r="I77" s="262" t="n"/>
      <c r="J77" s="355" t="inlineStr">
        <is>
          <t>Por área</t>
        </is>
      </c>
      <c r="K77" s="259" t="n"/>
      <c r="L77" s="259" t="n"/>
      <c r="M77" s="259" t="n"/>
      <c r="N77" s="259" t="n"/>
      <c r="O77" s="259" t="n"/>
    </row>
    <row r="78" customFormat="1" s="260">
      <c r="C78" s="259" t="n"/>
      <c r="D78" s="259" t="n"/>
      <c r="E78" s="259" t="n"/>
      <c r="F78" s="259" t="n"/>
      <c r="G78" s="355" t="inlineStr">
        <is>
          <t>Comunicaciones</t>
        </is>
      </c>
      <c r="H78" s="262" t="n"/>
      <c r="I78" s="262" t="n"/>
      <c r="J78" s="355" t="inlineStr">
        <is>
          <t>Por Laboratorio</t>
        </is>
      </c>
      <c r="K78" s="259" t="n"/>
      <c r="L78" s="259" t="n"/>
      <c r="M78" s="259" t="n"/>
      <c r="N78" s="259" t="n"/>
      <c r="O78" s="259" t="n"/>
    </row>
    <row r="79" customFormat="1" s="260">
      <c r="C79" s="259" t="n"/>
      <c r="D79" s="259" t="n"/>
      <c r="E79" s="259" t="n"/>
      <c r="F79" s="259" t="n"/>
      <c r="G79" s="355" t="inlineStr">
        <is>
          <t>Formación y Aprendizaje</t>
        </is>
      </c>
      <c r="H79" s="262" t="n"/>
      <c r="I79" s="262" t="n"/>
      <c r="J79" s="355" t="inlineStr">
        <is>
          <t>Otros</t>
        </is>
      </c>
      <c r="K79" s="259" t="n"/>
      <c r="L79" s="259" t="n"/>
      <c r="M79" s="259" t="n"/>
      <c r="N79" s="259" t="n"/>
      <c r="O79" s="259" t="n"/>
    </row>
    <row r="80" customFormat="1" s="260">
      <c r="C80" s="259" t="n"/>
      <c r="D80" s="259" t="n"/>
      <c r="E80" s="259" t="n"/>
      <c r="F80" s="259" t="n"/>
      <c r="G80" s="355" t="inlineStr">
        <is>
          <t>Ciencia, Tecnología e Innovación</t>
        </is>
      </c>
      <c r="H80" s="262" t="n"/>
      <c r="I80" s="262" t="n"/>
      <c r="J80" s="355" t="inlineStr">
        <is>
          <t>No Aplica</t>
        </is>
      </c>
      <c r="K80" s="259" t="n"/>
      <c r="L80" s="259" t="n"/>
      <c r="M80" s="259" t="n"/>
      <c r="N80" s="259" t="n"/>
      <c r="O80" s="259" t="n"/>
    </row>
    <row r="81">
      <c r="G81" s="355" t="inlineStr">
        <is>
          <t>Interacción Social Universitaria</t>
        </is>
      </c>
      <c r="H81" s="262" t="n"/>
      <c r="I81" s="262" t="n"/>
      <c r="J81" s="262" t="n"/>
      <c r="K81" s="259" t="n"/>
      <c r="L81" s="259" t="n"/>
    </row>
    <row r="82">
      <c r="G82" s="355" t="inlineStr">
        <is>
          <t>Bienestar Universitario</t>
        </is>
      </c>
      <c r="H82" s="262" t="n"/>
      <c r="I82" s="262" t="n"/>
      <c r="J82" s="262" t="n"/>
      <c r="K82" s="259" t="n"/>
      <c r="L82" s="259" t="n"/>
    </row>
    <row r="83">
      <c r="G83" s="355" t="inlineStr">
        <is>
          <t>Admisiones y Registro</t>
        </is>
      </c>
      <c r="H83" s="262" t="n"/>
      <c r="I83" s="262" t="n"/>
      <c r="J83" s="262" t="n"/>
      <c r="K83" s="259" t="n"/>
      <c r="L83" s="259" t="n"/>
    </row>
    <row r="84">
      <c r="G84" s="355" t="inlineStr">
        <is>
          <t>Graduados</t>
        </is>
      </c>
      <c r="H84" s="262" t="n"/>
      <c r="I84" s="262" t="n"/>
      <c r="J84" s="262" t="n"/>
      <c r="K84" s="259" t="n"/>
      <c r="L84" s="259" t="n"/>
    </row>
    <row r="85">
      <c r="G85" s="355" t="inlineStr">
        <is>
          <t>Dialogando con el Mundo</t>
        </is>
      </c>
      <c r="H85" s="262" t="n"/>
      <c r="I85" s="262" t="n"/>
      <c r="J85" s="262" t="n"/>
      <c r="K85" s="259" t="n"/>
      <c r="L85" s="259" t="n"/>
    </row>
    <row r="86">
      <c r="G86" s="355" t="inlineStr">
        <is>
          <t>Talento Humano</t>
        </is>
      </c>
      <c r="H86" s="262" t="n"/>
      <c r="I86" s="262" t="n"/>
      <c r="J86" s="262" t="n"/>
      <c r="K86" s="259" t="n"/>
      <c r="L86" s="259" t="n"/>
    </row>
    <row r="87">
      <c r="G87" s="355" t="inlineStr">
        <is>
          <t>Jurídica</t>
        </is>
      </c>
      <c r="H87" s="262" t="n"/>
      <c r="I87" s="262" t="n"/>
      <c r="J87" s="262" t="n"/>
      <c r="K87" s="259" t="n"/>
      <c r="L87" s="259" t="n"/>
    </row>
    <row r="88">
      <c r="G88" s="355" t="inlineStr">
        <is>
          <t>Financiera</t>
        </is>
      </c>
      <c r="H88" s="262" t="n"/>
      <c r="I88" s="262" t="n"/>
      <c r="J88" s="262" t="n"/>
      <c r="K88" s="259" t="n"/>
      <c r="L88" s="259" t="n"/>
    </row>
    <row r="89">
      <c r="G89" s="355" t="inlineStr">
        <is>
          <t>Sistemas y Tecnología</t>
        </is>
      </c>
      <c r="H89" s="262" t="n"/>
      <c r="I89" s="262" t="n"/>
      <c r="J89" s="262" t="n"/>
      <c r="K89" s="259" t="n"/>
      <c r="L89" s="259" t="n"/>
    </row>
    <row r="90">
      <c r="G90" s="355" t="inlineStr">
        <is>
          <t>Bienes y Servicios</t>
        </is>
      </c>
      <c r="H90" s="262" t="n"/>
      <c r="I90" s="262" t="n"/>
      <c r="J90" s="262" t="n"/>
      <c r="K90" s="259" t="n"/>
      <c r="L90" s="259" t="n"/>
    </row>
    <row r="91">
      <c r="G91" s="355" t="inlineStr">
        <is>
          <t>Documental</t>
        </is>
      </c>
      <c r="H91" s="262" t="n"/>
      <c r="I91" s="262" t="n"/>
      <c r="J91" s="262" t="n"/>
    </row>
    <row r="92">
      <c r="G92" s="355" t="inlineStr">
        <is>
          <t>Apoyo Académico</t>
        </is>
      </c>
      <c r="H92" s="262" t="n"/>
      <c r="I92" s="262" t="n"/>
      <c r="J92" s="262" t="n"/>
    </row>
    <row r="93">
      <c r="G93" s="355" t="inlineStr">
        <is>
          <t>Control Interno</t>
        </is>
      </c>
      <c r="H93" s="262" t="n"/>
      <c r="I93" s="262" t="n"/>
      <c r="J93" s="262" t="n"/>
    </row>
    <row r="94">
      <c r="G94" s="355" t="inlineStr">
        <is>
          <t>Control Disciplinario</t>
        </is>
      </c>
      <c r="H94" s="262" t="n"/>
      <c r="I94" s="262" t="n"/>
      <c r="J94" s="262" t="n"/>
    </row>
    <row r="95">
      <c r="G95" s="355" t="inlineStr">
        <is>
          <t>Servicio de Atención al Ciudadano</t>
        </is>
      </c>
      <c r="H95" s="262" t="n"/>
      <c r="I95" s="262" t="n"/>
      <c r="J95" s="262" t="n"/>
    </row>
  </sheetData>
  <sheetProtection selectLockedCells="0" selectUnlockedCells="0" algorithmName="SHA-512" sheet="1" objects="1" insertRows="1" insertHyperlinks="1" autoFilter="1" scenarios="1" formatColumns="1" deleteColumns="1" insertColumns="1" pivotTables="1" deleteRows="1" formatCells="1" saltValue="YX64w7V0P0Rf9qsNW6gDPA==" formatRows="1" sort="1" spinCount="100000" hashValue="gGA7EV4vXRA4pmYkDEvBL5T51jdB39JoKg5yQOf8+ScDc+1RpjKc69U0kBNz3rhZ7Ce9bNQT6SR0nWkaom8UTw=="/>
  <mergeCells count="84">
    <mergeCell ref="L17:M17"/>
    <mergeCell ref="C52:F52"/>
    <mergeCell ref="G55:J55"/>
    <mergeCell ref="C27:I40"/>
    <mergeCell ref="K54:O54"/>
    <mergeCell ref="K55:O55"/>
    <mergeCell ref="K51:O51"/>
    <mergeCell ref="B2:C4"/>
    <mergeCell ref="C15:O15"/>
    <mergeCell ref="K56:O56"/>
    <mergeCell ref="J20:K22"/>
    <mergeCell ref="E6:L6"/>
    <mergeCell ref="C26:O26"/>
    <mergeCell ref="C54:F54"/>
    <mergeCell ref="C17:D17"/>
    <mergeCell ref="G57:J57"/>
    <mergeCell ref="C50:F50"/>
    <mergeCell ref="C16:O16"/>
    <mergeCell ref="G53:J53"/>
    <mergeCell ref="C56:F56"/>
    <mergeCell ref="M5:O5"/>
    <mergeCell ref="L23:M24"/>
    <mergeCell ref="N23:O24"/>
    <mergeCell ref="C14:D14"/>
    <mergeCell ref="M6:O6"/>
    <mergeCell ref="E14:O14"/>
    <mergeCell ref="C20:D22"/>
    <mergeCell ref="E12:H12"/>
    <mergeCell ref="H17:I17"/>
    <mergeCell ref="K12:O12"/>
    <mergeCell ref="E24:G24"/>
    <mergeCell ref="E17:G17"/>
    <mergeCell ref="L20:O20"/>
    <mergeCell ref="K57:O57"/>
    <mergeCell ref="E18:F18"/>
    <mergeCell ref="J34:O34"/>
    <mergeCell ref="J27:O27"/>
    <mergeCell ref="C57:F57"/>
    <mergeCell ref="P27:P28"/>
    <mergeCell ref="C53:F53"/>
    <mergeCell ref="E7:L8"/>
    <mergeCell ref="P17:P18"/>
    <mergeCell ref="G19:K19"/>
    <mergeCell ref="E13:O13"/>
    <mergeCell ref="N17:O17"/>
    <mergeCell ref="C12:D12"/>
    <mergeCell ref="J23:K24"/>
    <mergeCell ref="J28:O33"/>
    <mergeCell ref="C5:D8"/>
    <mergeCell ref="C23:D23"/>
    <mergeCell ref="J38:O38"/>
    <mergeCell ref="E23:G23"/>
    <mergeCell ref="L18:M19"/>
    <mergeCell ref="J40:O40"/>
    <mergeCell ref="C51:F51"/>
    <mergeCell ref="E20:G22"/>
    <mergeCell ref="C24:D24"/>
    <mergeCell ref="G51:J51"/>
    <mergeCell ref="M7:O7"/>
    <mergeCell ref="G54:J54"/>
    <mergeCell ref="E5:L5"/>
    <mergeCell ref="H20:I22"/>
    <mergeCell ref="G50:J50"/>
    <mergeCell ref="C10:O11"/>
    <mergeCell ref="G56:J56"/>
    <mergeCell ref="E19:F19"/>
    <mergeCell ref="C49:O49"/>
    <mergeCell ref="J35:O37"/>
    <mergeCell ref="K50:O50"/>
    <mergeCell ref="G52:J52"/>
    <mergeCell ref="M8:O8"/>
    <mergeCell ref="G18:K18"/>
    <mergeCell ref="C42:O42"/>
    <mergeCell ref="I12:J12"/>
    <mergeCell ref="K52:O52"/>
    <mergeCell ref="C18:D19"/>
    <mergeCell ref="H23:I24"/>
    <mergeCell ref="J39:O39"/>
    <mergeCell ref="C55:F55"/>
    <mergeCell ref="N18:O19"/>
    <mergeCell ref="C9:O9"/>
    <mergeCell ref="K53:O53"/>
    <mergeCell ref="C13:D13"/>
    <mergeCell ref="J17:K17"/>
  </mergeCells>
  <dataValidations count="5">
    <dataValidation sqref="E20:G22" showDropDown="0" showInputMessage="1" showErrorMessage="1" allowBlank="1" type="list">
      <formula1>$J$72:$J$73</formula1>
    </dataValidation>
    <dataValidation sqref="J20:K22" showDropDown="0" showInputMessage="1" showErrorMessage="1" allowBlank="1" type="list">
      <formula1>$J$74:$J$80</formula1>
    </dataValidation>
    <dataValidation sqref="J17:K17" showDropDown="0" showInputMessage="1" showErrorMessage="1" allowBlank="1" type="list">
      <formula1>$J$69:$J$71</formula1>
    </dataValidation>
    <dataValidation sqref="E12:H12" showDropDown="0" showInputMessage="1" showErrorMessage="1" allowBlank="1" type="list">
      <formula1>$G$69:$G$72</formula1>
    </dataValidation>
    <dataValidation sqref="E13:O13" showDropDown="0" showInputMessage="1" showErrorMessage="1" allowBlank="1" type="list">
      <formula1>$G$73:$G$95</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42.xml><?xml version="1.0" encoding="utf-8"?>
<worksheet xmlns="http://schemas.openxmlformats.org/spreadsheetml/2006/main">
  <sheetPr codeName="Hoja128">
    <tabColor rgb="FFEDE394"/>
    <outlinePr summaryBelow="1" summaryRight="1"/>
    <pageSetUpPr fitToPage="1"/>
  </sheetPr>
  <dimension ref="A1:AB97"/>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Misional</t>
        </is>
      </c>
      <c r="F12" s="801" t="n"/>
      <c r="G12" s="801" t="n"/>
      <c r="H12" s="802" t="n"/>
      <c r="I12" s="763" t="inlineStr">
        <is>
          <t>NOMBRE DEL INDICADOR</t>
        </is>
      </c>
      <c r="J12" s="802" t="n"/>
      <c r="K12" s="463" t="inlineStr">
        <is>
          <t>Evaluación de la Institución o Empresa hacia el pasante o practicante</t>
        </is>
      </c>
      <c r="L12" s="801" t="n"/>
      <c r="M12" s="801" t="n"/>
      <c r="N12" s="801" t="n"/>
      <c r="O12" s="802" t="n"/>
      <c r="P12" s="245" t="n"/>
    </row>
    <row r="13" customFormat="1" s="243">
      <c r="B13" s="245" t="n"/>
      <c r="C13" s="684" t="inlineStr">
        <is>
          <t>PROCESO GESTIÓN</t>
        </is>
      </c>
      <c r="D13" s="802" t="n"/>
      <c r="E13" s="706" t="inlineStr">
        <is>
          <t>Interacción Social Universitaria</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Interacción Universitaria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0.8</v>
      </c>
      <c r="O17" s="802" t="n"/>
      <c r="P17" s="544" t="n"/>
    </row>
    <row r="18" customFormat="1" s="243">
      <c r="B18" s="245" t="n"/>
      <c r="C18" s="684" t="inlineStr">
        <is>
          <t>FORMULA</t>
        </is>
      </c>
      <c r="D18" s="800" t="n"/>
      <c r="E18" s="684" t="inlineStr">
        <is>
          <t>NUMERADOR</t>
        </is>
      </c>
      <c r="F18" s="802" t="n"/>
      <c r="G18" s="481" t="inlineStr">
        <is>
          <t>(# Evaluaciones Calificadas ≥ 4)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Total Evaluaciones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0 - 59,9%</t>
        </is>
      </c>
      <c r="M22" s="328" t="inlineStr">
        <is>
          <t>60% - 69,9%</t>
        </is>
      </c>
      <c r="N22" s="329" t="inlineStr">
        <is>
          <t>70% - 80%</t>
        </is>
      </c>
      <c r="O22" s="255" t="inlineStr">
        <is>
          <t>80,1% - 100%</t>
        </is>
      </c>
      <c r="P22" s="245" t="n"/>
    </row>
    <row r="23" ht="26.25" customFormat="1" customHeight="1" s="243">
      <c r="B23" s="245" t="n"/>
      <c r="C23" s="684" t="inlineStr">
        <is>
          <t>ORIGEN DE DATOS NUMERADOR</t>
        </is>
      </c>
      <c r="D23" s="802" t="n"/>
      <c r="E23" s="474" t="inlineStr">
        <is>
          <t>MIUr037 cuyas calificaciones sean superiores a 4</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4" t="inlineStr">
        <is>
          <t>Total MIUr038 recibidos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Este indicador le permite a los supervisores de los practicantes o pasantes dar su opinión frente a la participación de los estudiantes en sus procesos, de la misma manera, brinda un espacio para que den su opinión frente al acompañamiento de la universidad en el proceso académico. Cabe destacar que estas 174 evaluaciones iguales o mayores a 4, equivalen al 95% de las 183 recibidas, lo cual hace un llamado de atención a la entrega oportuna y completa de la documentación por parte de los coordinadores, lo cual si bien se vio afectado por la contingencia de la COVID 19; ofrece una oportunidad para conocer la percepción de la formación de la Universidad de Cundinamarca, por parte del sector productivo.</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5.75" customFormat="1" customHeight="1" s="243">
      <c r="B34" s="245" t="n"/>
      <c r="C34" s="803" t="n"/>
      <c r="I34" s="804" t="n"/>
      <c r="O34" s="804" t="n"/>
      <c r="P34" s="245" t="n"/>
    </row>
    <row r="35" ht="16.5" customFormat="1" customHeight="1" s="243">
      <c r="B35" s="245" t="n"/>
      <c r="C35" s="803" t="n"/>
      <c r="I35" s="804" t="n"/>
      <c r="J35" s="808" t="n"/>
      <c r="K35" s="808" t="n"/>
      <c r="L35" s="808" t="n"/>
      <c r="M35" s="808" t="n"/>
      <c r="N35" s="808" t="n"/>
      <c r="O35" s="807" t="n"/>
      <c r="P35" s="245" t="n"/>
    </row>
    <row r="36" ht="15.75" customFormat="1" customHeight="1" s="243">
      <c r="B36" s="245" t="n"/>
      <c r="C36" s="803" t="n"/>
      <c r="I36" s="804" t="n"/>
      <c r="J36" s="400" t="inlineStr">
        <is>
          <t>ACCIÓN FORMULADA</t>
        </is>
      </c>
      <c r="O36" s="804" t="n"/>
      <c r="P36" s="245" t="n"/>
    </row>
    <row r="37" ht="16.5" customFormat="1" customHeight="1" s="243">
      <c r="B37" s="245" t="n"/>
      <c r="C37" s="803" t="n"/>
      <c r="I37" s="804" t="n"/>
      <c r="J37" s="598" t="inlineStr">
        <is>
          <t>Se escalará novedad a Vicerrectoría Académica para que adelante el llamado de atención y tome las medidas correspondientes, teniendo en cuenta que este indicador requiere de la información que los programas académicos entreguen oportuna y efectivamente.</t>
        </is>
      </c>
      <c r="O37" s="804" t="n"/>
      <c r="P37" s="245" t="n"/>
    </row>
    <row r="38" ht="15.75" customFormat="1" customHeight="1" s="243">
      <c r="B38" s="245" t="n"/>
      <c r="C38" s="803" t="n"/>
      <c r="I38" s="804" t="n"/>
      <c r="O38" s="804" t="n"/>
      <c r="P38" s="245" t="n"/>
    </row>
    <row r="39" ht="16.5" customFormat="1" customHeight="1" s="243">
      <c r="B39" s="245" t="n"/>
      <c r="C39" s="803" t="n"/>
      <c r="I39" s="804" t="n"/>
      <c r="J39" s="808" t="n"/>
      <c r="K39" s="808" t="n"/>
      <c r="L39" s="808" t="n"/>
      <c r="M39" s="808" t="n"/>
      <c r="N39" s="808" t="n"/>
      <c r="O39" s="807" t="n"/>
      <c r="P39" s="245" t="n"/>
    </row>
    <row r="40" ht="15.75" customFormat="1" customHeight="1" s="243">
      <c r="B40" s="245" t="n"/>
      <c r="C40" s="803" t="n"/>
      <c r="I40" s="804" t="n"/>
      <c r="J40" s="400" t="inlineStr">
        <is>
          <t xml:space="preserve">RESPONSABLE </t>
        </is>
      </c>
      <c r="O40" s="804" t="n"/>
      <c r="P40" s="245" t="n"/>
    </row>
    <row r="41" ht="15.75" customFormat="1" customHeight="1" s="243">
      <c r="B41" s="245" t="n"/>
      <c r="C41" s="803" t="n"/>
      <c r="I41" s="804" t="n"/>
      <c r="J41" s="402">
        <f>E14</f>
        <v/>
      </c>
      <c r="O41" s="804" t="n"/>
      <c r="P41" s="245" t="n"/>
    </row>
    <row r="42" ht="16.5" customFormat="1" customHeight="1" s="243">
      <c r="B42" s="245" t="n"/>
      <c r="C42" s="806" t="n"/>
      <c r="D42" s="808" t="n"/>
      <c r="E42" s="808" t="n"/>
      <c r="F42" s="808" t="n"/>
      <c r="G42" s="808" t="n"/>
      <c r="H42" s="808" t="n"/>
      <c r="I42" s="807" t="n"/>
      <c r="J42" s="418" t="n"/>
      <c r="K42" s="808" t="n"/>
      <c r="L42" s="808" t="n"/>
      <c r="M42" s="808" t="n"/>
      <c r="N42" s="808" t="n"/>
      <c r="O42" s="807" t="n"/>
      <c r="P42" s="245" t="n"/>
    </row>
    <row r="43" ht="16.5" customFormat="1" customHeight="1" s="243">
      <c r="B43" s="245" t="n"/>
      <c r="C43" s="319" t="n"/>
      <c r="D43" s="319" t="n"/>
      <c r="E43" s="319" t="n"/>
      <c r="F43" s="319" t="n"/>
      <c r="G43" s="319" t="n"/>
      <c r="H43" s="319" t="n"/>
      <c r="I43" s="319" t="n"/>
      <c r="J43" s="319" t="n"/>
      <c r="K43" s="319" t="n"/>
      <c r="L43" s="319" t="n"/>
      <c r="M43" s="319" t="n"/>
      <c r="N43" s="319" t="n"/>
      <c r="O43" s="319" t="n"/>
      <c r="P43" s="245" t="n"/>
    </row>
    <row r="44" ht="15" customFormat="1" customHeight="1" s="247">
      <c r="B44" s="246" t="n"/>
      <c r="C44" s="819" t="inlineStr">
        <is>
          <t>PERIODO DE EVALUACIÓN</t>
        </is>
      </c>
      <c r="D44" s="808" t="n"/>
      <c r="E44" s="808" t="n"/>
      <c r="F44" s="808" t="n"/>
      <c r="G44" s="808" t="n"/>
      <c r="H44" s="808" t="n"/>
      <c r="I44" s="808" t="n"/>
      <c r="J44" s="808" t="n"/>
      <c r="K44" s="808" t="n"/>
      <c r="L44" s="808" t="n"/>
      <c r="M44" s="808" t="n"/>
      <c r="N44" s="808" t="n"/>
      <c r="O44" s="807" t="n"/>
      <c r="P44" s="246" t="n"/>
    </row>
    <row r="45" customFormat="1" s="247">
      <c r="B45" s="246" t="n"/>
      <c r="C45" s="684" t="inlineStr">
        <is>
          <t>MES</t>
        </is>
      </c>
      <c r="D45" s="762">
        <f>IF(J23="MENSUAL","ENERO",IF(J23="TRIMESTRAL","MARZO",IF(J23="SEMESTRAL","JUNIO",IF(J23="ANUAL",YEAR(TODAY()),""))))</f>
        <v/>
      </c>
      <c r="E45" s="762">
        <f>IF(J23="MENSUAL","FEBRERO",IF(J23="TRIMESTRAL","JUNIO",IF(J23="SEMESTRAL","DICIEMBRE","")))</f>
        <v/>
      </c>
      <c r="F45" s="762">
        <f>IF(J23="MENSUAL","MARZO",IF(J23="TRIMESTRAL","SEPTIEMBRE",""))</f>
        <v/>
      </c>
      <c r="G45" s="762">
        <f>IF(J23="MENSUAL","ABRIL",IF(J23="TRIMESTRAL","DICIEMBRE",""))</f>
        <v/>
      </c>
      <c r="H45" s="762">
        <f>IF(J23="MENSUAL","MAYO","")</f>
        <v/>
      </c>
      <c r="I45" s="762">
        <f>IF(J23="MENSUAL","JUNIO","")</f>
        <v/>
      </c>
      <c r="J45" s="762">
        <f>IF(J23="MENSUAL","JULIO","")</f>
        <v/>
      </c>
      <c r="K45" s="762">
        <f>IF(J23="MENSUAL","AGOSTO","")</f>
        <v/>
      </c>
      <c r="L45" s="762">
        <f>IF(J23="MENSUAL","SEPTIEMBRE","")</f>
        <v/>
      </c>
      <c r="M45" s="762">
        <f>IF(J23="MENSUAL","OCTUBRE","")</f>
        <v/>
      </c>
      <c r="N45" s="762">
        <f>IF(J23="MENSUAL","NOVIEMBRE","")</f>
        <v/>
      </c>
      <c r="O45" s="762">
        <f>IF(J23="MENSUAL","DICIEMBRE","")</f>
        <v/>
      </c>
      <c r="P45" s="246" t="n"/>
    </row>
    <row r="46" ht="37.5" customFormat="1" customHeight="1" s="247">
      <c r="B46" s="246" t="n"/>
      <c r="C46" s="168">
        <f>G18</f>
        <v/>
      </c>
      <c r="D46" s="762" t="n">
        <v>174</v>
      </c>
      <c r="E46" s="762" t="n"/>
      <c r="F46" s="762" t="n"/>
      <c r="G46" s="762" t="n"/>
      <c r="H46" s="762" t="n"/>
      <c r="I46" s="762" t="n"/>
      <c r="J46" s="762" t="n"/>
      <c r="K46" s="762" t="n"/>
      <c r="L46" s="762" t="n"/>
      <c r="M46" s="762" t="n"/>
      <c r="N46" s="762" t="n"/>
      <c r="O46" s="762" t="n"/>
      <c r="P46" s="246" t="n"/>
    </row>
    <row r="47" ht="37.5" customFormat="1" customHeight="1" s="247">
      <c r="B47" s="246" t="n"/>
      <c r="C47" s="168">
        <f>G19</f>
        <v/>
      </c>
      <c r="D47" s="762" t="n">
        <v>335</v>
      </c>
      <c r="E47" s="762" t="n"/>
      <c r="F47" s="762" t="n"/>
      <c r="G47" s="762" t="n"/>
      <c r="H47" s="762" t="n"/>
      <c r="I47" s="762" t="n"/>
      <c r="J47" s="762" t="n"/>
      <c r="K47" s="762" t="n"/>
      <c r="L47" s="762" t="n"/>
      <c r="M47" s="762" t="n"/>
      <c r="N47" s="762" t="n"/>
      <c r="O47" s="762" t="n"/>
      <c r="P47" s="248" t="n"/>
    </row>
    <row r="48" customFormat="1" s="247">
      <c r="B48" s="246" t="n"/>
      <c r="C48" s="344" t="inlineStr">
        <is>
          <t xml:space="preserve">VALOR </t>
        </is>
      </c>
      <c r="D48" s="265">
        <f>IFERROR(IF($E$17=1,D46/D47,IF($E$17=2,D46,"")),"")</f>
        <v/>
      </c>
      <c r="E48" s="265">
        <f>IFERROR(IF($E$17=1,E46/E47,IF($E$17=2,E46,"")),"")</f>
        <v/>
      </c>
      <c r="F48" s="265">
        <f>IFERROR(IF($E$17=1,F46/F47,IF($E$17=2,F46,"")),"")</f>
        <v/>
      </c>
      <c r="G48" s="265">
        <f>IFERROR(IF($E$17=1,G46/G47,IF($E$17=2,G46,"")),"")</f>
        <v/>
      </c>
      <c r="H48" s="265">
        <f>IFERROR(IF($E$17=1,H46/H47,IF($E$17=2,H46,"")),"")</f>
        <v/>
      </c>
      <c r="I48" s="265">
        <f>IFERROR(IF($E$17=1,I46/I47,IF($E$17=2,I46,"")),"")</f>
        <v/>
      </c>
      <c r="J48" s="265">
        <f>IFERROR(IF($E$17=1,J46/J47,IF($E$17=2,J46,"")),"")</f>
        <v/>
      </c>
      <c r="K48" s="265">
        <f>IFERROR(IF($E$17=1,K46/K47,IF($E$17=2,K46,"")),"")</f>
        <v/>
      </c>
      <c r="L48" s="265">
        <f>IFERROR(IF($E$17=1,L46/L47,IF($E$17=2,L46,"")),"")</f>
        <v/>
      </c>
      <c r="M48" s="265">
        <f>IFERROR(IF($E$17=1,M46/M47,IF($E$17=2,M46,"")),"")</f>
        <v/>
      </c>
      <c r="N48" s="265">
        <f>IFERROR(IF($E$17=1,N46/N47,IF($E$17=2,N46,"")),"")</f>
        <v/>
      </c>
      <c r="O48" s="265">
        <f>IFERROR(IF($E$17=1,O46/O47,IF($E$17=2,O46,"")),"")</f>
        <v/>
      </c>
      <c r="P48" s="246" t="n"/>
    </row>
    <row r="49" customFormat="1" s="247">
      <c r="B49" s="246" t="n"/>
      <c r="C49" s="347" t="inlineStr">
        <is>
          <t>META PONDERADA</t>
        </is>
      </c>
      <c r="D49"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49" s="265">
        <f>IF(AND(N23="ANUAL",J23="MENSUAL"),N17/12+D49,IF(AND(N23="ANUAL",J23="TRIMESTRAL"),N17/4+D49,IF(AND(N23="ANUAL",J23="SEMESTRAL"),N17/2+D49,IF(AND(N23="SEMESTRAL",J23="MENSUAL"),N17/6+D49,IF(AND(N23="SEMESTRAL",J23="TRIMESTRAL"),N17/2+D49,IF(AND(N23="SEMESTRAL",J23="SEMESTRAL"),N17,IF(AND(N23="TRIMESTRAL",J23="MENSUAL"),N17/3+D49,IF(AND(N23="TRIMESTRAL",J23="TRIMESTRAL"),N17,IF(AND(N23="MENSUAL",J23="MENSUAL"),N17,"")))))))))</f>
        <v/>
      </c>
      <c r="F49" s="265">
        <f>IF(AND(N23="ANUAL",J23="MENSUAL"),N17/12+E49,IF(AND(N23="ANUAL",J23="TRIMESTRAL"),N17/4+E49,IF(AND(N23="SEMESTRAL",J23="MENSUAL"),N17/6+E49,IF(AND(N23="SEMESTRAL",J23="TRIMESTRAL"),N17/2,IF(AND(N23="TRIMESTRAL",J23="MENSUAL"),N17/3+E49,IF(AND(N23="TRIMESTRAL",J23="TRIMESTRAL"),N17,IF(AND(N23="MENSUAL",J23="MENSUAL"),N17,"")))))))</f>
        <v/>
      </c>
      <c r="G49" s="265">
        <f>IF(AND(N23="ANUAL",J23="MENSUAL"),N17/12+F49,IF(AND(N23="ANUAL",J23="TRIMESTRAL"),N17/4+F49,IF(AND(N23="SEMESTRAL",J23="MENSUAL"),N17/6+F49,IF(AND(N23="SEMESTRAL",J23="TRIMESTRAL"),N17/2+F49,IF(AND(N23="TRIMESTRAL",J23="MENSUAL"),N17/3,IF(AND(N23="TRIMESTRAL",J23="TRIMESTRAL"),N17,IF(AND(N23="MENSUAL",J23="MENSUAL"),N17,"")))))))</f>
        <v/>
      </c>
      <c r="H49" s="265">
        <f>IF(AND($N$23="ANUAL",$J$23="MENSUAL"),$N$17/12+G49,IF(AND(N23="SEMESTRAL",J23="MENSUAL"),N17/6+G49,IF(AND(N23="TRIMESTRAL",J23="MENSUAL"),N17/3+G49,IF(AND(N23="MENSUAL",J23="MENSUAL"),N17,""))))</f>
        <v/>
      </c>
      <c r="I49" s="265">
        <f>IF(AND($N$23="ANUAL",$J$23="MENSUAL"),$N$17/12+H49,IF(AND(N23="SEMESTRAL",J23="MENSUAL"),N17/6+H49,IF(AND(N23="TRIMESTRAL",J23="MENSUAL"),N17/3+H49,IF(AND(N23="MENSUAL",J23="MENSUAL"),N17,""))))</f>
        <v/>
      </c>
      <c r="J49" s="265">
        <f>IF(AND($N$23="ANUAL",$J$23="MENSUAL"),$N$17/12+I49,IF(AND(N23="SEMESTRAL",J23="MENSUAL"),N17/6,IF(AND(N23="TRIMESTRAL",J23="MENSUAL"),N17/3,IF(AND(N23="MENSUAL",J23="MENSUAL"),N17,""))))</f>
        <v/>
      </c>
      <c r="K49" s="265">
        <f>IF(AND($N$23="ANUAL",$J$23="MENSUAL"),$N$17/12+J49,IF(AND(N23="SEMESTRAL",J23="MENSUAL"),N17/6+J49,IF(AND(N23="TRIMESTRAL",J23="MENSUAL"),N17/3+J49,IF(AND(N23="MENSUAL",J23="MENSUAL"),N17,""))))</f>
        <v/>
      </c>
      <c r="L49" s="265">
        <f>IF(AND($N$23="ANUAL",$J$23="MENSUAL"),$N$17/12+K49,IF(AND(N23="SEMESTRAL",J23="MENSUAL"),N17/6+K49,IF(AND(N23="TRIMESTRAL",J23="MENSUAL"),N17/3+K49,IF(AND(N23="MENSUAL",J23="MENSUAL"),N17,""))))</f>
        <v/>
      </c>
      <c r="M49" s="265">
        <f>IF(AND($N$23="ANUAL",$J$23="MENSUAL"),$N$17/12+L49,IF(AND(N23="SEMESTRAL",J23="MENSUAL"),N17/6+L49,IF(AND(N23="TRIMESTRAL",J23="MENSUAL"),N17/3,IF(AND(N23="MENSUAL",J23="MENSUAL"),N17,""))))</f>
        <v/>
      </c>
      <c r="N49" s="265">
        <f>IF(AND($N$23="ANUAL",$J$23="MENSUAL"),$N$17/12+M49,IF(AND(N23="SEMESTRAL",J23="MENSUAL"),N17/6+M49,IF(AND(N23="TRIMESTRAL",J23="MENSUAL"),N17/3+M49,IF(AND(N23="MENSUAL",J23="MENSUAL"),N17,""))))</f>
        <v/>
      </c>
      <c r="O49" s="265">
        <f>IF(AND($N$23="ANUAL",$J$23="MENSUAL"),$N$17/12+N49,IF(AND(N23="SEMESTRAL",J23="MENSUAL"),N17/6+N49,IF(AND(N23="TRIMESTRAL",J23="MENSUAL"),N17/3+N49,IF(AND(N23="MENSUAL",J23="MENSUAL"),N17,""))))</f>
        <v/>
      </c>
      <c r="P49" s="246" t="n"/>
    </row>
    <row r="50" customFormat="1" s="247">
      <c r="B50" s="246" t="n"/>
      <c r="C50" s="319" t="n"/>
      <c r="D50" s="319" t="n"/>
      <c r="E50" s="319" t="n"/>
      <c r="F50" s="319" t="n"/>
      <c r="G50" s="319" t="n"/>
      <c r="H50" s="319" t="n"/>
      <c r="I50" s="319" t="n"/>
      <c r="J50" s="319" t="n"/>
      <c r="K50" s="319" t="n"/>
      <c r="L50" s="319" t="n"/>
      <c r="M50" s="319" t="n"/>
      <c r="N50" s="319" t="n"/>
      <c r="O50" s="319" t="n"/>
      <c r="P50" s="246" t="n"/>
    </row>
    <row r="51" customFormat="1" s="317">
      <c r="A51" s="316" t="n"/>
      <c r="B51" s="318" t="n"/>
      <c r="C51" s="779" t="inlineStr">
        <is>
          <t>NIVEL DE SEGREGACIÓN *</t>
        </is>
      </c>
      <c r="D51" s="805" t="n"/>
      <c r="E51" s="805" t="n"/>
      <c r="F51" s="805" t="n"/>
      <c r="G51" s="805" t="n"/>
      <c r="H51" s="805" t="n"/>
      <c r="I51" s="805" t="n"/>
      <c r="J51" s="805" t="n"/>
      <c r="K51" s="805" t="n"/>
      <c r="L51" s="805" t="n"/>
      <c r="M51" s="805" t="n"/>
      <c r="N51" s="805" t="n"/>
      <c r="O51" s="800" t="n"/>
      <c r="P51" s="318" t="n"/>
      <c r="Q51" s="316" t="n"/>
      <c r="R51" s="316" t="n"/>
      <c r="S51" s="316" t="n"/>
      <c r="T51" s="316" t="n"/>
      <c r="U51" s="316" t="n"/>
      <c r="V51" s="316" t="n"/>
      <c r="W51" s="316" t="n"/>
      <c r="X51" s="316" t="n"/>
      <c r="Y51" s="316" t="n"/>
      <c r="Z51" s="316" t="n"/>
      <c r="AA51" s="316" t="n"/>
      <c r="AB51" s="316" t="n"/>
    </row>
    <row r="52" customFormat="1" s="317">
      <c r="A52" s="316" t="n"/>
      <c r="B52" s="318" t="n"/>
      <c r="C52" s="781" t="inlineStr">
        <is>
          <t>UNIDAD SEGREGADA (Ej. Facultad, Programa Académico, Área)</t>
        </is>
      </c>
      <c r="D52" s="820" t="n"/>
      <c r="E52" s="820" t="n"/>
      <c r="F52" s="821" t="n"/>
      <c r="G52" s="781" t="inlineStr">
        <is>
          <t>RESULTADO</t>
        </is>
      </c>
      <c r="H52" s="820" t="n"/>
      <c r="I52" s="820" t="n"/>
      <c r="J52" s="821" t="n"/>
      <c r="K52" s="781" t="inlineStr">
        <is>
          <t>ANALISIS DE DATOS SEGREGADO</t>
        </is>
      </c>
      <c r="L52" s="820" t="n"/>
      <c r="M52" s="820" t="n"/>
      <c r="N52" s="820" t="n"/>
      <c r="O52" s="821" t="n"/>
      <c r="P52" s="318" t="n"/>
      <c r="Q52" s="316" t="n"/>
      <c r="R52" s="316" t="n"/>
      <c r="S52" s="316" t="n"/>
      <c r="T52" s="316" t="n"/>
      <c r="U52" s="316" t="n"/>
      <c r="V52" s="316" t="n"/>
      <c r="W52" s="316" t="n"/>
      <c r="X52" s="316" t="n"/>
      <c r="Y52" s="316" t="n"/>
      <c r="Z52" s="316" t="n"/>
      <c r="AA52" s="316" t="n"/>
      <c r="AB52" s="316" t="n"/>
    </row>
    <row r="53" customFormat="1" s="317">
      <c r="A53" s="316" t="n"/>
      <c r="B53" s="318" t="n"/>
      <c r="C53" s="785" t="n"/>
      <c r="D53" s="820" t="n"/>
      <c r="E53" s="820" t="n"/>
      <c r="F53" s="821" t="n"/>
      <c r="G53" s="392" t="n"/>
      <c r="H53" s="820" t="n"/>
      <c r="I53" s="820" t="n"/>
      <c r="J53" s="821" t="n"/>
      <c r="K53" s="785" t="n"/>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785"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8" t="n"/>
      <c r="D59" s="812" t="n"/>
      <c r="E59" s="812" t="n"/>
      <c r="F59" s="812" t="n"/>
      <c r="G59" s="788" t="n"/>
      <c r="H59" s="812" t="n"/>
      <c r="I59" s="812" t="n"/>
      <c r="J59" s="812" t="n"/>
      <c r="K59" s="788" t="n"/>
      <c r="L59" s="812" t="n"/>
      <c r="M59" s="812" t="n"/>
      <c r="N59" s="812" t="n"/>
      <c r="O59" s="812" t="n"/>
      <c r="P59" s="318" t="n"/>
      <c r="Q59" s="316" t="n"/>
      <c r="R59" s="316" t="n"/>
      <c r="S59" s="316" t="n"/>
      <c r="T59" s="316" t="n"/>
      <c r="U59" s="316" t="n"/>
      <c r="V59" s="316" t="n"/>
      <c r="W59" s="316" t="n"/>
      <c r="X59" s="316" t="n"/>
      <c r="Y59" s="316" t="n"/>
      <c r="Z59" s="316" t="n"/>
      <c r="AA59" s="316" t="n"/>
      <c r="AB59" s="316" t="n"/>
    </row>
    <row r="60" customFormat="1" s="317">
      <c r="A60" s="316" t="n"/>
      <c r="B60" s="318" t="n"/>
      <c r="C60" s="349" t="n"/>
      <c r="D60" s="350" t="n"/>
      <c r="E60" s="350" t="n"/>
      <c r="F60" s="350" t="n"/>
      <c r="G60" s="350" t="n"/>
      <c r="H60" s="350" t="n"/>
      <c r="I60" s="350" t="n"/>
      <c r="J60" s="350" t="n"/>
      <c r="K60" s="350" t="n"/>
      <c r="L60" s="350" t="n"/>
      <c r="M60" s="350" t="n"/>
      <c r="N60" s="350" t="n"/>
      <c r="O60" s="350"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5" customFormat="1" s="260">
      <c r="C65" s="259" t="n"/>
      <c r="D65" s="259" t="n"/>
      <c r="E65" s="259" t="n"/>
      <c r="F65" s="259" t="n"/>
      <c r="G65" s="259" t="n"/>
      <c r="H65" s="259" t="n"/>
      <c r="I65" s="259" t="n"/>
      <c r="J65" s="259" t="n"/>
      <c r="K65" s="259" t="n"/>
      <c r="L65" s="259" t="n"/>
      <c r="M65" s="259" t="n"/>
      <c r="N65" s="259" t="n"/>
      <c r="O65" s="259"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355" t="inlineStr">
        <is>
          <t>Estratégico</t>
        </is>
      </c>
      <c r="H71" s="262" t="n"/>
      <c r="I71" s="262" t="n"/>
      <c r="J71" s="355" t="inlineStr">
        <is>
          <t>Eficacia</t>
        </is>
      </c>
      <c r="K71" s="259" t="n"/>
      <c r="L71" s="259" t="n"/>
      <c r="M71" s="259" t="n"/>
      <c r="N71" s="259" t="n"/>
      <c r="O71" s="259" t="n"/>
    </row>
    <row r="72" customFormat="1" s="260">
      <c r="C72" s="259" t="n"/>
      <c r="D72" s="259" t="n"/>
      <c r="E72" s="259" t="n"/>
      <c r="F72" s="259" t="n"/>
      <c r="G72" s="355" t="inlineStr">
        <is>
          <t>Misional</t>
        </is>
      </c>
      <c r="H72" s="262" t="n"/>
      <c r="I72" s="262" t="n"/>
      <c r="J72" s="355" t="inlineStr">
        <is>
          <t>Eficiencia</t>
        </is>
      </c>
      <c r="K72" s="259" t="n"/>
      <c r="L72" s="259" t="n"/>
      <c r="M72" s="259" t="n"/>
      <c r="N72" s="259" t="n"/>
      <c r="O72" s="259" t="n"/>
    </row>
    <row r="73" customFormat="1" s="260">
      <c r="C73" s="259" t="n"/>
      <c r="D73" s="259" t="n"/>
      <c r="E73" s="259" t="n"/>
      <c r="F73" s="259" t="n"/>
      <c r="G73" s="355" t="inlineStr">
        <is>
          <t>Apoyo</t>
        </is>
      </c>
      <c r="H73" s="262" t="n"/>
      <c r="I73" s="262" t="n"/>
      <c r="J73" s="355" t="inlineStr">
        <is>
          <t>Acreditación</t>
        </is>
      </c>
      <c r="K73" s="259" t="n"/>
      <c r="L73" s="259" t="n"/>
      <c r="M73" s="259" t="n"/>
      <c r="N73" s="259" t="n"/>
      <c r="O73" s="259" t="n"/>
    </row>
    <row r="74" customFormat="1" s="260">
      <c r="C74" s="259" t="n"/>
      <c r="D74" s="259" t="n"/>
      <c r="E74" s="259" t="n"/>
      <c r="F74" s="259" t="n"/>
      <c r="G74" s="355" t="inlineStr">
        <is>
          <t>Seguimiento, Medición, Análisis y Evaluación</t>
        </is>
      </c>
      <c r="H74" s="262" t="n"/>
      <c r="I74" s="262" t="n"/>
      <c r="J74" s="355" t="inlineStr">
        <is>
          <t>Positiva</t>
        </is>
      </c>
      <c r="K74" s="259" t="n"/>
      <c r="L74" s="259" t="n"/>
      <c r="M74" s="259" t="n"/>
      <c r="N74" s="259" t="n"/>
      <c r="O74" s="259" t="n"/>
    </row>
    <row r="75" customFormat="1" s="260">
      <c r="C75" s="259" t="n"/>
      <c r="D75" s="259" t="n"/>
      <c r="E75" s="259" t="n"/>
      <c r="F75" s="259" t="n"/>
      <c r="G75" s="355" t="inlineStr">
        <is>
          <t>Direccionamiento Estratégico</t>
        </is>
      </c>
      <c r="H75" s="262" t="n"/>
      <c r="I75" s="262" t="n"/>
      <c r="J75" s="355" t="inlineStr">
        <is>
          <t>Negativa</t>
        </is>
      </c>
      <c r="K75" s="259" t="n"/>
      <c r="L75" s="259" t="n"/>
      <c r="M75" s="259" t="n"/>
      <c r="N75" s="259" t="n"/>
      <c r="O75" s="259" t="n"/>
    </row>
    <row r="76" customFormat="1" s="260">
      <c r="C76" s="259" t="n"/>
      <c r="D76" s="259" t="n"/>
      <c r="E76" s="259" t="n"/>
      <c r="F76" s="259" t="n"/>
      <c r="G76" s="355" t="inlineStr">
        <is>
          <t>Planeación Institucional</t>
        </is>
      </c>
      <c r="H76" s="262" t="n"/>
      <c r="I76" s="262" t="n"/>
      <c r="J76" s="355" t="inlineStr">
        <is>
          <t>Por Unidad Regional</t>
        </is>
      </c>
      <c r="K76" s="259" t="n"/>
      <c r="L76" s="259" t="n"/>
      <c r="M76" s="259" t="n"/>
      <c r="N76" s="259" t="n"/>
      <c r="O76" s="259" t="n"/>
    </row>
    <row r="77" customFormat="1" s="260">
      <c r="C77" s="259" t="n"/>
      <c r="D77" s="259" t="n"/>
      <c r="E77" s="259" t="n"/>
      <c r="F77" s="259" t="n"/>
      <c r="G77" s="355" t="inlineStr">
        <is>
          <t>Proyectos Especiales y Relaciones Interinstitucionales</t>
        </is>
      </c>
      <c r="H77" s="262" t="n"/>
      <c r="I77" s="262" t="n"/>
      <c r="J77" s="355" t="inlineStr">
        <is>
          <t>Por Facultad</t>
        </is>
      </c>
      <c r="K77" s="259" t="n"/>
      <c r="L77" s="259" t="n"/>
      <c r="M77" s="259" t="n"/>
      <c r="N77" s="259" t="n"/>
      <c r="O77" s="259" t="n"/>
    </row>
    <row r="78" customFormat="1" s="260">
      <c r="C78" s="259" t="n"/>
      <c r="D78" s="259" t="n"/>
      <c r="E78" s="259" t="n"/>
      <c r="F78" s="259" t="n"/>
      <c r="G78" s="355" t="inlineStr">
        <is>
          <t>Sistemas Integrados</t>
        </is>
      </c>
      <c r="H78" s="262" t="n"/>
      <c r="I78" s="262" t="n"/>
      <c r="J78" s="355" t="inlineStr">
        <is>
          <t>Por Programa Académico</t>
        </is>
      </c>
      <c r="K78" s="259" t="n"/>
      <c r="L78" s="259" t="n"/>
      <c r="M78" s="259" t="n"/>
      <c r="N78" s="259" t="n"/>
      <c r="O78" s="259" t="n"/>
    </row>
    <row r="79" customFormat="1" s="260">
      <c r="C79" s="259" t="n"/>
      <c r="D79" s="259" t="n"/>
      <c r="E79" s="259" t="n"/>
      <c r="F79" s="259" t="n"/>
      <c r="G79" s="355" t="inlineStr">
        <is>
          <t>Autoevaluación y Acreditación</t>
        </is>
      </c>
      <c r="H79" s="262" t="n"/>
      <c r="I79" s="262" t="n"/>
      <c r="J79" s="355" t="inlineStr">
        <is>
          <t>Por área</t>
        </is>
      </c>
      <c r="K79" s="259" t="n"/>
      <c r="L79" s="259" t="n"/>
      <c r="M79" s="259" t="n"/>
      <c r="N79" s="259" t="n"/>
      <c r="O79" s="259" t="n"/>
    </row>
    <row r="80" customFormat="1" s="260">
      <c r="C80" s="259" t="n"/>
      <c r="D80" s="259" t="n"/>
      <c r="E80" s="259" t="n"/>
      <c r="F80" s="259" t="n"/>
      <c r="G80" s="355" t="inlineStr">
        <is>
          <t>Comunicaciones</t>
        </is>
      </c>
      <c r="H80" s="262" t="n"/>
      <c r="I80" s="262" t="n"/>
      <c r="J80" s="355" t="inlineStr">
        <is>
          <t>Por Laboratorio</t>
        </is>
      </c>
      <c r="K80" s="259" t="n"/>
      <c r="L80" s="259" t="n"/>
      <c r="M80" s="259" t="n"/>
      <c r="N80" s="259" t="n"/>
      <c r="O80" s="259" t="n"/>
    </row>
    <row r="81" customFormat="1" s="260">
      <c r="C81" s="259" t="n"/>
      <c r="D81" s="259" t="n"/>
      <c r="E81" s="259" t="n"/>
      <c r="F81" s="259" t="n"/>
      <c r="G81" s="355" t="inlineStr">
        <is>
          <t>Formación y Aprendizaje</t>
        </is>
      </c>
      <c r="H81" s="262" t="n"/>
      <c r="I81" s="262" t="n"/>
      <c r="J81" s="355" t="inlineStr">
        <is>
          <t>Otros</t>
        </is>
      </c>
      <c r="K81" s="259" t="n"/>
      <c r="L81" s="259" t="n"/>
      <c r="M81" s="259" t="n"/>
      <c r="N81" s="259" t="n"/>
      <c r="O81" s="259" t="n"/>
    </row>
    <row r="82" customFormat="1" s="260">
      <c r="C82" s="259" t="n"/>
      <c r="D82" s="259" t="n"/>
      <c r="E82" s="259" t="n"/>
      <c r="F82" s="259" t="n"/>
      <c r="G82" s="355" t="inlineStr">
        <is>
          <t>Ciencia, Tecnología e Innovación</t>
        </is>
      </c>
      <c r="H82" s="262" t="n"/>
      <c r="I82" s="262" t="n"/>
      <c r="J82" s="355" t="inlineStr">
        <is>
          <t>No Aplica</t>
        </is>
      </c>
      <c r="K82" s="259" t="n"/>
      <c r="L82" s="259" t="n"/>
      <c r="M82" s="259" t="n"/>
      <c r="N82" s="259" t="n"/>
      <c r="O82" s="259" t="n"/>
    </row>
    <row r="83">
      <c r="G83" s="355" t="inlineStr">
        <is>
          <t>Interacción Social Universitaria</t>
        </is>
      </c>
      <c r="H83" s="262" t="n"/>
      <c r="I83" s="262" t="n"/>
      <c r="J83" s="262" t="n"/>
      <c r="K83" s="259" t="n"/>
      <c r="L83" s="259" t="n"/>
    </row>
    <row r="84">
      <c r="G84" s="355" t="inlineStr">
        <is>
          <t>Bienestar Universitario</t>
        </is>
      </c>
      <c r="H84" s="262" t="n"/>
      <c r="I84" s="262" t="n"/>
      <c r="J84" s="262" t="n"/>
      <c r="K84" s="259" t="n"/>
      <c r="L84" s="259" t="n"/>
    </row>
    <row r="85">
      <c r="G85" s="355" t="inlineStr">
        <is>
          <t>Admisiones y Registro</t>
        </is>
      </c>
      <c r="H85" s="262" t="n"/>
      <c r="I85" s="262" t="n"/>
      <c r="J85" s="262" t="n"/>
      <c r="K85" s="259" t="n"/>
      <c r="L85" s="259" t="n"/>
    </row>
    <row r="86">
      <c r="G86" s="355" t="inlineStr">
        <is>
          <t>Graduados</t>
        </is>
      </c>
      <c r="H86" s="262" t="n"/>
      <c r="I86" s="262" t="n"/>
      <c r="J86" s="262" t="n"/>
      <c r="K86" s="259" t="n"/>
      <c r="L86" s="259" t="n"/>
    </row>
    <row r="87">
      <c r="G87" s="355" t="inlineStr">
        <is>
          <t>Dialogando con el Mundo</t>
        </is>
      </c>
      <c r="H87" s="262" t="n"/>
      <c r="I87" s="262" t="n"/>
      <c r="J87" s="262" t="n"/>
      <c r="K87" s="259" t="n"/>
      <c r="L87" s="259" t="n"/>
    </row>
    <row r="88">
      <c r="G88" s="355" t="inlineStr">
        <is>
          <t>Talento Humano</t>
        </is>
      </c>
      <c r="H88" s="262" t="n"/>
      <c r="I88" s="262" t="n"/>
      <c r="J88" s="262" t="n"/>
      <c r="K88" s="259" t="n"/>
      <c r="L88" s="259" t="n"/>
    </row>
    <row r="89">
      <c r="G89" s="355" t="inlineStr">
        <is>
          <t>Jurídica</t>
        </is>
      </c>
      <c r="H89" s="262" t="n"/>
      <c r="I89" s="262" t="n"/>
      <c r="J89" s="262" t="n"/>
      <c r="K89" s="259" t="n"/>
      <c r="L89" s="259" t="n"/>
    </row>
    <row r="90">
      <c r="G90" s="355" t="inlineStr">
        <is>
          <t>Financiera</t>
        </is>
      </c>
      <c r="H90" s="262" t="n"/>
      <c r="I90" s="262" t="n"/>
      <c r="J90" s="262" t="n"/>
      <c r="K90" s="259" t="n"/>
      <c r="L90" s="259" t="n"/>
    </row>
    <row r="91">
      <c r="G91" s="355" t="inlineStr">
        <is>
          <t>Sistemas y Tecnología</t>
        </is>
      </c>
      <c r="H91" s="262" t="n"/>
      <c r="I91" s="262" t="n"/>
      <c r="J91" s="262" t="n"/>
      <c r="K91" s="259" t="n"/>
      <c r="L91" s="259" t="n"/>
    </row>
    <row r="92">
      <c r="G92" s="355" t="inlineStr">
        <is>
          <t>Bienes y Servicios</t>
        </is>
      </c>
      <c r="H92" s="262" t="n"/>
      <c r="I92" s="262" t="n"/>
      <c r="J92" s="262" t="n"/>
      <c r="K92" s="259" t="n"/>
      <c r="L92" s="259" t="n"/>
    </row>
    <row r="93">
      <c r="G93" s="355" t="inlineStr">
        <is>
          <t>Documental</t>
        </is>
      </c>
      <c r="H93" s="262" t="n"/>
      <c r="I93" s="262" t="n"/>
      <c r="J93" s="262" t="n"/>
    </row>
    <row r="94">
      <c r="G94" s="355" t="inlineStr">
        <is>
          <t>Apoyo Académico</t>
        </is>
      </c>
      <c r="H94" s="262" t="n"/>
      <c r="I94" s="262" t="n"/>
      <c r="J94" s="262" t="n"/>
    </row>
    <row r="95">
      <c r="G95" s="355" t="inlineStr">
        <is>
          <t>Control Interno</t>
        </is>
      </c>
      <c r="H95" s="262" t="n"/>
      <c r="I95" s="262" t="n"/>
      <c r="J95" s="262" t="n"/>
    </row>
    <row r="96">
      <c r="G96" s="355" t="inlineStr">
        <is>
          <t>Control Disciplinario</t>
        </is>
      </c>
      <c r="H96" s="262" t="n"/>
      <c r="I96" s="262" t="n"/>
      <c r="J96" s="262" t="n"/>
    </row>
    <row r="97">
      <c r="G97" s="355" t="inlineStr">
        <is>
          <t>Servicio de Atención al Ciudadano</t>
        </is>
      </c>
      <c r="H97" s="262" t="n"/>
      <c r="I97" s="262" t="n"/>
      <c r="J97" s="262" t="n"/>
    </row>
  </sheetData>
  <sheetProtection selectLockedCells="0" selectUnlockedCells="0" algorithmName="SHA-512" sheet="1" objects="1" insertRows="1" insertHyperlinks="1" autoFilter="1" scenarios="1" formatColumns="1" deleteColumns="1" insertColumns="1" pivotTables="1" deleteRows="1" formatCells="1" saltValue="oi3koP9pHlyY9tNo4WvMlA==" formatRows="1" sort="1" spinCount="100000" hashValue="uo6jNwJcg9yPxV4DEDG5yUwEmwNbEDGpaNDErk0z3e1ixfPhLsJ6U8o5bg9IshigJfGJkJGt8b1WKnm5dJ2+Pw=="/>
  <mergeCells count="84">
    <mergeCell ref="L17:M17"/>
    <mergeCell ref="C52:F52"/>
    <mergeCell ref="C27:I42"/>
    <mergeCell ref="G55:J55"/>
    <mergeCell ref="K54:O54"/>
    <mergeCell ref="K55:O55"/>
    <mergeCell ref="J41:O41"/>
    <mergeCell ref="B2:C4"/>
    <mergeCell ref="C15:O15"/>
    <mergeCell ref="K56:O56"/>
    <mergeCell ref="J20:K22"/>
    <mergeCell ref="E6:L6"/>
    <mergeCell ref="J42:O42"/>
    <mergeCell ref="C26:O26"/>
    <mergeCell ref="C54:F54"/>
    <mergeCell ref="C17:D17"/>
    <mergeCell ref="G57:J57"/>
    <mergeCell ref="C16:O16"/>
    <mergeCell ref="G53:J53"/>
    <mergeCell ref="C56:F56"/>
    <mergeCell ref="M5:O5"/>
    <mergeCell ref="G58:J58"/>
    <mergeCell ref="J37:O39"/>
    <mergeCell ref="L23:M24"/>
    <mergeCell ref="N23:O24"/>
    <mergeCell ref="C14:D14"/>
    <mergeCell ref="M6:O6"/>
    <mergeCell ref="E14:O14"/>
    <mergeCell ref="C20:D22"/>
    <mergeCell ref="E12:H12"/>
    <mergeCell ref="H17:I17"/>
    <mergeCell ref="K12:O12"/>
    <mergeCell ref="E24:G24"/>
    <mergeCell ref="E17:G17"/>
    <mergeCell ref="L20:O20"/>
    <mergeCell ref="K57:O57"/>
    <mergeCell ref="E18:F18"/>
    <mergeCell ref="J27:O27"/>
    <mergeCell ref="J36:O36"/>
    <mergeCell ref="C57:F57"/>
    <mergeCell ref="P27:P28"/>
    <mergeCell ref="C53:F53"/>
    <mergeCell ref="E7:L8"/>
    <mergeCell ref="P17:P18"/>
    <mergeCell ref="G59:J59"/>
    <mergeCell ref="G19:K19"/>
    <mergeCell ref="E13:O13"/>
    <mergeCell ref="C58:F58"/>
    <mergeCell ref="N17:O17"/>
    <mergeCell ref="C12:D12"/>
    <mergeCell ref="K59:O59"/>
    <mergeCell ref="J23:K24"/>
    <mergeCell ref="C5:D8"/>
    <mergeCell ref="C23:D23"/>
    <mergeCell ref="J28:O35"/>
    <mergeCell ref="C44:O44"/>
    <mergeCell ref="E23:G23"/>
    <mergeCell ref="L18:M19"/>
    <mergeCell ref="J40:O40"/>
    <mergeCell ref="E20:G22"/>
    <mergeCell ref="C51:O51"/>
    <mergeCell ref="C24:D24"/>
    <mergeCell ref="M7:O7"/>
    <mergeCell ref="G54:J54"/>
    <mergeCell ref="E5:L5"/>
    <mergeCell ref="H20:I22"/>
    <mergeCell ref="C10:O11"/>
    <mergeCell ref="G56:J56"/>
    <mergeCell ref="E19:F19"/>
    <mergeCell ref="G52:J52"/>
    <mergeCell ref="M8:O8"/>
    <mergeCell ref="G18:K18"/>
    <mergeCell ref="I12:J12"/>
    <mergeCell ref="K58:O58"/>
    <mergeCell ref="K52:O52"/>
    <mergeCell ref="C18:D19"/>
    <mergeCell ref="H23:I24"/>
    <mergeCell ref="C55:F55"/>
    <mergeCell ref="N18:O19"/>
    <mergeCell ref="C9:O9"/>
    <mergeCell ref="K53:O53"/>
    <mergeCell ref="C59:F59"/>
    <mergeCell ref="C13:D13"/>
    <mergeCell ref="J17:K17"/>
  </mergeCells>
  <dataValidations count="5">
    <dataValidation sqref="E13:O13" showDropDown="0" showInputMessage="1" showErrorMessage="1" allowBlank="1" type="list">
      <formula1>$G$75:$G$97</formula1>
    </dataValidation>
    <dataValidation sqref="E12:H12" showDropDown="0" showInputMessage="1" showErrorMessage="1" allowBlank="1" type="list">
      <formula1>$G$71:$G$74</formula1>
    </dataValidation>
    <dataValidation sqref="J17:K17" showDropDown="0" showInputMessage="1" showErrorMessage="1" allowBlank="1" type="list">
      <formula1>$J$71:$J$73</formula1>
    </dataValidation>
    <dataValidation sqref="J20:K22" showDropDown="0" showInputMessage="1" showErrorMessage="1" allowBlank="1" type="list">
      <formula1>$J$76:$J$82</formula1>
    </dataValidation>
    <dataValidation sqref="E20:G22" showDropDown="0" showInputMessage="1" showErrorMessage="1" allowBlank="1" type="list">
      <formula1>$J$74:$J$75</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43.xml><?xml version="1.0" encoding="utf-8"?>
<worksheet xmlns="http://schemas.openxmlformats.org/spreadsheetml/2006/main">
  <sheetPr codeName="Hoja129">
    <tabColor rgb="FFEDE394"/>
    <outlinePr summaryBelow="1" summaryRight="1"/>
    <pageSetUpPr fitToPage="1"/>
  </sheetPr>
  <dimension ref="A1:AB96"/>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Misional</t>
        </is>
      </c>
      <c r="F12" s="801" t="n"/>
      <c r="G12" s="801" t="n"/>
      <c r="H12" s="802" t="n"/>
      <c r="I12" s="763" t="inlineStr">
        <is>
          <t>NOMBRE DEL INDICADOR</t>
        </is>
      </c>
      <c r="J12" s="802" t="n"/>
      <c r="K12" s="463" t="inlineStr">
        <is>
          <t>Evaluación de las actividades de Proyección Social</t>
        </is>
      </c>
      <c r="L12" s="801" t="n"/>
      <c r="M12" s="801" t="n"/>
      <c r="N12" s="801" t="n"/>
      <c r="O12" s="802" t="n"/>
      <c r="P12" s="245" t="n"/>
    </row>
    <row r="13" customFormat="1" s="243">
      <c r="B13" s="245" t="n"/>
      <c r="C13" s="684" t="inlineStr">
        <is>
          <t>PROCESO GESTIÓN</t>
        </is>
      </c>
      <c r="D13" s="802" t="n"/>
      <c r="E13" s="706" t="inlineStr">
        <is>
          <t>Interacción Social Universitaria</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Interacción Universitaria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0.8</v>
      </c>
      <c r="O17" s="802" t="n"/>
      <c r="P17" s="544" t="n"/>
    </row>
    <row r="18" customFormat="1" s="243">
      <c r="B18" s="245" t="n"/>
      <c r="C18" s="684" t="inlineStr">
        <is>
          <t>FORMULA</t>
        </is>
      </c>
      <c r="D18" s="800" t="n"/>
      <c r="E18" s="684" t="inlineStr">
        <is>
          <t>NUMERADOR</t>
        </is>
      </c>
      <c r="F18" s="802" t="n"/>
      <c r="G18" s="481" t="inlineStr">
        <is>
          <t>(# Evaluaciones Calificadas ≥ 4)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Total Evaluaciones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0 - 59,9%</t>
        </is>
      </c>
      <c r="M22" s="328" t="inlineStr">
        <is>
          <t>60% - 69,9%</t>
        </is>
      </c>
      <c r="N22" s="329" t="inlineStr">
        <is>
          <t>70% - 80%</t>
        </is>
      </c>
      <c r="O22" s="255" t="inlineStr">
        <is>
          <t>80,1% - 100%</t>
        </is>
      </c>
      <c r="P22" s="245" t="n"/>
    </row>
    <row r="23" ht="26.25" customFormat="1" customHeight="1" s="243">
      <c r="B23" s="245" t="n"/>
      <c r="C23" s="684" t="inlineStr">
        <is>
          <t>ORIGEN DE DATOS NUMERADOR</t>
        </is>
      </c>
      <c r="D23" s="802" t="n"/>
      <c r="E23" s="474" t="inlineStr">
        <is>
          <t>MIUr015 de los eventos realizados en el semestre</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4" t="inlineStr">
        <is>
          <t>Total MIUr015 recibidos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Los eventos realizados desde la Dirección de Interacción Social Universitaria en el ámbito de proyección social tienen una muy buena recepción por parte de los asistentes, lo cual demuestra que aspectos como la pertinencia y la logística son altamente valorados por los asistentes, se reitera, que es un resultado satisfactorio ante la contingencia derivada de la emergencia sanitaria, lo cual llevó a reformular muchas de las actividades planeadas para el 2020.</t>
        </is>
      </c>
      <c r="O28" s="804" t="n"/>
    </row>
    <row r="29" ht="16.5" customFormat="1" customHeight="1" s="243">
      <c r="B29" s="245" t="n"/>
      <c r="C29" s="803" t="n"/>
      <c r="I29" s="804" t="n"/>
      <c r="O29" s="804" t="n"/>
      <c r="P29" s="544"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Continuar con la verificación del cumplimiento de las condiciones de los eventos de proyección social, pues gracias a que los docentes responsables y coordinadores han encontrado una alternativa en el aprovechamiento  de herramientas TIC ha sido posible dar cumplimiento a esta función sustantiva de la universidad.</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6.5" customFormat="1" customHeight="1" s="243">
      <c r="B38" s="245" t="n"/>
      <c r="C38" s="803" t="n"/>
      <c r="I38" s="804" t="n"/>
      <c r="J38" s="808" t="n"/>
      <c r="K38" s="808" t="n"/>
      <c r="L38" s="808" t="n"/>
      <c r="M38" s="808" t="n"/>
      <c r="N38" s="808" t="n"/>
      <c r="O38" s="807" t="n"/>
      <c r="P38" s="245" t="n"/>
    </row>
    <row r="39" ht="15.75" customFormat="1" customHeight="1" s="243">
      <c r="B39" s="245" t="n"/>
      <c r="C39" s="803" t="n"/>
      <c r="I39" s="804" t="n"/>
      <c r="J39" s="400" t="inlineStr">
        <is>
          <t xml:space="preserve">RESPONSABLE </t>
        </is>
      </c>
      <c r="O39" s="804" t="n"/>
      <c r="P39" s="245" t="n"/>
    </row>
    <row r="40" ht="15.75" customFormat="1" customHeight="1" s="243">
      <c r="B40" s="245" t="n"/>
      <c r="C40" s="803" t="n"/>
      <c r="I40" s="804" t="n"/>
      <c r="J40" s="402">
        <f>E14</f>
        <v/>
      </c>
      <c r="O40" s="804" t="n"/>
      <c r="P40" s="245" t="n"/>
    </row>
    <row r="41" ht="16.5" customFormat="1" customHeight="1" s="243">
      <c r="B41" s="245" t="n"/>
      <c r="C41" s="806" t="n"/>
      <c r="D41" s="808" t="n"/>
      <c r="E41" s="808" t="n"/>
      <c r="F41" s="808" t="n"/>
      <c r="G41" s="808" t="n"/>
      <c r="H41" s="808" t="n"/>
      <c r="I41" s="807" t="n"/>
      <c r="J41" s="418" t="n"/>
      <c r="K41" s="808" t="n"/>
      <c r="L41" s="808" t="n"/>
      <c r="M41" s="808" t="n"/>
      <c r="N41" s="808" t="n"/>
      <c r="O41" s="807" t="n"/>
      <c r="P41" s="245" t="n"/>
    </row>
    <row r="42" ht="16.5" customFormat="1" customHeight="1" s="243">
      <c r="B42" s="245" t="n"/>
      <c r="C42" s="319" t="n"/>
      <c r="D42" s="319" t="n"/>
      <c r="E42" s="319" t="n"/>
      <c r="F42" s="319" t="n"/>
      <c r="G42" s="319" t="n"/>
      <c r="H42" s="319" t="n"/>
      <c r="I42" s="319" t="n"/>
      <c r="J42" s="319" t="n"/>
      <c r="K42" s="319" t="n"/>
      <c r="L42" s="319" t="n"/>
      <c r="M42" s="319" t="n"/>
      <c r="N42" s="319" t="n"/>
      <c r="O42" s="319" t="n"/>
      <c r="P42" s="245" t="n"/>
    </row>
    <row r="43" ht="15" customFormat="1" customHeight="1" s="247">
      <c r="B43" s="246" t="n"/>
      <c r="C43" s="819" t="inlineStr">
        <is>
          <t>PERIODO DE EVALUACIÓN</t>
        </is>
      </c>
      <c r="D43" s="808" t="n"/>
      <c r="E43" s="808" t="n"/>
      <c r="F43" s="808" t="n"/>
      <c r="G43" s="808" t="n"/>
      <c r="H43" s="808" t="n"/>
      <c r="I43" s="808" t="n"/>
      <c r="J43" s="808" t="n"/>
      <c r="K43" s="808" t="n"/>
      <c r="L43" s="808" t="n"/>
      <c r="M43" s="808" t="n"/>
      <c r="N43" s="808" t="n"/>
      <c r="O43" s="807" t="n"/>
      <c r="P43" s="246" t="n"/>
    </row>
    <row r="44" customFormat="1" s="247">
      <c r="B44" s="246" t="n"/>
      <c r="C44" s="684" t="inlineStr">
        <is>
          <t>MES</t>
        </is>
      </c>
      <c r="D44" s="762">
        <f>IF(J23="MENSUAL","ENERO",IF(J23="TRIMESTRAL","MARZO",IF(J23="SEMESTRAL","JUNIO",IF(J23="ANUAL",YEAR(TODAY()),""))))</f>
        <v/>
      </c>
      <c r="E44" s="762">
        <f>IF(J23="MENSUAL","FEBRERO",IF(J23="TRIMESTRAL","JUNIO",IF(J23="SEMESTRAL","DICIEMBRE","")))</f>
        <v/>
      </c>
      <c r="F44" s="762">
        <f>IF(J23="MENSUAL","MARZO",IF(J23="TRIMESTRAL","SEPTIEMBRE",""))</f>
        <v/>
      </c>
      <c r="G44" s="762">
        <f>IF(J23="MENSUAL","ABRIL",IF(J23="TRIMESTRAL","DICIEMBRE",""))</f>
        <v/>
      </c>
      <c r="H44" s="762">
        <f>IF(J23="MENSUAL","MAYO","")</f>
        <v/>
      </c>
      <c r="I44" s="762">
        <f>IF(J23="MENSUAL","JUNIO","")</f>
        <v/>
      </c>
      <c r="J44" s="762">
        <f>IF(J23="MENSUAL","JULIO","")</f>
        <v/>
      </c>
      <c r="K44" s="762">
        <f>IF(J23="MENSUAL","AGOSTO","")</f>
        <v/>
      </c>
      <c r="L44" s="762">
        <f>IF(J23="MENSUAL","SEPTIEMBRE","")</f>
        <v/>
      </c>
      <c r="M44" s="762">
        <f>IF(J23="MENSUAL","OCTUBRE","")</f>
        <v/>
      </c>
      <c r="N44" s="762">
        <f>IF(J23="MENSUAL","NOVIEMBRE","")</f>
        <v/>
      </c>
      <c r="O44" s="762">
        <f>IF(J23="MENSUAL","DICIEMBRE","")</f>
        <v/>
      </c>
      <c r="P44" s="246" t="n"/>
    </row>
    <row r="45" ht="25.5" customFormat="1" customHeight="1" s="247">
      <c r="B45" s="246" t="n"/>
      <c r="C45" s="168">
        <f>G18</f>
        <v/>
      </c>
      <c r="D45" s="762" t="n">
        <v>202</v>
      </c>
      <c r="E45" s="762" t="n"/>
      <c r="F45" s="762" t="n"/>
      <c r="G45" s="762" t="n"/>
      <c r="H45" s="762" t="n"/>
      <c r="I45" s="762" t="n"/>
      <c r="J45" s="762" t="n"/>
      <c r="K45" s="762" t="n"/>
      <c r="L45" s="762" t="n"/>
      <c r="M45" s="762" t="n"/>
      <c r="N45" s="762" t="n"/>
      <c r="O45" s="762" t="n"/>
      <c r="P45" s="246" t="n"/>
    </row>
    <row r="46" ht="28.5" customFormat="1" customHeight="1" s="247">
      <c r="B46" s="246" t="n"/>
      <c r="C46" s="168">
        <f>G19</f>
        <v/>
      </c>
      <c r="D46" s="762" t="n">
        <v>210</v>
      </c>
      <c r="E46" s="762" t="n"/>
      <c r="F46" s="762" t="n"/>
      <c r="G46" s="762" t="n"/>
      <c r="H46" s="762" t="n"/>
      <c r="I46" s="762" t="n"/>
      <c r="J46" s="762" t="n"/>
      <c r="K46" s="762" t="n"/>
      <c r="L46" s="762" t="n"/>
      <c r="M46" s="762" t="n"/>
      <c r="N46" s="762" t="n"/>
      <c r="O46" s="762" t="n"/>
      <c r="P46" s="248" t="n"/>
    </row>
    <row r="47" customFormat="1" s="247">
      <c r="B47" s="246" t="n"/>
      <c r="C47" s="344" t="inlineStr">
        <is>
          <t xml:space="preserve">VALOR </t>
        </is>
      </c>
      <c r="D47" s="265">
        <f>IFERROR(IF($E$17=1,D45/D46,IF($E$17=2,D45,"")),"")</f>
        <v/>
      </c>
      <c r="E47" s="265">
        <f>IFERROR(IF($E$17=1,E45/E46,IF($E$17=2,E45,"")),"")</f>
        <v/>
      </c>
      <c r="F47" s="265">
        <f>IFERROR(IF($E$17=1,F45/F46,IF($E$17=2,F45,"")),"")</f>
        <v/>
      </c>
      <c r="G47" s="265">
        <f>IFERROR(IF($E$17=1,G45/G46,IF($E$17=2,G45,"")),"")</f>
        <v/>
      </c>
      <c r="H47" s="265">
        <f>IFERROR(IF($E$17=1,H45/H46,IF($E$17=2,H45,"")),"")</f>
        <v/>
      </c>
      <c r="I47" s="265">
        <f>IFERROR(IF($E$17=1,I45/I46,IF($E$17=2,I45,"")),"")</f>
        <v/>
      </c>
      <c r="J47" s="265">
        <f>IFERROR(IF($E$17=1,J45/J46,IF($E$17=2,J45,"")),"")</f>
        <v/>
      </c>
      <c r="K47" s="265">
        <f>IFERROR(IF($E$17=1,K45/K46,IF($E$17=2,K45,"")),"")</f>
        <v/>
      </c>
      <c r="L47" s="265">
        <f>IFERROR(IF($E$17=1,L45/L46,IF($E$17=2,L45,"")),"")</f>
        <v/>
      </c>
      <c r="M47" s="265">
        <f>IFERROR(IF($E$17=1,M45/M46,IF($E$17=2,M45,"")),"")</f>
        <v/>
      </c>
      <c r="N47" s="265">
        <f>IFERROR(IF($E$17=1,N45/N46,IF($E$17=2,N45,"")),"")</f>
        <v/>
      </c>
      <c r="O47" s="265">
        <f>IFERROR(IF($E$17=1,O45/O46,IF($E$17=2,O45,"")),"")</f>
        <v/>
      </c>
      <c r="P47" s="246" t="n"/>
    </row>
    <row r="48" customFormat="1" s="247">
      <c r="B48" s="246" t="n"/>
      <c r="C48" s="347" t="inlineStr">
        <is>
          <t>META PONDERADA</t>
        </is>
      </c>
      <c r="D48"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48" s="265">
        <f>IF(AND(N23="ANUAL",J23="MENSUAL"),N17/12+D48,IF(AND(N23="ANUAL",J23="TRIMESTRAL"),N17/4+D48,IF(AND(N23="ANUAL",J23="SEMESTRAL"),N17/2+D48,IF(AND(N23="SEMESTRAL",J23="MENSUAL"),N17/6+D48,IF(AND(N23="SEMESTRAL",J23="TRIMESTRAL"),N17/2+D48,IF(AND(N23="SEMESTRAL",J23="SEMESTRAL"),N17,IF(AND(N23="TRIMESTRAL",J23="MENSUAL"),N17/3+D48,IF(AND(N23="TRIMESTRAL",J23="TRIMESTRAL"),N17,IF(AND(N23="MENSUAL",J23="MENSUAL"),N17,"")))))))))</f>
        <v/>
      </c>
      <c r="F48" s="265">
        <f>IF(AND(N23="ANUAL",J23="MENSUAL"),N17/12+E48,IF(AND(N23="ANUAL",J23="TRIMESTRAL"),N17/4+E48,IF(AND(N23="SEMESTRAL",J23="MENSUAL"),N17/6+E48,IF(AND(N23="SEMESTRAL",J23="TRIMESTRAL"),N17/2,IF(AND(N23="TRIMESTRAL",J23="MENSUAL"),N17/3+E48,IF(AND(N23="TRIMESTRAL",J23="TRIMESTRAL"),N17,IF(AND(N23="MENSUAL",J23="MENSUAL"),N17,"")))))))</f>
        <v/>
      </c>
      <c r="G48" s="265">
        <f>IF(AND(N23="ANUAL",J23="MENSUAL"),N17/12+F48,IF(AND(N23="ANUAL",J23="TRIMESTRAL"),N17/4+F48,IF(AND(N23="SEMESTRAL",J23="MENSUAL"),N17/6+F48,IF(AND(N23="SEMESTRAL",J23="TRIMESTRAL"),N17/2+F48,IF(AND(N23="TRIMESTRAL",J23="MENSUAL"),N17/3,IF(AND(N23="TRIMESTRAL",J23="TRIMESTRAL"),N17,IF(AND(N23="MENSUAL",J23="MENSUAL"),N17,"")))))))</f>
        <v/>
      </c>
      <c r="H48" s="265">
        <f>IF(AND($N$23="ANUAL",$J$23="MENSUAL"),$N$17/12+G48,IF(AND(N23="SEMESTRAL",J23="MENSUAL"),N17/6+G48,IF(AND(N23="TRIMESTRAL",J23="MENSUAL"),N17/3+G48,IF(AND(N23="MENSUAL",J23="MENSUAL"),N17,""))))</f>
        <v/>
      </c>
      <c r="I48" s="265">
        <f>IF(AND($N$23="ANUAL",$J$23="MENSUAL"),$N$17/12+H48,IF(AND(N23="SEMESTRAL",J23="MENSUAL"),N17/6+H48,IF(AND(N23="TRIMESTRAL",J23="MENSUAL"),N17/3+H48,IF(AND(N23="MENSUAL",J23="MENSUAL"),N17,""))))</f>
        <v/>
      </c>
      <c r="J48" s="265">
        <f>IF(AND($N$23="ANUAL",$J$23="MENSUAL"),$N$17/12+I48,IF(AND(N23="SEMESTRAL",J23="MENSUAL"),N17/6,IF(AND(N23="TRIMESTRAL",J23="MENSUAL"),N17/3,IF(AND(N23="MENSUAL",J23="MENSUAL"),N17,""))))</f>
        <v/>
      </c>
      <c r="K48" s="265">
        <f>IF(AND($N$23="ANUAL",$J$23="MENSUAL"),$N$17/12+J48,IF(AND(N23="SEMESTRAL",J23="MENSUAL"),N17/6+J48,IF(AND(N23="TRIMESTRAL",J23="MENSUAL"),N17/3+J48,IF(AND(N23="MENSUAL",J23="MENSUAL"),N17,""))))</f>
        <v/>
      </c>
      <c r="L48" s="265">
        <f>IF(AND($N$23="ANUAL",$J$23="MENSUAL"),$N$17/12+K48,IF(AND(N23="SEMESTRAL",J23="MENSUAL"),N17/6+K48,IF(AND(N23="TRIMESTRAL",J23="MENSUAL"),N17/3+K48,IF(AND(N23="MENSUAL",J23="MENSUAL"),N17,""))))</f>
        <v/>
      </c>
      <c r="M48" s="265">
        <f>IF(AND($N$23="ANUAL",$J$23="MENSUAL"),$N$17/12+L48,IF(AND(N23="SEMESTRAL",J23="MENSUAL"),N17/6+L48,IF(AND(N23="TRIMESTRAL",J23="MENSUAL"),N17/3,IF(AND(N23="MENSUAL",J23="MENSUAL"),N17,""))))</f>
        <v/>
      </c>
      <c r="N48" s="265">
        <f>IF(AND($N$23="ANUAL",$J$23="MENSUAL"),$N$17/12+M48,IF(AND(N23="SEMESTRAL",J23="MENSUAL"),N17/6+M48,IF(AND(N23="TRIMESTRAL",J23="MENSUAL"),N17/3+M48,IF(AND(N23="MENSUAL",J23="MENSUAL"),N17,""))))</f>
        <v/>
      </c>
      <c r="O48" s="265">
        <f>IF(AND($N$23="ANUAL",$J$23="MENSUAL"),$N$17/12+N48,IF(AND(N23="SEMESTRAL",J23="MENSUAL"),N17/6+N48,IF(AND(N23="TRIMESTRAL",J23="MENSUAL"),N17/3+N48,IF(AND(N23="MENSUAL",J23="MENSUAL"),N17,""))))</f>
        <v/>
      </c>
      <c r="P48" s="246" t="n"/>
    </row>
    <row r="49" customFormat="1" s="247">
      <c r="B49" s="246" t="n"/>
      <c r="C49" s="319" t="n"/>
      <c r="D49" s="319" t="n"/>
      <c r="E49" s="319" t="n"/>
      <c r="F49" s="319" t="n"/>
      <c r="G49" s="319" t="n"/>
      <c r="H49" s="319" t="n"/>
      <c r="I49" s="319" t="n"/>
      <c r="J49" s="319" t="n"/>
      <c r="K49" s="319" t="n"/>
      <c r="L49" s="319" t="n"/>
      <c r="M49" s="319" t="n"/>
      <c r="N49" s="319" t="n"/>
      <c r="O49" s="319" t="n"/>
      <c r="P49" s="246" t="n"/>
    </row>
    <row r="50" customFormat="1" s="317">
      <c r="A50" s="316" t="n"/>
      <c r="B50" s="318" t="n"/>
      <c r="C50" s="779" t="inlineStr">
        <is>
          <t>NIVEL DE SEGREGACIÓN *</t>
        </is>
      </c>
      <c r="D50" s="805" t="n"/>
      <c r="E50" s="805" t="n"/>
      <c r="F50" s="805" t="n"/>
      <c r="G50" s="805" t="n"/>
      <c r="H50" s="805" t="n"/>
      <c r="I50" s="805" t="n"/>
      <c r="J50" s="805" t="n"/>
      <c r="K50" s="805" t="n"/>
      <c r="L50" s="805" t="n"/>
      <c r="M50" s="805" t="n"/>
      <c r="N50" s="805" t="n"/>
      <c r="O50" s="800" t="n"/>
      <c r="P50" s="318" t="n"/>
      <c r="Q50" s="316" t="n"/>
      <c r="R50" s="316" t="n"/>
      <c r="S50" s="316" t="n"/>
      <c r="T50" s="316" t="n"/>
      <c r="U50" s="316" t="n"/>
      <c r="V50" s="316" t="n"/>
      <c r="W50" s="316" t="n"/>
      <c r="X50" s="316" t="n"/>
      <c r="Y50" s="316" t="n"/>
      <c r="Z50" s="316" t="n"/>
      <c r="AA50" s="316" t="n"/>
      <c r="AB50" s="316" t="n"/>
    </row>
    <row r="51" customFormat="1" s="317">
      <c r="A51" s="316" t="n"/>
      <c r="B51" s="318" t="n"/>
      <c r="C51" s="781" t="inlineStr">
        <is>
          <t>UNIDAD SEGREGADA (Ej. Facultad, Programa Académico, Área)</t>
        </is>
      </c>
      <c r="D51" s="820" t="n"/>
      <c r="E51" s="820" t="n"/>
      <c r="F51" s="821" t="n"/>
      <c r="G51" s="781" t="inlineStr">
        <is>
          <t>RESULTADO</t>
        </is>
      </c>
      <c r="H51" s="820" t="n"/>
      <c r="I51" s="820" t="n"/>
      <c r="J51" s="821" t="n"/>
      <c r="K51" s="781" t="inlineStr">
        <is>
          <t>ANALISIS DE DATOS SEGREGADO</t>
        </is>
      </c>
      <c r="L51" s="820" t="n"/>
      <c r="M51" s="820" t="n"/>
      <c r="N51" s="820" t="n"/>
      <c r="O51" s="821" t="n"/>
      <c r="P51" s="318" t="n"/>
      <c r="Q51" s="316" t="n"/>
      <c r="R51" s="316" t="n"/>
      <c r="S51" s="316" t="n"/>
      <c r="T51" s="316" t="n"/>
      <c r="U51" s="316" t="n"/>
      <c r="V51" s="316" t="n"/>
      <c r="W51" s="316" t="n"/>
      <c r="X51" s="316" t="n"/>
      <c r="Y51" s="316" t="n"/>
      <c r="Z51" s="316" t="n"/>
      <c r="AA51" s="316" t="n"/>
      <c r="AB51" s="316" t="n"/>
    </row>
    <row r="52" customFormat="1" s="317">
      <c r="A52" s="316" t="n"/>
      <c r="B52" s="318" t="n"/>
      <c r="C52" s="785" t="n"/>
      <c r="D52" s="820" t="n"/>
      <c r="E52" s="820" t="n"/>
      <c r="F52" s="821" t="n"/>
      <c r="G52" s="392" t="n"/>
      <c r="H52" s="820" t="n"/>
      <c r="I52" s="820" t="n"/>
      <c r="J52" s="821" t="n"/>
      <c r="K52" s="785" t="n"/>
      <c r="L52" s="820" t="n"/>
      <c r="M52" s="820" t="n"/>
      <c r="N52" s="820" t="n"/>
      <c r="O52" s="821" t="n"/>
      <c r="P52" s="318" t="n"/>
      <c r="Q52" s="316" t="n"/>
      <c r="R52" s="316" t="n"/>
      <c r="S52" s="316" t="n"/>
      <c r="T52" s="316" t="n"/>
      <c r="U52" s="316" t="n"/>
      <c r="V52" s="316" t="n"/>
      <c r="W52" s="316" t="n"/>
      <c r="X52" s="316" t="n"/>
      <c r="Y52" s="316" t="n"/>
      <c r="Z52" s="316" t="n"/>
      <c r="AA52" s="316" t="n"/>
      <c r="AB52" s="316" t="n"/>
    </row>
    <row r="53" customFormat="1" s="317">
      <c r="A53" s="316" t="n"/>
      <c r="B53" s="318" t="n"/>
      <c r="C53" s="785" t="n"/>
      <c r="D53" s="820" t="n"/>
      <c r="E53" s="820" t="n"/>
      <c r="F53" s="821" t="n"/>
      <c r="G53" s="392" t="n"/>
      <c r="H53" s="820" t="n"/>
      <c r="I53" s="820" t="n"/>
      <c r="J53" s="821" t="n"/>
      <c r="K53" s="785" t="n"/>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785"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785"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8" t="n"/>
      <c r="D58" s="812" t="n"/>
      <c r="E58" s="812" t="n"/>
      <c r="F58" s="812" t="n"/>
      <c r="G58" s="788" t="n"/>
      <c r="H58" s="812" t="n"/>
      <c r="I58" s="812" t="n"/>
      <c r="J58" s="812" t="n"/>
      <c r="K58" s="788" t="n"/>
      <c r="L58" s="812" t="n"/>
      <c r="M58" s="812" t="n"/>
      <c r="N58" s="812" t="n"/>
      <c r="O58" s="812" t="n"/>
      <c r="P58" s="318" t="n"/>
      <c r="Q58" s="316" t="n"/>
      <c r="R58" s="316" t="n"/>
      <c r="S58" s="316" t="n"/>
      <c r="T58" s="316" t="n"/>
      <c r="U58" s="316" t="n"/>
      <c r="V58" s="316" t="n"/>
      <c r="W58" s="316" t="n"/>
      <c r="X58" s="316" t="n"/>
      <c r="Y58" s="316" t="n"/>
      <c r="Z58" s="316" t="n"/>
      <c r="AA58" s="316" t="n"/>
      <c r="AB58" s="316" t="n"/>
    </row>
    <row r="59" customFormat="1" s="317">
      <c r="A59" s="316" t="n"/>
      <c r="B59" s="318" t="n"/>
      <c r="C59" s="349" t="n"/>
      <c r="D59" s="350" t="n"/>
      <c r="E59" s="350" t="n"/>
      <c r="F59" s="350" t="n"/>
      <c r="G59" s="350" t="n"/>
      <c r="H59" s="350" t="n"/>
      <c r="I59" s="350" t="n"/>
      <c r="J59" s="350" t="n"/>
      <c r="K59" s="350" t="n"/>
      <c r="L59" s="350" t="n"/>
      <c r="M59" s="350" t="n"/>
      <c r="N59" s="350" t="n"/>
      <c r="O59" s="350" t="n"/>
      <c r="P59" s="318" t="n"/>
      <c r="Q59" s="316" t="n"/>
      <c r="R59" s="316" t="n"/>
      <c r="S59" s="316" t="n"/>
      <c r="T59" s="316" t="n"/>
      <c r="U59" s="316" t="n"/>
      <c r="V59" s="316" t="n"/>
      <c r="W59" s="316" t="n"/>
      <c r="X59" s="316" t="n"/>
      <c r="Y59" s="316" t="n"/>
      <c r="Z59" s="316" t="n"/>
      <c r="AA59" s="316" t="n"/>
      <c r="AB59" s="316" t="n"/>
    </row>
    <row r="60" customFormat="1" s="317">
      <c r="A60" s="316" t="n"/>
      <c r="B60" s="318" t="n"/>
      <c r="C60" s="349" t="n"/>
      <c r="D60" s="350" t="n"/>
      <c r="E60" s="350" t="n"/>
      <c r="F60" s="350" t="n"/>
      <c r="G60" s="350" t="n"/>
      <c r="H60" s="350" t="n"/>
      <c r="I60" s="350" t="n"/>
      <c r="J60" s="350" t="n"/>
      <c r="K60" s="350" t="n"/>
      <c r="L60" s="350" t="n"/>
      <c r="M60" s="350" t="n"/>
      <c r="N60" s="350" t="n"/>
      <c r="O60" s="350"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4" customFormat="1" s="260">
      <c r="C64" s="259" t="n"/>
      <c r="D64" s="259" t="n"/>
      <c r="E64" s="259" t="n"/>
      <c r="F64" s="259" t="n"/>
      <c r="G64" s="259" t="n"/>
      <c r="H64" s="259" t="n"/>
      <c r="I64" s="259" t="n"/>
      <c r="J64" s="259" t="n"/>
      <c r="K64" s="259" t="n"/>
      <c r="L64" s="259" t="n"/>
      <c r="M64" s="259" t="n"/>
      <c r="N64" s="259" t="n"/>
      <c r="O64" s="259" t="n"/>
    </row>
    <row r="65" customFormat="1" s="260">
      <c r="C65" s="259" t="n"/>
      <c r="D65" s="259" t="n"/>
      <c r="E65" s="259" t="n"/>
      <c r="F65" s="259" t="n"/>
      <c r="G65" s="259" t="n"/>
      <c r="H65" s="259" t="n"/>
      <c r="I65" s="259" t="n"/>
      <c r="J65" s="259" t="n"/>
      <c r="K65" s="259" t="n"/>
      <c r="L65" s="259" t="n"/>
      <c r="M65" s="259" t="n"/>
      <c r="N65" s="259" t="n"/>
      <c r="O65" s="259"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355" t="inlineStr">
        <is>
          <t>Estratégico</t>
        </is>
      </c>
      <c r="H70" s="262" t="n"/>
      <c r="I70" s="262" t="n"/>
      <c r="J70" s="355" t="inlineStr">
        <is>
          <t>Eficacia</t>
        </is>
      </c>
      <c r="K70" s="259" t="n"/>
      <c r="L70" s="259" t="n"/>
      <c r="M70" s="259" t="n"/>
      <c r="N70" s="259" t="n"/>
      <c r="O70" s="259" t="n"/>
    </row>
    <row r="71" customFormat="1" s="260">
      <c r="C71" s="259" t="n"/>
      <c r="D71" s="259" t="n"/>
      <c r="E71" s="259" t="n"/>
      <c r="F71" s="259" t="n"/>
      <c r="G71" s="355" t="inlineStr">
        <is>
          <t>Misional</t>
        </is>
      </c>
      <c r="H71" s="262" t="n"/>
      <c r="I71" s="262" t="n"/>
      <c r="J71" s="355" t="inlineStr">
        <is>
          <t>Eficiencia</t>
        </is>
      </c>
      <c r="K71" s="259" t="n"/>
      <c r="L71" s="259" t="n"/>
      <c r="M71" s="259" t="n"/>
      <c r="N71" s="259" t="n"/>
      <c r="O71" s="259" t="n"/>
    </row>
    <row r="72" customFormat="1" s="260">
      <c r="C72" s="259" t="n"/>
      <c r="D72" s="259" t="n"/>
      <c r="E72" s="259" t="n"/>
      <c r="F72" s="259" t="n"/>
      <c r="G72" s="355" t="inlineStr">
        <is>
          <t>Apoyo</t>
        </is>
      </c>
      <c r="H72" s="262" t="n"/>
      <c r="I72" s="262" t="n"/>
      <c r="J72" s="355" t="inlineStr">
        <is>
          <t>Acreditación</t>
        </is>
      </c>
      <c r="K72" s="259" t="n"/>
      <c r="L72" s="259" t="n"/>
      <c r="M72" s="259" t="n"/>
      <c r="N72" s="259" t="n"/>
      <c r="O72" s="259" t="n"/>
    </row>
    <row r="73" customFormat="1" s="260">
      <c r="C73" s="259" t="n"/>
      <c r="D73" s="259" t="n"/>
      <c r="E73" s="259" t="n"/>
      <c r="F73" s="259" t="n"/>
      <c r="G73" s="355" t="inlineStr">
        <is>
          <t>Seguimiento, Medición, Análisis y Evaluación</t>
        </is>
      </c>
      <c r="H73" s="262" t="n"/>
      <c r="I73" s="262" t="n"/>
      <c r="J73" s="355" t="inlineStr">
        <is>
          <t>Positiva</t>
        </is>
      </c>
      <c r="K73" s="259" t="n"/>
      <c r="L73" s="259" t="n"/>
      <c r="M73" s="259" t="n"/>
      <c r="N73" s="259" t="n"/>
      <c r="O73" s="259" t="n"/>
    </row>
    <row r="74" customFormat="1" s="260">
      <c r="C74" s="259" t="n"/>
      <c r="D74" s="259" t="n"/>
      <c r="E74" s="259" t="n"/>
      <c r="F74" s="259" t="n"/>
      <c r="G74" s="355" t="inlineStr">
        <is>
          <t>Direccionamiento Estratégico</t>
        </is>
      </c>
      <c r="H74" s="262" t="n"/>
      <c r="I74" s="262" t="n"/>
      <c r="J74" s="355" t="inlineStr">
        <is>
          <t>Negativa</t>
        </is>
      </c>
      <c r="K74" s="259" t="n"/>
      <c r="L74" s="259" t="n"/>
      <c r="M74" s="259" t="n"/>
      <c r="N74" s="259" t="n"/>
      <c r="O74" s="259" t="n"/>
    </row>
    <row r="75" customFormat="1" s="260">
      <c r="C75" s="259" t="n"/>
      <c r="D75" s="259" t="n"/>
      <c r="E75" s="259" t="n"/>
      <c r="F75" s="259" t="n"/>
      <c r="G75" s="355" t="inlineStr">
        <is>
          <t>Planeación Institucional</t>
        </is>
      </c>
      <c r="H75" s="262" t="n"/>
      <c r="I75" s="262" t="n"/>
      <c r="J75" s="355" t="inlineStr">
        <is>
          <t>Por Unidad Regional</t>
        </is>
      </c>
      <c r="K75" s="259" t="n"/>
      <c r="L75" s="259" t="n"/>
      <c r="M75" s="259" t="n"/>
      <c r="N75" s="259" t="n"/>
      <c r="O75" s="259" t="n"/>
    </row>
    <row r="76" customFormat="1" s="260">
      <c r="C76" s="259" t="n"/>
      <c r="D76" s="259" t="n"/>
      <c r="E76" s="259" t="n"/>
      <c r="F76" s="259" t="n"/>
      <c r="G76" s="355" t="inlineStr">
        <is>
          <t>Proyectos Especiales y Relaciones Interinstitucionales</t>
        </is>
      </c>
      <c r="H76" s="262" t="n"/>
      <c r="I76" s="262" t="n"/>
      <c r="J76" s="355" t="inlineStr">
        <is>
          <t>Por Facultad</t>
        </is>
      </c>
      <c r="K76" s="259" t="n"/>
      <c r="L76" s="259" t="n"/>
      <c r="M76" s="259" t="n"/>
      <c r="N76" s="259" t="n"/>
      <c r="O76" s="259" t="n"/>
    </row>
    <row r="77" customFormat="1" s="260">
      <c r="C77" s="259" t="n"/>
      <c r="D77" s="259" t="n"/>
      <c r="E77" s="259" t="n"/>
      <c r="F77" s="259" t="n"/>
      <c r="G77" s="355" t="inlineStr">
        <is>
          <t>Sistemas Integrados</t>
        </is>
      </c>
      <c r="H77" s="262" t="n"/>
      <c r="I77" s="262" t="n"/>
      <c r="J77" s="355" t="inlineStr">
        <is>
          <t>Por Programa Académico</t>
        </is>
      </c>
      <c r="K77" s="259" t="n"/>
      <c r="L77" s="259" t="n"/>
      <c r="M77" s="259" t="n"/>
      <c r="N77" s="259" t="n"/>
      <c r="O77" s="259" t="n"/>
    </row>
    <row r="78" customFormat="1" s="260">
      <c r="C78" s="259" t="n"/>
      <c r="D78" s="259" t="n"/>
      <c r="E78" s="259" t="n"/>
      <c r="F78" s="259" t="n"/>
      <c r="G78" s="355" t="inlineStr">
        <is>
          <t>Autoevaluación y Acreditación</t>
        </is>
      </c>
      <c r="H78" s="262" t="n"/>
      <c r="I78" s="262" t="n"/>
      <c r="J78" s="355" t="inlineStr">
        <is>
          <t>Por área</t>
        </is>
      </c>
      <c r="K78" s="259" t="n"/>
      <c r="L78" s="259" t="n"/>
      <c r="M78" s="259" t="n"/>
      <c r="N78" s="259" t="n"/>
      <c r="O78" s="259" t="n"/>
    </row>
    <row r="79" customFormat="1" s="260">
      <c r="C79" s="259" t="n"/>
      <c r="D79" s="259" t="n"/>
      <c r="E79" s="259" t="n"/>
      <c r="F79" s="259" t="n"/>
      <c r="G79" s="355" t="inlineStr">
        <is>
          <t>Comunicaciones</t>
        </is>
      </c>
      <c r="H79" s="262" t="n"/>
      <c r="I79" s="262" t="n"/>
      <c r="J79" s="355" t="inlineStr">
        <is>
          <t>Por Laboratorio</t>
        </is>
      </c>
      <c r="K79" s="259" t="n"/>
      <c r="L79" s="259" t="n"/>
      <c r="M79" s="259" t="n"/>
      <c r="N79" s="259" t="n"/>
      <c r="O79" s="259" t="n"/>
    </row>
    <row r="80" customFormat="1" s="260">
      <c r="C80" s="259" t="n"/>
      <c r="D80" s="259" t="n"/>
      <c r="E80" s="259" t="n"/>
      <c r="F80" s="259" t="n"/>
      <c r="G80" s="355" t="inlineStr">
        <is>
          <t>Formación y Aprendizaje</t>
        </is>
      </c>
      <c r="H80" s="262" t="n"/>
      <c r="I80" s="262" t="n"/>
      <c r="J80" s="355" t="inlineStr">
        <is>
          <t>Otros</t>
        </is>
      </c>
      <c r="K80" s="259" t="n"/>
      <c r="L80" s="259" t="n"/>
      <c r="M80" s="259" t="n"/>
      <c r="N80" s="259" t="n"/>
      <c r="O80" s="259" t="n"/>
    </row>
    <row r="81" customFormat="1" s="260">
      <c r="C81" s="259" t="n"/>
      <c r="D81" s="259" t="n"/>
      <c r="E81" s="259" t="n"/>
      <c r="F81" s="259" t="n"/>
      <c r="G81" s="355" t="inlineStr">
        <is>
          <t>Ciencia, Tecnología e Innovación</t>
        </is>
      </c>
      <c r="H81" s="262" t="n"/>
      <c r="I81" s="262" t="n"/>
      <c r="J81" s="355" t="inlineStr">
        <is>
          <t>No Aplica</t>
        </is>
      </c>
      <c r="K81" s="259" t="n"/>
      <c r="L81" s="259" t="n"/>
      <c r="M81" s="259" t="n"/>
      <c r="N81" s="259" t="n"/>
      <c r="O81" s="259" t="n"/>
    </row>
    <row r="82">
      <c r="G82" s="355" t="inlineStr">
        <is>
          <t>Interacción Social Universitaria</t>
        </is>
      </c>
      <c r="H82" s="262" t="n"/>
      <c r="I82" s="262" t="n"/>
      <c r="J82" s="262" t="n"/>
      <c r="K82" s="259" t="n"/>
      <c r="L82" s="259" t="n"/>
    </row>
    <row r="83">
      <c r="G83" s="355" t="inlineStr">
        <is>
          <t>Bienestar Universitario</t>
        </is>
      </c>
      <c r="H83" s="262" t="n"/>
      <c r="I83" s="262" t="n"/>
      <c r="J83" s="262" t="n"/>
      <c r="K83" s="259" t="n"/>
      <c r="L83" s="259" t="n"/>
    </row>
    <row r="84">
      <c r="G84" s="355" t="inlineStr">
        <is>
          <t>Admisiones y Registro</t>
        </is>
      </c>
      <c r="H84" s="262" t="n"/>
      <c r="I84" s="262" t="n"/>
      <c r="J84" s="262" t="n"/>
      <c r="K84" s="259" t="n"/>
      <c r="L84" s="259" t="n"/>
    </row>
    <row r="85">
      <c r="G85" s="355" t="inlineStr">
        <is>
          <t>Graduados</t>
        </is>
      </c>
      <c r="H85" s="262" t="n"/>
      <c r="I85" s="262" t="n"/>
      <c r="J85" s="262" t="n"/>
      <c r="K85" s="259" t="n"/>
      <c r="L85" s="259" t="n"/>
    </row>
    <row r="86">
      <c r="G86" s="355" t="inlineStr">
        <is>
          <t>Dialogando con el Mundo</t>
        </is>
      </c>
      <c r="H86" s="262" t="n"/>
      <c r="I86" s="262" t="n"/>
      <c r="J86" s="262" t="n"/>
      <c r="K86" s="259" t="n"/>
      <c r="L86" s="259" t="n"/>
    </row>
    <row r="87">
      <c r="G87" s="355" t="inlineStr">
        <is>
          <t>Talento Humano</t>
        </is>
      </c>
      <c r="H87" s="262" t="n"/>
      <c r="I87" s="262" t="n"/>
      <c r="J87" s="262" t="n"/>
      <c r="K87" s="259" t="n"/>
      <c r="L87" s="259" t="n"/>
    </row>
    <row r="88">
      <c r="G88" s="355" t="inlineStr">
        <is>
          <t>Jurídica</t>
        </is>
      </c>
      <c r="H88" s="262" t="n"/>
      <c r="I88" s="262" t="n"/>
      <c r="J88" s="262" t="n"/>
      <c r="K88" s="259" t="n"/>
      <c r="L88" s="259" t="n"/>
    </row>
    <row r="89">
      <c r="G89" s="355" t="inlineStr">
        <is>
          <t>Financiera</t>
        </is>
      </c>
      <c r="H89" s="262" t="n"/>
      <c r="I89" s="262" t="n"/>
      <c r="J89" s="262" t="n"/>
      <c r="K89" s="259" t="n"/>
      <c r="L89" s="259" t="n"/>
    </row>
    <row r="90">
      <c r="G90" s="355" t="inlineStr">
        <is>
          <t>Sistemas y Tecnología</t>
        </is>
      </c>
      <c r="H90" s="262" t="n"/>
      <c r="I90" s="262" t="n"/>
      <c r="J90" s="262" t="n"/>
      <c r="K90" s="259" t="n"/>
      <c r="L90" s="259" t="n"/>
    </row>
    <row r="91">
      <c r="G91" s="355" t="inlineStr">
        <is>
          <t>Bienes y Servicios</t>
        </is>
      </c>
      <c r="H91" s="262" t="n"/>
      <c r="I91" s="262" t="n"/>
      <c r="J91" s="262" t="n"/>
      <c r="K91" s="259" t="n"/>
      <c r="L91" s="259" t="n"/>
    </row>
    <row r="92">
      <c r="G92" s="355" t="inlineStr">
        <is>
          <t>Documental</t>
        </is>
      </c>
      <c r="H92" s="262" t="n"/>
      <c r="I92" s="262" t="n"/>
      <c r="J92" s="262" t="n"/>
    </row>
    <row r="93">
      <c r="G93" s="355" t="inlineStr">
        <is>
          <t>Apoyo Académico</t>
        </is>
      </c>
      <c r="H93" s="262" t="n"/>
      <c r="I93" s="262" t="n"/>
      <c r="J93" s="262" t="n"/>
    </row>
    <row r="94">
      <c r="G94" s="355" t="inlineStr">
        <is>
          <t>Control Interno</t>
        </is>
      </c>
      <c r="H94" s="262" t="n"/>
      <c r="I94" s="262" t="n"/>
      <c r="J94" s="262" t="n"/>
    </row>
    <row r="95">
      <c r="G95" s="355" t="inlineStr">
        <is>
          <t>Control Disciplinario</t>
        </is>
      </c>
      <c r="H95" s="262" t="n"/>
      <c r="I95" s="262" t="n"/>
      <c r="J95" s="262" t="n"/>
    </row>
    <row r="96">
      <c r="G96" s="355" t="inlineStr">
        <is>
          <t>Servicio de Atención al Ciudadano</t>
        </is>
      </c>
      <c r="H96" s="262" t="n"/>
      <c r="I96" s="262" t="n"/>
      <c r="J96" s="262" t="n"/>
    </row>
  </sheetData>
  <sheetProtection selectLockedCells="0" selectUnlockedCells="0" algorithmName="SHA-512" sheet="1" objects="1" insertRows="1" insertHyperlinks="1" autoFilter="1" scenarios="1" formatColumns="1" deleteColumns="1" insertColumns="1" pivotTables="1" deleteRows="1" formatCells="1" saltValue="1391aQSP297CPtpmiHhhNA==" formatRows="1" sort="1" spinCount="100000" hashValue="xW8/iv2OXim/IKEjH6BNgOripNjsgu/BINCrhvNxiLtcTroC5apNoaR8pHQB5mfC+/NzQecBvDchq+667uZ6GA=="/>
  <mergeCells count="84">
    <mergeCell ref="L17:M17"/>
    <mergeCell ref="C52:F52"/>
    <mergeCell ref="G55:J55"/>
    <mergeCell ref="K54:O54"/>
    <mergeCell ref="K55:O55"/>
    <mergeCell ref="J41:O41"/>
    <mergeCell ref="K51:O51"/>
    <mergeCell ref="B2:C4"/>
    <mergeCell ref="C15:O15"/>
    <mergeCell ref="K56:O56"/>
    <mergeCell ref="J20:K22"/>
    <mergeCell ref="E6:L6"/>
    <mergeCell ref="C26:O26"/>
    <mergeCell ref="C54:F54"/>
    <mergeCell ref="C17:D17"/>
    <mergeCell ref="G57:J57"/>
    <mergeCell ref="C16:O16"/>
    <mergeCell ref="C50:O50"/>
    <mergeCell ref="G53:J53"/>
    <mergeCell ref="C56:F56"/>
    <mergeCell ref="M5:O5"/>
    <mergeCell ref="C43:O43"/>
    <mergeCell ref="G58:J58"/>
    <mergeCell ref="J35:O38"/>
    <mergeCell ref="L23:M24"/>
    <mergeCell ref="N23:O24"/>
    <mergeCell ref="C14:D14"/>
    <mergeCell ref="M6:O6"/>
    <mergeCell ref="E14:O14"/>
    <mergeCell ref="C20:D22"/>
    <mergeCell ref="E12:H12"/>
    <mergeCell ref="H17:I17"/>
    <mergeCell ref="K12:O12"/>
    <mergeCell ref="C27:I41"/>
    <mergeCell ref="E24:G24"/>
    <mergeCell ref="E17:G17"/>
    <mergeCell ref="L20:O20"/>
    <mergeCell ref="K57:O57"/>
    <mergeCell ref="E18:F18"/>
    <mergeCell ref="J34:O34"/>
    <mergeCell ref="J27:O27"/>
    <mergeCell ref="C57:F57"/>
    <mergeCell ref="P27:P28"/>
    <mergeCell ref="C53:F53"/>
    <mergeCell ref="E7:L8"/>
    <mergeCell ref="P17:P18"/>
    <mergeCell ref="G19:K19"/>
    <mergeCell ref="E13:O13"/>
    <mergeCell ref="C58:F58"/>
    <mergeCell ref="N17:O17"/>
    <mergeCell ref="C12:D12"/>
    <mergeCell ref="J23:K24"/>
    <mergeCell ref="J28:O33"/>
    <mergeCell ref="C5:D8"/>
    <mergeCell ref="C23:D23"/>
    <mergeCell ref="E23:G23"/>
    <mergeCell ref="L18:M19"/>
    <mergeCell ref="J40:O40"/>
    <mergeCell ref="C51:F51"/>
    <mergeCell ref="E20:G22"/>
    <mergeCell ref="C24:D24"/>
    <mergeCell ref="G51:J51"/>
    <mergeCell ref="M7:O7"/>
    <mergeCell ref="G54:J54"/>
    <mergeCell ref="E5:L5"/>
    <mergeCell ref="H20:I22"/>
    <mergeCell ref="C10:O11"/>
    <mergeCell ref="G56:J56"/>
    <mergeCell ref="E19:F19"/>
    <mergeCell ref="G52:J52"/>
    <mergeCell ref="M8:O8"/>
    <mergeCell ref="G18:K18"/>
    <mergeCell ref="I12:J12"/>
    <mergeCell ref="K58:O58"/>
    <mergeCell ref="K52:O52"/>
    <mergeCell ref="C18:D19"/>
    <mergeCell ref="H23:I24"/>
    <mergeCell ref="J39:O39"/>
    <mergeCell ref="C55:F55"/>
    <mergeCell ref="N18:O19"/>
    <mergeCell ref="C9:O9"/>
    <mergeCell ref="K53:O53"/>
    <mergeCell ref="C13:D13"/>
    <mergeCell ref="J17:K17"/>
  </mergeCells>
  <dataValidations count="5">
    <dataValidation sqref="E20:G22" showDropDown="0" showInputMessage="1" showErrorMessage="1" allowBlank="1" type="list">
      <formula1>$J$73:$J$74</formula1>
    </dataValidation>
    <dataValidation sqref="J20:K22" showDropDown="0" showInputMessage="1" showErrorMessage="1" allowBlank="1" type="list">
      <formula1>$J$75:$J$81</formula1>
    </dataValidation>
    <dataValidation sqref="J17:K17" showDropDown="0" showInputMessage="1" showErrorMessage="1" allowBlank="1" type="list">
      <formula1>$J$70:$J$72</formula1>
    </dataValidation>
    <dataValidation sqref="E12:H12" showDropDown="0" showInputMessage="1" showErrorMessage="1" allowBlank="1" type="list">
      <formula1>$G$70:$G$73</formula1>
    </dataValidation>
    <dataValidation sqref="E13:O13" showDropDown="0" showInputMessage="1" showErrorMessage="1" allowBlank="1" type="list">
      <formula1>$G$74:$G$96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44.xml><?xml version="1.0" encoding="utf-8"?>
<worksheet xmlns="http://schemas.openxmlformats.org/spreadsheetml/2006/main">
  <sheetPr codeName="Hoja131">
    <tabColor rgb="FFD5CA3D"/>
    <outlinePr summaryBelow="1" summaryRight="1"/>
    <pageSetUpPr fitToPage="1"/>
  </sheetPr>
  <dimension ref="A1:AB102"/>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Apoyo</t>
        </is>
      </c>
      <c r="F12" s="801" t="n"/>
      <c r="G12" s="801" t="n"/>
      <c r="H12" s="802" t="n"/>
      <c r="I12" s="763" t="inlineStr">
        <is>
          <t>NOMBRE DEL INDICADOR</t>
        </is>
      </c>
      <c r="J12" s="802" t="n"/>
      <c r="K12" s="463" t="inlineStr">
        <is>
          <t>Toma física de inventarios</t>
        </is>
      </c>
      <c r="L12" s="801" t="n"/>
      <c r="M12" s="801" t="n"/>
      <c r="N12" s="801" t="n"/>
      <c r="O12" s="802" t="n"/>
      <c r="P12" s="245" t="n"/>
    </row>
    <row r="13" customFormat="1" s="243">
      <c r="B13" s="245" t="n"/>
      <c r="C13" s="684" t="inlineStr">
        <is>
          <t>PROCESO GESTIÓN</t>
        </is>
      </c>
      <c r="D13" s="802" t="n"/>
      <c r="E13" s="706" t="inlineStr">
        <is>
          <t>Bienes y Servicios</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Almacén</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0.95</v>
      </c>
      <c r="O17" s="802" t="n"/>
      <c r="P17" s="544" t="n"/>
    </row>
    <row r="18" ht="31.5" customFormat="1" customHeight="1" s="243">
      <c r="B18" s="245" t="n"/>
      <c r="C18" s="684" t="inlineStr">
        <is>
          <t>FORMULA</t>
        </is>
      </c>
      <c r="D18" s="800" t="n"/>
      <c r="E18" s="684" t="inlineStr">
        <is>
          <t>NUMERADOR</t>
        </is>
      </c>
      <c r="F18" s="802" t="n"/>
      <c r="G18" s="481" t="inlineStr">
        <is>
          <t>(Toma Física ejecutada + Toma Física reprogramada con Justificación) + Extras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(Toma Física programada) + Extras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0 - 69,9%</t>
        </is>
      </c>
      <c r="M22" s="328" t="inlineStr">
        <is>
          <t>70% - 84,9%</t>
        </is>
      </c>
      <c r="N22" s="329" t="inlineStr">
        <is>
          <t>85% - 95%</t>
        </is>
      </c>
      <c r="O22" s="255" t="inlineStr">
        <is>
          <t>95,1% - 100%</t>
        </is>
      </c>
      <c r="P22" s="245" t="n"/>
    </row>
    <row r="23" ht="26.25" customFormat="1" customHeight="1" s="243">
      <c r="B23" s="245" t="n"/>
      <c r="C23" s="684" t="inlineStr">
        <is>
          <t>ORIGEN DE DATOS NUMERADOR</t>
        </is>
      </c>
      <c r="D23" s="802" t="n"/>
      <c r="E23" s="411" t="inlineStr">
        <is>
          <t xml:space="preserve"> ABSr036 - Acta de inventario</t>
        </is>
      </c>
      <c r="F23" s="801" t="n"/>
      <c r="G23" s="802" t="n"/>
      <c r="H23" s="818" t="inlineStr">
        <is>
          <t>FRECUENCIA DE LA MEDICIÓN</t>
        </is>
      </c>
      <c r="I23" s="800" t="n"/>
      <c r="J23" s="762" t="inlineStr">
        <is>
          <t>TRIMESTRAL</t>
        </is>
      </c>
      <c r="K23" s="800" t="n"/>
      <c r="L23" s="684" t="inlineStr">
        <is>
          <t>FRECUENCIA DE RESULTADO</t>
        </is>
      </c>
      <c r="M23" s="800" t="n"/>
      <c r="N23" s="762" t="inlineStr">
        <is>
          <t>TRIMESTRAL</t>
        </is>
      </c>
      <c r="O23" s="800" t="n"/>
      <c r="P23" s="245" t="n"/>
    </row>
    <row r="24" ht="26.25" customFormat="1" customHeight="1" s="243">
      <c r="B24" s="245" t="n"/>
      <c r="C24" s="684" t="inlineStr">
        <is>
          <t>ORIGEN DE DATOS DENOMINADOR</t>
        </is>
      </c>
      <c r="D24" s="802" t="n"/>
      <c r="E24" s="411" t="inlineStr">
        <is>
          <t>EPIr001 - Cronograma para tomas fisicas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 xml:space="preserve">I TRIMESTRE:
Se programaron 14 tomas físicas para el primer trimestre de la vigencia 2020 de las cuales 7 no se realizaron debido a la contingencia que está ocurriendo en el país.
II TRIMESTRE:
De las 13 tomas físicas programadas, no se pudo ejecutar ninguna, debido a la contingencia del COVID-19 que está ocurriendo a nivel nacional y a las órdenes de trabajo en casa impartidas por la Alta Dirección, que impide que el personal se encuentre laborando en las instalaciones de la Institución. </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6.5" customFormat="1" customHeight="1" s="243">
      <c r="B34" s="245" t="n"/>
      <c r="C34" s="803" t="n"/>
      <c r="I34" s="804" t="n"/>
      <c r="J34" s="808" t="n"/>
      <c r="K34" s="808" t="n"/>
      <c r="L34" s="808" t="n"/>
      <c r="M34" s="808" t="n"/>
      <c r="N34" s="808" t="n"/>
      <c r="O34" s="807" t="n"/>
      <c r="P34" s="245" t="n"/>
    </row>
    <row r="35" ht="15.75" customFormat="1" customHeight="1" s="243">
      <c r="B35" s="245" t="n"/>
      <c r="C35" s="803" t="n"/>
      <c r="I35" s="804" t="n"/>
      <c r="J35" s="400" t="inlineStr">
        <is>
          <t>ACCIÓN FORMULADA</t>
        </is>
      </c>
      <c r="O35" s="804" t="n"/>
      <c r="P35" s="245" t="n"/>
    </row>
    <row r="36" ht="16.5" customFormat="1" customHeight="1" s="243">
      <c r="B36" s="245" t="n"/>
      <c r="C36" s="803" t="n"/>
      <c r="I36" s="804" t="n"/>
      <c r="J36" s="394" t="inlineStr">
        <is>
          <t>I TRIMESTRE:
Teniendo en cuenta que no se pudieron llevar acabo la totalidad de las tomas físicas debido a la contingencia del país; las tomas físicas que no se realizaron apenas termine la situación actual por la que pase la Universidad y comunidad en general se volverán a reprogramar para así dar cumplimiento al cronograma de inventarios.
II TRIMESTRE:
En razón a que las labores de los funcionarios se están llevando por medio de tele-trabajo, no se pudieron llevar acabo las tomas físicas, motivo por el cual se solicitará a la Comisión de Gestión, la suspensión temporal de este indicador hasta que se retomen las actividades laborales de forma presencial.</t>
        </is>
      </c>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5.75" customFormat="1" customHeight="1" s="243">
      <c r="B40" s="245" t="n"/>
      <c r="C40" s="803" t="n"/>
      <c r="I40" s="804" t="n"/>
      <c r="O40" s="804" t="n"/>
      <c r="P40" s="245" t="n"/>
    </row>
    <row r="41" ht="15.75" customFormat="1" customHeight="1" s="243">
      <c r="B41" s="245" t="n"/>
      <c r="C41" s="803" t="n"/>
      <c r="I41" s="804" t="n"/>
      <c r="O41" s="804" t="n"/>
      <c r="P41" s="245" t="n"/>
    </row>
    <row r="42" ht="15.75" customFormat="1" customHeight="1" s="243">
      <c r="B42" s="245" t="n"/>
      <c r="C42" s="803" t="n"/>
      <c r="I42" s="804" t="n"/>
      <c r="O42" s="804" t="n"/>
      <c r="P42" s="245" t="n"/>
    </row>
    <row r="43" ht="15.75" customFormat="1" customHeight="1" s="243">
      <c r="B43" s="245" t="n"/>
      <c r="C43" s="803" t="n"/>
      <c r="I43" s="804" t="n"/>
      <c r="O43" s="804" t="n"/>
      <c r="P43" s="245" t="n"/>
    </row>
    <row r="44" ht="16.5" customFormat="1" customHeight="1" s="243">
      <c r="B44" s="245" t="n"/>
      <c r="C44" s="803" t="n"/>
      <c r="I44" s="804" t="n"/>
      <c r="J44" s="808" t="n"/>
      <c r="K44" s="808" t="n"/>
      <c r="L44" s="808" t="n"/>
      <c r="M44" s="808" t="n"/>
      <c r="N44" s="808" t="n"/>
      <c r="O44" s="807" t="n"/>
      <c r="P44" s="245" t="n"/>
    </row>
    <row r="45" ht="15.75" customFormat="1" customHeight="1" s="243">
      <c r="B45" s="245" t="n"/>
      <c r="C45" s="803" t="n"/>
      <c r="I45" s="804" t="n"/>
      <c r="J45" s="400" t="inlineStr">
        <is>
          <t xml:space="preserve">RESPONSABLE </t>
        </is>
      </c>
      <c r="O45" s="804" t="n"/>
      <c r="P45" s="245" t="n"/>
    </row>
    <row r="46" ht="15.75" customFormat="1" customHeight="1" s="243">
      <c r="B46" s="245" t="n"/>
      <c r="C46" s="803" t="n"/>
      <c r="I46" s="804" t="n"/>
      <c r="J46" s="402">
        <f>E14</f>
        <v/>
      </c>
      <c r="O46" s="804" t="n"/>
      <c r="P46" s="245" t="n"/>
    </row>
    <row r="47" ht="16.5" customFormat="1" customHeight="1" s="243">
      <c r="B47" s="245" t="n"/>
      <c r="C47" s="806" t="n"/>
      <c r="D47" s="808" t="n"/>
      <c r="E47" s="808" t="n"/>
      <c r="F47" s="808" t="n"/>
      <c r="G47" s="808" t="n"/>
      <c r="H47" s="808" t="n"/>
      <c r="I47" s="807" t="n"/>
      <c r="J47" s="418" t="n"/>
      <c r="K47" s="808" t="n"/>
      <c r="L47" s="808" t="n"/>
      <c r="M47" s="808" t="n"/>
      <c r="N47" s="808" t="n"/>
      <c r="O47" s="807" t="n"/>
      <c r="P47" s="245" t="n"/>
    </row>
    <row r="48" ht="16.5" customFormat="1" customHeight="1" s="243">
      <c r="B48" s="245" t="n"/>
      <c r="C48" s="319" t="n"/>
      <c r="D48" s="319" t="n"/>
      <c r="E48" s="319" t="n"/>
      <c r="F48" s="319" t="n"/>
      <c r="G48" s="319" t="n"/>
      <c r="H48" s="319" t="n"/>
      <c r="I48" s="319" t="n"/>
      <c r="J48" s="319" t="n"/>
      <c r="K48" s="319" t="n"/>
      <c r="L48" s="319" t="n"/>
      <c r="M48" s="319" t="n"/>
      <c r="N48" s="319" t="n"/>
      <c r="O48" s="319" t="n"/>
      <c r="P48" s="245" t="n"/>
    </row>
    <row r="49" ht="15" customFormat="1" customHeight="1" s="247">
      <c r="B49" s="246" t="n"/>
      <c r="C49" s="819" t="inlineStr">
        <is>
          <t>PERIODO DE EVALUACIÓN</t>
        </is>
      </c>
      <c r="D49" s="808" t="n"/>
      <c r="E49" s="808" t="n"/>
      <c r="F49" s="808" t="n"/>
      <c r="G49" s="808" t="n"/>
      <c r="H49" s="808" t="n"/>
      <c r="I49" s="808" t="n"/>
      <c r="J49" s="808" t="n"/>
      <c r="K49" s="808" t="n"/>
      <c r="L49" s="808" t="n"/>
      <c r="M49" s="808" t="n"/>
      <c r="N49" s="808" t="n"/>
      <c r="O49" s="807" t="n"/>
      <c r="P49" s="246" t="n"/>
    </row>
    <row r="50" customFormat="1" s="247">
      <c r="B50" s="246" t="n"/>
      <c r="C50" s="684" t="inlineStr">
        <is>
          <t>MES</t>
        </is>
      </c>
      <c r="D50" s="762">
        <f>IF(J23="MENSUAL","ENERO",IF(J23="TRIMESTRAL","MARZO",IF(J23="SEMESTRAL","JUNIO",IF(J23="ANUAL",YEAR(TODAY()),""))))</f>
        <v/>
      </c>
      <c r="E50" s="762">
        <f>IF(J23="MENSUAL","FEBRERO",IF(J23="TRIMESTRAL","JUNIO",IF(J23="SEMESTRAL","DICIEMBRE","")))</f>
        <v/>
      </c>
      <c r="F50" s="762">
        <f>IF(J23="MENSUAL","MARZO",IF(J23="TRIMESTRAL","SEPTIEMBRE",""))</f>
        <v/>
      </c>
      <c r="G50" s="762">
        <f>IF(J23="MENSUAL","ABRIL",IF(J23="TRIMESTRAL","DICIEMBRE",""))</f>
        <v/>
      </c>
      <c r="H50" s="762">
        <f>IF(J23="MENSUAL","MAYO","")</f>
        <v/>
      </c>
      <c r="I50" s="762">
        <f>IF(J23="MENSUAL","JUNIO","")</f>
        <v/>
      </c>
      <c r="J50" s="762">
        <f>IF(J23="MENSUAL","JULIO","")</f>
        <v/>
      </c>
      <c r="K50" s="762">
        <f>IF(J23="MENSUAL","AGOSTO","")</f>
        <v/>
      </c>
      <c r="L50" s="762">
        <f>IF(J23="MENSUAL","SEPTIEMBRE","")</f>
        <v/>
      </c>
      <c r="M50" s="762">
        <f>IF(J23="MENSUAL","OCTUBRE","")</f>
        <v/>
      </c>
      <c r="N50" s="762">
        <f>IF(J23="MENSUAL","NOVIEMBRE","")</f>
        <v/>
      </c>
      <c r="O50" s="762">
        <f>IF(J23="MENSUAL","DICIEMBRE","")</f>
        <v/>
      </c>
      <c r="P50" s="246" t="n"/>
    </row>
    <row r="51" ht="54" customFormat="1" customHeight="1" s="247">
      <c r="B51" s="246" t="n"/>
      <c r="C51" s="168">
        <f>G18</f>
        <v/>
      </c>
      <c r="D51" s="762" t="n">
        <v>7</v>
      </c>
      <c r="E51" s="762" t="n">
        <v>0</v>
      </c>
      <c r="F51" s="762" t="n"/>
      <c r="G51" s="762" t="n"/>
      <c r="H51" s="762" t="n"/>
      <c r="I51" s="762" t="n"/>
      <c r="J51" s="762" t="n"/>
      <c r="K51" s="762" t="n"/>
      <c r="L51" s="762" t="n"/>
      <c r="M51" s="762" t="n"/>
      <c r="N51" s="762" t="n"/>
      <c r="O51" s="762" t="n"/>
      <c r="P51" s="246" t="n"/>
    </row>
    <row r="52" ht="47.25" customFormat="1" customHeight="1" s="247">
      <c r="B52" s="246" t="n"/>
      <c r="C52" s="168">
        <f>G19</f>
        <v/>
      </c>
      <c r="D52" s="762" t="n">
        <v>14</v>
      </c>
      <c r="E52" s="762" t="n">
        <v>13</v>
      </c>
      <c r="F52" s="762" t="n"/>
      <c r="G52" s="762" t="n"/>
      <c r="H52" s="762" t="n"/>
      <c r="I52" s="762" t="n"/>
      <c r="J52" s="762" t="n"/>
      <c r="K52" s="762" t="n"/>
      <c r="L52" s="762" t="n"/>
      <c r="M52" s="762" t="n"/>
      <c r="N52" s="762" t="n"/>
      <c r="O52" s="762" t="n"/>
      <c r="P52" s="248" t="n"/>
    </row>
    <row r="53" customFormat="1" s="247">
      <c r="B53" s="246" t="n"/>
      <c r="C53" s="344" t="inlineStr">
        <is>
          <t xml:space="preserve">VALOR </t>
        </is>
      </c>
      <c r="D53" s="265">
        <f>IFERROR(IF($E$17=1,D51/D52,IF($E$17=2,D51,"")),"")</f>
        <v/>
      </c>
      <c r="E53" s="265">
        <f>IFERROR(IF($E$17=1,E51/E52,IF($E$17=2,E51,"")),"")</f>
        <v/>
      </c>
      <c r="F53" s="265">
        <f>IFERROR(IF($E$17=1,F51/F52,IF($E$17=2,F51,"")),"")</f>
        <v/>
      </c>
      <c r="G53" s="265">
        <f>IFERROR(IF($E$17=1,G51/G52,IF($E$17=2,G51,"")),"")</f>
        <v/>
      </c>
      <c r="H53" s="265">
        <f>IFERROR(IF($E$17=1,H51/H52,IF($E$17=2,H51,"")),"")</f>
        <v/>
      </c>
      <c r="I53" s="265">
        <f>IFERROR(IF($E$17=1,I51/I52,IF($E$17=2,I51,"")),"")</f>
        <v/>
      </c>
      <c r="J53" s="265">
        <f>IFERROR(IF($E$17=1,J51/J52,IF($E$17=2,J51,"")),"")</f>
        <v/>
      </c>
      <c r="K53" s="265">
        <f>IFERROR(IF($E$17=1,K51/K52,IF($E$17=2,K51,"")),"")</f>
        <v/>
      </c>
      <c r="L53" s="265">
        <f>IFERROR(IF($E$17=1,L51/L52,IF($E$17=2,L51,"")),"")</f>
        <v/>
      </c>
      <c r="M53" s="265">
        <f>IFERROR(IF($E$17=1,M51/M52,IF($E$17=2,M51,"")),"")</f>
        <v/>
      </c>
      <c r="N53" s="265">
        <f>IFERROR(IF($E$17=1,N51/N52,IF($E$17=2,N51,"")),"")</f>
        <v/>
      </c>
      <c r="O53" s="265">
        <f>IFERROR(IF($E$17=1,O51/O52,IF($E$17=2,O51,"")),"")</f>
        <v/>
      </c>
      <c r="P53" s="246" t="n"/>
    </row>
    <row r="54" customFormat="1" s="247">
      <c r="B54" s="246" t="n"/>
      <c r="C54" s="347" t="inlineStr">
        <is>
          <t>META PONDERADA</t>
        </is>
      </c>
      <c r="D54"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4" s="265">
        <f>IF(AND(N23="ANUAL",J23="MENSUAL"),N17/12+D54,IF(AND(N23="ANUAL",J23="TRIMESTRAL"),N17/4+D54,IF(AND(N23="ANUAL",J23="SEMESTRAL"),N17/2+D54,IF(AND(N23="SEMESTRAL",J23="MENSUAL"),N17/6+D54,IF(AND(N23="SEMESTRAL",J23="TRIMESTRAL"),N17/2+D54,IF(AND(N23="SEMESTRAL",J23="SEMESTRAL"),N17,IF(AND(N23="TRIMESTRAL",J23="MENSUAL"),N17/3+D54,IF(AND(N23="TRIMESTRAL",J23="TRIMESTRAL"),N17,IF(AND(N23="MENSUAL",J23="MENSUAL"),N17,"")))))))))</f>
        <v/>
      </c>
      <c r="F54" s="265">
        <f>IF(AND(N23="ANUAL",J23="MENSUAL"),N17/12+E54,IF(AND(N23="ANUAL",J23="TRIMESTRAL"),N17/4+E54,IF(AND(N23="SEMESTRAL",J23="MENSUAL"),N17/6+E54,IF(AND(N23="SEMESTRAL",J23="TRIMESTRAL"),N17/2,IF(AND(N23="TRIMESTRAL",J23="MENSUAL"),N17/3+E54,IF(AND(N23="TRIMESTRAL",J23="TRIMESTRAL"),N17,IF(AND(N23="MENSUAL",J23="MENSUAL"),N17,"")))))))</f>
        <v/>
      </c>
      <c r="G54" s="265">
        <f>IF(AND(N23="ANUAL",J23="MENSUAL"),N17/12+F54,IF(AND(N23="ANUAL",J23="TRIMESTRAL"),N17/4+F54,IF(AND(N23="SEMESTRAL",J23="MENSUAL"),N17/6+F54,IF(AND(N23="SEMESTRAL",J23="TRIMESTRAL"),N17/2+F54,IF(AND(N23="TRIMESTRAL",J23="MENSUAL"),N17/3,IF(AND(N23="TRIMESTRAL",J23="TRIMESTRAL"),N17,IF(AND(N23="MENSUAL",J23="MENSUAL"),N17,"")))))))</f>
        <v/>
      </c>
      <c r="H54" s="265">
        <f>IF(AND($N$23="ANUAL",$J$23="MENSUAL"),$N$17/12+G54,IF(AND(N23="SEMESTRAL",J23="MENSUAL"),N17/6+G54,IF(AND(N23="TRIMESTRAL",J23="MENSUAL"),N17/3+G54,IF(AND(N23="MENSUAL",J23="MENSUAL"),N17,""))))</f>
        <v/>
      </c>
      <c r="I54" s="265">
        <f>IF(AND($N$23="ANUAL",$J$23="MENSUAL"),$N$17/12+H54,IF(AND(N23="SEMESTRAL",J23="MENSUAL"),N17/6+H54,IF(AND(N23="TRIMESTRAL",J23="MENSUAL"),N17/3+H54,IF(AND(N23="MENSUAL",J23="MENSUAL"),N17,""))))</f>
        <v/>
      </c>
      <c r="J54" s="265">
        <f>IF(AND($N$23="ANUAL",$J$23="MENSUAL"),$N$17/12+I54,IF(AND(N23="SEMESTRAL",J23="MENSUAL"),N17/6,IF(AND(N23="TRIMESTRAL",J23="MENSUAL"),N17/3,IF(AND(N23="MENSUAL",J23="MENSUAL"),N17,""))))</f>
        <v/>
      </c>
      <c r="K54" s="265">
        <f>IF(AND($N$23="ANUAL",$J$23="MENSUAL"),$N$17/12+J54,IF(AND(N23="SEMESTRAL",J23="MENSUAL"),N17/6+J54,IF(AND(N23="TRIMESTRAL",J23="MENSUAL"),N17/3+J54,IF(AND(N23="MENSUAL",J23="MENSUAL"),N17,""))))</f>
        <v/>
      </c>
      <c r="L54" s="265">
        <f>IF(AND($N$23="ANUAL",$J$23="MENSUAL"),$N$17/12+K54,IF(AND(N23="SEMESTRAL",J23="MENSUAL"),N17/6+K54,IF(AND(N23="TRIMESTRAL",J23="MENSUAL"),N17/3+K54,IF(AND(N23="MENSUAL",J23="MENSUAL"),N17,""))))</f>
        <v/>
      </c>
      <c r="M54" s="265">
        <f>IF(AND($N$23="ANUAL",$J$23="MENSUAL"),$N$17/12+L54,IF(AND(N23="SEMESTRAL",J23="MENSUAL"),N17/6+L54,IF(AND(N23="TRIMESTRAL",J23="MENSUAL"),N17/3,IF(AND(N23="MENSUAL",J23="MENSUAL"),N17,""))))</f>
        <v/>
      </c>
      <c r="N54" s="265">
        <f>IF(AND($N$23="ANUAL",$J$23="MENSUAL"),$N$17/12+M54,IF(AND(N23="SEMESTRAL",J23="MENSUAL"),N17/6+M54,IF(AND(N23="TRIMESTRAL",J23="MENSUAL"),N17/3+M54,IF(AND(N23="MENSUAL",J23="MENSUAL"),N17,""))))</f>
        <v/>
      </c>
      <c r="O54" s="265">
        <f>IF(AND($N$23="ANUAL",$J$23="MENSUAL"),$N$17/12+N54,IF(AND(N23="SEMESTRAL",J23="MENSUAL"),N17/6+N54,IF(AND(N23="TRIMESTRAL",J23="MENSUAL"),N17/3+N54,IF(AND(N23="MENSUAL",J23="MENSUAL"),N17,""))))</f>
        <v/>
      </c>
      <c r="P54" s="246" t="n"/>
    </row>
    <row r="55" customFormat="1" s="247">
      <c r="B55" s="246" t="n"/>
      <c r="C55" s="319" t="n"/>
      <c r="D55" s="319" t="n"/>
      <c r="E55" s="319" t="n"/>
      <c r="F55" s="319" t="n"/>
      <c r="G55" s="319" t="n"/>
      <c r="H55" s="319" t="n"/>
      <c r="I55" s="319" t="n"/>
      <c r="J55" s="319" t="n"/>
      <c r="K55" s="319" t="n"/>
      <c r="L55" s="319" t="n"/>
      <c r="M55" s="319" t="n"/>
      <c r="N55" s="319" t="n"/>
      <c r="O55" s="319" t="n"/>
      <c r="P55" s="246" t="n"/>
    </row>
    <row r="56" customFormat="1" s="317">
      <c r="A56" s="316" t="n"/>
      <c r="B56" s="318" t="n"/>
      <c r="C56" s="779" t="inlineStr">
        <is>
          <t>NIVEL DE SEGREGACIÓN *</t>
        </is>
      </c>
      <c r="D56" s="805" t="n"/>
      <c r="E56" s="805" t="n"/>
      <c r="F56" s="805" t="n"/>
      <c r="G56" s="805" t="n"/>
      <c r="H56" s="805" t="n"/>
      <c r="I56" s="805" t="n"/>
      <c r="J56" s="805" t="n"/>
      <c r="K56" s="805" t="n"/>
      <c r="L56" s="805" t="n"/>
      <c r="M56" s="805" t="n"/>
      <c r="N56" s="805" t="n"/>
      <c r="O56" s="800" t="n"/>
      <c r="P56" s="318" t="n"/>
      <c r="Q56" s="316" t="n"/>
      <c r="R56" s="316" t="n"/>
      <c r="S56" s="316" t="n"/>
      <c r="T56" s="316" t="n"/>
      <c r="U56" s="316" t="n"/>
      <c r="V56" s="316" t="n"/>
      <c r="W56" s="316" t="n"/>
      <c r="X56" s="316" t="n"/>
      <c r="Y56" s="316" t="n"/>
      <c r="Z56" s="316" t="n"/>
      <c r="AA56" s="316" t="n"/>
      <c r="AB56" s="316" t="n"/>
    </row>
    <row r="57" customFormat="1" s="317">
      <c r="A57" s="316" t="n"/>
      <c r="B57" s="318" t="n"/>
      <c r="C57" s="781" t="inlineStr">
        <is>
          <t>UNIDAD SEGREGADA (Ej. Facultad, Programa Académico, Área)</t>
        </is>
      </c>
      <c r="D57" s="820" t="n"/>
      <c r="E57" s="820" t="n"/>
      <c r="F57" s="821" t="n"/>
      <c r="G57" s="781" t="inlineStr">
        <is>
          <t>RESULTADO</t>
        </is>
      </c>
      <c r="H57" s="820" t="n"/>
      <c r="I57" s="820" t="n"/>
      <c r="J57" s="821" t="n"/>
      <c r="K57" s="781" t="inlineStr">
        <is>
          <t>ANALISIS DE DATOS SEGREGADO</t>
        </is>
      </c>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392"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392"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5" t="n"/>
      <c r="D60" s="820" t="n"/>
      <c r="E60" s="820" t="n"/>
      <c r="F60" s="821" t="n"/>
      <c r="G60" s="392" t="n"/>
      <c r="H60" s="820" t="n"/>
      <c r="I60" s="820" t="n"/>
      <c r="J60" s="821" t="n"/>
      <c r="K60" s="785" t="n"/>
      <c r="L60" s="820" t="n"/>
      <c r="M60" s="820" t="n"/>
      <c r="N60" s="820" t="n"/>
      <c r="O60" s="821" t="n"/>
      <c r="P60" s="318" t="n"/>
      <c r="Q60" s="316" t="n"/>
      <c r="R60" s="316" t="n"/>
      <c r="S60" s="316" t="n"/>
      <c r="T60" s="316" t="n"/>
      <c r="U60" s="316" t="n"/>
      <c r="V60" s="316" t="n"/>
      <c r="W60" s="316" t="n"/>
      <c r="X60" s="316" t="n"/>
      <c r="Y60" s="316" t="n"/>
      <c r="Z60" s="316" t="n"/>
      <c r="AA60" s="316" t="n"/>
      <c r="AB60" s="316" t="n"/>
    </row>
    <row r="61" customFormat="1" s="317">
      <c r="A61" s="316" t="n"/>
      <c r="B61" s="318" t="n"/>
      <c r="C61" s="785" t="n"/>
      <c r="D61" s="820" t="n"/>
      <c r="E61" s="820" t="n"/>
      <c r="F61" s="821" t="n"/>
      <c r="G61" s="785" t="n"/>
      <c r="H61" s="820" t="n"/>
      <c r="I61" s="820" t="n"/>
      <c r="J61" s="821" t="n"/>
      <c r="K61" s="785" t="n"/>
      <c r="L61" s="820" t="n"/>
      <c r="M61" s="820" t="n"/>
      <c r="N61" s="820" t="n"/>
      <c r="O61" s="821" t="n"/>
      <c r="P61" s="318" t="n"/>
      <c r="Q61" s="316" t="n"/>
      <c r="R61" s="316" t="n"/>
      <c r="S61" s="316" t="n"/>
      <c r="T61" s="316" t="n"/>
      <c r="U61" s="316" t="n"/>
      <c r="V61" s="316" t="n"/>
      <c r="W61" s="316" t="n"/>
      <c r="X61" s="316" t="n"/>
      <c r="Y61" s="316" t="n"/>
      <c r="Z61" s="316" t="n"/>
      <c r="AA61" s="316" t="n"/>
      <c r="AB61" s="316" t="n"/>
    </row>
    <row r="62" customFormat="1" s="317">
      <c r="A62" s="316" t="n"/>
      <c r="B62" s="318" t="n"/>
      <c r="C62" s="785" t="n"/>
      <c r="D62" s="820" t="n"/>
      <c r="E62" s="820" t="n"/>
      <c r="F62" s="821" t="n"/>
      <c r="G62" s="785" t="n"/>
      <c r="H62" s="820" t="n"/>
      <c r="I62" s="820" t="n"/>
      <c r="J62" s="821" t="n"/>
      <c r="K62" s="785" t="n"/>
      <c r="L62" s="820" t="n"/>
      <c r="M62" s="820" t="n"/>
      <c r="N62" s="820" t="n"/>
      <c r="O62" s="821" t="n"/>
      <c r="P62" s="318" t="n"/>
      <c r="Q62" s="316" t="n"/>
      <c r="R62" s="316" t="n"/>
      <c r="S62" s="316" t="n"/>
      <c r="T62" s="316" t="n"/>
      <c r="U62" s="316" t="n"/>
      <c r="V62" s="316" t="n"/>
      <c r="W62" s="316" t="n"/>
      <c r="X62" s="316" t="n"/>
      <c r="Y62" s="316" t="n"/>
      <c r="Z62" s="316" t="n"/>
      <c r="AA62" s="316" t="n"/>
      <c r="AB62" s="316" t="n"/>
    </row>
    <row r="63" customFormat="1" s="317">
      <c r="A63" s="316" t="n"/>
      <c r="B63" s="318" t="n"/>
      <c r="C63" s="785" t="n"/>
      <c r="D63" s="820" t="n"/>
      <c r="E63" s="820" t="n"/>
      <c r="F63" s="821" t="n"/>
      <c r="G63" s="785" t="n"/>
      <c r="H63" s="820" t="n"/>
      <c r="I63" s="820" t="n"/>
      <c r="J63" s="821" t="n"/>
      <c r="K63" s="785" t="n"/>
      <c r="L63" s="820" t="n"/>
      <c r="M63" s="820" t="n"/>
      <c r="N63" s="820" t="n"/>
      <c r="O63" s="821" t="n"/>
      <c r="P63" s="318" t="n"/>
      <c r="Q63" s="316" t="n"/>
      <c r="R63" s="316" t="n"/>
      <c r="S63" s="316" t="n"/>
      <c r="T63" s="316" t="n"/>
      <c r="U63" s="316" t="n"/>
      <c r="V63" s="316" t="n"/>
      <c r="W63" s="316" t="n"/>
      <c r="X63" s="316" t="n"/>
      <c r="Y63" s="316" t="n"/>
      <c r="Z63" s="316" t="n"/>
      <c r="AA63" s="316" t="n"/>
      <c r="AB63" s="316" t="n"/>
    </row>
    <row r="64" customFormat="1" s="317">
      <c r="A64" s="316" t="n"/>
      <c r="B64" s="318" t="n"/>
      <c r="C64" s="788" t="n"/>
      <c r="D64" s="812" t="n"/>
      <c r="E64" s="812" t="n"/>
      <c r="F64" s="812" t="n"/>
      <c r="G64" s="788" t="n"/>
      <c r="H64" s="812" t="n"/>
      <c r="I64" s="812" t="n"/>
      <c r="J64" s="812" t="n"/>
      <c r="K64" s="788" t="n"/>
      <c r="L64" s="812" t="n"/>
      <c r="M64" s="812" t="n"/>
      <c r="N64" s="812" t="n"/>
      <c r="O64" s="812" t="n"/>
      <c r="P64" s="318" t="n"/>
      <c r="Q64" s="316" t="n"/>
      <c r="R64" s="316" t="n"/>
      <c r="S64" s="316" t="n"/>
      <c r="T64" s="316" t="n"/>
      <c r="U64" s="316" t="n"/>
      <c r="V64" s="316" t="n"/>
      <c r="W64" s="316" t="n"/>
      <c r="X64" s="316" t="n"/>
      <c r="Y64" s="316" t="n"/>
      <c r="Z64" s="316" t="n"/>
      <c r="AA64" s="316" t="n"/>
      <c r="AB64" s="316" t="n"/>
    </row>
    <row r="65" customFormat="1" s="317">
      <c r="A65" s="316" t="n"/>
      <c r="B65" s="318" t="n"/>
      <c r="C65" s="349" t="n"/>
      <c r="D65" s="350" t="n"/>
      <c r="E65" s="350" t="n"/>
      <c r="F65" s="350" t="n"/>
      <c r="G65" s="350" t="n"/>
      <c r="H65" s="350" t="n"/>
      <c r="I65" s="350" t="n"/>
      <c r="J65" s="350" t="n"/>
      <c r="K65" s="350" t="n"/>
      <c r="L65" s="350" t="n"/>
      <c r="M65" s="350" t="n"/>
      <c r="N65" s="350" t="n"/>
      <c r="O65" s="350" t="n"/>
      <c r="P65" s="318" t="n"/>
      <c r="Q65" s="316" t="n"/>
      <c r="R65" s="316" t="n"/>
      <c r="S65" s="316" t="n"/>
      <c r="T65" s="316" t="n"/>
      <c r="U65" s="316" t="n"/>
      <c r="V65" s="316" t="n"/>
      <c r="W65" s="316" t="n"/>
      <c r="X65" s="316" t="n"/>
      <c r="Y65" s="316" t="n"/>
      <c r="Z65" s="316" t="n"/>
      <c r="AA65" s="316" t="n"/>
      <c r="AB65" s="316" t="n"/>
    </row>
    <row r="66" customFormat="1" s="317">
      <c r="A66" s="316" t="n"/>
      <c r="B66" s="318" t="n"/>
      <c r="C66" s="349" t="n"/>
      <c r="D66" s="350" t="n"/>
      <c r="E66" s="350" t="n"/>
      <c r="F66" s="350" t="n"/>
      <c r="G66" s="350" t="n"/>
      <c r="H66" s="350" t="n"/>
      <c r="I66" s="350" t="n"/>
      <c r="J66" s="350" t="n"/>
      <c r="K66" s="350" t="n"/>
      <c r="L66" s="350" t="n"/>
      <c r="M66" s="350" t="n"/>
      <c r="N66" s="350" t="n"/>
      <c r="O66" s="350" t="n"/>
      <c r="P66" s="318" t="n"/>
      <c r="Q66" s="316" t="n"/>
      <c r="R66" s="316" t="n"/>
      <c r="S66" s="316" t="n"/>
      <c r="T66" s="316" t="n"/>
      <c r="U66" s="316" t="n"/>
      <c r="V66" s="316" t="n"/>
      <c r="W66" s="316" t="n"/>
      <c r="X66" s="316" t="n"/>
      <c r="Y66" s="316" t="n"/>
      <c r="Z66" s="316" t="n"/>
      <c r="AA66" s="316" t="n"/>
      <c r="AB66" s="316" t="n"/>
    </row>
    <row r="67" customFormat="1" s="317">
      <c r="A67" s="316" t="n"/>
      <c r="B67" s="318" t="n"/>
      <c r="C67" s="349" t="n"/>
      <c r="D67" s="350" t="n"/>
      <c r="E67" s="350" t="n"/>
      <c r="F67" s="350" t="n"/>
      <c r="G67" s="350" t="n"/>
      <c r="H67" s="350" t="n"/>
      <c r="I67" s="350" t="n"/>
      <c r="J67" s="350" t="n"/>
      <c r="K67" s="350" t="n"/>
      <c r="L67" s="350" t="n"/>
      <c r="M67" s="350" t="n"/>
      <c r="N67" s="350" t="n"/>
      <c r="O67" s="350" t="n"/>
      <c r="P67" s="318" t="n"/>
      <c r="Q67" s="316" t="n"/>
      <c r="R67" s="316" t="n"/>
      <c r="S67" s="316" t="n"/>
      <c r="T67" s="316" t="n"/>
      <c r="U67" s="316" t="n"/>
      <c r="V67" s="316" t="n"/>
      <c r="W67" s="316" t="n"/>
      <c r="X67" s="316" t="n"/>
      <c r="Y67" s="316" t="n"/>
      <c r="Z67" s="316" t="n"/>
      <c r="AA67" s="316" t="n"/>
      <c r="AB67" s="316"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259" t="n"/>
      <c r="H72" s="259" t="n"/>
      <c r="I72" s="259" t="n"/>
      <c r="J72" s="259" t="n"/>
      <c r="K72" s="259" t="n"/>
      <c r="L72" s="259" t="n"/>
      <c r="M72" s="259" t="n"/>
      <c r="N72" s="259" t="n"/>
      <c r="O72" s="259" t="n"/>
    </row>
    <row r="73" customFormat="1" s="260">
      <c r="C73" s="259" t="n"/>
      <c r="D73" s="259" t="n"/>
      <c r="E73" s="259" t="n"/>
      <c r="F73" s="259" t="n"/>
      <c r="G73" s="259" t="n"/>
      <c r="H73" s="259" t="n"/>
      <c r="I73" s="259" t="n"/>
      <c r="J73" s="259" t="n"/>
      <c r="K73" s="259" t="n"/>
      <c r="L73" s="259" t="n"/>
      <c r="M73" s="259" t="n"/>
      <c r="N73" s="259" t="n"/>
      <c r="O73" s="259" t="n"/>
    </row>
    <row r="74" customFormat="1" s="260">
      <c r="C74" s="259" t="n"/>
      <c r="D74" s="259" t="n"/>
      <c r="E74" s="259" t="n"/>
      <c r="F74" s="259" t="n"/>
      <c r="G74" s="259" t="n"/>
      <c r="H74" s="259" t="n"/>
      <c r="I74" s="259" t="n"/>
      <c r="J74" s="259" t="n"/>
      <c r="K74" s="259" t="n"/>
      <c r="L74" s="259" t="n"/>
      <c r="M74" s="259" t="n"/>
      <c r="N74" s="259" t="n"/>
      <c r="O74" s="259" t="n"/>
    </row>
    <row r="75" customFormat="1" s="260">
      <c r="C75" s="259" t="n"/>
      <c r="D75" s="259" t="n"/>
      <c r="E75" s="259" t="n"/>
      <c r="F75" s="259" t="n"/>
      <c r="G75" s="259" t="n"/>
      <c r="H75" s="259" t="n"/>
      <c r="I75" s="259" t="n"/>
      <c r="J75" s="259" t="n"/>
      <c r="K75" s="259" t="n"/>
      <c r="L75" s="259" t="n"/>
      <c r="M75" s="259" t="n"/>
      <c r="N75" s="259" t="n"/>
      <c r="O75" s="259" t="n"/>
    </row>
    <row r="76" customFormat="1" s="260">
      <c r="C76" s="259" t="n"/>
      <c r="D76" s="259" t="n"/>
      <c r="E76" s="259" t="n"/>
      <c r="F76" s="259" t="n"/>
      <c r="G76" s="355" t="inlineStr">
        <is>
          <t>Estratégico</t>
        </is>
      </c>
      <c r="H76" s="262" t="n"/>
      <c r="I76" s="262" t="n"/>
      <c r="J76" s="355" t="inlineStr">
        <is>
          <t>Eficacia</t>
        </is>
      </c>
      <c r="K76" s="259" t="n"/>
      <c r="L76" s="259" t="n"/>
      <c r="M76" s="259" t="n"/>
      <c r="N76" s="259" t="n"/>
      <c r="O76" s="259" t="n"/>
    </row>
    <row r="77" customFormat="1" s="260">
      <c r="C77" s="259" t="n"/>
      <c r="D77" s="259" t="n"/>
      <c r="E77" s="259" t="n"/>
      <c r="F77" s="259" t="n"/>
      <c r="G77" s="355" t="inlineStr">
        <is>
          <t>Misional</t>
        </is>
      </c>
      <c r="H77" s="262" t="n"/>
      <c r="I77" s="262" t="n"/>
      <c r="J77" s="355" t="inlineStr">
        <is>
          <t>Eficiencia</t>
        </is>
      </c>
      <c r="K77" s="259" t="n"/>
      <c r="L77" s="259" t="n"/>
      <c r="M77" s="259" t="n"/>
      <c r="N77" s="259" t="n"/>
      <c r="O77" s="259" t="n"/>
    </row>
    <row r="78" customFormat="1" s="260">
      <c r="C78" s="259" t="n"/>
      <c r="D78" s="259" t="n"/>
      <c r="E78" s="259" t="n"/>
      <c r="F78" s="259" t="n"/>
      <c r="G78" s="355" t="inlineStr">
        <is>
          <t>Apoyo</t>
        </is>
      </c>
      <c r="H78" s="262" t="n"/>
      <c r="I78" s="262" t="n"/>
      <c r="J78" s="355" t="inlineStr">
        <is>
          <t>Acreditación</t>
        </is>
      </c>
      <c r="K78" s="259" t="n"/>
      <c r="L78" s="259" t="n"/>
      <c r="M78" s="259" t="n"/>
      <c r="N78" s="259" t="n"/>
      <c r="O78" s="259" t="n"/>
    </row>
    <row r="79" customFormat="1" s="260">
      <c r="C79" s="259" t="n"/>
      <c r="D79" s="259" t="n"/>
      <c r="E79" s="259" t="n"/>
      <c r="F79" s="259" t="n"/>
      <c r="G79" s="355" t="inlineStr">
        <is>
          <t>Seguimiento, Medición, Análisis y Evaluación</t>
        </is>
      </c>
      <c r="H79" s="262" t="n"/>
      <c r="I79" s="262" t="n"/>
      <c r="J79" s="355" t="inlineStr">
        <is>
          <t>Positiva</t>
        </is>
      </c>
      <c r="K79" s="259" t="n"/>
      <c r="L79" s="259" t="n"/>
      <c r="M79" s="259" t="n"/>
      <c r="N79" s="259" t="n"/>
      <c r="O79" s="259" t="n"/>
    </row>
    <row r="80" customFormat="1" s="260">
      <c r="C80" s="259" t="n"/>
      <c r="D80" s="259" t="n"/>
      <c r="E80" s="259" t="n"/>
      <c r="F80" s="259" t="n"/>
      <c r="G80" s="355" t="inlineStr">
        <is>
          <t>Direccionamiento Estratégico</t>
        </is>
      </c>
      <c r="H80" s="262" t="n"/>
      <c r="I80" s="262" t="n"/>
      <c r="J80" s="355" t="inlineStr">
        <is>
          <t>Negativa</t>
        </is>
      </c>
      <c r="K80" s="259" t="n"/>
      <c r="L80" s="259" t="n"/>
      <c r="M80" s="259" t="n"/>
      <c r="N80" s="259" t="n"/>
      <c r="O80" s="259" t="n"/>
    </row>
    <row r="81" customFormat="1" s="260">
      <c r="C81" s="259" t="n"/>
      <c r="D81" s="259" t="n"/>
      <c r="E81" s="259" t="n"/>
      <c r="F81" s="259" t="n"/>
      <c r="G81" s="355" t="inlineStr">
        <is>
          <t>Planeación Institucional</t>
        </is>
      </c>
      <c r="H81" s="262" t="n"/>
      <c r="I81" s="262" t="n"/>
      <c r="J81" s="355" t="inlineStr">
        <is>
          <t>Por Unidad Regional</t>
        </is>
      </c>
      <c r="K81" s="259" t="n"/>
      <c r="L81" s="259" t="n"/>
      <c r="M81" s="259" t="n"/>
      <c r="N81" s="259" t="n"/>
      <c r="O81" s="259" t="n"/>
    </row>
    <row r="82" customFormat="1" s="260">
      <c r="C82" s="259" t="n"/>
      <c r="D82" s="259" t="n"/>
      <c r="E82" s="259" t="n"/>
      <c r="F82" s="259" t="n"/>
      <c r="G82" s="355" t="inlineStr">
        <is>
          <t>Proyectos Especiales y Relaciones Interinstitucionales</t>
        </is>
      </c>
      <c r="H82" s="262" t="n"/>
      <c r="I82" s="262" t="n"/>
      <c r="J82" s="355" t="inlineStr">
        <is>
          <t>Por Facultad</t>
        </is>
      </c>
      <c r="K82" s="259" t="n"/>
      <c r="L82" s="259" t="n"/>
      <c r="M82" s="259" t="n"/>
      <c r="N82" s="259" t="n"/>
      <c r="O82" s="259" t="n"/>
    </row>
    <row r="83" customFormat="1" s="260">
      <c r="C83" s="259" t="n"/>
      <c r="D83" s="259" t="n"/>
      <c r="E83" s="259" t="n"/>
      <c r="F83" s="259" t="n"/>
      <c r="G83" s="355" t="inlineStr">
        <is>
          <t>Sistemas Integrados</t>
        </is>
      </c>
      <c r="H83" s="262" t="n"/>
      <c r="I83" s="262" t="n"/>
      <c r="J83" s="355" t="inlineStr">
        <is>
          <t>Por Programa Académico</t>
        </is>
      </c>
      <c r="K83" s="259" t="n"/>
      <c r="L83" s="259" t="n"/>
      <c r="M83" s="259" t="n"/>
      <c r="N83" s="259" t="n"/>
      <c r="O83" s="259" t="n"/>
    </row>
    <row r="84" customFormat="1" s="260">
      <c r="C84" s="259" t="n"/>
      <c r="D84" s="259" t="n"/>
      <c r="E84" s="259" t="n"/>
      <c r="F84" s="259" t="n"/>
      <c r="G84" s="355" t="inlineStr">
        <is>
          <t>Autoevaluación y Acreditación</t>
        </is>
      </c>
      <c r="H84" s="262" t="n"/>
      <c r="I84" s="262" t="n"/>
      <c r="J84" s="355" t="inlineStr">
        <is>
          <t>Por área</t>
        </is>
      </c>
      <c r="K84" s="259" t="n"/>
      <c r="L84" s="259" t="n"/>
      <c r="M84" s="259" t="n"/>
      <c r="N84" s="259" t="n"/>
      <c r="O84" s="259" t="n"/>
    </row>
    <row r="85" customFormat="1" s="260">
      <c r="C85" s="259" t="n"/>
      <c r="D85" s="259" t="n"/>
      <c r="E85" s="259" t="n"/>
      <c r="F85" s="259" t="n"/>
      <c r="G85" s="355" t="inlineStr">
        <is>
          <t>Comunicaciones</t>
        </is>
      </c>
      <c r="H85" s="262" t="n"/>
      <c r="I85" s="262" t="n"/>
      <c r="J85" s="355" t="inlineStr">
        <is>
          <t>Por Laboratorio</t>
        </is>
      </c>
      <c r="K85" s="259" t="n"/>
      <c r="L85" s="259" t="n"/>
      <c r="M85" s="259" t="n"/>
      <c r="N85" s="259" t="n"/>
      <c r="O85" s="259" t="n"/>
    </row>
    <row r="86" customFormat="1" s="260">
      <c r="C86" s="259" t="n"/>
      <c r="D86" s="259" t="n"/>
      <c r="E86" s="259" t="n"/>
      <c r="F86" s="259" t="n"/>
      <c r="G86" s="355" t="inlineStr">
        <is>
          <t>Formación y Aprendizaje</t>
        </is>
      </c>
      <c r="H86" s="262" t="n"/>
      <c r="I86" s="262" t="n"/>
      <c r="J86" s="355" t="inlineStr">
        <is>
          <t>Otros</t>
        </is>
      </c>
      <c r="K86" s="259" t="n"/>
      <c r="L86" s="259" t="n"/>
      <c r="M86" s="259" t="n"/>
      <c r="N86" s="259" t="n"/>
      <c r="O86" s="259" t="n"/>
    </row>
    <row r="87" customFormat="1" s="260">
      <c r="C87" s="259" t="n"/>
      <c r="D87" s="259" t="n"/>
      <c r="E87" s="259" t="n"/>
      <c r="F87" s="259" t="n"/>
      <c r="G87" s="355" t="inlineStr">
        <is>
          <t>Ciencia, Tecnología e Innovación</t>
        </is>
      </c>
      <c r="H87" s="262" t="n"/>
      <c r="I87" s="262" t="n"/>
      <c r="J87" s="355" t="inlineStr">
        <is>
          <t>No Aplica</t>
        </is>
      </c>
      <c r="K87" s="259" t="n"/>
      <c r="L87" s="259" t="n"/>
      <c r="M87" s="259" t="n"/>
      <c r="N87" s="259" t="n"/>
      <c r="O87" s="259" t="n"/>
    </row>
    <row r="88">
      <c r="G88" s="355" t="inlineStr">
        <is>
          <t>Interacción Social Universitaria</t>
        </is>
      </c>
      <c r="H88" s="262" t="n"/>
      <c r="I88" s="262" t="n"/>
      <c r="J88" s="262" t="n"/>
      <c r="K88" s="259" t="n"/>
      <c r="L88" s="259" t="n"/>
    </row>
    <row r="89">
      <c r="G89" s="355" t="inlineStr">
        <is>
          <t>Bienestar Universitario</t>
        </is>
      </c>
      <c r="H89" s="262" t="n"/>
      <c r="I89" s="262" t="n"/>
      <c r="J89" s="262" t="n"/>
      <c r="K89" s="259" t="n"/>
      <c r="L89" s="259" t="n"/>
    </row>
    <row r="90">
      <c r="G90" s="355" t="inlineStr">
        <is>
          <t>Admisiones y Registro</t>
        </is>
      </c>
      <c r="H90" s="262" t="n"/>
      <c r="I90" s="262" t="n"/>
      <c r="J90" s="262" t="n"/>
      <c r="K90" s="259" t="n"/>
      <c r="L90" s="259" t="n"/>
    </row>
    <row r="91">
      <c r="G91" s="355" t="inlineStr">
        <is>
          <t>Graduados</t>
        </is>
      </c>
      <c r="H91" s="262" t="n"/>
      <c r="I91" s="262" t="n"/>
      <c r="J91" s="262" t="n"/>
      <c r="K91" s="259" t="n"/>
      <c r="L91" s="259" t="n"/>
    </row>
    <row r="92">
      <c r="G92" s="355" t="inlineStr">
        <is>
          <t>Dialogando con el Mundo</t>
        </is>
      </c>
      <c r="H92" s="262" t="n"/>
      <c r="I92" s="262" t="n"/>
      <c r="J92" s="262" t="n"/>
      <c r="K92" s="259" t="n"/>
      <c r="L92" s="259" t="n"/>
    </row>
    <row r="93">
      <c r="G93" s="355" t="inlineStr">
        <is>
          <t>Talento Humano</t>
        </is>
      </c>
      <c r="H93" s="262" t="n"/>
      <c r="I93" s="262" t="n"/>
      <c r="J93" s="262" t="n"/>
      <c r="K93" s="259" t="n"/>
      <c r="L93" s="259" t="n"/>
    </row>
    <row r="94">
      <c r="G94" s="355" t="inlineStr">
        <is>
          <t>Jurídica</t>
        </is>
      </c>
      <c r="H94" s="262" t="n"/>
      <c r="I94" s="262" t="n"/>
      <c r="J94" s="262" t="n"/>
      <c r="K94" s="259" t="n"/>
      <c r="L94" s="259" t="n"/>
    </row>
    <row r="95">
      <c r="G95" s="355" t="inlineStr">
        <is>
          <t>Financiera</t>
        </is>
      </c>
      <c r="H95" s="262" t="n"/>
      <c r="I95" s="262" t="n"/>
      <c r="J95" s="262" t="n"/>
      <c r="K95" s="259" t="n"/>
      <c r="L95" s="259" t="n"/>
    </row>
    <row r="96">
      <c r="G96" s="355" t="inlineStr">
        <is>
          <t>Sistemas y Tecnología</t>
        </is>
      </c>
      <c r="H96" s="262" t="n"/>
      <c r="I96" s="262" t="n"/>
      <c r="J96" s="262" t="n"/>
      <c r="K96" s="259" t="n"/>
      <c r="L96" s="259" t="n"/>
    </row>
    <row r="97">
      <c r="G97" s="355" t="inlineStr">
        <is>
          <t>Bienes y Servicios</t>
        </is>
      </c>
      <c r="H97" s="262" t="n"/>
      <c r="I97" s="262" t="n"/>
      <c r="J97" s="262" t="n"/>
      <c r="K97" s="259" t="n"/>
      <c r="L97" s="259" t="n"/>
    </row>
    <row r="98">
      <c r="G98" s="355" t="inlineStr">
        <is>
          <t>Documental</t>
        </is>
      </c>
      <c r="H98" s="262" t="n"/>
      <c r="I98" s="262" t="n"/>
      <c r="J98" s="262" t="n"/>
    </row>
    <row r="99">
      <c r="G99" s="355" t="inlineStr">
        <is>
          <t>Apoyo Académico</t>
        </is>
      </c>
      <c r="H99" s="262" t="n"/>
      <c r="I99" s="262" t="n"/>
      <c r="J99" s="262" t="n"/>
    </row>
    <row r="100">
      <c r="G100" s="355" t="inlineStr">
        <is>
          <t>Control Interno</t>
        </is>
      </c>
      <c r="H100" s="262" t="n"/>
      <c r="I100" s="262" t="n"/>
      <c r="J100" s="262" t="n"/>
    </row>
    <row r="101">
      <c r="G101" s="355" t="inlineStr">
        <is>
          <t>Control Disciplinario</t>
        </is>
      </c>
      <c r="H101" s="262" t="n"/>
      <c r="I101" s="262" t="n"/>
      <c r="J101" s="262" t="n"/>
    </row>
    <row r="102">
      <c r="G102" s="355" t="inlineStr">
        <is>
          <t>Servicio de Atención al Ciudadano</t>
        </is>
      </c>
      <c r="H102" s="262" t="n"/>
      <c r="I102" s="262" t="n"/>
      <c r="J102" s="262" t="n"/>
    </row>
  </sheetData>
  <sheetProtection selectLockedCells="0" selectUnlockedCells="0" algorithmName="SHA-512" sheet="1" objects="1" insertRows="1" insertHyperlinks="1" autoFilter="1" scenarios="1" formatColumns="1" deleteColumns="1" insertColumns="1" pivotTables="1" deleteRows="1" formatCells="1" saltValue="M8H04jJtGPTuLH75h22FSw==" formatRows="1" sort="1" spinCount="100000" hashValue="AH6cW7+iQGPYGPOWscllk4TrOhq3Z6sULko/Pd3r4cJInSlFBzFIzz19kSICQ4MA2r3nfasfApLZTxzC2SmaYA=="/>
  <mergeCells count="84">
    <mergeCell ref="L17:M17"/>
    <mergeCell ref="C61:F61"/>
    <mergeCell ref="J28:O34"/>
    <mergeCell ref="K64:O64"/>
    <mergeCell ref="B2:C4"/>
    <mergeCell ref="C62:F62"/>
    <mergeCell ref="C15:O15"/>
    <mergeCell ref="C64:F64"/>
    <mergeCell ref="J36:O44"/>
    <mergeCell ref="J20:K22"/>
    <mergeCell ref="E6:L6"/>
    <mergeCell ref="C26:O26"/>
    <mergeCell ref="C63:F63"/>
    <mergeCell ref="C17:D17"/>
    <mergeCell ref="G57:J57"/>
    <mergeCell ref="C16:O16"/>
    <mergeCell ref="M5:O5"/>
    <mergeCell ref="C27:I47"/>
    <mergeCell ref="G58:J58"/>
    <mergeCell ref="L23:M24"/>
    <mergeCell ref="N23:O24"/>
    <mergeCell ref="C14:D14"/>
    <mergeCell ref="M6:O6"/>
    <mergeCell ref="E14:O14"/>
    <mergeCell ref="K60:O60"/>
    <mergeCell ref="C20:D22"/>
    <mergeCell ref="E12:H12"/>
    <mergeCell ref="J47:O47"/>
    <mergeCell ref="H17:I17"/>
    <mergeCell ref="G61:J61"/>
    <mergeCell ref="K12:O12"/>
    <mergeCell ref="G62:J62"/>
    <mergeCell ref="E24:G24"/>
    <mergeCell ref="E17:G17"/>
    <mergeCell ref="L20:O20"/>
    <mergeCell ref="C56:O56"/>
    <mergeCell ref="K57:O57"/>
    <mergeCell ref="E18:F18"/>
    <mergeCell ref="J27:O27"/>
    <mergeCell ref="J45:O45"/>
    <mergeCell ref="C57:F57"/>
    <mergeCell ref="P27:P28"/>
    <mergeCell ref="G60:J60"/>
    <mergeCell ref="E7:L8"/>
    <mergeCell ref="P17:P18"/>
    <mergeCell ref="G59:J59"/>
    <mergeCell ref="G19:K19"/>
    <mergeCell ref="E13:O13"/>
    <mergeCell ref="C58:F58"/>
    <mergeCell ref="J46:O46"/>
    <mergeCell ref="N17:O17"/>
    <mergeCell ref="C12:D12"/>
    <mergeCell ref="K59:O59"/>
    <mergeCell ref="J23:K24"/>
    <mergeCell ref="C5:D8"/>
    <mergeCell ref="C23:D23"/>
    <mergeCell ref="K61:O61"/>
    <mergeCell ref="E23:G23"/>
    <mergeCell ref="L18:M19"/>
    <mergeCell ref="C60:F60"/>
    <mergeCell ref="E20:G22"/>
    <mergeCell ref="K62:O62"/>
    <mergeCell ref="C24:D24"/>
    <mergeCell ref="G64:J64"/>
    <mergeCell ref="M7:O7"/>
    <mergeCell ref="J35:O35"/>
    <mergeCell ref="E5:L5"/>
    <mergeCell ref="G63:J63"/>
    <mergeCell ref="H20:I22"/>
    <mergeCell ref="C10:O11"/>
    <mergeCell ref="K63:O63"/>
    <mergeCell ref="E19:F19"/>
    <mergeCell ref="C49:O49"/>
    <mergeCell ref="M8:O8"/>
    <mergeCell ref="G18:K18"/>
    <mergeCell ref="I12:J12"/>
    <mergeCell ref="K58:O58"/>
    <mergeCell ref="C18:D19"/>
    <mergeCell ref="H23:I24"/>
    <mergeCell ref="N18:O19"/>
    <mergeCell ref="C9:O9"/>
    <mergeCell ref="C59:F59"/>
    <mergeCell ref="C13:D13"/>
    <mergeCell ref="J17:K17"/>
  </mergeCells>
  <dataValidations count="5">
    <dataValidation sqref="E13:O13" showDropDown="0" showInputMessage="1" showErrorMessage="1" allowBlank="1" type="list">
      <formula1>$G$80:$G$102</formula1>
    </dataValidation>
    <dataValidation sqref="E12:H12" showDropDown="0" showInputMessage="1" showErrorMessage="1" allowBlank="1" type="list">
      <formula1>$G$76:$G$79</formula1>
    </dataValidation>
    <dataValidation sqref="J17:K17" showDropDown="0" showInputMessage="1" showErrorMessage="1" allowBlank="1" type="list">
      <formula1>$J$76:$J$78</formula1>
    </dataValidation>
    <dataValidation sqref="J20:K22" showDropDown="0" showInputMessage="1" showErrorMessage="1" allowBlank="1" type="list">
      <formula1>$J$81:$J$87</formula1>
    </dataValidation>
    <dataValidation sqref="E20:G22" showDropDown="0" showInputMessage="1" showErrorMessage="1" allowBlank="1" type="list">
      <formula1>$J$79:$J$80</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45.xml><?xml version="1.0" encoding="utf-8"?>
<worksheet xmlns="http://schemas.openxmlformats.org/spreadsheetml/2006/main">
  <sheetPr codeName="Hoja132">
    <tabColor rgb="FFD5CA3D"/>
    <outlinePr summaryBelow="1" summaryRight="1"/>
    <pageSetUpPr fitToPage="1"/>
  </sheetPr>
  <dimension ref="A1:AB103"/>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Apoyo</t>
        </is>
      </c>
      <c r="F12" s="801" t="n"/>
      <c r="G12" s="801" t="n"/>
      <c r="H12" s="802" t="n"/>
      <c r="I12" s="763" t="inlineStr">
        <is>
          <t>NOMBRE DEL INDICADOR</t>
        </is>
      </c>
      <c r="J12" s="802" t="n"/>
      <c r="K12" s="463" t="inlineStr">
        <is>
          <t>Oportunidad en la entrega de suministros de papelería</t>
        </is>
      </c>
      <c r="L12" s="801" t="n"/>
      <c r="M12" s="801" t="n"/>
      <c r="N12" s="801" t="n"/>
      <c r="O12" s="802" t="n"/>
      <c r="P12" s="245" t="n"/>
    </row>
    <row r="13" customFormat="1" s="243">
      <c r="B13" s="245" t="n"/>
      <c r="C13" s="684" t="inlineStr">
        <is>
          <t>PROCESO GESTIÓN</t>
        </is>
      </c>
      <c r="D13" s="802" t="n"/>
      <c r="E13" s="706" t="inlineStr">
        <is>
          <t>Bienes y Servicios</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Almacén</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0.95</v>
      </c>
      <c r="O17" s="802" t="n"/>
      <c r="P17" s="544" t="n"/>
    </row>
    <row r="18" customFormat="1" s="243">
      <c r="B18" s="245" t="n"/>
      <c r="C18" s="684" t="inlineStr">
        <is>
          <t>FORMULA</t>
        </is>
      </c>
      <c r="D18" s="800" t="n"/>
      <c r="E18" s="684" t="inlineStr">
        <is>
          <t>NUMERADOR</t>
        </is>
      </c>
      <c r="F18" s="802" t="n"/>
      <c r="G18" s="481" t="inlineStr">
        <is>
          <t>(# Pedidos entregados ≤ 15 días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Total de Pedidos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0 - 69,9%</t>
        </is>
      </c>
      <c r="M22" s="328" t="inlineStr">
        <is>
          <t>70% - 84,9%</t>
        </is>
      </c>
      <c r="N22" s="329" t="inlineStr">
        <is>
          <t>85% - 95%</t>
        </is>
      </c>
      <c r="O22" s="255" t="inlineStr">
        <is>
          <t>95,1% - 100%</t>
        </is>
      </c>
      <c r="P22" s="245" t="n"/>
    </row>
    <row r="23" ht="26.25" customFormat="1" customHeight="1" s="243">
      <c r="B23" s="245" t="n"/>
      <c r="C23" s="684" t="inlineStr">
        <is>
          <t>ORIGEN DE DATOS NUMERADOR</t>
        </is>
      </c>
      <c r="D23" s="802" t="n"/>
      <c r="E23" s="411" t="inlineStr">
        <is>
          <t>Egreso elementos de consumo</t>
        </is>
      </c>
      <c r="F23" s="801" t="n"/>
      <c r="G23" s="802" t="n"/>
      <c r="H23" s="818" t="inlineStr">
        <is>
          <t>FRECUENCIA DE LA MEDICIÓN</t>
        </is>
      </c>
      <c r="I23" s="800" t="n"/>
      <c r="J23" s="762" t="inlineStr">
        <is>
          <t>TRIMESTRAL</t>
        </is>
      </c>
      <c r="K23" s="800" t="n"/>
      <c r="L23" s="684" t="inlineStr">
        <is>
          <t>FRECUENCIA DE RESULTADO</t>
        </is>
      </c>
      <c r="M23" s="800" t="n"/>
      <c r="N23" s="762" t="inlineStr">
        <is>
          <t>TRIMESTRAL</t>
        </is>
      </c>
      <c r="O23" s="800" t="n"/>
      <c r="P23" s="245" t="n"/>
    </row>
    <row r="24" ht="26.25" customFormat="1" customHeight="1" s="243">
      <c r="B24" s="245" t="n"/>
      <c r="C24" s="684" t="inlineStr">
        <is>
          <t>ORIGEN DE DATOS DENOMINADOR</t>
        </is>
      </c>
      <c r="D24" s="802" t="n"/>
      <c r="E24" s="411" t="inlineStr">
        <is>
          <t>Historial de pedidos Herramienta GESTASOFT</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I TRIMESTRE: 
Se dio cumplimiento estricto a la entrega de pedidos dentro de los 15 días establecidos, de acuerdo a los procedimientos institucionales establecidos para ello, por lo cual el 100% de cumplimiento se dio en la entrega de 53 pedidos programados.
II TRIMESTRE: 
Teniendo en cuenta que por el aislamiento presentado por el COVID-19  no se realizó la entrega de suministros de papeleria, tintas, cartuchos y toner por plataforma, se gestionaron tres (03) entregas, éstas solicitudes llegaron por medio de correo electrónico, las cuales se entregaron por medio de libro fisico, y se legalizarán por plataforma al momento de reanudar actividades.</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5.75" customFormat="1" customHeight="1" s="243">
      <c r="B34" s="245" t="n"/>
      <c r="C34" s="803" t="n"/>
      <c r="I34" s="804" t="n"/>
      <c r="O34" s="804" t="n"/>
      <c r="P34" s="245" t="n"/>
    </row>
    <row r="35" ht="15.75" customFormat="1" customHeight="1" s="243">
      <c r="B35" s="245" t="n"/>
      <c r="C35" s="803" t="n"/>
      <c r="I35" s="804" t="n"/>
      <c r="O35" s="804" t="n"/>
      <c r="P35" s="245" t="n"/>
    </row>
    <row r="36" ht="16.5" customFormat="1" customHeight="1" s="243">
      <c r="B36" s="245" t="n"/>
      <c r="C36" s="803" t="n"/>
      <c r="I36" s="804" t="n"/>
      <c r="J36" s="808" t="n"/>
      <c r="K36" s="808" t="n"/>
      <c r="L36" s="808" t="n"/>
      <c r="M36" s="808" t="n"/>
      <c r="N36" s="808" t="n"/>
      <c r="O36" s="807" t="n"/>
      <c r="P36" s="245" t="n"/>
    </row>
    <row r="37" ht="15.75" customFormat="1" customHeight="1" s="243">
      <c r="B37" s="245" t="n"/>
      <c r="C37" s="803" t="n"/>
      <c r="I37" s="804" t="n"/>
      <c r="J37" s="400" t="inlineStr">
        <is>
          <t>ACCIÓN FORMULADA</t>
        </is>
      </c>
      <c r="O37" s="804" t="n"/>
      <c r="P37" s="245" t="n"/>
    </row>
    <row r="38" ht="16.5" customFormat="1" customHeight="1" s="243">
      <c r="B38" s="245" t="n"/>
      <c r="C38" s="803" t="n"/>
      <c r="I38" s="804" t="n"/>
      <c r="J38" s="394" t="inlineStr">
        <is>
          <t>I TRIMESTRE: 
Se generó la adquisición de suministro de papelería, tintas y tóner  en diciembre de 2019 para evitar incumplir la atención a la totalidad de solicitudes para este primer trimestre.                                                                                                                                                                                                                                                               Se mantienen la planeación y estrategias para el cumplimiento del 100%.
II TRIMESTRE: 
En razón a que las labores de los funcionarios se están llevado a cabo desde las casa, no se realiza entrega de papelería ni suministros de oficina, motivo por el cual se solicitará a la Comisión de Gestión la suspensión temporal de este indicador hasta que se retomen las actividades laborales de forma presencial.</t>
        </is>
      </c>
      <c r="O38" s="804" t="n"/>
      <c r="P38" s="245" t="n"/>
    </row>
    <row r="39" ht="15.75" customFormat="1" customHeight="1" s="243">
      <c r="B39" s="245" t="n"/>
      <c r="C39" s="803" t="n"/>
      <c r="I39" s="804" t="n"/>
      <c r="O39" s="804" t="n"/>
      <c r="P39" s="245" t="n"/>
    </row>
    <row r="40" ht="15.75" customFormat="1" customHeight="1" s="243">
      <c r="B40" s="245" t="n"/>
      <c r="C40" s="803" t="n"/>
      <c r="I40" s="804" t="n"/>
      <c r="O40" s="804" t="n"/>
      <c r="P40" s="245" t="n"/>
    </row>
    <row r="41" ht="15.75" customFormat="1" customHeight="1" s="243">
      <c r="B41" s="245" t="n"/>
      <c r="C41" s="803" t="n"/>
      <c r="I41" s="804" t="n"/>
      <c r="O41" s="804" t="n"/>
      <c r="P41" s="245" t="n"/>
    </row>
    <row r="42" ht="15.75" customFormat="1" customHeight="1" s="243">
      <c r="B42" s="245" t="n"/>
      <c r="C42" s="803" t="n"/>
      <c r="I42" s="804" t="n"/>
      <c r="O42" s="804" t="n"/>
      <c r="P42" s="245" t="n"/>
    </row>
    <row r="43" ht="15.75" customFormat="1" customHeight="1" s="243">
      <c r="B43" s="245" t="n"/>
      <c r="C43" s="803" t="n"/>
      <c r="I43" s="804" t="n"/>
      <c r="O43" s="804" t="n"/>
      <c r="P43" s="245" t="n"/>
    </row>
    <row r="44" ht="15.75" customFormat="1" customHeight="1" s="243">
      <c r="B44" s="245" t="n"/>
      <c r="C44" s="803" t="n"/>
      <c r="I44" s="804" t="n"/>
      <c r="O44" s="804" t="n"/>
      <c r="P44" s="245" t="n"/>
    </row>
    <row r="45" ht="16.5" customFormat="1" customHeight="1" s="243">
      <c r="B45" s="245" t="n"/>
      <c r="C45" s="803" t="n"/>
      <c r="I45" s="804" t="n"/>
      <c r="J45" s="808" t="n"/>
      <c r="K45" s="808" t="n"/>
      <c r="L45" s="808" t="n"/>
      <c r="M45" s="808" t="n"/>
      <c r="N45" s="808" t="n"/>
      <c r="O45" s="807" t="n"/>
      <c r="P45" s="245" t="n"/>
    </row>
    <row r="46" ht="15.75" customFormat="1" customHeight="1" s="243">
      <c r="B46" s="245" t="n"/>
      <c r="C46" s="803" t="n"/>
      <c r="I46" s="804" t="n"/>
      <c r="J46" s="400" t="inlineStr">
        <is>
          <t xml:space="preserve">RESPONSABLE </t>
        </is>
      </c>
      <c r="O46" s="804" t="n"/>
      <c r="P46" s="245" t="n"/>
    </row>
    <row r="47" ht="15.75" customFormat="1" customHeight="1" s="243">
      <c r="B47" s="245" t="n"/>
      <c r="C47" s="803" t="n"/>
      <c r="I47" s="804" t="n"/>
      <c r="J47" s="402">
        <f>E14</f>
        <v/>
      </c>
      <c r="O47" s="804" t="n"/>
      <c r="P47" s="245" t="n"/>
    </row>
    <row r="48" ht="16.5" customFormat="1" customHeight="1" s="243">
      <c r="B48" s="245" t="n"/>
      <c r="C48" s="806" t="n"/>
      <c r="D48" s="808" t="n"/>
      <c r="E48" s="808" t="n"/>
      <c r="F48" s="808" t="n"/>
      <c r="G48" s="808" t="n"/>
      <c r="H48" s="808" t="n"/>
      <c r="I48" s="807" t="n"/>
      <c r="J48" s="418" t="n"/>
      <c r="K48" s="808" t="n"/>
      <c r="L48" s="808" t="n"/>
      <c r="M48" s="808" t="n"/>
      <c r="N48" s="808" t="n"/>
      <c r="O48" s="807" t="n"/>
      <c r="P48" s="245" t="n"/>
    </row>
    <row r="49" ht="16.5" customFormat="1" customHeight="1" s="243">
      <c r="B49" s="245" t="n"/>
      <c r="C49" s="319" t="n"/>
      <c r="D49" s="319" t="n"/>
      <c r="E49" s="319" t="n"/>
      <c r="F49" s="319" t="n"/>
      <c r="G49" s="319" t="n"/>
      <c r="H49" s="319" t="n"/>
      <c r="I49" s="319" t="n"/>
      <c r="J49" s="319" t="n"/>
      <c r="K49" s="319" t="n"/>
      <c r="L49" s="319" t="n"/>
      <c r="M49" s="319" t="n"/>
      <c r="N49" s="319" t="n"/>
      <c r="O49" s="319" t="n"/>
      <c r="P49" s="245" t="n"/>
    </row>
    <row r="50" ht="15" customFormat="1" customHeight="1" s="247">
      <c r="B50" s="246" t="n"/>
      <c r="C50" s="819" t="inlineStr">
        <is>
          <t>PERIODO DE EVALUACIÓN</t>
        </is>
      </c>
      <c r="D50" s="808" t="n"/>
      <c r="E50" s="808" t="n"/>
      <c r="F50" s="808" t="n"/>
      <c r="G50" s="808" t="n"/>
      <c r="H50" s="808" t="n"/>
      <c r="I50" s="808" t="n"/>
      <c r="J50" s="808" t="n"/>
      <c r="K50" s="808" t="n"/>
      <c r="L50" s="808" t="n"/>
      <c r="M50" s="808" t="n"/>
      <c r="N50" s="808" t="n"/>
      <c r="O50" s="807" t="n"/>
      <c r="P50" s="246" t="n"/>
    </row>
    <row r="51" customFormat="1" s="247">
      <c r="B51" s="246" t="n"/>
      <c r="C51" s="684" t="inlineStr">
        <is>
          <t>MES</t>
        </is>
      </c>
      <c r="D51" s="762">
        <f>IF(J23="MENSUAL","ENERO",IF(J23="TRIMESTRAL","MARZO",IF(J23="SEMESTRAL","JUNIO",IF(J23="ANUAL",YEAR(TODAY()),""))))</f>
        <v/>
      </c>
      <c r="E51" s="762">
        <f>IF(J23="MENSUAL","FEBRERO",IF(J23="TRIMESTRAL","JUNIO",IF(J23="SEMESTRAL","DICIEMBRE","")))</f>
        <v/>
      </c>
      <c r="F51" s="762">
        <f>IF(J23="MENSUAL","MARZO",IF(J23="TRIMESTRAL","SEPTIEMBRE",""))</f>
        <v/>
      </c>
      <c r="G51" s="762">
        <f>IF(J23="MENSUAL","ABRIL",IF(J23="TRIMESTRAL","DICIEMBRE",""))</f>
        <v/>
      </c>
      <c r="H51" s="762">
        <f>IF(J23="MENSUAL","MAYO","")</f>
        <v/>
      </c>
      <c r="I51" s="762">
        <f>IF(J23="MENSUAL","JUNIO","")</f>
        <v/>
      </c>
      <c r="J51" s="762">
        <f>IF(J23="MENSUAL","JULIO","")</f>
        <v/>
      </c>
      <c r="K51" s="762">
        <f>IF(J23="MENSUAL","AGOSTO","")</f>
        <v/>
      </c>
      <c r="L51" s="762">
        <f>IF(J23="MENSUAL","SEPTIEMBRE","")</f>
        <v/>
      </c>
      <c r="M51" s="762">
        <f>IF(J23="MENSUAL","OCTUBRE","")</f>
        <v/>
      </c>
      <c r="N51" s="762">
        <f>IF(J23="MENSUAL","NOVIEMBRE","")</f>
        <v/>
      </c>
      <c r="O51" s="762">
        <f>IF(J23="MENSUAL","DICIEMBRE","")</f>
        <v/>
      </c>
      <c r="P51" s="246" t="n"/>
    </row>
    <row r="52" ht="54" customFormat="1" customHeight="1" s="247">
      <c r="B52" s="246" t="n"/>
      <c r="C52" s="168">
        <f>G18</f>
        <v/>
      </c>
      <c r="D52" s="762" t="n">
        <v>53</v>
      </c>
      <c r="E52" s="762" t="n">
        <v>3</v>
      </c>
      <c r="F52" s="762" t="n"/>
      <c r="G52" s="762" t="n"/>
      <c r="H52" s="762" t="n"/>
      <c r="I52" s="762" t="n"/>
      <c r="J52" s="762" t="n"/>
      <c r="K52" s="762" t="n"/>
      <c r="L52" s="762" t="n"/>
      <c r="M52" s="762" t="n"/>
      <c r="N52" s="762" t="n"/>
      <c r="O52" s="762" t="n"/>
      <c r="P52" s="246" t="n"/>
    </row>
    <row r="53" ht="47.25" customFormat="1" customHeight="1" s="247">
      <c r="B53" s="246" t="n"/>
      <c r="C53" s="168">
        <f>G19</f>
        <v/>
      </c>
      <c r="D53" s="762" t="n">
        <v>53</v>
      </c>
      <c r="E53" s="762" t="n">
        <v>3</v>
      </c>
      <c r="F53" s="762" t="n"/>
      <c r="G53" s="762" t="n"/>
      <c r="H53" s="762" t="n"/>
      <c r="I53" s="762" t="n"/>
      <c r="J53" s="762" t="n"/>
      <c r="K53" s="762" t="n"/>
      <c r="L53" s="762" t="n"/>
      <c r="M53" s="762" t="n"/>
      <c r="N53" s="762" t="n"/>
      <c r="O53" s="762" t="n"/>
      <c r="P53" s="248" t="n"/>
    </row>
    <row r="54" customFormat="1" s="247">
      <c r="B54" s="246" t="n"/>
      <c r="C54" s="344" t="inlineStr">
        <is>
          <t xml:space="preserve">VALOR </t>
        </is>
      </c>
      <c r="D54" s="265">
        <f>IFERROR(IF($E$17=1,D52/D53,IF($E$17=2,D52,"")),"")</f>
        <v/>
      </c>
      <c r="E54" s="265">
        <f>IFERROR(IF($E$17=1,E52/E53,IF($E$17=2,E52,"")),"")</f>
        <v/>
      </c>
      <c r="F54" s="265">
        <f>IFERROR(IF($E$17=1,F52/F53,IF($E$17=2,F52,"")),"")</f>
        <v/>
      </c>
      <c r="G54" s="265">
        <f>IFERROR(IF($E$17=1,G52/G53,IF($E$17=2,G52,"")),"")</f>
        <v/>
      </c>
      <c r="H54" s="265">
        <f>IFERROR(IF($E$17=1,H52/H53,IF($E$17=2,H52,"")),"")</f>
        <v/>
      </c>
      <c r="I54" s="265">
        <f>IFERROR(IF($E$17=1,I52/I53,IF($E$17=2,I52,"")),"")</f>
        <v/>
      </c>
      <c r="J54" s="265">
        <f>IFERROR(IF($E$17=1,J52/J53,IF($E$17=2,J52,"")),"")</f>
        <v/>
      </c>
      <c r="K54" s="265">
        <f>IFERROR(IF($E$17=1,K52/K53,IF($E$17=2,K52,"")),"")</f>
        <v/>
      </c>
      <c r="L54" s="265">
        <f>IFERROR(IF($E$17=1,L52/L53,IF($E$17=2,L52,"")),"")</f>
        <v/>
      </c>
      <c r="M54" s="265">
        <f>IFERROR(IF($E$17=1,M52/M53,IF($E$17=2,M52,"")),"")</f>
        <v/>
      </c>
      <c r="N54" s="265">
        <f>IFERROR(IF($E$17=1,N52/N53,IF($E$17=2,N52,"")),"")</f>
        <v/>
      </c>
      <c r="O54" s="265">
        <f>IFERROR(IF($E$17=1,O52/O53,IF($E$17=2,O52,"")),"")</f>
        <v/>
      </c>
      <c r="P54" s="246" t="n"/>
    </row>
    <row r="55" customFormat="1" s="247">
      <c r="B55" s="246" t="n"/>
      <c r="C55" s="347" t="inlineStr">
        <is>
          <t>META PONDERADA</t>
        </is>
      </c>
      <c r="D55"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5" s="265">
        <f>IF(AND(N23="ANUAL",J23="MENSUAL"),N17/12+D55,IF(AND(N23="ANUAL",J23="TRIMESTRAL"),N17/4+D55,IF(AND(N23="ANUAL",J23="SEMESTRAL"),N17/2+D55,IF(AND(N23="SEMESTRAL",J23="MENSUAL"),N17/6+D55,IF(AND(N23="SEMESTRAL",J23="TRIMESTRAL"),N17/2+D55,IF(AND(N23="SEMESTRAL",J23="SEMESTRAL"),N17,IF(AND(N23="TRIMESTRAL",J23="MENSUAL"),N17/3+D55,IF(AND(N23="TRIMESTRAL",J23="TRIMESTRAL"),N17,IF(AND(N23="MENSUAL",J23="MENSUAL"),N17,"")))))))))</f>
        <v/>
      </c>
      <c r="F55" s="265">
        <f>IF(AND(N23="ANUAL",J23="MENSUAL"),N17/12+E55,IF(AND(N23="ANUAL",J23="TRIMESTRAL"),N17/4+E55,IF(AND(N23="SEMESTRAL",J23="MENSUAL"),N17/6+E55,IF(AND(N23="SEMESTRAL",J23="TRIMESTRAL"),N17/2,IF(AND(N23="TRIMESTRAL",J23="MENSUAL"),N17/3+E55,IF(AND(N23="TRIMESTRAL",J23="TRIMESTRAL"),N17,IF(AND(N23="MENSUAL",J23="MENSUAL"),N17,"")))))))</f>
        <v/>
      </c>
      <c r="G55" s="265">
        <f>IF(AND(N23="ANUAL",J23="MENSUAL"),N17/12+F55,IF(AND(N23="ANUAL",J23="TRIMESTRAL"),N17/4+F55,IF(AND(N23="SEMESTRAL",J23="MENSUAL"),N17/6+F55,IF(AND(N23="SEMESTRAL",J23="TRIMESTRAL"),N17/2+F55,IF(AND(N23="TRIMESTRAL",J23="MENSUAL"),N17/3,IF(AND(N23="TRIMESTRAL",J23="TRIMESTRAL"),N17,IF(AND(N23="MENSUAL",J23="MENSUAL"),N17,"")))))))</f>
        <v/>
      </c>
      <c r="H55" s="265">
        <f>IF(AND($N$23="ANUAL",$J$23="MENSUAL"),$N$17/12+G55,IF(AND(N23="SEMESTRAL",J23="MENSUAL"),N17/6+G55,IF(AND(N23="TRIMESTRAL",J23="MENSUAL"),N17/3+G55,IF(AND(N23="MENSUAL",J23="MENSUAL"),N17,""))))</f>
        <v/>
      </c>
      <c r="I55" s="265">
        <f>IF(AND($N$23="ANUAL",$J$23="MENSUAL"),$N$17/12+H55,IF(AND(N23="SEMESTRAL",J23="MENSUAL"),N17/6+H55,IF(AND(N23="TRIMESTRAL",J23="MENSUAL"),N17/3+H55,IF(AND(N23="MENSUAL",J23="MENSUAL"),N17,""))))</f>
        <v/>
      </c>
      <c r="J55" s="265">
        <f>IF(AND($N$23="ANUAL",$J$23="MENSUAL"),$N$17/12+I55,IF(AND(N23="SEMESTRAL",J23="MENSUAL"),N17/6,IF(AND(N23="TRIMESTRAL",J23="MENSUAL"),N17/3,IF(AND(N23="MENSUAL",J23="MENSUAL"),N17,""))))</f>
        <v/>
      </c>
      <c r="K55" s="265">
        <f>IF(AND($N$23="ANUAL",$J$23="MENSUAL"),$N$17/12+J55,IF(AND(N23="SEMESTRAL",J23="MENSUAL"),N17/6+J55,IF(AND(N23="TRIMESTRAL",J23="MENSUAL"),N17/3+J55,IF(AND(N23="MENSUAL",J23="MENSUAL"),N17,""))))</f>
        <v/>
      </c>
      <c r="L55" s="265">
        <f>IF(AND($N$23="ANUAL",$J$23="MENSUAL"),$N$17/12+K55,IF(AND(N23="SEMESTRAL",J23="MENSUAL"),N17/6+K55,IF(AND(N23="TRIMESTRAL",J23="MENSUAL"),N17/3+K55,IF(AND(N23="MENSUAL",J23="MENSUAL"),N17,""))))</f>
        <v/>
      </c>
      <c r="M55" s="265">
        <f>IF(AND($N$23="ANUAL",$J$23="MENSUAL"),$N$17/12+L55,IF(AND(N23="SEMESTRAL",J23="MENSUAL"),N17/6+L55,IF(AND(N23="TRIMESTRAL",J23="MENSUAL"),N17/3,IF(AND(N23="MENSUAL",J23="MENSUAL"),N17,""))))</f>
        <v/>
      </c>
      <c r="N55" s="265">
        <f>IF(AND($N$23="ANUAL",$J$23="MENSUAL"),$N$17/12+M55,IF(AND(N23="SEMESTRAL",J23="MENSUAL"),N17/6+M55,IF(AND(N23="TRIMESTRAL",J23="MENSUAL"),N17/3+M55,IF(AND(N23="MENSUAL",J23="MENSUAL"),N17,""))))</f>
        <v/>
      </c>
      <c r="O55" s="265">
        <f>IF(AND($N$23="ANUAL",$J$23="MENSUAL"),$N$17/12+N55,IF(AND(N23="SEMESTRAL",J23="MENSUAL"),N17/6+N55,IF(AND(N23="TRIMESTRAL",J23="MENSUAL"),N17/3+N55,IF(AND(N23="MENSUAL",J23="MENSUAL"),N17,""))))</f>
        <v/>
      </c>
      <c r="P55" s="246" t="n"/>
    </row>
    <row r="56" customFormat="1" s="247">
      <c r="B56" s="246" t="n"/>
      <c r="C56" s="319" t="n"/>
      <c r="D56" s="319" t="n"/>
      <c r="E56" s="319" t="n"/>
      <c r="F56" s="319" t="n"/>
      <c r="G56" s="319" t="n"/>
      <c r="H56" s="319" t="n"/>
      <c r="I56" s="319" t="n"/>
      <c r="J56" s="319" t="n"/>
      <c r="K56" s="319" t="n"/>
      <c r="L56" s="319" t="n"/>
      <c r="M56" s="319" t="n"/>
      <c r="N56" s="319" t="n"/>
      <c r="O56" s="319" t="n"/>
      <c r="P56" s="246" t="n"/>
    </row>
    <row r="57" customFormat="1" s="317">
      <c r="A57" s="316" t="n"/>
      <c r="B57" s="318" t="n"/>
      <c r="C57" s="779" t="inlineStr">
        <is>
          <t>NIVEL DE SEGREGACIÓN *</t>
        </is>
      </c>
      <c r="D57" s="805" t="n"/>
      <c r="E57" s="805" t="n"/>
      <c r="F57" s="805" t="n"/>
      <c r="G57" s="805" t="n"/>
      <c r="H57" s="805" t="n"/>
      <c r="I57" s="805" t="n"/>
      <c r="J57" s="805" t="n"/>
      <c r="K57" s="805" t="n"/>
      <c r="L57" s="805" t="n"/>
      <c r="M57" s="805" t="n"/>
      <c r="N57" s="805" t="n"/>
      <c r="O57" s="800" t="n"/>
      <c r="P57" s="318" t="n"/>
      <c r="Q57" s="316" t="n"/>
      <c r="R57" s="316" t="n"/>
      <c r="S57" s="316" t="n"/>
      <c r="T57" s="316" t="n"/>
      <c r="U57" s="316" t="n"/>
      <c r="V57" s="316" t="n"/>
      <c r="W57" s="316" t="n"/>
      <c r="X57" s="316" t="n"/>
      <c r="Y57" s="316" t="n"/>
      <c r="Z57" s="316" t="n"/>
      <c r="AA57" s="316" t="n"/>
      <c r="AB57" s="316" t="n"/>
    </row>
    <row r="58" customFormat="1" s="317">
      <c r="A58" s="316" t="n"/>
      <c r="B58" s="318" t="n"/>
      <c r="C58" s="781" t="inlineStr">
        <is>
          <t>UNIDAD SEGREGADA (Ej. Facultad, Programa Académico, Área)</t>
        </is>
      </c>
      <c r="D58" s="820" t="n"/>
      <c r="E58" s="820" t="n"/>
      <c r="F58" s="821" t="n"/>
      <c r="G58" s="781" t="inlineStr">
        <is>
          <t>RESULTADO</t>
        </is>
      </c>
      <c r="H58" s="820" t="n"/>
      <c r="I58" s="820" t="n"/>
      <c r="J58" s="821" t="n"/>
      <c r="K58" s="781" t="inlineStr">
        <is>
          <t>ANALISIS DE DATOS SEGREGADO</t>
        </is>
      </c>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392"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5" t="n"/>
      <c r="D60" s="820" t="n"/>
      <c r="E60" s="820" t="n"/>
      <c r="F60" s="821" t="n"/>
      <c r="G60" s="392" t="n"/>
      <c r="H60" s="820" t="n"/>
      <c r="I60" s="820" t="n"/>
      <c r="J60" s="821" t="n"/>
      <c r="K60" s="785" t="n"/>
      <c r="L60" s="820" t="n"/>
      <c r="M60" s="820" t="n"/>
      <c r="N60" s="820" t="n"/>
      <c r="O60" s="821" t="n"/>
      <c r="P60" s="318" t="n"/>
      <c r="Q60" s="316" t="n"/>
      <c r="R60" s="316" t="n"/>
      <c r="S60" s="316" t="n"/>
      <c r="T60" s="316" t="n"/>
      <c r="U60" s="316" t="n"/>
      <c r="V60" s="316" t="n"/>
      <c r="W60" s="316" t="n"/>
      <c r="X60" s="316" t="n"/>
      <c r="Y60" s="316" t="n"/>
      <c r="Z60" s="316" t="n"/>
      <c r="AA60" s="316" t="n"/>
      <c r="AB60" s="316" t="n"/>
    </row>
    <row r="61" customFormat="1" s="317">
      <c r="A61" s="316" t="n"/>
      <c r="B61" s="318" t="n"/>
      <c r="C61" s="785" t="n"/>
      <c r="D61" s="820" t="n"/>
      <c r="E61" s="820" t="n"/>
      <c r="F61" s="821" t="n"/>
      <c r="G61" s="392" t="n"/>
      <c r="H61" s="820" t="n"/>
      <c r="I61" s="820" t="n"/>
      <c r="J61" s="821" t="n"/>
      <c r="K61" s="785" t="n"/>
      <c r="L61" s="820" t="n"/>
      <c r="M61" s="820" t="n"/>
      <c r="N61" s="820" t="n"/>
      <c r="O61" s="821" t="n"/>
      <c r="P61" s="318" t="n"/>
      <c r="Q61" s="316" t="n"/>
      <c r="R61" s="316" t="n"/>
      <c r="S61" s="316" t="n"/>
      <c r="T61" s="316" t="n"/>
      <c r="U61" s="316" t="n"/>
      <c r="V61" s="316" t="n"/>
      <c r="W61" s="316" t="n"/>
      <c r="X61" s="316" t="n"/>
      <c r="Y61" s="316" t="n"/>
      <c r="Z61" s="316" t="n"/>
      <c r="AA61" s="316" t="n"/>
      <c r="AB61" s="316" t="n"/>
    </row>
    <row r="62" customFormat="1" s="317">
      <c r="A62" s="316" t="n"/>
      <c r="B62" s="318" t="n"/>
      <c r="C62" s="785" t="n"/>
      <c r="D62" s="820" t="n"/>
      <c r="E62" s="820" t="n"/>
      <c r="F62" s="821" t="n"/>
      <c r="G62" s="785" t="n"/>
      <c r="H62" s="820" t="n"/>
      <c r="I62" s="820" t="n"/>
      <c r="J62" s="821" t="n"/>
      <c r="K62" s="785" t="n"/>
      <c r="L62" s="820" t="n"/>
      <c r="M62" s="820" t="n"/>
      <c r="N62" s="820" t="n"/>
      <c r="O62" s="821" t="n"/>
      <c r="P62" s="318" t="n"/>
      <c r="Q62" s="316" t="n"/>
      <c r="R62" s="316" t="n"/>
      <c r="S62" s="316" t="n"/>
      <c r="T62" s="316" t="n"/>
      <c r="U62" s="316" t="n"/>
      <c r="V62" s="316" t="n"/>
      <c r="W62" s="316" t="n"/>
      <c r="X62" s="316" t="n"/>
      <c r="Y62" s="316" t="n"/>
      <c r="Z62" s="316" t="n"/>
      <c r="AA62" s="316" t="n"/>
      <c r="AB62" s="316" t="n"/>
    </row>
    <row r="63" customFormat="1" s="317">
      <c r="A63" s="316" t="n"/>
      <c r="B63" s="318" t="n"/>
      <c r="C63" s="785" t="n"/>
      <c r="D63" s="820" t="n"/>
      <c r="E63" s="820" t="n"/>
      <c r="F63" s="821" t="n"/>
      <c r="G63" s="785" t="n"/>
      <c r="H63" s="820" t="n"/>
      <c r="I63" s="820" t="n"/>
      <c r="J63" s="821" t="n"/>
      <c r="K63" s="785" t="n"/>
      <c r="L63" s="820" t="n"/>
      <c r="M63" s="820" t="n"/>
      <c r="N63" s="820" t="n"/>
      <c r="O63" s="821" t="n"/>
      <c r="P63" s="318" t="n"/>
      <c r="Q63" s="316" t="n"/>
      <c r="R63" s="316" t="n"/>
      <c r="S63" s="316" t="n"/>
      <c r="T63" s="316" t="n"/>
      <c r="U63" s="316" t="n"/>
      <c r="V63" s="316" t="n"/>
      <c r="W63" s="316" t="n"/>
      <c r="X63" s="316" t="n"/>
      <c r="Y63" s="316" t="n"/>
      <c r="Z63" s="316" t="n"/>
      <c r="AA63" s="316" t="n"/>
      <c r="AB63" s="316" t="n"/>
    </row>
    <row r="64" customFormat="1" s="317">
      <c r="A64" s="316" t="n"/>
      <c r="B64" s="318" t="n"/>
      <c r="C64" s="785" t="n"/>
      <c r="D64" s="820" t="n"/>
      <c r="E64" s="820" t="n"/>
      <c r="F64" s="821" t="n"/>
      <c r="G64" s="785" t="n"/>
      <c r="H64" s="820" t="n"/>
      <c r="I64" s="820" t="n"/>
      <c r="J64" s="821" t="n"/>
      <c r="K64" s="785" t="n"/>
      <c r="L64" s="820" t="n"/>
      <c r="M64" s="820" t="n"/>
      <c r="N64" s="820" t="n"/>
      <c r="O64" s="821" t="n"/>
      <c r="P64" s="318" t="n"/>
      <c r="Q64" s="316" t="n"/>
      <c r="R64" s="316" t="n"/>
      <c r="S64" s="316" t="n"/>
      <c r="T64" s="316" t="n"/>
      <c r="U64" s="316" t="n"/>
      <c r="V64" s="316" t="n"/>
      <c r="W64" s="316" t="n"/>
      <c r="X64" s="316" t="n"/>
      <c r="Y64" s="316" t="n"/>
      <c r="Z64" s="316" t="n"/>
      <c r="AA64" s="316" t="n"/>
      <c r="AB64" s="316" t="n"/>
    </row>
    <row r="65" customFormat="1" s="317">
      <c r="A65" s="316" t="n"/>
      <c r="B65" s="318" t="n"/>
      <c r="C65" s="788" t="n"/>
      <c r="D65" s="812" t="n"/>
      <c r="E65" s="812" t="n"/>
      <c r="F65" s="812" t="n"/>
      <c r="G65" s="788" t="n"/>
      <c r="H65" s="812" t="n"/>
      <c r="I65" s="812" t="n"/>
      <c r="J65" s="812" t="n"/>
      <c r="K65" s="788" t="n"/>
      <c r="L65" s="812" t="n"/>
      <c r="M65" s="812" t="n"/>
      <c r="N65" s="812" t="n"/>
      <c r="O65" s="812" t="n"/>
      <c r="P65" s="318" t="n"/>
      <c r="Q65" s="316" t="n"/>
      <c r="R65" s="316" t="n"/>
      <c r="S65" s="316" t="n"/>
      <c r="T65" s="316" t="n"/>
      <c r="U65" s="316" t="n"/>
      <c r="V65" s="316" t="n"/>
      <c r="W65" s="316" t="n"/>
      <c r="X65" s="316" t="n"/>
      <c r="Y65" s="316" t="n"/>
      <c r="Z65" s="316" t="n"/>
      <c r="AA65" s="316" t="n"/>
      <c r="AB65" s="316" t="n"/>
    </row>
    <row r="66" customFormat="1" s="317">
      <c r="A66" s="316" t="n"/>
      <c r="B66" s="318" t="n"/>
      <c r="C66" s="349" t="n"/>
      <c r="D66" s="350" t="n"/>
      <c r="E66" s="350" t="n"/>
      <c r="F66" s="350" t="n"/>
      <c r="G66" s="350" t="n"/>
      <c r="H66" s="350" t="n"/>
      <c r="I66" s="350" t="n"/>
      <c r="J66" s="350" t="n"/>
      <c r="K66" s="350" t="n"/>
      <c r="L66" s="350" t="n"/>
      <c r="M66" s="350" t="n"/>
      <c r="N66" s="350" t="n"/>
      <c r="O66" s="350" t="n"/>
      <c r="P66" s="318" t="n"/>
      <c r="Q66" s="316" t="n"/>
      <c r="R66" s="316" t="n"/>
      <c r="S66" s="316" t="n"/>
      <c r="T66" s="316" t="n"/>
      <c r="U66" s="316" t="n"/>
      <c r="V66" s="316" t="n"/>
      <c r="W66" s="316" t="n"/>
      <c r="X66" s="316" t="n"/>
      <c r="Y66" s="316" t="n"/>
      <c r="Z66" s="316" t="n"/>
      <c r="AA66" s="316" t="n"/>
      <c r="AB66" s="316" t="n"/>
    </row>
    <row r="67" customFormat="1" s="317">
      <c r="A67" s="316" t="n"/>
      <c r="B67" s="318" t="n"/>
      <c r="C67" s="349" t="n"/>
      <c r="D67" s="350" t="n"/>
      <c r="E67" s="350" t="n"/>
      <c r="F67" s="350" t="n"/>
      <c r="G67" s="350" t="n"/>
      <c r="H67" s="350" t="n"/>
      <c r="I67" s="350" t="n"/>
      <c r="J67" s="350" t="n"/>
      <c r="K67" s="350" t="n"/>
      <c r="L67" s="350" t="n"/>
      <c r="M67" s="350" t="n"/>
      <c r="N67" s="350" t="n"/>
      <c r="O67" s="350" t="n"/>
      <c r="P67" s="318" t="n"/>
      <c r="Q67" s="316" t="n"/>
      <c r="R67" s="316" t="n"/>
      <c r="S67" s="316" t="n"/>
      <c r="T67" s="316" t="n"/>
      <c r="U67" s="316" t="n"/>
      <c r="V67" s="316" t="n"/>
      <c r="W67" s="316" t="n"/>
      <c r="X67" s="316" t="n"/>
      <c r="Y67" s="316" t="n"/>
      <c r="Z67" s="316" t="n"/>
      <c r="AA67" s="316" t="n"/>
      <c r="AB67" s="316" t="n"/>
    </row>
    <row r="68" customFormat="1" s="317">
      <c r="A68" s="316" t="n"/>
      <c r="B68" s="318" t="n"/>
      <c r="C68" s="349" t="n"/>
      <c r="D68" s="350" t="n"/>
      <c r="E68" s="350" t="n"/>
      <c r="F68" s="350" t="n"/>
      <c r="G68" s="350" t="n"/>
      <c r="H68" s="350" t="n"/>
      <c r="I68" s="350" t="n"/>
      <c r="J68" s="350" t="n"/>
      <c r="K68" s="350" t="n"/>
      <c r="L68" s="350" t="n"/>
      <c r="M68" s="350" t="n"/>
      <c r="N68" s="350" t="n"/>
      <c r="O68" s="350" t="n"/>
      <c r="P68" s="318" t="n"/>
      <c r="Q68" s="316" t="n"/>
      <c r="R68" s="316" t="n"/>
      <c r="S68" s="316" t="n"/>
      <c r="T68" s="316" t="n"/>
      <c r="U68" s="316" t="n"/>
      <c r="V68" s="316" t="n"/>
      <c r="W68" s="316" t="n"/>
      <c r="X68" s="316" t="n"/>
      <c r="Y68" s="316" t="n"/>
      <c r="Z68" s="316" t="n"/>
      <c r="AA68" s="316" t="n"/>
      <c r="AB68" s="316"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259" t="n"/>
      <c r="H72" s="259" t="n"/>
      <c r="I72" s="259" t="n"/>
      <c r="J72" s="259" t="n"/>
      <c r="K72" s="259" t="n"/>
      <c r="L72" s="259" t="n"/>
      <c r="M72" s="259" t="n"/>
      <c r="N72" s="259" t="n"/>
      <c r="O72" s="259" t="n"/>
    </row>
    <row r="73" customFormat="1" s="260">
      <c r="C73" s="259" t="n"/>
      <c r="D73" s="259" t="n"/>
      <c r="E73" s="259" t="n"/>
      <c r="F73" s="259" t="n"/>
      <c r="G73" s="259" t="n"/>
      <c r="H73" s="259" t="n"/>
      <c r="I73" s="259" t="n"/>
      <c r="J73" s="259" t="n"/>
      <c r="K73" s="259" t="n"/>
      <c r="L73" s="259" t="n"/>
      <c r="M73" s="259" t="n"/>
      <c r="N73" s="259" t="n"/>
      <c r="O73" s="259" t="n"/>
    </row>
    <row r="74" customFormat="1" s="260">
      <c r="C74" s="259" t="n"/>
      <c r="D74" s="259" t="n"/>
      <c r="E74" s="259" t="n"/>
      <c r="F74" s="259" t="n"/>
      <c r="G74" s="259" t="n"/>
      <c r="H74" s="259" t="n"/>
      <c r="I74" s="259" t="n"/>
      <c r="J74" s="259" t="n"/>
      <c r="K74" s="259" t="n"/>
      <c r="L74" s="259" t="n"/>
      <c r="M74" s="259" t="n"/>
      <c r="N74" s="259" t="n"/>
      <c r="O74" s="259" t="n"/>
    </row>
    <row r="75" customFormat="1" s="260">
      <c r="C75" s="259" t="n"/>
      <c r="D75" s="259" t="n"/>
      <c r="E75" s="259" t="n"/>
      <c r="F75" s="259" t="n"/>
      <c r="G75" s="259" t="n"/>
      <c r="H75" s="259" t="n"/>
      <c r="I75" s="259" t="n"/>
      <c r="J75" s="259" t="n"/>
      <c r="K75" s="259" t="n"/>
      <c r="L75" s="259" t="n"/>
      <c r="M75" s="259" t="n"/>
      <c r="N75" s="259" t="n"/>
      <c r="O75" s="259" t="n"/>
    </row>
    <row r="76" customFormat="1" s="260">
      <c r="C76" s="259" t="n"/>
      <c r="D76" s="259" t="n"/>
      <c r="E76" s="259" t="n"/>
      <c r="F76" s="259" t="n"/>
      <c r="G76" s="259" t="n"/>
      <c r="H76" s="259" t="n"/>
      <c r="I76" s="259" t="n"/>
      <c r="J76" s="259" t="n"/>
      <c r="K76" s="259" t="n"/>
      <c r="L76" s="259" t="n"/>
      <c r="M76" s="259" t="n"/>
      <c r="N76" s="259" t="n"/>
      <c r="O76" s="259" t="n"/>
    </row>
    <row r="77" customFormat="1" s="260">
      <c r="C77" s="259" t="n"/>
      <c r="D77" s="259" t="n"/>
      <c r="E77" s="259" t="n"/>
      <c r="F77" s="259" t="n"/>
      <c r="G77" s="355" t="inlineStr">
        <is>
          <t>Estratégico</t>
        </is>
      </c>
      <c r="H77" s="262" t="n"/>
      <c r="I77" s="262" t="n"/>
      <c r="J77" s="355" t="inlineStr">
        <is>
          <t>Eficacia</t>
        </is>
      </c>
      <c r="K77" s="259" t="n"/>
      <c r="L77" s="259" t="n"/>
      <c r="M77" s="259" t="n"/>
      <c r="N77" s="259" t="n"/>
      <c r="O77" s="259" t="n"/>
    </row>
    <row r="78" customFormat="1" s="260">
      <c r="C78" s="259" t="n"/>
      <c r="D78" s="259" t="n"/>
      <c r="E78" s="259" t="n"/>
      <c r="F78" s="259" t="n"/>
      <c r="G78" s="355" t="inlineStr">
        <is>
          <t>Misional</t>
        </is>
      </c>
      <c r="H78" s="262" t="n"/>
      <c r="I78" s="262" t="n"/>
      <c r="J78" s="355" t="inlineStr">
        <is>
          <t>Eficiencia</t>
        </is>
      </c>
      <c r="K78" s="259" t="n"/>
      <c r="L78" s="259" t="n"/>
      <c r="M78" s="259" t="n"/>
      <c r="N78" s="259" t="n"/>
      <c r="O78" s="259" t="n"/>
    </row>
    <row r="79" customFormat="1" s="260">
      <c r="C79" s="259" t="n"/>
      <c r="D79" s="259" t="n"/>
      <c r="E79" s="259" t="n"/>
      <c r="F79" s="259" t="n"/>
      <c r="G79" s="355" t="inlineStr">
        <is>
          <t>Apoyo</t>
        </is>
      </c>
      <c r="H79" s="262" t="n"/>
      <c r="I79" s="262" t="n"/>
      <c r="J79" s="355" t="inlineStr">
        <is>
          <t>Acreditación</t>
        </is>
      </c>
      <c r="K79" s="259" t="n"/>
      <c r="L79" s="259" t="n"/>
      <c r="M79" s="259" t="n"/>
      <c r="N79" s="259" t="n"/>
      <c r="O79" s="259" t="n"/>
    </row>
    <row r="80" customFormat="1" s="260">
      <c r="C80" s="259" t="n"/>
      <c r="D80" s="259" t="n"/>
      <c r="E80" s="259" t="n"/>
      <c r="F80" s="259" t="n"/>
      <c r="G80" s="355" t="inlineStr">
        <is>
          <t>Seguimiento, Medición, Análisis y Evaluación</t>
        </is>
      </c>
      <c r="H80" s="262" t="n"/>
      <c r="I80" s="262" t="n"/>
      <c r="J80" s="355" t="inlineStr">
        <is>
          <t>Positiva</t>
        </is>
      </c>
      <c r="K80" s="259" t="n"/>
      <c r="L80" s="259" t="n"/>
      <c r="M80" s="259" t="n"/>
      <c r="N80" s="259" t="n"/>
      <c r="O80" s="259" t="n"/>
    </row>
    <row r="81" customFormat="1" s="260">
      <c r="C81" s="259" t="n"/>
      <c r="D81" s="259" t="n"/>
      <c r="E81" s="259" t="n"/>
      <c r="F81" s="259" t="n"/>
      <c r="G81" s="355" t="inlineStr">
        <is>
          <t>Direccionamiento Estratégico</t>
        </is>
      </c>
      <c r="H81" s="262" t="n"/>
      <c r="I81" s="262" t="n"/>
      <c r="J81" s="355" t="inlineStr">
        <is>
          <t>Negativa</t>
        </is>
      </c>
      <c r="K81" s="259" t="n"/>
      <c r="L81" s="259" t="n"/>
      <c r="M81" s="259" t="n"/>
      <c r="N81" s="259" t="n"/>
      <c r="O81" s="259" t="n"/>
    </row>
    <row r="82" customFormat="1" s="260">
      <c r="C82" s="259" t="n"/>
      <c r="D82" s="259" t="n"/>
      <c r="E82" s="259" t="n"/>
      <c r="F82" s="259" t="n"/>
      <c r="G82" s="355" t="inlineStr">
        <is>
          <t>Planeación Institucional</t>
        </is>
      </c>
      <c r="H82" s="262" t="n"/>
      <c r="I82" s="262" t="n"/>
      <c r="J82" s="355" t="inlineStr">
        <is>
          <t>Por Unidad Regional</t>
        </is>
      </c>
      <c r="K82" s="259" t="n"/>
      <c r="L82" s="259" t="n"/>
      <c r="M82" s="259" t="n"/>
      <c r="N82" s="259" t="n"/>
      <c r="O82" s="259" t="n"/>
    </row>
    <row r="83" customFormat="1" s="260">
      <c r="C83" s="259" t="n"/>
      <c r="D83" s="259" t="n"/>
      <c r="E83" s="259" t="n"/>
      <c r="F83" s="259" t="n"/>
      <c r="G83" s="355" t="inlineStr">
        <is>
          <t>Proyectos Especiales y Relaciones Interinstitucionales</t>
        </is>
      </c>
      <c r="H83" s="262" t="n"/>
      <c r="I83" s="262" t="n"/>
      <c r="J83" s="355" t="inlineStr">
        <is>
          <t>Por Facultad</t>
        </is>
      </c>
      <c r="K83" s="259" t="n"/>
      <c r="L83" s="259" t="n"/>
      <c r="M83" s="259" t="n"/>
      <c r="N83" s="259" t="n"/>
      <c r="O83" s="259" t="n"/>
    </row>
    <row r="84" customFormat="1" s="260">
      <c r="C84" s="259" t="n"/>
      <c r="D84" s="259" t="n"/>
      <c r="E84" s="259" t="n"/>
      <c r="F84" s="259" t="n"/>
      <c r="G84" s="355" t="inlineStr">
        <is>
          <t>Sistemas Integrados</t>
        </is>
      </c>
      <c r="H84" s="262" t="n"/>
      <c r="I84" s="262" t="n"/>
      <c r="J84" s="355" t="inlineStr">
        <is>
          <t>Por Programa Académico</t>
        </is>
      </c>
      <c r="K84" s="259" t="n"/>
      <c r="L84" s="259" t="n"/>
      <c r="M84" s="259" t="n"/>
      <c r="N84" s="259" t="n"/>
      <c r="O84" s="259" t="n"/>
    </row>
    <row r="85" customFormat="1" s="260">
      <c r="C85" s="259" t="n"/>
      <c r="D85" s="259" t="n"/>
      <c r="E85" s="259" t="n"/>
      <c r="F85" s="259" t="n"/>
      <c r="G85" s="355" t="inlineStr">
        <is>
          <t>Autoevaluación y Acreditación</t>
        </is>
      </c>
      <c r="H85" s="262" t="n"/>
      <c r="I85" s="262" t="n"/>
      <c r="J85" s="355" t="inlineStr">
        <is>
          <t>Por área</t>
        </is>
      </c>
      <c r="K85" s="259" t="n"/>
      <c r="L85" s="259" t="n"/>
      <c r="M85" s="259" t="n"/>
      <c r="N85" s="259" t="n"/>
      <c r="O85" s="259" t="n"/>
    </row>
    <row r="86" customFormat="1" s="260">
      <c r="C86" s="259" t="n"/>
      <c r="D86" s="259" t="n"/>
      <c r="E86" s="259" t="n"/>
      <c r="F86" s="259" t="n"/>
      <c r="G86" s="355" t="inlineStr">
        <is>
          <t>Comunicaciones</t>
        </is>
      </c>
      <c r="H86" s="262" t="n"/>
      <c r="I86" s="262" t="n"/>
      <c r="J86" s="355" t="inlineStr">
        <is>
          <t>Por Laboratorio</t>
        </is>
      </c>
      <c r="K86" s="259" t="n"/>
      <c r="L86" s="259" t="n"/>
      <c r="M86" s="259" t="n"/>
      <c r="N86" s="259" t="n"/>
      <c r="O86" s="259" t="n"/>
    </row>
    <row r="87" customFormat="1" s="260">
      <c r="C87" s="259" t="n"/>
      <c r="D87" s="259" t="n"/>
      <c r="E87" s="259" t="n"/>
      <c r="F87" s="259" t="n"/>
      <c r="G87" s="355" t="inlineStr">
        <is>
          <t>Formación y Aprendizaje</t>
        </is>
      </c>
      <c r="H87" s="262" t="n"/>
      <c r="I87" s="262" t="n"/>
      <c r="J87" s="355" t="inlineStr">
        <is>
          <t>Otros</t>
        </is>
      </c>
      <c r="K87" s="259" t="n"/>
      <c r="L87" s="259" t="n"/>
      <c r="M87" s="259" t="n"/>
      <c r="N87" s="259" t="n"/>
      <c r="O87" s="259" t="n"/>
    </row>
    <row r="88" customFormat="1" s="260">
      <c r="C88" s="259" t="n"/>
      <c r="D88" s="259" t="n"/>
      <c r="E88" s="259" t="n"/>
      <c r="F88" s="259" t="n"/>
      <c r="G88" s="355" t="inlineStr">
        <is>
          <t>Ciencia, Tecnología e Innovación</t>
        </is>
      </c>
      <c r="H88" s="262" t="n"/>
      <c r="I88" s="262" t="n"/>
      <c r="J88" s="355" t="inlineStr">
        <is>
          <t>No Aplica</t>
        </is>
      </c>
      <c r="K88" s="259" t="n"/>
      <c r="L88" s="259" t="n"/>
      <c r="M88" s="259" t="n"/>
      <c r="N88" s="259" t="n"/>
      <c r="O88" s="259" t="n"/>
    </row>
    <row r="89">
      <c r="G89" s="355" t="inlineStr">
        <is>
          <t>Interacción Social Universitaria</t>
        </is>
      </c>
      <c r="H89" s="262" t="n"/>
      <c r="I89" s="262" t="n"/>
      <c r="J89" s="262" t="n"/>
      <c r="K89" s="259" t="n"/>
      <c r="L89" s="259" t="n"/>
    </row>
    <row r="90">
      <c r="G90" s="355" t="inlineStr">
        <is>
          <t>Bienestar Universitario</t>
        </is>
      </c>
      <c r="H90" s="262" t="n"/>
      <c r="I90" s="262" t="n"/>
      <c r="J90" s="262" t="n"/>
      <c r="K90" s="259" t="n"/>
      <c r="L90" s="259" t="n"/>
    </row>
    <row r="91">
      <c r="G91" s="355" t="inlineStr">
        <is>
          <t>Admisiones y Registro</t>
        </is>
      </c>
      <c r="H91" s="262" t="n"/>
      <c r="I91" s="262" t="n"/>
      <c r="J91" s="262" t="n"/>
      <c r="K91" s="259" t="n"/>
      <c r="L91" s="259" t="n"/>
    </row>
    <row r="92">
      <c r="G92" s="355" t="inlineStr">
        <is>
          <t>Graduados</t>
        </is>
      </c>
      <c r="H92" s="262" t="n"/>
      <c r="I92" s="262" t="n"/>
      <c r="J92" s="262" t="n"/>
      <c r="K92" s="259" t="n"/>
      <c r="L92" s="259" t="n"/>
    </row>
    <row r="93">
      <c r="G93" s="355" t="inlineStr">
        <is>
          <t>Dialogando con el Mundo</t>
        </is>
      </c>
      <c r="H93" s="262" t="n"/>
      <c r="I93" s="262" t="n"/>
      <c r="J93" s="262" t="n"/>
      <c r="K93" s="259" t="n"/>
      <c r="L93" s="259" t="n"/>
    </row>
    <row r="94">
      <c r="G94" s="355" t="inlineStr">
        <is>
          <t>Talento Humano</t>
        </is>
      </c>
      <c r="H94" s="262" t="n"/>
      <c r="I94" s="262" t="n"/>
      <c r="J94" s="262" t="n"/>
      <c r="K94" s="259" t="n"/>
      <c r="L94" s="259" t="n"/>
    </row>
    <row r="95">
      <c r="G95" s="355" t="inlineStr">
        <is>
          <t>Jurídica</t>
        </is>
      </c>
      <c r="H95" s="262" t="n"/>
      <c r="I95" s="262" t="n"/>
      <c r="J95" s="262" t="n"/>
      <c r="K95" s="259" t="n"/>
      <c r="L95" s="259" t="n"/>
    </row>
    <row r="96">
      <c r="G96" s="355" t="inlineStr">
        <is>
          <t>Financiera</t>
        </is>
      </c>
      <c r="H96" s="262" t="n"/>
      <c r="I96" s="262" t="n"/>
      <c r="J96" s="262" t="n"/>
      <c r="K96" s="259" t="n"/>
      <c r="L96" s="259" t="n"/>
    </row>
    <row r="97">
      <c r="G97" s="355" t="inlineStr">
        <is>
          <t>Sistemas y Tecnología</t>
        </is>
      </c>
      <c r="H97" s="262" t="n"/>
      <c r="I97" s="262" t="n"/>
      <c r="J97" s="262" t="n"/>
      <c r="K97" s="259" t="n"/>
      <c r="L97" s="259" t="n"/>
    </row>
    <row r="98">
      <c r="G98" s="355" t="inlineStr">
        <is>
          <t>Bienes y Servicios</t>
        </is>
      </c>
      <c r="H98" s="262" t="n"/>
      <c r="I98" s="262" t="n"/>
      <c r="J98" s="262" t="n"/>
      <c r="K98" s="259" t="n"/>
      <c r="L98" s="259" t="n"/>
    </row>
    <row r="99">
      <c r="G99" s="355" t="inlineStr">
        <is>
          <t>Documental</t>
        </is>
      </c>
      <c r="H99" s="262" t="n"/>
      <c r="I99" s="262" t="n"/>
      <c r="J99" s="262" t="n"/>
    </row>
    <row r="100">
      <c r="G100" s="355" t="inlineStr">
        <is>
          <t>Apoyo Académico</t>
        </is>
      </c>
      <c r="H100" s="262" t="n"/>
      <c r="I100" s="262" t="n"/>
      <c r="J100" s="262" t="n"/>
    </row>
    <row r="101">
      <c r="G101" s="355" t="inlineStr">
        <is>
          <t>Control Interno</t>
        </is>
      </c>
      <c r="H101" s="262" t="n"/>
      <c r="I101" s="262" t="n"/>
      <c r="J101" s="262" t="n"/>
    </row>
    <row r="102">
      <c r="G102" s="355" t="inlineStr">
        <is>
          <t>Control Disciplinario</t>
        </is>
      </c>
      <c r="H102" s="262" t="n"/>
      <c r="I102" s="262" t="n"/>
      <c r="J102" s="262" t="n"/>
    </row>
    <row r="103">
      <c r="G103" s="355" t="inlineStr">
        <is>
          <t>Servicio de Atención al Ciudadano</t>
        </is>
      </c>
      <c r="H103" s="262" t="n"/>
      <c r="I103" s="262" t="n"/>
      <c r="J103" s="262" t="n"/>
    </row>
  </sheetData>
  <sheetProtection selectLockedCells="0" selectUnlockedCells="0" algorithmName="SHA-512" sheet="1" objects="1" insertRows="1" insertHyperlinks="1" autoFilter="1" scenarios="1" formatColumns="1" deleteColumns="1" insertColumns="1" pivotTables="1" deleteRows="1" formatCells="1" saltValue="5jo+YZ5U7Rh2u9yFz+HOxg==" formatRows="1" sort="1" spinCount="100000" hashValue="Xnat6OtWIFSN292EaCHfK+DS4Ux1w+QRv2RdL9rHJlTAdk/ieEs/Chjl7IwcxkRmH02PFFiXvUMYCh0GB5nC7Q=="/>
  <mergeCells count="84">
    <mergeCell ref="L17:M17"/>
    <mergeCell ref="C61:F61"/>
    <mergeCell ref="K64:O64"/>
    <mergeCell ref="B2:C4"/>
    <mergeCell ref="C62:F62"/>
    <mergeCell ref="C15:O15"/>
    <mergeCell ref="C64:F64"/>
    <mergeCell ref="J20:K22"/>
    <mergeCell ref="E6:L6"/>
    <mergeCell ref="C26:O26"/>
    <mergeCell ref="C63:F63"/>
    <mergeCell ref="C17:D17"/>
    <mergeCell ref="C16:O16"/>
    <mergeCell ref="C50:O50"/>
    <mergeCell ref="M5:O5"/>
    <mergeCell ref="G58:J58"/>
    <mergeCell ref="L23:M24"/>
    <mergeCell ref="N23:O24"/>
    <mergeCell ref="C14:D14"/>
    <mergeCell ref="M6:O6"/>
    <mergeCell ref="E14:O14"/>
    <mergeCell ref="K60:O60"/>
    <mergeCell ref="C20:D22"/>
    <mergeCell ref="E12:H12"/>
    <mergeCell ref="J47:O47"/>
    <mergeCell ref="H17:I17"/>
    <mergeCell ref="G61:J61"/>
    <mergeCell ref="K12:O12"/>
    <mergeCell ref="G62:J62"/>
    <mergeCell ref="E24:G24"/>
    <mergeCell ref="K65:O65"/>
    <mergeCell ref="E17:G17"/>
    <mergeCell ref="L20:O20"/>
    <mergeCell ref="E18:F18"/>
    <mergeCell ref="G65:J65"/>
    <mergeCell ref="J27:O27"/>
    <mergeCell ref="C57:O57"/>
    <mergeCell ref="P27:P28"/>
    <mergeCell ref="G60:J60"/>
    <mergeCell ref="E7:L8"/>
    <mergeCell ref="P17:P18"/>
    <mergeCell ref="G59:J59"/>
    <mergeCell ref="G19:K19"/>
    <mergeCell ref="E13:O13"/>
    <mergeCell ref="C58:F58"/>
    <mergeCell ref="J46:O46"/>
    <mergeCell ref="N17:O17"/>
    <mergeCell ref="C12:D12"/>
    <mergeCell ref="K59:O59"/>
    <mergeCell ref="J23:K24"/>
    <mergeCell ref="J48:O48"/>
    <mergeCell ref="C5:D8"/>
    <mergeCell ref="C65:F65"/>
    <mergeCell ref="C23:D23"/>
    <mergeCell ref="K61:O61"/>
    <mergeCell ref="E23:G23"/>
    <mergeCell ref="L18:M19"/>
    <mergeCell ref="C60:F60"/>
    <mergeCell ref="E20:G22"/>
    <mergeCell ref="K62:O62"/>
    <mergeCell ref="C24:D24"/>
    <mergeCell ref="G64:J64"/>
    <mergeCell ref="M7:O7"/>
    <mergeCell ref="G63:J63"/>
    <mergeCell ref="E5:L5"/>
    <mergeCell ref="H20:I22"/>
    <mergeCell ref="C10:O11"/>
    <mergeCell ref="J28:O36"/>
    <mergeCell ref="K63:O63"/>
    <mergeCell ref="E19:F19"/>
    <mergeCell ref="M8:O8"/>
    <mergeCell ref="C27:I48"/>
    <mergeCell ref="G18:K18"/>
    <mergeCell ref="I12:J12"/>
    <mergeCell ref="J38:O45"/>
    <mergeCell ref="K58:O58"/>
    <mergeCell ref="C18:D19"/>
    <mergeCell ref="H23:I24"/>
    <mergeCell ref="N18:O19"/>
    <mergeCell ref="C9:O9"/>
    <mergeCell ref="J37:O37"/>
    <mergeCell ref="C59:F59"/>
    <mergeCell ref="C13:D13"/>
    <mergeCell ref="J17:K17"/>
  </mergeCells>
  <dataValidations count="5">
    <dataValidation sqref="E20:G22" showDropDown="0" showInputMessage="1" showErrorMessage="1" allowBlank="1" type="list">
      <formula1>$J$80:$J$81</formula1>
    </dataValidation>
    <dataValidation sqref="J20:K22" showDropDown="0" showInputMessage="1" showErrorMessage="1" allowBlank="1" type="list">
      <formula1>$J$82:$J$88</formula1>
    </dataValidation>
    <dataValidation sqref="J17:K17" showDropDown="0" showInputMessage="1" showErrorMessage="1" allowBlank="1" type="list">
      <formula1>$J$77:$J$79</formula1>
    </dataValidation>
    <dataValidation sqref="E12:H12" showDropDown="0" showInputMessage="1" showErrorMessage="1" allowBlank="1" type="list">
      <formula1>$G$77:$G$80</formula1>
    </dataValidation>
    <dataValidation sqref="E13:O13" showDropDown="0" showInputMessage="1" showErrorMessage="1" allowBlank="1" type="list">
      <formula1>$G$81:$G$103</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46.xml><?xml version="1.0" encoding="utf-8"?>
<worksheet xmlns="http://schemas.openxmlformats.org/spreadsheetml/2006/main">
  <sheetPr codeName="Hoja133">
    <tabColor rgb="FFEDE394"/>
    <outlinePr summaryBelow="1" summaryRight="1"/>
    <pageSetUpPr fitToPage="1"/>
  </sheetPr>
  <dimension ref="A1:AB96"/>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Apoyo</t>
        </is>
      </c>
      <c r="F12" s="801" t="n"/>
      <c r="G12" s="801" t="n"/>
      <c r="H12" s="802" t="n"/>
      <c r="I12" s="763" t="inlineStr">
        <is>
          <t>NOMBRE DEL INDICADOR</t>
        </is>
      </c>
      <c r="J12" s="802" t="n"/>
      <c r="K12" s="463" t="inlineStr">
        <is>
          <t>Reevaluación de proveedores</t>
        </is>
      </c>
      <c r="L12" s="801" t="n"/>
      <c r="M12" s="801" t="n"/>
      <c r="N12" s="801" t="n"/>
      <c r="O12" s="802" t="n"/>
      <c r="P12" s="245" t="n"/>
    </row>
    <row r="13" customFormat="1" s="243">
      <c r="B13" s="245" t="n"/>
      <c r="C13" s="684" t="inlineStr">
        <is>
          <t>PROCESO GESTIÓN</t>
        </is>
      </c>
      <c r="D13" s="802" t="n"/>
      <c r="E13" s="706" t="inlineStr">
        <is>
          <t>Bienes y Servicios</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Oficina de Compras</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0.9</v>
      </c>
      <c r="O17" s="802" t="n"/>
      <c r="P17" s="544" t="n"/>
    </row>
    <row r="18" customFormat="1" s="243">
      <c r="B18" s="245" t="n"/>
      <c r="C18" s="684" t="inlineStr">
        <is>
          <t>FORMULA</t>
        </is>
      </c>
      <c r="D18" s="800" t="n"/>
      <c r="E18" s="684" t="inlineStr">
        <is>
          <t>NUMERADOR</t>
        </is>
      </c>
      <c r="F18" s="802" t="n"/>
      <c r="G18" s="481" t="inlineStr">
        <is>
          <t>(Total proveedores calificados mayor a 70)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Total proveedores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0 - 65%</t>
        </is>
      </c>
      <c r="M22" s="328" t="inlineStr">
        <is>
          <t>65,1 - 79%</t>
        </is>
      </c>
      <c r="N22" s="329" t="inlineStr">
        <is>
          <t>80% - 90%</t>
        </is>
      </c>
      <c r="O22" s="255" t="inlineStr">
        <is>
          <t>90,1% - 100%</t>
        </is>
      </c>
      <c r="P22" s="245" t="n"/>
    </row>
    <row r="23" ht="47.25" customFormat="1" customHeight="1" s="243">
      <c r="B23" s="245" t="n"/>
      <c r="C23" s="684" t="inlineStr">
        <is>
          <t>ORIGEN DE DATOS NUMERADOR</t>
        </is>
      </c>
      <c r="D23" s="802" t="n"/>
      <c r="E23" s="411" t="inlineStr">
        <is>
          <t>ABSF049 reevaluación de proveedores de bienes y ABSF084 reevaluación de proveedores de servicios con resultado mayor a 70</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44.25" customFormat="1" customHeight="1" s="243">
      <c r="B24" s="245" t="n"/>
      <c r="C24" s="684" t="inlineStr">
        <is>
          <t>ORIGEN DE DATOS DENOMINADOR</t>
        </is>
      </c>
      <c r="D24" s="802" t="n"/>
      <c r="E24" s="411" t="inlineStr">
        <is>
          <t>ABSF049 reevaluación de proveedores de bienes y ABSF084 reevaluación de proveedores de servicios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I SEMESTRE: 
Una vez realizada la medición del indicador de Reevaluación de proveedores para el IPA-2020, se obtuvo como resultado 94%, que corresponde a 85 reevaluaciones con calificación mayor a 70 sobre una muestra de 90 reevaluaciones; situación que conlleva a concluir que se han mantenido los buenos resultados en la selección de proveedores, dando como resultado una calificación mayor de proveedor muy confiable; situación que afectó positivamente la etapa contractual y postcontractual, minimizando las actuaciones  por posibles incumplimientos.</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6.5" customFormat="1" customHeight="1" s="243">
      <c r="B34" s="245" t="n"/>
      <c r="C34" s="803" t="n"/>
      <c r="I34" s="804" t="n"/>
      <c r="J34" s="808" t="n"/>
      <c r="K34" s="808" t="n"/>
      <c r="L34" s="808" t="n"/>
      <c r="M34" s="808" t="n"/>
      <c r="N34" s="808" t="n"/>
      <c r="O34" s="807" t="n"/>
      <c r="P34" s="245" t="n"/>
    </row>
    <row r="35" ht="15.75" customFormat="1" customHeight="1" s="243">
      <c r="B35" s="245" t="n"/>
      <c r="C35" s="803" t="n"/>
      <c r="I35" s="804" t="n"/>
      <c r="J35" s="400" t="inlineStr">
        <is>
          <t>ACCIÓN FORMULADA</t>
        </is>
      </c>
      <c r="O35" s="804" t="n"/>
      <c r="P35" s="245" t="n"/>
    </row>
    <row r="36" ht="16.5" customFormat="1" customHeight="1" s="243">
      <c r="B36" s="245" t="n"/>
      <c r="C36" s="803" t="n"/>
      <c r="I36" s="804" t="n"/>
      <c r="J36" s="394" t="inlineStr">
        <is>
          <t xml:space="preserve">I SEMESTRE: 
Solicitud de sistematización de la reevaluación, de tal manera que se optimicen los tiempos de respuesta, garantizando la disponibilidad inmediata de la  información. </t>
        </is>
      </c>
      <c r="O36" s="804" t="n"/>
      <c r="P36" s="245" t="n"/>
    </row>
    <row r="37" ht="15.75" customFormat="1" customHeight="1" s="243">
      <c r="B37" s="245" t="n"/>
      <c r="C37" s="803" t="n"/>
      <c r="I37" s="804" t="n"/>
      <c r="O37" s="804" t="n"/>
      <c r="P37" s="245" t="n"/>
    </row>
    <row r="38" ht="15.75" customFormat="1" customHeight="1" s="243">
      <c r="B38" s="245" t="n"/>
      <c r="C38" s="803" t="n"/>
      <c r="I38" s="804" t="n"/>
      <c r="J38" s="808" t="n"/>
      <c r="K38" s="808" t="n"/>
      <c r="L38" s="808" t="n"/>
      <c r="M38" s="808" t="n"/>
      <c r="N38" s="808" t="n"/>
      <c r="O38" s="807" t="n"/>
      <c r="P38" s="245" t="n"/>
    </row>
    <row r="39" ht="15.75" customFormat="1" customHeight="1" s="243">
      <c r="B39" s="245" t="n"/>
      <c r="C39" s="803" t="n"/>
      <c r="I39" s="804" t="n"/>
      <c r="J39" s="400" t="inlineStr">
        <is>
          <t xml:space="preserve">RESPONSABLE </t>
        </is>
      </c>
      <c r="O39" s="804" t="n"/>
      <c r="P39" s="245" t="n"/>
    </row>
    <row r="40" ht="15.75" customFormat="1" customHeight="1" s="243">
      <c r="B40" s="245" t="n"/>
      <c r="C40" s="803" t="n"/>
      <c r="I40" s="804" t="n"/>
      <c r="J40" s="402">
        <f>E14</f>
        <v/>
      </c>
      <c r="O40" s="804" t="n"/>
      <c r="P40" s="245" t="n"/>
    </row>
    <row r="41" ht="16.5" customFormat="1" customHeight="1" s="243">
      <c r="B41" s="245" t="n"/>
      <c r="C41" s="806" t="n"/>
      <c r="D41" s="808" t="n"/>
      <c r="E41" s="808" t="n"/>
      <c r="F41" s="808" t="n"/>
      <c r="G41" s="808" t="n"/>
      <c r="H41" s="808" t="n"/>
      <c r="I41" s="807" t="n"/>
      <c r="J41" s="418" t="n"/>
      <c r="K41" s="808" t="n"/>
      <c r="L41" s="808" t="n"/>
      <c r="M41" s="808" t="n"/>
      <c r="N41" s="808" t="n"/>
      <c r="O41" s="807" t="n"/>
      <c r="P41" s="245" t="n"/>
    </row>
    <row r="42" ht="16.5" customFormat="1" customHeight="1" s="243">
      <c r="B42" s="245" t="n"/>
      <c r="C42" s="319" t="n"/>
      <c r="D42" s="319" t="n"/>
      <c r="E42" s="319" t="n"/>
      <c r="F42" s="319" t="n"/>
      <c r="G42" s="319" t="n"/>
      <c r="H42" s="319" t="n"/>
      <c r="I42" s="319" t="n"/>
      <c r="J42" s="319" t="n"/>
      <c r="K42" s="319" t="n"/>
      <c r="L42" s="319" t="n"/>
      <c r="M42" s="319" t="n"/>
      <c r="N42" s="319" t="n"/>
      <c r="O42" s="319" t="n"/>
      <c r="P42" s="245" t="n"/>
    </row>
    <row r="43" ht="15" customFormat="1" customHeight="1" s="247">
      <c r="B43" s="246" t="n"/>
      <c r="C43" s="819" t="inlineStr">
        <is>
          <t>PERIODO DE EVALUACIÓN</t>
        </is>
      </c>
      <c r="D43" s="808" t="n"/>
      <c r="E43" s="808" t="n"/>
      <c r="F43" s="808" t="n"/>
      <c r="G43" s="808" t="n"/>
      <c r="H43" s="808" t="n"/>
      <c r="I43" s="808" t="n"/>
      <c r="J43" s="808" t="n"/>
      <c r="K43" s="808" t="n"/>
      <c r="L43" s="808" t="n"/>
      <c r="M43" s="808" t="n"/>
      <c r="N43" s="808" t="n"/>
      <c r="O43" s="807" t="n"/>
      <c r="P43" s="246" t="n"/>
    </row>
    <row r="44" customFormat="1" s="247">
      <c r="B44" s="246" t="n"/>
      <c r="C44" s="684" t="inlineStr">
        <is>
          <t>MES</t>
        </is>
      </c>
      <c r="D44" s="762">
        <f>IF(J23="MENSUAL","ENERO",IF(J23="TRIMESTRAL","MARZO",IF(J23="SEMESTRAL","JUNIO",IF(J23="ANUAL",YEAR(TODAY()),""))))</f>
        <v/>
      </c>
      <c r="E44" s="762">
        <f>IF(J23="MENSUAL","FEBRERO",IF(J23="TRIMESTRAL","JUNIO",IF(J23="SEMESTRAL","DICIEMBRE","")))</f>
        <v/>
      </c>
      <c r="F44" s="762">
        <f>IF(J23="MENSUAL","MARZO",IF(J23="TRIMESTRAL","SEPTIEMBRE",""))</f>
        <v/>
      </c>
      <c r="G44" s="762">
        <f>IF(J23="MENSUAL","ABRIL",IF(J23="TRIMESTRAL","DICIEMBRE",""))</f>
        <v/>
      </c>
      <c r="H44" s="762">
        <f>IF(J23="MENSUAL","MAYO","")</f>
        <v/>
      </c>
      <c r="I44" s="762">
        <f>IF(J23="MENSUAL","JUNIO","")</f>
        <v/>
      </c>
      <c r="J44" s="762">
        <f>IF(J23="MENSUAL","JULIO","")</f>
        <v/>
      </c>
      <c r="K44" s="762">
        <f>IF(J23="MENSUAL","AGOSTO","")</f>
        <v/>
      </c>
      <c r="L44" s="762">
        <f>IF(J23="MENSUAL","SEPTIEMBRE","")</f>
        <v/>
      </c>
      <c r="M44" s="762">
        <f>IF(J23="MENSUAL","OCTUBRE","")</f>
        <v/>
      </c>
      <c r="N44" s="762">
        <f>IF(J23="MENSUAL","NOVIEMBRE","")</f>
        <v/>
      </c>
      <c r="O44" s="762">
        <f>IF(J23="MENSUAL","DICIEMBRE","")</f>
        <v/>
      </c>
      <c r="P44" s="246" t="n"/>
    </row>
    <row r="45" ht="38.25" customFormat="1" customHeight="1" s="247">
      <c r="B45" s="246" t="n"/>
      <c r="C45" s="168">
        <f>G18</f>
        <v/>
      </c>
      <c r="D45" s="762" t="n">
        <v>85</v>
      </c>
      <c r="E45" s="762" t="n"/>
      <c r="F45" s="762" t="n"/>
      <c r="G45" s="762" t="n"/>
      <c r="H45" s="762" t="n"/>
      <c r="I45" s="762" t="n"/>
      <c r="J45" s="762" t="n"/>
      <c r="K45" s="762" t="n"/>
      <c r="L45" s="762" t="n"/>
      <c r="M45" s="762" t="n"/>
      <c r="N45" s="762" t="n"/>
      <c r="O45" s="762" t="n"/>
      <c r="P45" s="246" t="n"/>
    </row>
    <row r="46" ht="24.75" customFormat="1" customHeight="1" s="247">
      <c r="B46" s="246" t="n"/>
      <c r="C46" s="168">
        <f>G19</f>
        <v/>
      </c>
      <c r="D46" s="762" t="n">
        <v>90</v>
      </c>
      <c r="E46" s="762" t="n"/>
      <c r="F46" s="762" t="n"/>
      <c r="G46" s="762" t="n"/>
      <c r="H46" s="762" t="n"/>
      <c r="I46" s="762" t="n"/>
      <c r="J46" s="762" t="n"/>
      <c r="K46" s="762" t="n"/>
      <c r="L46" s="762" t="n"/>
      <c r="M46" s="762" t="n"/>
      <c r="N46" s="762" t="n"/>
      <c r="O46" s="762" t="n"/>
      <c r="P46" s="248" t="n"/>
    </row>
    <row r="47" customFormat="1" s="247">
      <c r="B47" s="246" t="n"/>
      <c r="C47" s="344" t="inlineStr">
        <is>
          <t xml:space="preserve">VALOR </t>
        </is>
      </c>
      <c r="D47" s="265">
        <f>IFERROR(IF($E$17=1,D45/D46,IF($E$17=2,D45,"")),"")</f>
        <v/>
      </c>
      <c r="E47" s="265">
        <f>IFERROR(IF($E$17=1,E45/E46,IF($E$17=2,E45,"")),"")</f>
        <v/>
      </c>
      <c r="F47" s="265">
        <f>IFERROR(IF($E$17=1,F45/F46,IF($E$17=2,F45,"")),"")</f>
        <v/>
      </c>
      <c r="G47" s="265">
        <f>IFERROR(IF($E$17=1,G45/G46,IF($E$17=2,G45,"")),"")</f>
        <v/>
      </c>
      <c r="H47" s="265">
        <f>IFERROR(IF($E$17=1,H45/H46,IF($E$17=2,H45,"")),"")</f>
        <v/>
      </c>
      <c r="I47" s="265">
        <f>IFERROR(IF($E$17=1,I45/I46,IF($E$17=2,I45,"")),"")</f>
        <v/>
      </c>
      <c r="J47" s="265">
        <f>IFERROR(IF($E$17=1,J45/J46,IF($E$17=2,J45,"")),"")</f>
        <v/>
      </c>
      <c r="K47" s="265">
        <f>IFERROR(IF($E$17=1,K45/K46,IF($E$17=2,K45,"")),"")</f>
        <v/>
      </c>
      <c r="L47" s="265">
        <f>IFERROR(IF($E$17=1,L45/L46,IF($E$17=2,L45,"")),"")</f>
        <v/>
      </c>
      <c r="M47" s="265">
        <f>IFERROR(IF($E$17=1,M45/M46,IF($E$17=2,M45,"")),"")</f>
        <v/>
      </c>
      <c r="N47" s="265">
        <f>IFERROR(IF($E$17=1,N45/N46,IF($E$17=2,N45,"")),"")</f>
        <v/>
      </c>
      <c r="O47" s="265">
        <f>IFERROR(IF($E$17=1,O45/O46,IF($E$17=2,O45,"")),"")</f>
        <v/>
      </c>
      <c r="P47" s="246" t="n"/>
    </row>
    <row r="48" customFormat="1" s="247">
      <c r="B48" s="246" t="n"/>
      <c r="C48" s="347" t="inlineStr">
        <is>
          <t>META PONDERADA</t>
        </is>
      </c>
      <c r="D48"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48" s="265">
        <f>IF(AND(N23="ANUAL",J23="MENSUAL"),N17/12+D48,IF(AND(N23="ANUAL",J23="TRIMESTRAL"),N17/4+D48,IF(AND(N23="ANUAL",J23="SEMESTRAL"),N17/2+D48,IF(AND(N23="SEMESTRAL",J23="MENSUAL"),N17/6+D48,IF(AND(N23="SEMESTRAL",J23="TRIMESTRAL"),N17/2+D48,IF(AND(N23="SEMESTRAL",J23="SEMESTRAL"),N17,IF(AND(N23="TRIMESTRAL",J23="MENSUAL"),N17/3+D48,IF(AND(N23="TRIMESTRAL",J23="TRIMESTRAL"),N17,IF(AND(N23="MENSUAL",J23="MENSUAL"),N17,"")))))))))</f>
        <v/>
      </c>
      <c r="F48" s="265">
        <f>IF(AND(N23="ANUAL",J23="MENSUAL"),N17/12+E48,IF(AND(N23="ANUAL",J23="TRIMESTRAL"),N17/4+E48,IF(AND(N23="SEMESTRAL",J23="MENSUAL"),N17/6+E48,IF(AND(N23="SEMESTRAL",J23="TRIMESTRAL"),N17/2,IF(AND(N23="TRIMESTRAL",J23="MENSUAL"),N17/3+E48,IF(AND(N23="TRIMESTRAL",J23="TRIMESTRAL"),N17,IF(AND(N23="MENSUAL",J23="MENSUAL"),N17,"")))))))</f>
        <v/>
      </c>
      <c r="G48" s="265">
        <f>IF(AND(N23="ANUAL",J23="MENSUAL"),N17/12+F48,IF(AND(N23="ANUAL",J23="TRIMESTRAL"),N17/4+F48,IF(AND(N23="SEMESTRAL",J23="MENSUAL"),N17/6+F48,IF(AND(N23="SEMESTRAL",J23="TRIMESTRAL"),N17/2+F48,IF(AND(N23="TRIMESTRAL",J23="MENSUAL"),N17/3,IF(AND(N23="TRIMESTRAL",J23="TRIMESTRAL"),N17,IF(AND(N23="MENSUAL",J23="MENSUAL"),N17,"")))))))</f>
        <v/>
      </c>
      <c r="H48" s="265">
        <f>IF(AND($N$23="ANUAL",$J$23="MENSUAL"),$N$17/12+G48,IF(AND(N23="SEMESTRAL",J23="MENSUAL"),N17/6+G48,IF(AND(N23="TRIMESTRAL",J23="MENSUAL"),N17/3+G48,IF(AND(N23="MENSUAL",J23="MENSUAL"),N17,""))))</f>
        <v/>
      </c>
      <c r="I48" s="265">
        <f>IF(AND($N$23="ANUAL",$J$23="MENSUAL"),$N$17/12+H48,IF(AND(N23="SEMESTRAL",J23="MENSUAL"),N17/6+H48,IF(AND(N23="TRIMESTRAL",J23="MENSUAL"),N17/3+H48,IF(AND(N23="MENSUAL",J23="MENSUAL"),N17,""))))</f>
        <v/>
      </c>
      <c r="J48" s="265">
        <f>IF(AND($N$23="ANUAL",$J$23="MENSUAL"),$N$17/12+I48,IF(AND(N23="SEMESTRAL",J23="MENSUAL"),N17/6,IF(AND(N23="TRIMESTRAL",J23="MENSUAL"),N17/3,IF(AND(N23="MENSUAL",J23="MENSUAL"),N17,""))))</f>
        <v/>
      </c>
      <c r="K48" s="265">
        <f>IF(AND($N$23="ANUAL",$J$23="MENSUAL"),$N$17/12+J48,IF(AND(N23="SEMESTRAL",J23="MENSUAL"),N17/6+J48,IF(AND(N23="TRIMESTRAL",J23="MENSUAL"),N17/3+J48,IF(AND(N23="MENSUAL",J23="MENSUAL"),N17,""))))</f>
        <v/>
      </c>
      <c r="L48" s="265">
        <f>IF(AND($N$23="ANUAL",$J$23="MENSUAL"),$N$17/12+K48,IF(AND(N23="SEMESTRAL",J23="MENSUAL"),N17/6+K48,IF(AND(N23="TRIMESTRAL",J23="MENSUAL"),N17/3+K48,IF(AND(N23="MENSUAL",J23="MENSUAL"),N17,""))))</f>
        <v/>
      </c>
      <c r="M48" s="265">
        <f>IF(AND($N$23="ANUAL",$J$23="MENSUAL"),$N$17/12+L48,IF(AND(N23="SEMESTRAL",J23="MENSUAL"),N17/6+L48,IF(AND(N23="TRIMESTRAL",J23="MENSUAL"),N17/3,IF(AND(N23="MENSUAL",J23="MENSUAL"),N17,""))))</f>
        <v/>
      </c>
      <c r="N48" s="265">
        <f>IF(AND($N$23="ANUAL",$J$23="MENSUAL"),$N$17/12+M48,IF(AND(N23="SEMESTRAL",J23="MENSUAL"),N17/6+M48,IF(AND(N23="TRIMESTRAL",J23="MENSUAL"),N17/3+M48,IF(AND(N23="MENSUAL",J23="MENSUAL"),N17,""))))</f>
        <v/>
      </c>
      <c r="O48" s="265">
        <f>IF(AND($N$23="ANUAL",$J$23="MENSUAL"),$N$17/12+N48,IF(AND(N23="SEMESTRAL",J23="MENSUAL"),N17/6+N48,IF(AND(N23="TRIMESTRAL",J23="MENSUAL"),N17/3+N48,IF(AND(N23="MENSUAL",J23="MENSUAL"),N17,""))))</f>
        <v/>
      </c>
      <c r="P48" s="246" t="n"/>
    </row>
    <row r="49" customFormat="1" s="247">
      <c r="B49" s="246" t="n"/>
      <c r="C49" s="319" t="n"/>
      <c r="D49" s="319" t="n"/>
      <c r="E49" s="319" t="n"/>
      <c r="F49" s="319" t="n"/>
      <c r="G49" s="319" t="n"/>
      <c r="H49" s="319" t="n"/>
      <c r="I49" s="319" t="n"/>
      <c r="J49" s="319" t="n"/>
      <c r="K49" s="319" t="n"/>
      <c r="L49" s="319" t="n"/>
      <c r="M49" s="319" t="n"/>
      <c r="N49" s="319" t="n"/>
      <c r="O49" s="319" t="n"/>
      <c r="P49" s="246" t="n"/>
    </row>
    <row r="50" customFormat="1" s="317">
      <c r="A50" s="316" t="n"/>
      <c r="B50" s="318" t="n"/>
      <c r="C50" s="779" t="inlineStr">
        <is>
          <t>NIVEL DE SEGREGACIÓN *</t>
        </is>
      </c>
      <c r="D50" s="805" t="n"/>
      <c r="E50" s="805" t="n"/>
      <c r="F50" s="805" t="n"/>
      <c r="G50" s="805" t="n"/>
      <c r="H50" s="805" t="n"/>
      <c r="I50" s="805" t="n"/>
      <c r="J50" s="805" t="n"/>
      <c r="K50" s="805" t="n"/>
      <c r="L50" s="805" t="n"/>
      <c r="M50" s="805" t="n"/>
      <c r="N50" s="805" t="n"/>
      <c r="O50" s="800" t="n"/>
      <c r="P50" s="318" t="n"/>
      <c r="Q50" s="316" t="n"/>
      <c r="R50" s="316" t="n"/>
      <c r="S50" s="316" t="n"/>
      <c r="T50" s="316" t="n"/>
      <c r="U50" s="316" t="n"/>
      <c r="V50" s="316" t="n"/>
      <c r="W50" s="316" t="n"/>
      <c r="X50" s="316" t="n"/>
      <c r="Y50" s="316" t="n"/>
      <c r="Z50" s="316" t="n"/>
      <c r="AA50" s="316" t="n"/>
      <c r="AB50" s="316" t="n"/>
    </row>
    <row r="51" customFormat="1" s="317">
      <c r="A51" s="316" t="n"/>
      <c r="B51" s="318" t="n"/>
      <c r="C51" s="781" t="inlineStr">
        <is>
          <t>UNIDAD SEGREGADA (Ej. Facultad, Programa Académico, Área)</t>
        </is>
      </c>
      <c r="D51" s="820" t="n"/>
      <c r="E51" s="820" t="n"/>
      <c r="F51" s="821" t="n"/>
      <c r="G51" s="781" t="inlineStr">
        <is>
          <t>RESULTADO</t>
        </is>
      </c>
      <c r="H51" s="820" t="n"/>
      <c r="I51" s="820" t="n"/>
      <c r="J51" s="821" t="n"/>
      <c r="K51" s="781" t="inlineStr">
        <is>
          <t>ANALISIS DE DATOS SEGREGADO</t>
        </is>
      </c>
      <c r="L51" s="820" t="n"/>
      <c r="M51" s="820" t="n"/>
      <c r="N51" s="820" t="n"/>
      <c r="O51" s="821" t="n"/>
      <c r="P51" s="318" t="n"/>
      <c r="Q51" s="316" t="n"/>
      <c r="R51" s="316" t="n"/>
      <c r="S51" s="316" t="n"/>
      <c r="T51" s="316" t="n"/>
      <c r="U51" s="316" t="n"/>
      <c r="V51" s="316" t="n"/>
      <c r="W51" s="316" t="n"/>
      <c r="X51" s="316" t="n"/>
      <c r="Y51" s="316" t="n"/>
      <c r="Z51" s="316" t="n"/>
      <c r="AA51" s="316" t="n"/>
      <c r="AB51" s="316" t="n"/>
    </row>
    <row r="52" customFormat="1" s="317">
      <c r="A52" s="316" t="n"/>
      <c r="B52" s="318" t="n"/>
      <c r="C52" s="785" t="n"/>
      <c r="D52" s="820" t="n"/>
      <c r="E52" s="820" t="n"/>
      <c r="F52" s="821" t="n"/>
      <c r="G52" s="392" t="n"/>
      <c r="H52" s="820" t="n"/>
      <c r="I52" s="820" t="n"/>
      <c r="J52" s="821" t="n"/>
      <c r="K52" s="785" t="n"/>
      <c r="L52" s="820" t="n"/>
      <c r="M52" s="820" t="n"/>
      <c r="N52" s="820" t="n"/>
      <c r="O52" s="821" t="n"/>
      <c r="P52" s="318" t="n"/>
      <c r="Q52" s="316" t="n"/>
      <c r="R52" s="316" t="n"/>
      <c r="S52" s="316" t="n"/>
      <c r="T52" s="316" t="n"/>
      <c r="U52" s="316" t="n"/>
      <c r="V52" s="316" t="n"/>
      <c r="W52" s="316" t="n"/>
      <c r="X52" s="316" t="n"/>
      <c r="Y52" s="316" t="n"/>
      <c r="Z52" s="316" t="n"/>
      <c r="AA52" s="316" t="n"/>
      <c r="AB52" s="316" t="n"/>
    </row>
    <row r="53" customFormat="1" s="317">
      <c r="A53" s="316" t="n"/>
      <c r="B53" s="318" t="n"/>
      <c r="C53" s="785" t="n"/>
      <c r="D53" s="820" t="n"/>
      <c r="E53" s="820" t="n"/>
      <c r="F53" s="821" t="n"/>
      <c r="G53" s="392" t="n"/>
      <c r="H53" s="820" t="n"/>
      <c r="I53" s="820" t="n"/>
      <c r="J53" s="821" t="n"/>
      <c r="K53" s="785" t="n"/>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785"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785"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8" t="n"/>
      <c r="D58" s="812" t="n"/>
      <c r="E58" s="812" t="n"/>
      <c r="F58" s="812" t="n"/>
      <c r="G58" s="788" t="n"/>
      <c r="H58" s="812" t="n"/>
      <c r="I58" s="812" t="n"/>
      <c r="J58" s="812" t="n"/>
      <c r="K58" s="788" t="n"/>
      <c r="L58" s="812" t="n"/>
      <c r="M58" s="812" t="n"/>
      <c r="N58" s="812" t="n"/>
      <c r="O58" s="812" t="n"/>
      <c r="P58" s="318" t="n"/>
      <c r="Q58" s="316" t="n"/>
      <c r="R58" s="316" t="n"/>
      <c r="S58" s="316" t="n"/>
      <c r="T58" s="316" t="n"/>
      <c r="U58" s="316" t="n"/>
      <c r="V58" s="316" t="n"/>
      <c r="W58" s="316" t="n"/>
      <c r="X58" s="316" t="n"/>
      <c r="Y58" s="316" t="n"/>
      <c r="Z58" s="316" t="n"/>
      <c r="AA58" s="316" t="n"/>
      <c r="AB58" s="316" t="n"/>
    </row>
    <row r="59" customFormat="1" s="317">
      <c r="A59" s="316" t="n"/>
      <c r="B59" s="318" t="n"/>
      <c r="C59" s="349" t="n"/>
      <c r="D59" s="350" t="n"/>
      <c r="E59" s="350" t="n"/>
      <c r="F59" s="350" t="n"/>
      <c r="G59" s="350" t="n"/>
      <c r="H59" s="350" t="n"/>
      <c r="I59" s="350" t="n"/>
      <c r="J59" s="350" t="n"/>
      <c r="K59" s="350" t="n"/>
      <c r="L59" s="350" t="n"/>
      <c r="M59" s="350" t="n"/>
      <c r="N59" s="350" t="n"/>
      <c r="O59" s="350" t="n"/>
      <c r="P59" s="318" t="n"/>
      <c r="Q59" s="316" t="n"/>
      <c r="R59" s="316" t="n"/>
      <c r="S59" s="316" t="n"/>
      <c r="T59" s="316" t="n"/>
      <c r="U59" s="316" t="n"/>
      <c r="V59" s="316" t="n"/>
      <c r="W59" s="316" t="n"/>
      <c r="X59" s="316" t="n"/>
      <c r="Y59" s="316" t="n"/>
      <c r="Z59" s="316" t="n"/>
      <c r="AA59" s="316" t="n"/>
      <c r="AB59" s="316" t="n"/>
    </row>
    <row r="60" customFormat="1" s="317">
      <c r="A60" s="316" t="n"/>
      <c r="B60" s="318" t="n"/>
      <c r="C60" s="349" t="n"/>
      <c r="D60" s="350" t="n"/>
      <c r="E60" s="350" t="n"/>
      <c r="F60" s="350" t="n"/>
      <c r="G60" s="350" t="n"/>
      <c r="H60" s="350" t="n"/>
      <c r="I60" s="350" t="n"/>
      <c r="J60" s="350" t="n"/>
      <c r="K60" s="350" t="n"/>
      <c r="L60" s="350" t="n"/>
      <c r="M60" s="350" t="n"/>
      <c r="N60" s="350" t="n"/>
      <c r="O60" s="350"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4" customFormat="1" s="260">
      <c r="C64" s="259" t="n"/>
      <c r="D64" s="259" t="n"/>
      <c r="E64" s="259" t="n"/>
      <c r="F64" s="259" t="n"/>
      <c r="G64" s="259" t="n"/>
      <c r="H64" s="259" t="n"/>
      <c r="I64" s="259" t="n"/>
      <c r="J64" s="259" t="n"/>
      <c r="K64" s="259" t="n"/>
      <c r="L64" s="259" t="n"/>
      <c r="M64" s="259" t="n"/>
      <c r="N64" s="259" t="n"/>
      <c r="O64" s="259" t="n"/>
    </row>
    <row r="65" customFormat="1" s="260">
      <c r="C65" s="259" t="n"/>
      <c r="D65" s="259" t="n"/>
      <c r="E65" s="259" t="n"/>
      <c r="F65" s="259" t="n"/>
      <c r="G65" s="259" t="n"/>
      <c r="H65" s="259" t="n"/>
      <c r="I65" s="259" t="n"/>
      <c r="J65" s="259" t="n"/>
      <c r="K65" s="259" t="n"/>
      <c r="L65" s="259" t="n"/>
      <c r="M65" s="259" t="n"/>
      <c r="N65" s="259" t="n"/>
      <c r="O65" s="259"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355" t="inlineStr">
        <is>
          <t>Estratégico</t>
        </is>
      </c>
      <c r="H70" s="262" t="n"/>
      <c r="I70" s="262" t="n"/>
      <c r="J70" s="355" t="inlineStr">
        <is>
          <t>Eficacia</t>
        </is>
      </c>
      <c r="K70" s="259" t="n"/>
      <c r="L70" s="259" t="n"/>
      <c r="M70" s="259" t="n"/>
      <c r="N70" s="259" t="n"/>
      <c r="O70" s="259" t="n"/>
    </row>
    <row r="71" customFormat="1" s="260">
      <c r="C71" s="259" t="n"/>
      <c r="D71" s="259" t="n"/>
      <c r="E71" s="259" t="n"/>
      <c r="F71" s="259" t="n"/>
      <c r="G71" s="355" t="inlineStr">
        <is>
          <t>Misional</t>
        </is>
      </c>
      <c r="H71" s="262" t="n"/>
      <c r="I71" s="262" t="n"/>
      <c r="J71" s="355" t="inlineStr">
        <is>
          <t>Eficiencia</t>
        </is>
      </c>
      <c r="K71" s="259" t="n"/>
      <c r="L71" s="259" t="n"/>
      <c r="M71" s="259" t="n"/>
      <c r="N71" s="259" t="n"/>
      <c r="O71" s="259" t="n"/>
    </row>
    <row r="72" customFormat="1" s="260">
      <c r="C72" s="259" t="n"/>
      <c r="D72" s="259" t="n"/>
      <c r="E72" s="259" t="n"/>
      <c r="F72" s="259" t="n"/>
      <c r="G72" s="355" t="inlineStr">
        <is>
          <t>Apoyo</t>
        </is>
      </c>
      <c r="H72" s="262" t="n"/>
      <c r="I72" s="262" t="n"/>
      <c r="J72" s="355" t="inlineStr">
        <is>
          <t>Acreditación</t>
        </is>
      </c>
      <c r="K72" s="259" t="n"/>
      <c r="L72" s="259" t="n"/>
      <c r="M72" s="259" t="n"/>
      <c r="N72" s="259" t="n"/>
      <c r="O72" s="259" t="n"/>
    </row>
    <row r="73" customFormat="1" s="260">
      <c r="C73" s="259" t="n"/>
      <c r="D73" s="259" t="n"/>
      <c r="E73" s="259" t="n"/>
      <c r="F73" s="259" t="n"/>
      <c r="G73" s="355" t="inlineStr">
        <is>
          <t>Seguimiento, Medición, Análisis y Evaluación</t>
        </is>
      </c>
      <c r="H73" s="262" t="n"/>
      <c r="I73" s="262" t="n"/>
      <c r="J73" s="355" t="inlineStr">
        <is>
          <t>Positiva</t>
        </is>
      </c>
      <c r="K73" s="259" t="n"/>
      <c r="L73" s="259" t="n"/>
      <c r="M73" s="259" t="n"/>
      <c r="N73" s="259" t="n"/>
      <c r="O73" s="259" t="n"/>
    </row>
    <row r="74" customFormat="1" s="260">
      <c r="C74" s="259" t="n"/>
      <c r="D74" s="259" t="n"/>
      <c r="E74" s="259" t="n"/>
      <c r="F74" s="259" t="n"/>
      <c r="G74" s="355" t="inlineStr">
        <is>
          <t>Direccionamiento Estratégico</t>
        </is>
      </c>
      <c r="H74" s="262" t="n"/>
      <c r="I74" s="262" t="n"/>
      <c r="J74" s="355" t="inlineStr">
        <is>
          <t>Negativa</t>
        </is>
      </c>
      <c r="K74" s="259" t="n"/>
      <c r="L74" s="259" t="n"/>
      <c r="M74" s="259" t="n"/>
      <c r="N74" s="259" t="n"/>
      <c r="O74" s="259" t="n"/>
    </row>
    <row r="75" customFormat="1" s="260">
      <c r="C75" s="259" t="n"/>
      <c r="D75" s="259" t="n"/>
      <c r="E75" s="259" t="n"/>
      <c r="F75" s="259" t="n"/>
      <c r="G75" s="355" t="inlineStr">
        <is>
          <t>Planeación Institucional</t>
        </is>
      </c>
      <c r="H75" s="262" t="n"/>
      <c r="I75" s="262" t="n"/>
      <c r="J75" s="355" t="inlineStr">
        <is>
          <t>Por Unidad Regional</t>
        </is>
      </c>
      <c r="K75" s="259" t="n"/>
      <c r="L75" s="259" t="n"/>
      <c r="M75" s="259" t="n"/>
      <c r="N75" s="259" t="n"/>
      <c r="O75" s="259" t="n"/>
    </row>
    <row r="76" customFormat="1" s="260">
      <c r="C76" s="259" t="n"/>
      <c r="D76" s="259" t="n"/>
      <c r="E76" s="259" t="n"/>
      <c r="F76" s="259" t="n"/>
      <c r="G76" s="355" t="inlineStr">
        <is>
          <t>Proyectos Especiales y Relaciones Interinstitucionales</t>
        </is>
      </c>
      <c r="H76" s="262" t="n"/>
      <c r="I76" s="262" t="n"/>
      <c r="J76" s="355" t="inlineStr">
        <is>
          <t>Por Facultad</t>
        </is>
      </c>
      <c r="K76" s="259" t="n"/>
      <c r="L76" s="259" t="n"/>
      <c r="M76" s="259" t="n"/>
      <c r="N76" s="259" t="n"/>
      <c r="O76" s="259" t="n"/>
    </row>
    <row r="77" customFormat="1" s="260">
      <c r="C77" s="259" t="n"/>
      <c r="D77" s="259" t="n"/>
      <c r="E77" s="259" t="n"/>
      <c r="F77" s="259" t="n"/>
      <c r="G77" s="355" t="inlineStr">
        <is>
          <t>Sistemas Integrados</t>
        </is>
      </c>
      <c r="H77" s="262" t="n"/>
      <c r="I77" s="262" t="n"/>
      <c r="J77" s="355" t="inlineStr">
        <is>
          <t>Por Programa Académico</t>
        </is>
      </c>
      <c r="K77" s="259" t="n"/>
      <c r="L77" s="259" t="n"/>
      <c r="M77" s="259" t="n"/>
      <c r="N77" s="259" t="n"/>
      <c r="O77" s="259" t="n"/>
    </row>
    <row r="78" customFormat="1" s="260">
      <c r="C78" s="259" t="n"/>
      <c r="D78" s="259" t="n"/>
      <c r="E78" s="259" t="n"/>
      <c r="F78" s="259" t="n"/>
      <c r="G78" s="355" t="inlineStr">
        <is>
          <t>Autoevaluación y Acreditación</t>
        </is>
      </c>
      <c r="H78" s="262" t="n"/>
      <c r="I78" s="262" t="n"/>
      <c r="J78" s="355" t="inlineStr">
        <is>
          <t>Por área</t>
        </is>
      </c>
      <c r="K78" s="259" t="n"/>
      <c r="L78" s="259" t="n"/>
      <c r="M78" s="259" t="n"/>
      <c r="N78" s="259" t="n"/>
      <c r="O78" s="259" t="n"/>
    </row>
    <row r="79" customFormat="1" s="260">
      <c r="C79" s="259" t="n"/>
      <c r="D79" s="259" t="n"/>
      <c r="E79" s="259" t="n"/>
      <c r="F79" s="259" t="n"/>
      <c r="G79" s="355" t="inlineStr">
        <is>
          <t>Comunicaciones</t>
        </is>
      </c>
      <c r="H79" s="262" t="n"/>
      <c r="I79" s="262" t="n"/>
      <c r="J79" s="355" t="inlineStr">
        <is>
          <t>Por Laboratorio</t>
        </is>
      </c>
      <c r="K79" s="259" t="n"/>
      <c r="L79" s="259" t="n"/>
      <c r="M79" s="259" t="n"/>
      <c r="N79" s="259" t="n"/>
      <c r="O79" s="259" t="n"/>
    </row>
    <row r="80" customFormat="1" s="260">
      <c r="C80" s="259" t="n"/>
      <c r="D80" s="259" t="n"/>
      <c r="E80" s="259" t="n"/>
      <c r="F80" s="259" t="n"/>
      <c r="G80" s="355" t="inlineStr">
        <is>
          <t>Formación y Aprendizaje</t>
        </is>
      </c>
      <c r="H80" s="262" t="n"/>
      <c r="I80" s="262" t="n"/>
      <c r="J80" s="355" t="inlineStr">
        <is>
          <t>Otros</t>
        </is>
      </c>
      <c r="K80" s="259" t="n"/>
      <c r="L80" s="259" t="n"/>
      <c r="M80" s="259" t="n"/>
      <c r="N80" s="259" t="n"/>
      <c r="O80" s="259" t="n"/>
    </row>
    <row r="81" customFormat="1" s="260">
      <c r="C81" s="259" t="n"/>
      <c r="D81" s="259" t="n"/>
      <c r="E81" s="259" t="n"/>
      <c r="F81" s="259" t="n"/>
      <c r="G81" s="355" t="inlineStr">
        <is>
          <t>Ciencia, Tecnología e Innovación</t>
        </is>
      </c>
      <c r="H81" s="262" t="n"/>
      <c r="I81" s="262" t="n"/>
      <c r="J81" s="355" t="inlineStr">
        <is>
          <t>No Aplica</t>
        </is>
      </c>
      <c r="K81" s="259" t="n"/>
      <c r="L81" s="259" t="n"/>
      <c r="M81" s="259" t="n"/>
      <c r="N81" s="259" t="n"/>
      <c r="O81" s="259" t="n"/>
    </row>
    <row r="82">
      <c r="G82" s="355" t="inlineStr">
        <is>
          <t>Interacción Social Universitaria</t>
        </is>
      </c>
      <c r="H82" s="262" t="n"/>
      <c r="I82" s="262" t="n"/>
      <c r="J82" s="262" t="n"/>
      <c r="K82" s="259" t="n"/>
      <c r="L82" s="259" t="n"/>
    </row>
    <row r="83">
      <c r="G83" s="355" t="inlineStr">
        <is>
          <t>Bienestar Universitario</t>
        </is>
      </c>
      <c r="H83" s="262" t="n"/>
      <c r="I83" s="262" t="n"/>
      <c r="J83" s="262" t="n"/>
      <c r="K83" s="259" t="n"/>
      <c r="L83" s="259" t="n"/>
    </row>
    <row r="84">
      <c r="G84" s="355" t="inlineStr">
        <is>
          <t>Admisiones y Registro</t>
        </is>
      </c>
      <c r="H84" s="262" t="n"/>
      <c r="I84" s="262" t="n"/>
      <c r="J84" s="262" t="n"/>
      <c r="K84" s="259" t="n"/>
      <c r="L84" s="259" t="n"/>
    </row>
    <row r="85">
      <c r="G85" s="355" t="inlineStr">
        <is>
          <t>Graduados</t>
        </is>
      </c>
      <c r="H85" s="262" t="n"/>
      <c r="I85" s="262" t="n"/>
      <c r="J85" s="262" t="n"/>
      <c r="K85" s="259" t="n"/>
      <c r="L85" s="259" t="n"/>
    </row>
    <row r="86">
      <c r="G86" s="355" t="inlineStr">
        <is>
          <t>Dialogando con el Mundo</t>
        </is>
      </c>
      <c r="H86" s="262" t="n"/>
      <c r="I86" s="262" t="n"/>
      <c r="J86" s="262" t="n"/>
      <c r="K86" s="259" t="n"/>
      <c r="L86" s="259" t="n"/>
    </row>
    <row r="87">
      <c r="G87" s="355" t="inlineStr">
        <is>
          <t>Talento Humano</t>
        </is>
      </c>
      <c r="H87" s="262" t="n"/>
      <c r="I87" s="262" t="n"/>
      <c r="J87" s="262" t="n"/>
      <c r="K87" s="259" t="n"/>
      <c r="L87" s="259" t="n"/>
    </row>
    <row r="88">
      <c r="G88" s="355" t="inlineStr">
        <is>
          <t>Jurídica</t>
        </is>
      </c>
      <c r="H88" s="262" t="n"/>
      <c r="I88" s="262" t="n"/>
      <c r="J88" s="262" t="n"/>
      <c r="K88" s="259" t="n"/>
      <c r="L88" s="259" t="n"/>
    </row>
    <row r="89">
      <c r="G89" s="355" t="inlineStr">
        <is>
          <t>Financiera</t>
        </is>
      </c>
      <c r="H89" s="262" t="n"/>
      <c r="I89" s="262" t="n"/>
      <c r="J89" s="262" t="n"/>
      <c r="K89" s="259" t="n"/>
      <c r="L89" s="259" t="n"/>
    </row>
    <row r="90">
      <c r="G90" s="355" t="inlineStr">
        <is>
          <t>Sistemas y Tecnología</t>
        </is>
      </c>
      <c r="H90" s="262" t="n"/>
      <c r="I90" s="262" t="n"/>
      <c r="J90" s="262" t="n"/>
      <c r="K90" s="259" t="n"/>
      <c r="L90" s="259" t="n"/>
    </row>
    <row r="91">
      <c r="G91" s="355" t="inlineStr">
        <is>
          <t>Bienes y Servicios</t>
        </is>
      </c>
      <c r="H91" s="262" t="n"/>
      <c r="I91" s="262" t="n"/>
      <c r="J91" s="262" t="n"/>
      <c r="K91" s="259" t="n"/>
      <c r="L91" s="259" t="n"/>
    </row>
    <row r="92">
      <c r="G92" s="355" t="inlineStr">
        <is>
          <t>Documental</t>
        </is>
      </c>
      <c r="H92" s="262" t="n"/>
      <c r="I92" s="262" t="n"/>
      <c r="J92" s="262" t="n"/>
    </row>
    <row r="93">
      <c r="G93" s="355" t="inlineStr">
        <is>
          <t>Apoyo Académico</t>
        </is>
      </c>
      <c r="H93" s="262" t="n"/>
      <c r="I93" s="262" t="n"/>
      <c r="J93" s="262" t="n"/>
    </row>
    <row r="94">
      <c r="G94" s="355" t="inlineStr">
        <is>
          <t>Control Interno</t>
        </is>
      </c>
      <c r="H94" s="262" t="n"/>
      <c r="I94" s="262" t="n"/>
      <c r="J94" s="262" t="n"/>
    </row>
    <row r="95">
      <c r="G95" s="355" t="inlineStr">
        <is>
          <t>Control Disciplinario</t>
        </is>
      </c>
      <c r="H95" s="262" t="n"/>
      <c r="I95" s="262" t="n"/>
      <c r="J95" s="262" t="n"/>
    </row>
    <row r="96">
      <c r="G96" s="355" t="inlineStr">
        <is>
          <t>Servicio de Atención al Ciudadano</t>
        </is>
      </c>
      <c r="H96" s="262" t="n"/>
      <c r="I96" s="262" t="n"/>
      <c r="J96" s="262" t="n"/>
    </row>
  </sheetData>
  <sheetProtection selectLockedCells="0" selectUnlockedCells="0" algorithmName="SHA-512" sheet="1" objects="1" insertRows="1" insertHyperlinks="1" autoFilter="1" scenarios="1" formatColumns="1" deleteColumns="1" insertColumns="1" pivotTables="1" deleteRows="1" formatCells="1" saltValue="aCST483S/B4A5C9+rkepMw==" formatRows="1" sort="1" spinCount="100000" hashValue="hqRA6/3PkFFWMiof9E13Ntb5u3XLCgEN8VvGN48an+nVjIwpjmQEYTq3Zd7d2037yvgrEeTGIN4OtoRRdf2L9Q=="/>
  <mergeCells count="84">
    <mergeCell ref="L17:M17"/>
    <mergeCell ref="C52:F52"/>
    <mergeCell ref="G55:J55"/>
    <mergeCell ref="K54:O54"/>
    <mergeCell ref="K55:O55"/>
    <mergeCell ref="J28:O34"/>
    <mergeCell ref="J41:O41"/>
    <mergeCell ref="K51:O51"/>
    <mergeCell ref="B2:C4"/>
    <mergeCell ref="C15:O15"/>
    <mergeCell ref="K56:O56"/>
    <mergeCell ref="J20:K22"/>
    <mergeCell ref="E6:L6"/>
    <mergeCell ref="C26:O26"/>
    <mergeCell ref="C54:F54"/>
    <mergeCell ref="C17:D17"/>
    <mergeCell ref="G57:J57"/>
    <mergeCell ref="C16:O16"/>
    <mergeCell ref="C50:O50"/>
    <mergeCell ref="G53:J53"/>
    <mergeCell ref="C56:F56"/>
    <mergeCell ref="M5:O5"/>
    <mergeCell ref="C43:O43"/>
    <mergeCell ref="G58:J58"/>
    <mergeCell ref="L23:M24"/>
    <mergeCell ref="N23:O24"/>
    <mergeCell ref="C14:D14"/>
    <mergeCell ref="M6:O6"/>
    <mergeCell ref="E14:O14"/>
    <mergeCell ref="C20:D22"/>
    <mergeCell ref="E12:H12"/>
    <mergeCell ref="H17:I17"/>
    <mergeCell ref="K12:O12"/>
    <mergeCell ref="C27:I41"/>
    <mergeCell ref="E24:G24"/>
    <mergeCell ref="E17:G17"/>
    <mergeCell ref="L20:O20"/>
    <mergeCell ref="K57:O57"/>
    <mergeCell ref="E18:F18"/>
    <mergeCell ref="J27:O27"/>
    <mergeCell ref="C57:F57"/>
    <mergeCell ref="P27:P28"/>
    <mergeCell ref="C53:F53"/>
    <mergeCell ref="J36:O38"/>
    <mergeCell ref="E7:L8"/>
    <mergeCell ref="P17:P18"/>
    <mergeCell ref="G19:K19"/>
    <mergeCell ref="E13:O13"/>
    <mergeCell ref="C58:F58"/>
    <mergeCell ref="N17:O17"/>
    <mergeCell ref="C12:D12"/>
    <mergeCell ref="J23:K24"/>
    <mergeCell ref="C5:D8"/>
    <mergeCell ref="C23:D23"/>
    <mergeCell ref="E23:G23"/>
    <mergeCell ref="L18:M19"/>
    <mergeCell ref="J40:O40"/>
    <mergeCell ref="C51:F51"/>
    <mergeCell ref="E20:G22"/>
    <mergeCell ref="C24:D24"/>
    <mergeCell ref="G51:J51"/>
    <mergeCell ref="M7:O7"/>
    <mergeCell ref="G54:J54"/>
    <mergeCell ref="J35:O35"/>
    <mergeCell ref="E5:L5"/>
    <mergeCell ref="H20:I22"/>
    <mergeCell ref="C10:O11"/>
    <mergeCell ref="G56:J56"/>
    <mergeCell ref="E19:F19"/>
    <mergeCell ref="G52:J52"/>
    <mergeCell ref="M8:O8"/>
    <mergeCell ref="G18:K18"/>
    <mergeCell ref="I12:J12"/>
    <mergeCell ref="K58:O58"/>
    <mergeCell ref="K52:O52"/>
    <mergeCell ref="C18:D19"/>
    <mergeCell ref="H23:I24"/>
    <mergeCell ref="J39:O39"/>
    <mergeCell ref="C55:F55"/>
    <mergeCell ref="N18:O19"/>
    <mergeCell ref="C9:O9"/>
    <mergeCell ref="K53:O53"/>
    <mergeCell ref="C13:D13"/>
    <mergeCell ref="J17:K17"/>
  </mergeCells>
  <dataValidations count="5">
    <dataValidation sqref="E13:O13" showDropDown="0" showInputMessage="1" showErrorMessage="1" allowBlank="1" type="list">
      <formula1>$G$74:$G$96</formula1>
    </dataValidation>
    <dataValidation sqref="E12:H12" showDropDown="0" showInputMessage="1" showErrorMessage="1" allowBlank="1" type="list">
      <formula1>$G$70:$G$73</formula1>
    </dataValidation>
    <dataValidation sqref="J17:K17" showDropDown="0" showInputMessage="1" showErrorMessage="1" allowBlank="1" type="list">
      <formula1>$J$70:$J$72</formula1>
    </dataValidation>
    <dataValidation sqref="J20:K22" showDropDown="0" showInputMessage="1" showErrorMessage="1" allowBlank="1" type="list">
      <formula1>$J$75:$J$81</formula1>
    </dataValidation>
    <dataValidation sqref="E20:G22" showDropDown="0" showInputMessage="1" showErrorMessage="1" allowBlank="1" type="list">
      <formula1>$J$73:$J$74</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47.xml><?xml version="1.0" encoding="utf-8"?>
<worksheet xmlns="http://schemas.openxmlformats.org/spreadsheetml/2006/main">
  <sheetPr codeName="Hoja134">
    <tabColor rgb="FFEDE394"/>
    <outlinePr summaryBelow="1" summaryRight="1"/>
    <pageSetUpPr fitToPage="1"/>
  </sheetPr>
  <dimension ref="A1:AC133"/>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5.5703125" customWidth="1" style="241" min="11" max="11"/>
    <col width="14.42578125" customWidth="1" style="241" min="12" max="12"/>
    <col width="15.28515625" customWidth="1" style="241" min="13" max="16"/>
    <col width="6.7109375" customWidth="1" style="242" min="17" max="17"/>
    <col width="11.42578125" customWidth="1" style="242" min="18" max="16384"/>
  </cols>
  <sheetData>
    <row r="1" ht="8.25" customFormat="1" customHeight="1" s="243">
      <c r="C1" s="244" t="n"/>
      <c r="D1" s="244" t="n"/>
      <c r="E1" s="244" t="n"/>
      <c r="F1" s="244" t="n"/>
      <c r="G1" s="244" t="n"/>
      <c r="H1" s="244" t="n"/>
      <c r="I1" s="244" t="n"/>
      <c r="J1" s="244" t="n"/>
      <c r="K1" s="244" t="n"/>
      <c r="L1" s="244" t="n"/>
      <c r="M1" s="244" t="n"/>
      <c r="N1" s="244" t="n"/>
      <c r="O1" s="244" t="n"/>
      <c r="P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39" t="n"/>
      <c r="Q2" s="245" t="n"/>
    </row>
    <row r="3" ht="15.75" customFormat="1" customHeight="1" s="243">
      <c r="D3" s="239" t="n"/>
      <c r="E3" s="239" t="n"/>
      <c r="F3" s="239" t="n"/>
      <c r="G3" s="239" t="n"/>
      <c r="H3" s="239" t="n"/>
      <c r="I3" s="239" t="n"/>
      <c r="J3" s="239" t="n"/>
      <c r="K3" s="239" t="n"/>
      <c r="L3" s="239" t="n"/>
      <c r="M3" s="239" t="n"/>
      <c r="N3" s="239" t="n"/>
      <c r="O3" s="239" t="n"/>
      <c r="P3" s="239" t="n"/>
      <c r="Q3" s="245" t="n"/>
    </row>
    <row r="4" ht="15" customFormat="1" customHeight="1" s="243">
      <c r="D4" s="239" t="n"/>
      <c r="E4" s="239" t="n"/>
      <c r="F4" s="239" t="n"/>
      <c r="G4" s="239" t="n"/>
      <c r="H4" s="239" t="n"/>
      <c r="I4" s="239" t="n"/>
      <c r="J4" s="239" t="n"/>
      <c r="K4" s="239" t="n"/>
      <c r="L4" s="239" t="n"/>
      <c r="M4" s="239" t="n"/>
      <c r="N4" s="239" t="n"/>
      <c r="O4" s="239" t="n"/>
      <c r="P4" s="239" t="n"/>
      <c r="Q4" s="245" t="n"/>
    </row>
    <row r="5" ht="15.75" customFormat="1" customHeight="1" s="243">
      <c r="B5" s="245" t="n"/>
      <c r="C5" s="414" t="n"/>
      <c r="D5" s="800" t="n"/>
      <c r="E5" s="474" t="inlineStr">
        <is>
          <t>MACROPROCESO ESTRATÉGICO</t>
        </is>
      </c>
      <c r="F5" s="801" t="n"/>
      <c r="G5" s="801" t="n"/>
      <c r="H5" s="801" t="n"/>
      <c r="I5" s="801" t="n"/>
      <c r="J5" s="801" t="n"/>
      <c r="K5" s="801" t="n"/>
      <c r="L5" s="801" t="n"/>
      <c r="M5" s="802" t="n"/>
      <c r="N5" s="474" t="inlineStr">
        <is>
          <t>CÓDIGO: ESGr027</t>
        </is>
      </c>
      <c r="O5" s="801" t="n"/>
      <c r="P5" s="802" t="n"/>
      <c r="Q5" s="245" t="n"/>
    </row>
    <row r="6" ht="15.75" customFormat="1" customHeight="1" s="243">
      <c r="B6" s="245" t="n"/>
      <c r="C6" s="803" t="n"/>
      <c r="D6" s="804" t="n"/>
      <c r="E6" s="474" t="inlineStr">
        <is>
          <t>PROCESO GESTIÓN SISTEMAS INTEGRADOS</t>
        </is>
      </c>
      <c r="F6" s="801" t="n"/>
      <c r="G6" s="801" t="n"/>
      <c r="H6" s="801" t="n"/>
      <c r="I6" s="801" t="n"/>
      <c r="J6" s="801" t="n"/>
      <c r="K6" s="801" t="n"/>
      <c r="L6" s="801" t="n"/>
      <c r="M6" s="802" t="n"/>
      <c r="N6" s="474" t="inlineStr">
        <is>
          <t>VERSIÓN: 7</t>
        </is>
      </c>
      <c r="O6" s="801" t="n"/>
      <c r="P6" s="802" t="n"/>
      <c r="Q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5" t="n"/>
      <c r="M7" s="800" t="n"/>
      <c r="N7" s="474" t="inlineStr">
        <is>
          <t>VIGENCIA: 2020-03-31</t>
        </is>
      </c>
      <c r="O7" s="801" t="n"/>
      <c r="P7" s="802" t="n"/>
      <c r="Q7" s="245" t="n"/>
    </row>
    <row r="8" ht="15.75" customFormat="1" customHeight="1" s="243">
      <c r="B8" s="245" t="n"/>
      <c r="C8" s="806" t="n"/>
      <c r="D8" s="807" t="n"/>
      <c r="E8" s="806" t="n"/>
      <c r="F8" s="808" t="n"/>
      <c r="G8" s="808" t="n"/>
      <c r="H8" s="808" t="n"/>
      <c r="I8" s="808" t="n"/>
      <c r="J8" s="808" t="n"/>
      <c r="K8" s="808" t="n"/>
      <c r="L8" s="808" t="n"/>
      <c r="M8" s="807" t="n"/>
      <c r="N8" s="474" t="inlineStr">
        <is>
          <t>PÁGINA: 1 de 1</t>
        </is>
      </c>
      <c r="O8" s="801" t="n"/>
      <c r="P8" s="802" t="n"/>
      <c r="Q8" s="245" t="n"/>
    </row>
    <row r="9" ht="15.75" customFormat="1" customHeight="1" s="243">
      <c r="B9" s="245" t="n"/>
      <c r="C9" s="459" t="n"/>
      <c r="D9" s="805" t="n"/>
      <c r="E9" s="805" t="n"/>
      <c r="F9" s="805" t="n"/>
      <c r="G9" s="805" t="n"/>
      <c r="H9" s="805" t="n"/>
      <c r="I9" s="805" t="n"/>
      <c r="J9" s="805" t="n"/>
      <c r="K9" s="805" t="n"/>
      <c r="L9" s="805" t="n"/>
      <c r="M9" s="805" t="n"/>
      <c r="N9" s="805" t="n"/>
      <c r="O9" s="805" t="n"/>
      <c r="P9" s="805" t="n"/>
      <c r="Q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2" t="n"/>
      <c r="P10" s="813" t="n"/>
      <c r="Q10" s="245" t="n"/>
    </row>
    <row r="11" ht="15" customFormat="1" customHeight="1" s="243">
      <c r="B11" s="245" t="n"/>
      <c r="C11" s="814" t="n"/>
      <c r="D11" s="815" t="n"/>
      <c r="E11" s="815" t="n"/>
      <c r="F11" s="815" t="n"/>
      <c r="G11" s="815" t="n"/>
      <c r="H11" s="815" t="n"/>
      <c r="I11" s="815" t="n"/>
      <c r="J11" s="815" t="n"/>
      <c r="K11" s="815" t="n"/>
      <c r="L11" s="815" t="n"/>
      <c r="M11" s="815" t="n"/>
      <c r="N11" s="815" t="n"/>
      <c r="O11" s="815" t="n"/>
      <c r="P11" s="816" t="n"/>
      <c r="Q11" s="245" t="n"/>
    </row>
    <row r="12" ht="30" customFormat="1" customHeight="1" s="243">
      <c r="B12" s="245" t="n"/>
      <c r="C12" s="763" t="inlineStr">
        <is>
          <t>MACROPROCESO</t>
        </is>
      </c>
      <c r="D12" s="802" t="n"/>
      <c r="E12" s="462" t="inlineStr">
        <is>
          <t>Apoyo</t>
        </is>
      </c>
      <c r="F12" s="801" t="n"/>
      <c r="G12" s="801" t="n"/>
      <c r="H12" s="802" t="n"/>
      <c r="I12" s="763" t="inlineStr">
        <is>
          <t>NOMBRE DEL INDICADOR</t>
        </is>
      </c>
      <c r="J12" s="802" t="n"/>
      <c r="K12" s="763" t="n"/>
      <c r="L12" s="463" t="inlineStr">
        <is>
          <t>Oportunidad de la compra</t>
        </is>
      </c>
      <c r="M12" s="801" t="n"/>
      <c r="N12" s="801" t="n"/>
      <c r="O12" s="801" t="n"/>
      <c r="P12" s="802" t="n"/>
      <c r="Q12" s="245" t="n"/>
    </row>
    <row r="13" customFormat="1" s="243">
      <c r="B13" s="245" t="n"/>
      <c r="C13" s="684" t="inlineStr">
        <is>
          <t>PROCESO GESTIÓN</t>
        </is>
      </c>
      <c r="D13" s="802" t="n"/>
      <c r="E13" s="706" t="inlineStr">
        <is>
          <t>Bienes y Servicios</t>
        </is>
      </c>
      <c r="F13" s="801" t="n"/>
      <c r="G13" s="801" t="n"/>
      <c r="H13" s="801" t="n"/>
      <c r="I13" s="801" t="n"/>
      <c r="J13" s="801" t="n"/>
      <c r="K13" s="801" t="n"/>
      <c r="L13" s="801" t="n"/>
      <c r="M13" s="801" t="n"/>
      <c r="N13" s="801" t="n"/>
      <c r="O13" s="801" t="n"/>
      <c r="P13" s="802" t="n"/>
      <c r="Q13" s="245" t="n"/>
    </row>
    <row r="14" customFormat="1" s="243">
      <c r="B14" s="245" t="n"/>
      <c r="C14" s="684" t="inlineStr">
        <is>
          <t>RESPONSABLE DE MEDICIÓN</t>
        </is>
      </c>
      <c r="D14" s="802" t="n"/>
      <c r="E14" s="706" t="inlineStr">
        <is>
          <t>Jefe de la Oficina de Compras</t>
        </is>
      </c>
      <c r="F14" s="801" t="n"/>
      <c r="G14" s="801" t="n"/>
      <c r="H14" s="801" t="n"/>
      <c r="I14" s="801" t="n"/>
      <c r="J14" s="801" t="n"/>
      <c r="K14" s="801" t="n"/>
      <c r="L14" s="801" t="n"/>
      <c r="M14" s="801" t="n"/>
      <c r="N14" s="801" t="n"/>
      <c r="O14" s="801" t="n"/>
      <c r="P14" s="802" t="n"/>
      <c r="Q14" s="245" t="n"/>
    </row>
    <row r="15" customFormat="1" s="243">
      <c r="B15" s="245" t="n"/>
      <c r="C15" s="466" t="n"/>
      <c r="D15" s="801" t="n"/>
      <c r="E15" s="801" t="n"/>
      <c r="F15" s="801" t="n"/>
      <c r="G15" s="801" t="n"/>
      <c r="H15" s="801" t="n"/>
      <c r="I15" s="801" t="n"/>
      <c r="J15" s="801" t="n"/>
      <c r="K15" s="801" t="n"/>
      <c r="L15" s="801" t="n"/>
      <c r="M15" s="801" t="n"/>
      <c r="N15" s="801" t="n"/>
      <c r="O15" s="801" t="n"/>
      <c r="P15" s="802" t="n"/>
      <c r="Q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1" t="n"/>
      <c r="P16" s="802" t="n"/>
      <c r="Q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1" t="n"/>
      <c r="L17" s="802" t="n"/>
      <c r="M17" s="684" t="inlineStr">
        <is>
          <t>META ANUAL</t>
        </is>
      </c>
      <c r="N17" s="802" t="n"/>
      <c r="O17" s="545" t="n">
        <v>0.8</v>
      </c>
      <c r="P17" s="802" t="n"/>
      <c r="Q17" s="544" t="n"/>
    </row>
    <row r="18" ht="30.75" customFormat="1" customHeight="1" s="243">
      <c r="B18" s="245" t="n"/>
      <c r="C18" s="684" t="inlineStr">
        <is>
          <t>FORMULA</t>
        </is>
      </c>
      <c r="D18" s="800" t="n"/>
      <c r="E18" s="684" t="inlineStr">
        <is>
          <t>NUMERADOR</t>
        </is>
      </c>
      <c r="F18" s="802" t="n"/>
      <c r="G18" s="481" t="inlineStr">
        <is>
          <t>(Total compras de contratación directa atendidas en tiempo menor a 25 días) * 100</t>
        </is>
      </c>
      <c r="H18" s="801" t="n"/>
      <c r="I18" s="801" t="n"/>
      <c r="J18" s="801" t="n"/>
      <c r="K18" s="801" t="n"/>
      <c r="L18" s="802" t="n"/>
      <c r="M18" s="684" t="inlineStr">
        <is>
          <t>UNIDAD DE MEDIDA</t>
        </is>
      </c>
      <c r="N18" s="800" t="n"/>
      <c r="O18" s="545" t="inlineStr">
        <is>
          <t>Porcentual</t>
        </is>
      </c>
      <c r="P18" s="800" t="n"/>
    </row>
    <row r="19" ht="15.75" customFormat="1" customHeight="1" s="243">
      <c r="B19" s="245" t="n"/>
      <c r="C19" s="806" t="n"/>
      <c r="D19" s="807" t="n"/>
      <c r="E19" s="684" t="inlineStr">
        <is>
          <t>DENOMINADOR</t>
        </is>
      </c>
      <c r="F19" s="802" t="n"/>
      <c r="G19" s="762" t="inlineStr">
        <is>
          <t>Total de compras de contratación directa</t>
        </is>
      </c>
      <c r="H19" s="801" t="n"/>
      <c r="I19" s="801" t="n"/>
      <c r="J19" s="801" t="n"/>
      <c r="K19" s="801" t="n"/>
      <c r="L19" s="802" t="n"/>
      <c r="M19" s="806" t="n"/>
      <c r="N19" s="807" t="n"/>
      <c r="O19" s="806" t="n"/>
      <c r="P19" s="807" t="n"/>
      <c r="Q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5" t="n"/>
      <c r="L20" s="800" t="n"/>
      <c r="M20" s="684" t="inlineStr">
        <is>
          <t>ESCALA</t>
        </is>
      </c>
      <c r="N20" s="801" t="n"/>
      <c r="O20" s="801" t="n"/>
      <c r="P20" s="802" t="n"/>
      <c r="Q20" s="245" t="n"/>
    </row>
    <row r="21" ht="15.75" customFormat="1" customHeight="1" s="243">
      <c r="B21" s="245" t="n"/>
      <c r="C21" s="803" t="n"/>
      <c r="D21" s="804" t="n"/>
      <c r="E21" s="803" t="n"/>
      <c r="G21" s="804" t="n"/>
      <c r="H21" s="803" t="n"/>
      <c r="I21" s="804" t="n"/>
      <c r="J21" s="803" t="n"/>
      <c r="L21" s="804" t="n"/>
      <c r="M21" s="762" t="inlineStr">
        <is>
          <t>Deficiente</t>
        </is>
      </c>
      <c r="N21" s="762" t="inlineStr">
        <is>
          <t>Aceptable</t>
        </is>
      </c>
      <c r="O21" s="762" t="inlineStr">
        <is>
          <t>Bueno</t>
        </is>
      </c>
      <c r="P21" s="762" t="inlineStr">
        <is>
          <t>Excelente</t>
        </is>
      </c>
      <c r="Q21" s="245" t="n"/>
    </row>
    <row r="22" ht="15.75" customFormat="1" customHeight="1" s="243">
      <c r="B22" s="245" t="n"/>
      <c r="C22" s="806" t="n"/>
      <c r="D22" s="807" t="n"/>
      <c r="E22" s="806" t="n"/>
      <c r="F22" s="808" t="n"/>
      <c r="G22" s="807" t="n"/>
      <c r="H22" s="806" t="n"/>
      <c r="I22" s="807" t="n"/>
      <c r="J22" s="806" t="n"/>
      <c r="K22" s="808" t="n"/>
      <c r="L22" s="807" t="n"/>
      <c r="M22" s="327" t="inlineStr">
        <is>
          <t>0 - 59%</t>
        </is>
      </c>
      <c r="N22" s="328" t="inlineStr">
        <is>
          <t>60% - 69,9%</t>
        </is>
      </c>
      <c r="O22" s="329" t="inlineStr">
        <is>
          <t>70% - 80%</t>
        </is>
      </c>
      <c r="P22" s="255" t="inlineStr">
        <is>
          <t>80,1% - 100%</t>
        </is>
      </c>
      <c r="Q22" s="245" t="n"/>
    </row>
    <row r="23" ht="26.25" customFormat="1" customHeight="1" s="243">
      <c r="B23" s="245" t="n"/>
      <c r="C23" s="684" t="inlineStr">
        <is>
          <t>ORIGEN DE DATOS NUMERADOR</t>
        </is>
      </c>
      <c r="D23" s="802" t="n"/>
      <c r="E23" s="411" t="inlineStr">
        <is>
          <t>Herramienta INTEGRADOC</t>
        </is>
      </c>
      <c r="F23" s="801" t="n"/>
      <c r="G23" s="802" t="n"/>
      <c r="H23" s="818" t="inlineStr">
        <is>
          <t>FRECUENCIA DE LA MEDICIÓN</t>
        </is>
      </c>
      <c r="I23" s="800" t="n"/>
      <c r="J23" s="762" t="inlineStr">
        <is>
          <t>TRIMESTRAL</t>
        </is>
      </c>
      <c r="K23" s="805" t="n"/>
      <c r="L23" s="800" t="n"/>
      <c r="M23" s="684" t="inlineStr">
        <is>
          <t>FRECUENCIA DE RESULTADO</t>
        </is>
      </c>
      <c r="N23" s="800" t="n"/>
      <c r="O23" s="762" t="inlineStr">
        <is>
          <t>TRIMESTRAL</t>
        </is>
      </c>
      <c r="P23" s="800" t="n"/>
      <c r="Q23" s="245" t="n"/>
    </row>
    <row r="24" ht="26.25" customFormat="1" customHeight="1" s="243">
      <c r="B24" s="245" t="n"/>
      <c r="C24" s="684" t="inlineStr">
        <is>
          <t>ORIGEN DE DATOS DENOMINADOR</t>
        </is>
      </c>
      <c r="D24" s="802" t="n"/>
      <c r="E24" s="411" t="inlineStr">
        <is>
          <t>Procesos contractuales mediante la modalidad de contratación directa</t>
        </is>
      </c>
      <c r="F24" s="801" t="n"/>
      <c r="G24" s="802" t="n"/>
      <c r="H24" s="808" t="n"/>
      <c r="I24" s="807" t="n"/>
      <c r="J24" s="806" t="n"/>
      <c r="K24" s="808" t="n"/>
      <c r="L24" s="807" t="n"/>
      <c r="M24" s="806" t="n"/>
      <c r="N24" s="807" t="n"/>
      <c r="O24" s="806" t="n"/>
      <c r="P24" s="807" t="n"/>
      <c r="Q24" s="245" t="n"/>
    </row>
    <row r="25" ht="15.75" customFormat="1" customHeight="1" s="243">
      <c r="B25" s="245" t="n"/>
      <c r="C25" s="331" t="n"/>
      <c r="D25" s="331" t="n"/>
      <c r="E25" s="716" t="n"/>
      <c r="F25" s="716" t="n"/>
      <c r="G25" s="331" t="n"/>
      <c r="H25" s="331" t="n"/>
      <c r="I25" s="331" t="n"/>
      <c r="J25" s="716" t="n"/>
      <c r="K25" s="716" t="n"/>
      <c r="L25" s="716" t="n"/>
      <c r="M25" s="331" t="n"/>
      <c r="N25" s="331" t="n"/>
      <c r="O25" s="716" t="n"/>
      <c r="P25" s="716" t="n"/>
      <c r="Q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1" t="n"/>
      <c r="P26" s="802" t="n"/>
      <c r="Q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5" t="n"/>
      <c r="P27" s="800" t="n"/>
      <c r="Q27" s="544" t="n"/>
    </row>
    <row r="28" ht="16.5" customFormat="1" customHeight="1" s="243">
      <c r="B28" s="245" t="n"/>
      <c r="C28" s="803" t="n"/>
      <c r="I28" s="804" t="n"/>
      <c r="J28" s="604" t="inlineStr">
        <is>
          <t>I TRIMESTRE
De los 29 contratos efectuados en el trimestre, 24 estuvieron en tiempo de realización menor a 25 días. La citada situación fue producto de la exigencia del cumplimiento de los tiempos establecidos en la Circular 001 y la respuesta efectiva por parte de la mayoría de áreas que intervienen en el proceso.  Así mismo se indica que este resultado también se debe a  involucrar la herramienta INTEGRADOC en el proceso de contratación, la cual permite realizar seguimiento a la trazabilidad y generar alertas. Respecto de los contratos que estuvieron fuera del rango, se precisa que los tiempos adicionales se presentaron por falta de claridad en situaciones particulares que afectaron el desarrollo del proceso.
II TRIMESTRE
Una vez realizada la medición del indicador oportunidad de la compra, para el II trimestre de 2020 se obtuvo como resultado 27%; lo anterior debido a que de 41 contratos efectuados, 30 no cumplieron los tiempos establecidos requeridos conforme a la Circular 001 emanada de la Vicerrectoría Administrativa y Financiera.  Dentro de las causas notorias del incumplimiento se encuentran: 
1) La herramienta INTEGRADOC generó impactos en la adaptación por parte de las áreas involucradas al momento de gestionar los procesos por éste medio, ya que se debe cumplir la curva de aprendizaje y pasar de un medio físico al uso de una herramienta 100% digital para el desarrollo del proceso.
2) Procesos desiertos en más de dos oportunidades por no presentación de cotizaciones y por no cumplimiento a los requisitos solicitados; situación que en cierta manera triplica los tiempos 
3) Demora por parte de los oferentes seleccionados  en la suscripción de los contratos.
4) Variables externas que no son controladas por la oficina, como por ejemplo la situación actual del país debido a la emergencia sanitaria producida por el COVID-19; situación que conllevó al trabajo desde casa  (para la institución) y teletrabajo  (para el cotizante, por cierre de los establecimientos debido al confinamiento) y a buscar y desarrollar  herramientas de comunicación efectivas, aunado a los tiempos requeridos para parametrizar determinadas actividades. 
5) Procesos que requerían de análisis por precios artificialmente bajos.
6) Tiempos de respuesta fuera de los establecidos en la Circular 001 del 27-01-2020 emanada de la Vicerrectoría Administrativa y Financiera, impactado directa y negativamente en los indicadores. 
7) Reproceso en algunas áreas debido a la falta de claridad sobre algunos aspectos documentales e incluso sobre el funcionamiento de la herramienta INTEGRADOC
8) Tiempos fuera de lo establecido en la  recepción de concepto técnico y económico por parte de las áreas técnicas, ya que en muchos casos requieren asesoría jurídica para emitir concepto; y en otros, la oficina de compras solicita validar y corregir el concepto conforme lo establecido en el ABSr097.
III TRIMESTRE
Para el III trimestre de 2020 se obtuvo como resultado 41%; lo anterior debido a que 11 contratos de los 41 contratos del trimestre no estuvieron dentro del rango de los 25 días,  tiempo establecido conforme la Circular 001 emanada de la Vicerrectoría Administrativa y Financiera.  Las causas frecuentes del incumplimiento son las siguientes: 
1) Las actividades enmarcadas dentro del análisis de precios no se encuentran establecidas en la Circular 001, ni parametrizadas en Integradoc, situación que conlleva a que no halla una trazabilidad ni control en los tiempos de respuesta por parte de las áreas que intervienen en su análisis.  Igual sucede con el análisis a la  justificación de precios aparentemente bajos presentadas por las cotizaciones que se encuentran dentro del rango 
2) Demora en las áreas técnicas para  la entrega del concepto técnico y económico, por dudas en el diligenciamiento del mismo o por diligenciamiento sin verificación o  revisión minuciosa de la documentación, generando varias revisiones,  devoluciones y reproceso.  Así mismo, se presentan cambios en los conceptos técnicos y económicos publicados generando pérdida de credibilidad y confianza en los procesos realizados por la institución
3) Procesos desiertos por las siguientes circunstancias:  no presentación de ofertas o cotizaciones, cotizaciones que superan el presupuesto oficial lo que indica que falla en el análisis de precios de mercado y las condiciones del mismo.  No adjudicación del proceso por no cumplimiento de las especificaciones técnicas o documentación requerida  (se debe tener en cuenta que en contratación directa no se presenta la opción de subsanabilidad)
4) Reproceso por falta de claridad en los documentos aportados por el contratista adjudicatario.  5)  Incumplimiento por parte de algunas áreas en los tiempos de respuesta establecidos en Integradoc y soportados en la Circular 001</t>
        </is>
      </c>
      <c r="P28" s="804" t="n"/>
    </row>
    <row r="29" ht="15.75" customFormat="1" customHeight="1" s="243">
      <c r="B29" s="245" t="n"/>
      <c r="C29" s="803" t="n"/>
      <c r="I29" s="804" t="n"/>
      <c r="P29" s="804" t="n"/>
      <c r="Q29" s="245" t="n"/>
    </row>
    <row r="30" ht="15.75" customFormat="1" customHeight="1" s="243">
      <c r="B30" s="245" t="n"/>
      <c r="C30" s="803" t="n"/>
      <c r="I30" s="804" t="n"/>
      <c r="P30" s="804" t="n"/>
      <c r="Q30" s="245" t="n"/>
    </row>
    <row r="31" ht="15.75" customFormat="1" customHeight="1" s="243">
      <c r="B31" s="245" t="n"/>
      <c r="C31" s="803" t="n"/>
      <c r="I31" s="804" t="n"/>
      <c r="P31" s="804" t="n"/>
      <c r="Q31" s="245" t="n"/>
    </row>
    <row r="32" ht="15.75" customFormat="1" customHeight="1" s="243">
      <c r="B32" s="245" t="n"/>
      <c r="C32" s="803" t="n"/>
      <c r="I32" s="804" t="n"/>
      <c r="P32" s="804" t="n"/>
      <c r="Q32" s="245" t="n"/>
    </row>
    <row r="33" ht="15.75" customFormat="1" customHeight="1" s="243">
      <c r="B33" s="245" t="n"/>
      <c r="C33" s="803" t="n"/>
      <c r="I33" s="804" t="n"/>
      <c r="P33" s="804" t="n"/>
      <c r="Q33" s="245" t="n"/>
    </row>
    <row r="34" ht="15.75" customFormat="1" customHeight="1" s="243">
      <c r="B34" s="245" t="n"/>
      <c r="C34" s="803" t="n"/>
      <c r="I34" s="804" t="n"/>
      <c r="P34" s="804" t="n"/>
      <c r="Q34" s="245" t="n"/>
    </row>
    <row r="35" ht="15.75" customFormat="1" customHeight="1" s="243">
      <c r="B35" s="245" t="n"/>
      <c r="C35" s="803" t="n"/>
      <c r="I35" s="804" t="n"/>
      <c r="P35" s="804" t="n"/>
      <c r="Q35" s="245" t="n"/>
    </row>
    <row r="36" ht="15.75" customFormat="1" customHeight="1" s="243">
      <c r="B36" s="245" t="n"/>
      <c r="C36" s="803" t="n"/>
      <c r="I36" s="804" t="n"/>
      <c r="P36" s="804" t="n"/>
      <c r="Q36" s="245" t="n"/>
    </row>
    <row r="37" ht="15.75" customFormat="1" customHeight="1" s="243">
      <c r="B37" s="245" t="n"/>
      <c r="C37" s="803" t="n"/>
      <c r="I37" s="804" t="n"/>
      <c r="P37" s="804" t="n"/>
      <c r="Q37" s="245" t="n"/>
    </row>
    <row r="38" ht="15.75" customFormat="1" customHeight="1" s="243">
      <c r="B38" s="245" t="n"/>
      <c r="C38" s="803" t="n"/>
      <c r="I38" s="804" t="n"/>
      <c r="P38" s="804" t="n"/>
      <c r="Q38" s="245" t="n"/>
    </row>
    <row r="39" ht="15.75" customFormat="1" customHeight="1" s="243">
      <c r="B39" s="245" t="n"/>
      <c r="C39" s="803" t="n"/>
      <c r="I39" s="804" t="n"/>
      <c r="P39" s="804" t="n"/>
      <c r="Q39" s="245" t="n"/>
    </row>
    <row r="40" ht="15.75" customFormat="1" customHeight="1" s="243">
      <c r="B40" s="245" t="n"/>
      <c r="C40" s="803" t="n"/>
      <c r="I40" s="804" t="n"/>
      <c r="P40" s="804" t="n"/>
      <c r="Q40" s="245" t="n"/>
    </row>
    <row r="41" ht="15.75" customFormat="1" customHeight="1" s="243">
      <c r="B41" s="245" t="n"/>
      <c r="C41" s="803" t="n"/>
      <c r="I41" s="804" t="n"/>
      <c r="P41" s="804" t="n"/>
      <c r="Q41" s="245" t="n"/>
    </row>
    <row r="42" ht="15.75" customFormat="1" customHeight="1" s="243">
      <c r="B42" s="245" t="n"/>
      <c r="C42" s="803" t="n"/>
      <c r="I42" s="804" t="n"/>
      <c r="P42" s="804" t="n"/>
      <c r="Q42" s="245" t="n"/>
    </row>
    <row r="43" ht="15.75" customFormat="1" customHeight="1" s="243">
      <c r="B43" s="245" t="n"/>
      <c r="C43" s="803" t="n"/>
      <c r="I43" s="804" t="n"/>
      <c r="P43" s="804" t="n"/>
      <c r="Q43" s="245" t="n"/>
    </row>
    <row r="44" ht="15.75" customFormat="1" customHeight="1" s="243">
      <c r="B44" s="245" t="n"/>
      <c r="C44" s="803" t="n"/>
      <c r="I44" s="804" t="n"/>
      <c r="P44" s="804" t="n"/>
      <c r="Q44" s="245" t="n"/>
    </row>
    <row r="45" ht="15.75" customFormat="1" customHeight="1" s="243">
      <c r="B45" s="245" t="n"/>
      <c r="C45" s="803" t="n"/>
      <c r="I45" s="804" t="n"/>
      <c r="P45" s="804" t="n"/>
      <c r="Q45" s="245" t="n"/>
    </row>
    <row r="46" ht="15.75" customFormat="1" customHeight="1" s="243">
      <c r="B46" s="245" t="n"/>
      <c r="C46" s="803" t="n"/>
      <c r="I46" s="804" t="n"/>
      <c r="P46" s="804" t="n"/>
      <c r="Q46" s="245" t="n"/>
    </row>
    <row r="47" ht="15.75" customFormat="1" customHeight="1" s="243">
      <c r="B47" s="245" t="n"/>
      <c r="C47" s="803" t="n"/>
      <c r="I47" s="804" t="n"/>
      <c r="P47" s="804" t="n"/>
      <c r="Q47" s="245" t="n"/>
    </row>
    <row r="48" ht="15.75" customFormat="1" customHeight="1" s="243">
      <c r="B48" s="245" t="n"/>
      <c r="C48" s="803" t="n"/>
      <c r="I48" s="804" t="n"/>
      <c r="P48" s="804" t="n"/>
      <c r="Q48" s="245" t="n"/>
    </row>
    <row r="49" ht="15.75" customFormat="1" customHeight="1" s="243">
      <c r="B49" s="245" t="n"/>
      <c r="C49" s="803" t="n"/>
      <c r="I49" s="804" t="n"/>
      <c r="P49" s="804" t="n"/>
      <c r="Q49" s="245" t="n"/>
    </row>
    <row r="50" ht="15.75" customFormat="1" customHeight="1" s="243">
      <c r="B50" s="245" t="n"/>
      <c r="C50" s="803" t="n"/>
      <c r="I50" s="804" t="n"/>
      <c r="P50" s="804" t="n"/>
      <c r="Q50" s="245" t="n"/>
    </row>
    <row r="51" ht="15.75" customFormat="1" customHeight="1" s="243">
      <c r="B51" s="245" t="n"/>
      <c r="C51" s="803" t="n"/>
      <c r="I51" s="804" t="n"/>
      <c r="P51" s="804" t="n"/>
      <c r="Q51" s="245" t="n"/>
    </row>
    <row r="52" ht="15.75" customFormat="1" customHeight="1" s="243">
      <c r="B52" s="245" t="n"/>
      <c r="C52" s="803" t="n"/>
      <c r="I52" s="804" t="n"/>
      <c r="P52" s="804" t="n"/>
      <c r="Q52" s="245" t="n"/>
    </row>
    <row r="53" ht="15.75" customFormat="1" customHeight="1" s="243">
      <c r="B53" s="245" t="n"/>
      <c r="C53" s="803" t="n"/>
      <c r="I53" s="804" t="n"/>
      <c r="P53" s="804" t="n"/>
      <c r="Q53" s="245" t="n"/>
    </row>
    <row r="54" ht="15.75" customFormat="1" customHeight="1" s="243">
      <c r="B54" s="245" t="n"/>
      <c r="C54" s="803" t="n"/>
      <c r="I54" s="804" t="n"/>
      <c r="P54" s="804" t="n"/>
      <c r="Q54" s="245" t="n"/>
    </row>
    <row r="55" ht="15.75" customFormat="1" customHeight="1" s="243">
      <c r="B55" s="245" t="n"/>
      <c r="C55" s="803" t="n"/>
      <c r="I55" s="804" t="n"/>
      <c r="P55" s="804" t="n"/>
      <c r="Q55" s="245" t="n"/>
    </row>
    <row r="56" ht="15.75" customFormat="1" customHeight="1" s="243">
      <c r="B56" s="245" t="n"/>
      <c r="C56" s="803" t="n"/>
      <c r="I56" s="804" t="n"/>
      <c r="P56" s="804" t="n"/>
      <c r="Q56" s="245" t="n"/>
    </row>
    <row r="57" ht="15.75" customFormat="1" customHeight="1" s="243">
      <c r="B57" s="245" t="n"/>
      <c r="C57" s="803" t="n"/>
      <c r="I57" s="804" t="n"/>
      <c r="P57" s="804" t="n"/>
      <c r="Q57" s="245" t="n"/>
    </row>
    <row r="58" ht="15.75" customFormat="1" customHeight="1" s="243">
      <c r="B58" s="245" t="n"/>
      <c r="C58" s="803" t="n"/>
      <c r="I58" s="804" t="n"/>
      <c r="P58" s="804" t="n"/>
      <c r="Q58" s="245" t="n"/>
    </row>
    <row r="59" ht="15.75" customFormat="1" customHeight="1" s="243">
      <c r="B59" s="245" t="n"/>
      <c r="C59" s="803" t="n"/>
      <c r="I59" s="804" t="n"/>
      <c r="P59" s="804" t="n"/>
      <c r="Q59" s="245" t="n"/>
    </row>
    <row r="60" ht="16.5" customFormat="1" customHeight="1" s="243">
      <c r="B60" s="245" t="n"/>
      <c r="C60" s="803" t="n"/>
      <c r="I60" s="804" t="n"/>
      <c r="J60" s="808" t="n"/>
      <c r="K60" s="808" t="n"/>
      <c r="L60" s="808" t="n"/>
      <c r="M60" s="808" t="n"/>
      <c r="N60" s="808" t="n"/>
      <c r="O60" s="808" t="n"/>
      <c r="P60" s="807" t="n"/>
      <c r="Q60" s="245" t="n"/>
    </row>
    <row r="61" ht="15.75" customFormat="1" customHeight="1" s="243">
      <c r="B61" s="245" t="n"/>
      <c r="C61" s="803" t="n"/>
      <c r="I61" s="804" t="n"/>
      <c r="J61" s="400" t="inlineStr">
        <is>
          <t>ACCIÓN FORMULADA</t>
        </is>
      </c>
      <c r="P61" s="804" t="n"/>
      <c r="Q61" s="245" t="n"/>
    </row>
    <row r="62" ht="16.5" customFormat="1" customHeight="1" s="243">
      <c r="B62" s="245" t="n"/>
      <c r="C62" s="803" t="n"/>
      <c r="I62" s="804" t="n"/>
      <c r="J62" s="610" t="inlineStr">
        <is>
          <t>I TRIMESTRE: 
Revisión del procedimiento por parte de las diferentes áreas involucradas y la mejora de la herramienta INTEGRADOC con el fin de optimizar los tiempos de la contratación Directa. 
II TRIMESTRE: 
Socialización nuevamente del procedimiento con la Dirección Jurídica, Secretaria General y la Oficina de Compras para resolver dudas e inconvenientes detectados; realizar ajustes en el aplicativo INTEGRADOC con el fin de que las diferentes actividades se ajustes a los tiempos establecidos en la Circular 001.  Mejorar la comunicación interna y retroalimentación frente a las dificultades presentadas en la implementación del INTEGRADOC contratación Directa.
III TRIMESTRE:  
Identificar causas que ocasionan el incumplimiento y establecer estrategias de control o mejora con el fin de reducir  el impacto de las mismas en las actividades de contratación Directa.  Gestionar inclusión de actividades relacionadas con el análisis de precios bajos en la Circular 001, las cuales  no son medidas a través de INTEGRADOC ni relacionadas en la Circular 001.  Solicitar la modificación a la meta del indicador de oportunidad de la compra, ya que de acuerdo al resultado del análisis de datos producto de la herramienta INTEGRADOC, informe que fue socializado de manera verbal en el Comité de Contratación de fecha 30-09-2020, se pudo identificar que  el tiempo de las actividades de la contratación directa no corresponde a 25 días;  es decir que la meta planteada está fuera de la realidad de acuerdo a la tendencia histórica de los datos arrojados por la herramienta Integradoc.</t>
        </is>
      </c>
      <c r="P62" s="804" t="n"/>
      <c r="Q62" s="245" t="n"/>
    </row>
    <row r="63" ht="16.5" customFormat="1" customHeight="1" s="243">
      <c r="B63" s="245" t="n"/>
      <c r="C63" s="803" t="n"/>
      <c r="I63" s="804" t="n"/>
      <c r="P63" s="804" t="n"/>
      <c r="Q63" s="245" t="n"/>
    </row>
    <row r="64" ht="16.5" customFormat="1" customHeight="1" s="243">
      <c r="B64" s="245" t="n"/>
      <c r="C64" s="803" t="n"/>
      <c r="I64" s="804" t="n"/>
      <c r="P64" s="804" t="n"/>
      <c r="Q64" s="245" t="n"/>
    </row>
    <row r="65" ht="16.5" customFormat="1" customHeight="1" s="243">
      <c r="B65" s="245" t="n"/>
      <c r="C65" s="803" t="n"/>
      <c r="I65" s="804" t="n"/>
      <c r="P65" s="804" t="n"/>
      <c r="Q65" s="245" t="n"/>
    </row>
    <row r="66" ht="16.5" customFormat="1" customHeight="1" s="243">
      <c r="B66" s="245" t="n"/>
      <c r="C66" s="803" t="n"/>
      <c r="I66" s="804" t="n"/>
      <c r="P66" s="804" t="n"/>
      <c r="Q66" s="245" t="n"/>
    </row>
    <row r="67" ht="16.5" customFormat="1" customHeight="1" s="243">
      <c r="B67" s="245" t="n"/>
      <c r="C67" s="803" t="n"/>
      <c r="I67" s="804" t="n"/>
      <c r="P67" s="804" t="n"/>
      <c r="Q67" s="245" t="n"/>
    </row>
    <row r="68" ht="16.5" customFormat="1" customHeight="1" s="243">
      <c r="B68" s="245" t="n"/>
      <c r="C68" s="803" t="n"/>
      <c r="I68" s="804" t="n"/>
      <c r="P68" s="804" t="n"/>
      <c r="Q68" s="245" t="n"/>
    </row>
    <row r="69" ht="16.5" customFormat="1" customHeight="1" s="243">
      <c r="B69" s="245" t="n"/>
      <c r="C69" s="803" t="n"/>
      <c r="I69" s="804" t="n"/>
      <c r="P69" s="804" t="n"/>
      <c r="Q69" s="245" t="n"/>
    </row>
    <row r="70" ht="16.5" customFormat="1" customHeight="1" s="243">
      <c r="B70" s="245" t="n"/>
      <c r="C70" s="803" t="n"/>
      <c r="I70" s="804" t="n"/>
      <c r="P70" s="804" t="n"/>
      <c r="Q70" s="245" t="n"/>
    </row>
    <row r="71" ht="16.5" customFormat="1" customHeight="1" s="243">
      <c r="B71" s="245" t="n"/>
      <c r="C71" s="803" t="n"/>
      <c r="I71" s="804" t="n"/>
      <c r="P71" s="804" t="n"/>
      <c r="Q71" s="245" t="n"/>
    </row>
    <row r="72" ht="16.5" customFormat="1" customHeight="1" s="243">
      <c r="B72" s="245" t="n"/>
      <c r="C72" s="803" t="n"/>
      <c r="I72" s="804" t="n"/>
      <c r="P72" s="804" t="n"/>
      <c r="Q72" s="245" t="n"/>
    </row>
    <row r="73" ht="16.5" customFormat="1" customHeight="1" s="243">
      <c r="B73" s="245" t="n"/>
      <c r="C73" s="803" t="n"/>
      <c r="I73" s="804" t="n"/>
      <c r="P73" s="804" t="n"/>
      <c r="Q73" s="245" t="n"/>
    </row>
    <row r="74" ht="15.75" customFormat="1" customHeight="1" s="243">
      <c r="B74" s="245" t="n"/>
      <c r="C74" s="803" t="n"/>
      <c r="I74" s="804" t="n"/>
      <c r="P74" s="804" t="n"/>
      <c r="Q74" s="245" t="n"/>
    </row>
    <row r="75" ht="16.5" customFormat="1" customHeight="1" s="243">
      <c r="B75" s="245" t="n"/>
      <c r="C75" s="803" t="n"/>
      <c r="I75" s="804" t="n"/>
      <c r="J75" s="808" t="n"/>
      <c r="K75" s="808" t="n"/>
      <c r="L75" s="808" t="n"/>
      <c r="M75" s="808" t="n"/>
      <c r="N75" s="808" t="n"/>
      <c r="O75" s="808" t="n"/>
      <c r="P75" s="807" t="n"/>
      <c r="Q75" s="245" t="n"/>
    </row>
    <row r="76" ht="15.75" customFormat="1" customHeight="1" s="243">
      <c r="B76" s="245" t="n"/>
      <c r="C76" s="803" t="n"/>
      <c r="I76" s="804" t="n"/>
      <c r="J76" s="400" t="inlineStr">
        <is>
          <t xml:space="preserve">RESPONSABLE </t>
        </is>
      </c>
      <c r="P76" s="804" t="n"/>
      <c r="Q76" s="245" t="n"/>
    </row>
    <row r="77" ht="15.75" customFormat="1" customHeight="1" s="243">
      <c r="B77" s="245" t="n"/>
      <c r="C77" s="803" t="n"/>
      <c r="I77" s="804" t="n"/>
      <c r="J77" s="402">
        <f>E14</f>
        <v/>
      </c>
      <c r="P77" s="804" t="n"/>
      <c r="Q77" s="245" t="n"/>
    </row>
    <row r="78" ht="16.5" customFormat="1" customHeight="1" s="243">
      <c r="B78" s="245" t="n"/>
      <c r="C78" s="806" t="n"/>
      <c r="D78" s="808" t="n"/>
      <c r="E78" s="808" t="n"/>
      <c r="F78" s="808" t="n"/>
      <c r="G78" s="808" t="n"/>
      <c r="H78" s="808" t="n"/>
      <c r="I78" s="807" t="n"/>
      <c r="J78" s="418" t="n"/>
      <c r="K78" s="808" t="n"/>
      <c r="L78" s="808" t="n"/>
      <c r="M78" s="808" t="n"/>
      <c r="N78" s="808" t="n"/>
      <c r="O78" s="808" t="n"/>
      <c r="P78" s="807" t="n"/>
      <c r="Q78" s="245" t="n"/>
    </row>
    <row r="79" ht="16.5" customFormat="1" customHeight="1" s="243">
      <c r="B79" s="245" t="n"/>
      <c r="C79" s="319" t="n"/>
      <c r="D79" s="319" t="n"/>
      <c r="E79" s="319" t="n"/>
      <c r="F79" s="319" t="n"/>
      <c r="G79" s="319" t="n"/>
      <c r="H79" s="319" t="n"/>
      <c r="I79" s="319" t="n"/>
      <c r="J79" s="319" t="n"/>
      <c r="K79" s="319" t="n"/>
      <c r="L79" s="319" t="n"/>
      <c r="M79" s="319" t="n"/>
      <c r="N79" s="319" t="n"/>
      <c r="O79" s="319" t="n"/>
      <c r="P79" s="319" t="n"/>
      <c r="Q79" s="245" t="n"/>
    </row>
    <row r="80" ht="15" customFormat="1" customHeight="1" s="247">
      <c r="B80" s="246" t="n"/>
      <c r="C80" s="819" t="inlineStr">
        <is>
          <t>PERIODO DE EVALUACIÓN</t>
        </is>
      </c>
      <c r="D80" s="808" t="n"/>
      <c r="E80" s="808" t="n"/>
      <c r="F80" s="808" t="n"/>
      <c r="G80" s="808" t="n"/>
      <c r="H80" s="808" t="n"/>
      <c r="I80" s="808" t="n"/>
      <c r="J80" s="808" t="n"/>
      <c r="K80" s="808" t="n"/>
      <c r="L80" s="808" t="n"/>
      <c r="M80" s="808" t="n"/>
      <c r="N80" s="808" t="n"/>
      <c r="O80" s="808" t="n"/>
      <c r="P80" s="807" t="n"/>
      <c r="Q80" s="246" t="n"/>
    </row>
    <row r="81" customFormat="1" s="247">
      <c r="B81" s="246" t="n"/>
      <c r="C81" s="684" t="inlineStr">
        <is>
          <t>MES</t>
        </is>
      </c>
      <c r="D81" s="762">
        <f>IF(J23="MENSUAL","ENERO",IF(J23="TRIMESTRAL","MARZO",IF(J23="SEMESTRAL","JUNIO",IF(J23="ANUAL",YEAR(TODAY()),""))))</f>
        <v/>
      </c>
      <c r="E81" s="762">
        <f>IF(J23="MENSUAL","FEBRERO",IF(J23="TRIMESTRAL","JUNIO",IF(J23="SEMESTRAL","DICIEMBRE","")))</f>
        <v/>
      </c>
      <c r="F81" s="762">
        <f>IF(J23="MENSUAL","MARZO",IF(J23="TRIMESTRAL","SEPTIEMBRE",""))</f>
        <v/>
      </c>
      <c r="G81" s="762">
        <f>IF(J23="MENSUAL","ABRIL",IF(J23="TRIMESTRAL","DICIEMBRE",""))</f>
        <v/>
      </c>
      <c r="H81" s="762">
        <f>IF(J23="MENSUAL","MAYO","")</f>
        <v/>
      </c>
      <c r="I81" s="762">
        <f>IF(J23="MENSUAL","JUNIO","")</f>
        <v/>
      </c>
      <c r="J81" s="762">
        <f>IF(J23="MENSUAL","JULIO","")</f>
        <v/>
      </c>
      <c r="K81" s="762" t="n"/>
      <c r="L81" s="762">
        <f>IF(J23="MENSUAL","AGOSTO","")</f>
        <v/>
      </c>
      <c r="M81" s="762">
        <f>IF(J23="MENSUAL","SEPTIEMBRE","")</f>
        <v/>
      </c>
      <c r="N81" s="762">
        <f>IF(J23="MENSUAL","OCTUBRE","")</f>
        <v/>
      </c>
      <c r="O81" s="762">
        <f>IF(J23="MENSUAL","NOVIEMBRE","")</f>
        <v/>
      </c>
      <c r="P81" s="762">
        <f>IF(J23="MENSUAL","DICIEMBRE","")</f>
        <v/>
      </c>
      <c r="Q81" s="246" t="n"/>
    </row>
    <row r="82" ht="54" customFormat="1" customHeight="1" s="247">
      <c r="B82" s="246" t="n"/>
      <c r="C82" s="168">
        <f>G18</f>
        <v/>
      </c>
      <c r="D82" s="762" t="n">
        <v>24</v>
      </c>
      <c r="E82" s="762" t="n">
        <v>11</v>
      </c>
      <c r="F82" s="762" t="n">
        <v>11</v>
      </c>
      <c r="G82" s="762" t="n"/>
      <c r="H82" s="762" t="n"/>
      <c r="I82" s="762" t="n"/>
      <c r="J82" s="762" t="n"/>
      <c r="K82" s="762" t="n"/>
      <c r="L82" s="762" t="n"/>
      <c r="M82" s="762" t="n"/>
      <c r="N82" s="762" t="n"/>
      <c r="O82" s="762" t="n"/>
      <c r="P82" s="762" t="n"/>
      <c r="Q82" s="246" t="n"/>
    </row>
    <row r="83" ht="47.25" customFormat="1" customHeight="1" s="247">
      <c r="B83" s="246" t="n"/>
      <c r="C83" s="168">
        <f>G19</f>
        <v/>
      </c>
      <c r="D83" s="762" t="n">
        <v>29</v>
      </c>
      <c r="E83" s="762" t="n">
        <v>41</v>
      </c>
      <c r="F83" s="762" t="n">
        <v>27</v>
      </c>
      <c r="G83" s="762" t="n"/>
      <c r="H83" s="762" t="n"/>
      <c r="I83" s="762" t="n"/>
      <c r="J83" s="762" t="n"/>
      <c r="K83" s="762" t="n"/>
      <c r="L83" s="762" t="n"/>
      <c r="M83" s="762" t="n"/>
      <c r="N83" s="762" t="n"/>
      <c r="O83" s="762" t="n"/>
      <c r="P83" s="762" t="n"/>
      <c r="Q83" s="248" t="n"/>
    </row>
    <row r="84" customFormat="1" s="247">
      <c r="B84" s="246" t="n"/>
      <c r="C84" s="344" t="inlineStr">
        <is>
          <t xml:space="preserve">VALOR </t>
        </is>
      </c>
      <c r="D84" s="265">
        <f>IFERROR(IF($E$17=1,D82/D83,IF($E$17=2,D82,"")),"")</f>
        <v/>
      </c>
      <c r="E84" s="265">
        <f>IFERROR(IF($E$17=1,E82/E83,IF($E$17=2,E82,"")),"")</f>
        <v/>
      </c>
      <c r="F84" s="265">
        <f>IFERROR(IF($E$17=1,F82/F83,IF($E$17=2,F82,"")),"")</f>
        <v/>
      </c>
      <c r="G84" s="265">
        <f>IFERROR(IF($E$17=1,G82/G83,IF($E$17=2,G82,"")),"")</f>
        <v/>
      </c>
      <c r="H84" s="265">
        <f>IFERROR(IF($E$17=1,H82/H83,IF($E$17=2,H82,"")),"")</f>
        <v/>
      </c>
      <c r="I84" s="265">
        <f>IFERROR(IF($E$17=1,I82/I83,IF($E$17=2,I82,"")),"")</f>
        <v/>
      </c>
      <c r="J84" s="265">
        <f>IFERROR(IF($E$17=1,J82/J83,IF($E$17=2,J82,"")),"")</f>
        <v/>
      </c>
      <c r="K84" s="265" t="n"/>
      <c r="L84" s="265">
        <f>IFERROR(IF($E$17=1,L82/L83,IF($E$17=2,L82,"")),"")</f>
        <v/>
      </c>
      <c r="M84" s="265">
        <f>IFERROR(IF($E$17=1,M82/M83,IF($E$17=2,M82,"")),"")</f>
        <v/>
      </c>
      <c r="N84" s="265">
        <f>IFERROR(IF($E$17=1,N82/N83,IF($E$17=2,N82,"")),"")</f>
        <v/>
      </c>
      <c r="O84" s="265">
        <f>IFERROR(IF($E$17=1,O82/O83,IF($E$17=2,O82,"")),"")</f>
        <v/>
      </c>
      <c r="P84" s="265">
        <f>IFERROR(IF($E$17=1,P82/P83,IF($E$17=2,P82,"")),"")</f>
        <v/>
      </c>
      <c r="Q84" s="246" t="n"/>
    </row>
    <row r="85" customFormat="1" s="247">
      <c r="B85" s="246" t="n"/>
      <c r="C85" s="347" t="inlineStr">
        <is>
          <t>META PONDERADA</t>
        </is>
      </c>
      <c r="D85" s="265">
        <f>IF(AND(O23="ANUAL",J23="MENSUAL"),O17/12,IF(AND(O23="ANUAL",J23="TRIMESTRAL"),O17/4,IF(AND(O23="ANUAL",J23="SEMESTRAL"),O17/2,IF(AND(O23="ANUAL",J23="ANUAL"),O17,IF(AND(O23="SEMESTRAL",J23="MENSUAL"),O17/6,IF(AND(O23="SEMESTRAL",J23="TRIMESTRAL"),O17/2,IF(AND(O23="SEMESTRAL",J23="SEMESTRAL"),O17,IF(AND(O23="SEMESTRAL",J23="ANUAL"),"REVISAR FRECUENCIAS",IF(AND(O23="TRIMESTRAL",J23="MENSUAL"),O17/3,IF(AND(O23="TRIMESTRAL",J23="TRIMESTRAL"),O17,IF(AND(O23="TRIMESTRAL",J23="SEMESTRAL"),"REVISAR FRECUENCIAS",IF(AND(O23="TRIMESTRAL",J23="ANUAL"),"REVISAR FRECUENCIAS",IF(AND(O23="MENSUAL",J23="MENSUAL"),O17,IF(AND(O23="MENSUAL",J23="TRIMESTRAL"),"REVISAR FRECUENCIAS",IF(AND(O23="MENSUAL",J23="SEMESTRAL"),"REVISAR FRECUENCIAS",IF(AND(O23="MENSUAL",J23="ANUAL"),"REVISAR FRECUENCIAS",""))))))))))))))))</f>
        <v/>
      </c>
      <c r="E85" s="265">
        <f>IF(AND(O23="ANUAL",J23="MENSUAL"),O17/12+D85,IF(AND(O23="ANUAL",J23="TRIMESTRAL"),O17/4+D85,IF(AND(O23="ANUAL",J23="SEMESTRAL"),O17/2+D85,IF(AND(O23="SEMESTRAL",J23="MENSUAL"),O17/6+D85,IF(AND(O23="SEMESTRAL",J23="TRIMESTRAL"),O17/2+D85,IF(AND(O23="SEMESTRAL",J23="SEMESTRAL"),O17,IF(AND(O23="TRIMESTRAL",J23="MENSUAL"),O17/3+D85,IF(AND(O23="TRIMESTRAL",J23="TRIMESTRAL"),O17,IF(AND(O23="MENSUAL",J23="MENSUAL"),O17,"")))))))))</f>
        <v/>
      </c>
      <c r="F85" s="265">
        <f>IF(AND(O23="ANUAL",J23="MENSUAL"),O17/12+E85,IF(AND(O23="ANUAL",J23="TRIMESTRAL"),O17/4+E85,IF(AND(O23="SEMESTRAL",J23="MENSUAL"),O17/6+E85,IF(AND(O23="SEMESTRAL",J23="TRIMESTRAL"),O17/2,IF(AND(O23="TRIMESTRAL",J23="MENSUAL"),O17/3+E85,IF(AND(O23="TRIMESTRAL",J23="TRIMESTRAL"),O17,IF(AND(O23="MENSUAL",J23="MENSUAL"),O17,"")))))))</f>
        <v/>
      </c>
      <c r="G85" s="265">
        <f>IF(AND(O23="ANUAL",J23="MENSUAL"),O17/12+F85,IF(AND(O23="ANUAL",J23="TRIMESTRAL"),O17/4+F85,IF(AND(O23="SEMESTRAL",J23="MENSUAL"),O17/6+F85,IF(AND(O23="SEMESTRAL",J23="TRIMESTRAL"),O17/2+F85,IF(AND(O23="TRIMESTRAL",J23="MENSUAL"),O17/3,IF(AND(O23="TRIMESTRAL",J23="TRIMESTRAL"),O17,IF(AND(O23="MENSUAL",J23="MENSUAL"),O17,"")))))))</f>
        <v/>
      </c>
      <c r="H85" s="265">
        <f>IF(AND($O$23="ANUAL",$J$23="MENSUAL"),$O$17/12+G85,IF(AND(O23="SEMESTRAL",J23="MENSUAL"),O17/6+G85,IF(AND(O23="TRIMESTRAL",J23="MENSUAL"),O17/3+G85,IF(AND(O23="MENSUAL",J23="MENSUAL"),O17,""))))</f>
        <v/>
      </c>
      <c r="I85" s="265">
        <f>IF(AND($O$23="ANUAL",$J$23="MENSUAL"),$O$17/12+H85,IF(AND(O23="SEMESTRAL",J23="MENSUAL"),O17/6+H85,IF(AND(O23="TRIMESTRAL",J23="MENSUAL"),O17/3+H85,IF(AND(O23="MENSUAL",J23="MENSUAL"),O17,""))))</f>
        <v/>
      </c>
      <c r="J85" s="265">
        <f>IF(AND($O$23="ANUAL",$J$23="MENSUAL"),$O$17/12+I85,IF(AND(O23="SEMESTRAL",J23="MENSUAL"),O17/6,IF(AND(O23="TRIMESTRAL",J23="MENSUAL"),O17/3,IF(AND(O23="MENSUAL",J23="MENSUAL"),O17,""))))</f>
        <v/>
      </c>
      <c r="K85" s="265" t="n"/>
      <c r="L85" s="265">
        <f>IF(AND($O$23="ANUAL",$J$23="MENSUAL"),$O$17/12+J85,IF(AND(O23="SEMESTRAL",J23="MENSUAL"),O17/6+J85,IF(AND(O23="TRIMESTRAL",J23="MENSUAL"),O17/3+J85,IF(AND(O23="MENSUAL",J23="MENSUAL"),O17,""))))</f>
        <v/>
      </c>
      <c r="M85" s="265">
        <f>IF(AND($O$23="ANUAL",$J$23="MENSUAL"),$O$17/12+L85,IF(AND(O23="SEMESTRAL",J23="MENSUAL"),O17/6+L85,IF(AND(O23="TRIMESTRAL",J23="MENSUAL"),O17/3+L85,IF(AND(O23="MENSUAL",J23="MENSUAL"),O17,""))))</f>
        <v/>
      </c>
      <c r="N85" s="265">
        <f>IF(AND($O$23="ANUAL",$J$23="MENSUAL"),$O$17/12+M85,IF(AND(O23="SEMESTRAL",J23="MENSUAL"),O17/6+M85,IF(AND(O23="TRIMESTRAL",J23="MENSUAL"),O17/3,IF(AND(O23="MENSUAL",J23="MENSUAL"),O17,""))))</f>
        <v/>
      </c>
      <c r="O85" s="265">
        <f>IF(AND($O$23="ANUAL",$J$23="MENSUAL"),$O$17/12+N85,IF(AND(O23="SEMESTRAL",J23="MENSUAL"),O17/6+N85,IF(AND(O23="TRIMESTRAL",J23="MENSUAL"),O17/3+N85,IF(AND(O23="MENSUAL",J23="MENSUAL"),O17,""))))</f>
        <v/>
      </c>
      <c r="P85" s="265">
        <f>IF(AND($O$23="ANUAL",$J$23="MENSUAL"),$O$17/12+O85,IF(AND(O23="SEMESTRAL",J23="MENSUAL"),O17/6+O85,IF(AND(O23="TRIMESTRAL",J23="MENSUAL"),O17/3+O85,IF(AND(O23="MENSUAL",J23="MENSUAL"),O17,""))))</f>
        <v/>
      </c>
      <c r="Q85" s="246" t="n"/>
    </row>
    <row r="86" customFormat="1" s="247">
      <c r="B86" s="246" t="n"/>
      <c r="C86" s="319" t="n"/>
      <c r="D86" s="319" t="n"/>
      <c r="E86" s="319" t="n"/>
      <c r="F86" s="319" t="n"/>
      <c r="G86" s="319" t="n"/>
      <c r="H86" s="319" t="n"/>
      <c r="I86" s="319" t="n"/>
      <c r="J86" s="319" t="n"/>
      <c r="K86" s="319" t="n"/>
      <c r="L86" s="319" t="n"/>
      <c r="M86" s="319" t="n"/>
      <c r="N86" s="319" t="n"/>
      <c r="O86" s="319" t="n"/>
      <c r="P86" s="319" t="n"/>
      <c r="Q86" s="246" t="n"/>
    </row>
    <row r="87" customFormat="1" s="317">
      <c r="A87" s="316" t="n"/>
      <c r="B87" s="318" t="n"/>
      <c r="C87" s="779" t="inlineStr">
        <is>
          <t>NIVEL DE SEGREGACIÓN *</t>
        </is>
      </c>
      <c r="D87" s="805" t="n"/>
      <c r="E87" s="805" t="n"/>
      <c r="F87" s="805" t="n"/>
      <c r="G87" s="805" t="n"/>
      <c r="H87" s="805" t="n"/>
      <c r="I87" s="805" t="n"/>
      <c r="J87" s="805" t="n"/>
      <c r="K87" s="805" t="n"/>
      <c r="L87" s="805" t="n"/>
      <c r="M87" s="805" t="n"/>
      <c r="N87" s="805" t="n"/>
      <c r="O87" s="805" t="n"/>
      <c r="P87" s="800" t="n"/>
      <c r="Q87" s="318" t="n"/>
      <c r="R87" s="316" t="n"/>
      <c r="S87" s="316" t="n"/>
      <c r="T87" s="316" t="n"/>
      <c r="U87" s="316" t="n"/>
      <c r="V87" s="316" t="n"/>
      <c r="W87" s="316" t="n"/>
      <c r="X87" s="316" t="n"/>
      <c r="Y87" s="316" t="n"/>
      <c r="Z87" s="316" t="n"/>
      <c r="AA87" s="316" t="n"/>
      <c r="AB87" s="316" t="n"/>
      <c r="AC87" s="316" t="n"/>
    </row>
    <row r="88" customFormat="1" s="317">
      <c r="A88" s="316" t="n"/>
      <c r="B88" s="318" t="n"/>
      <c r="C88" s="781" t="inlineStr">
        <is>
          <t>UNIDAD SEGREGADA (Ej. Facultad, Programa Académico, Área)</t>
        </is>
      </c>
      <c r="D88" s="820" t="n"/>
      <c r="E88" s="820" t="n"/>
      <c r="F88" s="821" t="n"/>
      <c r="G88" s="781" t="inlineStr">
        <is>
          <t>RESULTADO</t>
        </is>
      </c>
      <c r="H88" s="820" t="n"/>
      <c r="I88" s="820" t="n"/>
      <c r="J88" s="821" t="n"/>
      <c r="K88" s="781" t="n"/>
      <c r="L88" s="781" t="inlineStr">
        <is>
          <t>ANALISIS DE DATOS SEGREGADO</t>
        </is>
      </c>
      <c r="M88" s="820" t="n"/>
      <c r="N88" s="820" t="n"/>
      <c r="O88" s="820" t="n"/>
      <c r="P88" s="821" t="n"/>
      <c r="Q88" s="318" t="n"/>
      <c r="R88" s="316" t="n"/>
      <c r="S88" s="316" t="n"/>
      <c r="T88" s="316" t="n"/>
      <c r="U88" s="316" t="n"/>
      <c r="V88" s="316" t="n"/>
      <c r="W88" s="316" t="n"/>
      <c r="X88" s="316" t="n"/>
      <c r="Y88" s="316" t="n"/>
      <c r="Z88" s="316" t="n"/>
      <c r="AA88" s="316" t="n"/>
      <c r="AB88" s="316" t="n"/>
      <c r="AC88" s="316" t="n"/>
    </row>
    <row r="89" customFormat="1" s="317">
      <c r="A89" s="316" t="n"/>
      <c r="B89" s="318" t="n"/>
      <c r="C89" s="785" t="n"/>
      <c r="D89" s="820" t="n"/>
      <c r="E89" s="820" t="n"/>
      <c r="F89" s="821" t="n"/>
      <c r="G89" s="392" t="n"/>
      <c r="H89" s="820" t="n"/>
      <c r="I89" s="820" t="n"/>
      <c r="J89" s="821" t="n"/>
      <c r="K89" s="392" t="n"/>
      <c r="L89" s="785" t="n"/>
      <c r="M89" s="820" t="n"/>
      <c r="N89" s="820" t="n"/>
      <c r="O89" s="820" t="n"/>
      <c r="P89" s="821" t="n"/>
      <c r="Q89" s="318" t="n"/>
      <c r="R89" s="316" t="n"/>
      <c r="S89" s="316" t="n"/>
      <c r="T89" s="316" t="n"/>
      <c r="U89" s="316" t="n"/>
      <c r="V89" s="316" t="n"/>
      <c r="W89" s="316" t="n"/>
      <c r="X89" s="316" t="n"/>
      <c r="Y89" s="316" t="n"/>
      <c r="Z89" s="316" t="n"/>
      <c r="AA89" s="316" t="n"/>
      <c r="AB89" s="316" t="n"/>
      <c r="AC89" s="316" t="n"/>
    </row>
    <row r="90" customFormat="1" s="317">
      <c r="A90" s="316" t="n"/>
      <c r="B90" s="318" t="n"/>
      <c r="C90" s="785" t="n"/>
      <c r="D90" s="820" t="n"/>
      <c r="E90" s="820" t="n"/>
      <c r="F90" s="821" t="n"/>
      <c r="G90" s="392" t="n"/>
      <c r="H90" s="820" t="n"/>
      <c r="I90" s="820" t="n"/>
      <c r="J90" s="821" t="n"/>
      <c r="K90" s="392" t="n"/>
      <c r="L90" s="785" t="n"/>
      <c r="M90" s="820" t="n"/>
      <c r="N90" s="820" t="n"/>
      <c r="O90" s="820" t="n"/>
      <c r="P90" s="821" t="n"/>
      <c r="Q90" s="318" t="n"/>
      <c r="R90" s="316" t="n"/>
      <c r="S90" s="316" t="n"/>
      <c r="T90" s="316" t="n"/>
      <c r="U90" s="316" t="n"/>
      <c r="V90" s="316" t="n"/>
      <c r="W90" s="316" t="n"/>
      <c r="X90" s="316" t="n"/>
      <c r="Y90" s="316" t="n"/>
      <c r="Z90" s="316" t="n"/>
      <c r="AA90" s="316" t="n"/>
      <c r="AB90" s="316" t="n"/>
      <c r="AC90" s="316" t="n"/>
    </row>
    <row r="91" customFormat="1" s="317">
      <c r="A91" s="316" t="n"/>
      <c r="B91" s="318" t="n"/>
      <c r="C91" s="785" t="n"/>
      <c r="D91" s="820" t="n"/>
      <c r="E91" s="820" t="n"/>
      <c r="F91" s="821" t="n"/>
      <c r="G91" s="392" t="n"/>
      <c r="H91" s="820" t="n"/>
      <c r="I91" s="820" t="n"/>
      <c r="J91" s="821" t="n"/>
      <c r="K91" s="392" t="n"/>
      <c r="L91" s="785" t="n"/>
      <c r="M91" s="820" t="n"/>
      <c r="N91" s="820" t="n"/>
      <c r="O91" s="820" t="n"/>
      <c r="P91" s="821" t="n"/>
      <c r="Q91" s="318" t="n"/>
      <c r="R91" s="316" t="n"/>
      <c r="S91" s="316" t="n"/>
      <c r="T91" s="316" t="n"/>
      <c r="U91" s="316" t="n"/>
      <c r="V91" s="316" t="n"/>
      <c r="W91" s="316" t="n"/>
      <c r="X91" s="316" t="n"/>
      <c r="Y91" s="316" t="n"/>
      <c r="Z91" s="316" t="n"/>
      <c r="AA91" s="316" t="n"/>
      <c r="AB91" s="316" t="n"/>
      <c r="AC91" s="316" t="n"/>
    </row>
    <row r="92" customFormat="1" s="317">
      <c r="A92" s="316" t="n"/>
      <c r="B92" s="318" t="n"/>
      <c r="C92" s="785" t="n"/>
      <c r="D92" s="820" t="n"/>
      <c r="E92" s="820" t="n"/>
      <c r="F92" s="821" t="n"/>
      <c r="G92" s="785" t="n"/>
      <c r="H92" s="820" t="n"/>
      <c r="I92" s="820" t="n"/>
      <c r="J92" s="821" t="n"/>
      <c r="K92" s="785" t="n"/>
      <c r="L92" s="785" t="n"/>
      <c r="M92" s="820" t="n"/>
      <c r="N92" s="820" t="n"/>
      <c r="O92" s="820" t="n"/>
      <c r="P92" s="821" t="n"/>
      <c r="Q92" s="318" t="n"/>
      <c r="R92" s="316" t="n"/>
      <c r="S92" s="316" t="n"/>
      <c r="T92" s="316" t="n"/>
      <c r="U92" s="316" t="n"/>
      <c r="V92" s="316" t="n"/>
      <c r="W92" s="316" t="n"/>
      <c r="X92" s="316" t="n"/>
      <c r="Y92" s="316" t="n"/>
      <c r="Z92" s="316" t="n"/>
      <c r="AA92" s="316" t="n"/>
      <c r="AB92" s="316" t="n"/>
      <c r="AC92" s="316" t="n"/>
    </row>
    <row r="93" customFormat="1" s="317">
      <c r="A93" s="316" t="n"/>
      <c r="B93" s="318" t="n"/>
      <c r="C93" s="785" t="n"/>
      <c r="D93" s="820" t="n"/>
      <c r="E93" s="820" t="n"/>
      <c r="F93" s="821" t="n"/>
      <c r="G93" s="785" t="n"/>
      <c r="H93" s="820" t="n"/>
      <c r="I93" s="820" t="n"/>
      <c r="J93" s="821" t="n"/>
      <c r="K93" s="785" t="n"/>
      <c r="L93" s="785" t="n"/>
      <c r="M93" s="820" t="n"/>
      <c r="N93" s="820" t="n"/>
      <c r="O93" s="820" t="n"/>
      <c r="P93" s="821" t="n"/>
      <c r="Q93" s="318" t="n"/>
      <c r="R93" s="316" t="n"/>
      <c r="S93" s="316" t="n"/>
      <c r="T93" s="316" t="n"/>
      <c r="U93" s="316" t="n"/>
      <c r="V93" s="316" t="n"/>
      <c r="W93" s="316" t="n"/>
      <c r="X93" s="316" t="n"/>
      <c r="Y93" s="316" t="n"/>
      <c r="Z93" s="316" t="n"/>
      <c r="AA93" s="316" t="n"/>
      <c r="AB93" s="316" t="n"/>
      <c r="AC93" s="316" t="n"/>
    </row>
    <row r="94" customFormat="1" s="317">
      <c r="A94" s="316" t="n"/>
      <c r="B94" s="318" t="n"/>
      <c r="C94" s="785" t="n"/>
      <c r="D94" s="820" t="n"/>
      <c r="E94" s="820" t="n"/>
      <c r="F94" s="821" t="n"/>
      <c r="G94" s="785" t="n"/>
      <c r="H94" s="820" t="n"/>
      <c r="I94" s="820" t="n"/>
      <c r="J94" s="821" t="n"/>
      <c r="K94" s="785" t="n"/>
      <c r="L94" s="785" t="n"/>
      <c r="M94" s="820" t="n"/>
      <c r="N94" s="820" t="n"/>
      <c r="O94" s="820" t="n"/>
      <c r="P94" s="821" t="n"/>
      <c r="Q94" s="318" t="n"/>
      <c r="R94" s="316" t="n"/>
      <c r="S94" s="316" t="n"/>
      <c r="T94" s="316" t="n"/>
      <c r="U94" s="316" t="n"/>
      <c r="V94" s="316" t="n"/>
      <c r="W94" s="316" t="n"/>
      <c r="X94" s="316" t="n"/>
      <c r="Y94" s="316" t="n"/>
      <c r="Z94" s="316" t="n"/>
      <c r="AA94" s="316" t="n"/>
      <c r="AB94" s="316" t="n"/>
      <c r="AC94" s="316" t="n"/>
    </row>
    <row r="95" customFormat="1" s="317">
      <c r="A95" s="316" t="n"/>
      <c r="B95" s="318" t="n"/>
      <c r="C95" s="788" t="n"/>
      <c r="D95" s="812" t="n"/>
      <c r="E95" s="812" t="n"/>
      <c r="F95" s="812" t="n"/>
      <c r="G95" s="788" t="n"/>
      <c r="H95" s="812" t="n"/>
      <c r="I95" s="812" t="n"/>
      <c r="J95" s="812" t="n"/>
      <c r="K95" s="788" t="n"/>
      <c r="L95" s="788" t="n"/>
      <c r="M95" s="812" t="n"/>
      <c r="N95" s="812" t="n"/>
      <c r="O95" s="812" t="n"/>
      <c r="P95" s="812" t="n"/>
      <c r="Q95" s="318" t="n"/>
      <c r="R95" s="316" t="n"/>
      <c r="S95" s="316" t="n"/>
      <c r="T95" s="316" t="n"/>
      <c r="U95" s="316" t="n"/>
      <c r="V95" s="316" t="n"/>
      <c r="W95" s="316" t="n"/>
      <c r="X95" s="316" t="n"/>
      <c r="Y95" s="316" t="n"/>
      <c r="Z95" s="316" t="n"/>
      <c r="AA95" s="316" t="n"/>
      <c r="AB95" s="316" t="n"/>
      <c r="AC95" s="316" t="n"/>
    </row>
    <row r="96" customFormat="1" s="317">
      <c r="A96" s="316" t="n"/>
      <c r="B96" s="318" t="n"/>
      <c r="C96" s="349" t="n"/>
      <c r="D96" s="350" t="n"/>
      <c r="E96" s="350" t="n"/>
      <c r="F96" s="350" t="n"/>
      <c r="G96" s="350" t="n"/>
      <c r="H96" s="350" t="n"/>
      <c r="I96" s="350" t="n"/>
      <c r="J96" s="350" t="n"/>
      <c r="K96" s="350" t="n"/>
      <c r="L96" s="350" t="n"/>
      <c r="M96" s="350" t="n"/>
      <c r="N96" s="350" t="n"/>
      <c r="O96" s="350" t="n"/>
      <c r="P96" s="350" t="n"/>
      <c r="Q96" s="318" t="n"/>
      <c r="R96" s="316" t="n"/>
      <c r="S96" s="316" t="n"/>
      <c r="T96" s="316" t="n"/>
      <c r="U96" s="316" t="n"/>
      <c r="V96" s="316" t="n"/>
      <c r="W96" s="316" t="n"/>
      <c r="X96" s="316" t="n"/>
      <c r="Y96" s="316" t="n"/>
      <c r="Z96" s="316" t="n"/>
      <c r="AA96" s="316" t="n"/>
      <c r="AB96" s="316" t="n"/>
      <c r="AC96" s="316" t="n"/>
    </row>
    <row r="97" customFormat="1" s="317">
      <c r="A97" s="316" t="n"/>
      <c r="B97" s="318" t="n"/>
      <c r="C97" s="349" t="n"/>
      <c r="D97" s="350" t="n"/>
      <c r="E97" s="350" t="n"/>
      <c r="F97" s="350" t="n"/>
      <c r="G97" s="350" t="n"/>
      <c r="H97" s="350" t="n"/>
      <c r="I97" s="350" t="n"/>
      <c r="J97" s="350" t="n"/>
      <c r="K97" s="350" t="n"/>
      <c r="L97" s="350" t="n"/>
      <c r="M97" s="350" t="n"/>
      <c r="N97" s="350" t="n"/>
      <c r="O97" s="350" t="n"/>
      <c r="P97" s="350" t="n"/>
      <c r="Q97" s="318" t="n"/>
      <c r="R97" s="316" t="n"/>
      <c r="S97" s="316" t="n"/>
      <c r="T97" s="316" t="n"/>
      <c r="U97" s="316" t="n"/>
      <c r="V97" s="316" t="n"/>
      <c r="W97" s="316" t="n"/>
      <c r="X97" s="316" t="n"/>
      <c r="Y97" s="316" t="n"/>
      <c r="Z97" s="316" t="n"/>
      <c r="AA97" s="316" t="n"/>
      <c r="AB97" s="316" t="n"/>
      <c r="AC97" s="316" t="n"/>
    </row>
    <row r="98" customFormat="1" s="317">
      <c r="A98" s="316" t="n"/>
      <c r="B98" s="318" t="n"/>
      <c r="C98" s="349" t="n"/>
      <c r="D98" s="350" t="n"/>
      <c r="E98" s="350" t="n"/>
      <c r="F98" s="350" t="n"/>
      <c r="G98" s="350" t="n"/>
      <c r="H98" s="350" t="n"/>
      <c r="I98" s="350" t="n"/>
      <c r="J98" s="350" t="n"/>
      <c r="K98" s="350" t="n"/>
      <c r="L98" s="350" t="n"/>
      <c r="M98" s="350" t="n"/>
      <c r="N98" s="350" t="n"/>
      <c r="O98" s="350" t="n"/>
      <c r="P98" s="350" t="n"/>
      <c r="Q98" s="318" t="n"/>
      <c r="R98" s="316" t="n"/>
      <c r="S98" s="316" t="n"/>
      <c r="T98" s="316" t="n"/>
      <c r="U98" s="316" t="n"/>
      <c r="V98" s="316" t="n"/>
      <c r="W98" s="316" t="n"/>
      <c r="X98" s="316" t="n"/>
      <c r="Y98" s="316" t="n"/>
      <c r="Z98" s="316" t="n"/>
      <c r="AA98" s="316" t="n"/>
      <c r="AB98" s="316" t="n"/>
      <c r="AC98" s="316" t="n"/>
    </row>
    <row r="101" customFormat="1" s="260">
      <c r="C101" s="259" t="n"/>
      <c r="D101" s="259" t="n"/>
      <c r="E101" s="259" t="n"/>
      <c r="F101" s="259" t="n"/>
      <c r="G101" s="259" t="n"/>
      <c r="H101" s="259" t="n"/>
      <c r="I101" s="259" t="n"/>
      <c r="J101" s="259" t="n"/>
      <c r="K101" s="259" t="n"/>
      <c r="L101" s="259" t="n"/>
      <c r="M101" s="259" t="n"/>
      <c r="N101" s="259" t="n"/>
      <c r="O101" s="259" t="n"/>
      <c r="P101" s="259" t="n"/>
    </row>
    <row r="102" customFormat="1" s="260">
      <c r="C102" s="259" t="n"/>
      <c r="D102" s="259" t="n"/>
      <c r="E102" s="259" t="n"/>
      <c r="F102" s="259" t="n"/>
      <c r="G102" s="259" t="n"/>
      <c r="H102" s="259" t="n"/>
      <c r="I102" s="259" t="n"/>
      <c r="J102" s="259" t="n"/>
      <c r="K102" s="259" t="n"/>
      <c r="L102" s="259" t="n"/>
      <c r="M102" s="259" t="n"/>
      <c r="N102" s="259" t="n"/>
      <c r="O102" s="259" t="n"/>
      <c r="P102" s="259" t="n"/>
    </row>
    <row r="103" customFormat="1" s="260">
      <c r="C103" s="259" t="n"/>
      <c r="D103" s="259" t="n"/>
      <c r="E103" s="259" t="n"/>
      <c r="F103" s="259" t="n"/>
      <c r="G103" s="259" t="n"/>
      <c r="H103" s="259" t="n"/>
      <c r="I103" s="259" t="n"/>
      <c r="J103" s="259" t="n"/>
      <c r="K103" s="259" t="n"/>
      <c r="L103" s="259" t="n"/>
      <c r="M103" s="259" t="n"/>
      <c r="N103" s="259" t="n"/>
      <c r="O103" s="259" t="n"/>
      <c r="P103" s="259" t="n"/>
    </row>
    <row r="104" customFormat="1" s="260">
      <c r="C104" s="259" t="n"/>
      <c r="D104" s="259" t="n"/>
      <c r="E104" s="259" t="n"/>
      <c r="F104" s="259" t="n"/>
      <c r="G104" s="259" t="n"/>
      <c r="H104" s="259" t="n"/>
      <c r="I104" s="259" t="n"/>
      <c r="J104" s="259" t="n"/>
      <c r="K104" s="259" t="n"/>
      <c r="L104" s="259" t="n"/>
      <c r="M104" s="259" t="n"/>
      <c r="N104" s="259" t="n"/>
      <c r="O104" s="259" t="n"/>
      <c r="P104" s="259" t="n"/>
    </row>
    <row r="105" customFormat="1" s="260">
      <c r="C105" s="259" t="n"/>
      <c r="D105" s="259" t="n"/>
      <c r="E105" s="259" t="n"/>
      <c r="F105" s="259" t="n"/>
      <c r="G105" s="259" t="n"/>
      <c r="H105" s="259" t="n"/>
      <c r="I105" s="259" t="n"/>
      <c r="J105" s="259" t="n"/>
      <c r="K105" s="259" t="n"/>
      <c r="L105" s="259" t="n"/>
      <c r="M105" s="259" t="n"/>
      <c r="N105" s="259" t="n"/>
      <c r="O105" s="259" t="n"/>
      <c r="P105" s="259" t="n"/>
    </row>
    <row r="106" customFormat="1" s="260">
      <c r="C106" s="259" t="n"/>
      <c r="D106" s="259" t="n"/>
      <c r="E106" s="259" t="n"/>
      <c r="F106" s="259" t="n"/>
      <c r="G106" s="259" t="n"/>
      <c r="H106" s="259" t="n"/>
      <c r="I106" s="259" t="n"/>
      <c r="J106" s="259" t="n"/>
      <c r="K106" s="259" t="n"/>
      <c r="L106" s="259" t="n"/>
      <c r="M106" s="259" t="n"/>
      <c r="N106" s="259" t="n"/>
      <c r="O106" s="259" t="n"/>
      <c r="P106" s="259" t="n"/>
    </row>
    <row r="107" customFormat="1" s="260">
      <c r="C107" s="259" t="n"/>
      <c r="D107" s="259" t="n"/>
      <c r="E107" s="259" t="n"/>
      <c r="F107" s="259" t="n"/>
      <c r="G107" s="355" t="inlineStr">
        <is>
          <t>Estratégico</t>
        </is>
      </c>
      <c r="H107" s="262" t="n"/>
      <c r="I107" s="262" t="n"/>
      <c r="J107" s="355" t="inlineStr">
        <is>
          <t>Eficacia</t>
        </is>
      </c>
      <c r="K107" s="355" t="n"/>
      <c r="L107" s="259" t="n"/>
      <c r="M107" s="259" t="n"/>
      <c r="N107" s="259" t="n"/>
      <c r="O107" s="259" t="n"/>
      <c r="P107" s="259" t="n"/>
    </row>
    <row r="108" customFormat="1" s="260">
      <c r="C108" s="259" t="n"/>
      <c r="D108" s="259" t="n"/>
      <c r="E108" s="259" t="n"/>
      <c r="F108" s="259" t="n"/>
      <c r="G108" s="355" t="inlineStr">
        <is>
          <t>Misional</t>
        </is>
      </c>
      <c r="H108" s="262" t="n"/>
      <c r="I108" s="262" t="n"/>
      <c r="J108" s="355" t="inlineStr">
        <is>
          <t>Eficiencia</t>
        </is>
      </c>
      <c r="K108" s="355" t="n"/>
      <c r="L108" s="259" t="n"/>
      <c r="M108" s="259" t="n"/>
      <c r="N108" s="259" t="n"/>
      <c r="O108" s="259" t="n"/>
      <c r="P108" s="259" t="n"/>
    </row>
    <row r="109" customFormat="1" s="260">
      <c r="C109" s="259" t="n"/>
      <c r="D109" s="259" t="n"/>
      <c r="E109" s="259" t="n"/>
      <c r="F109" s="259" t="n"/>
      <c r="G109" s="355" t="inlineStr">
        <is>
          <t>Apoyo</t>
        </is>
      </c>
      <c r="H109" s="262" t="n"/>
      <c r="I109" s="262" t="n"/>
      <c r="J109" s="355" t="inlineStr">
        <is>
          <t>Acreditación</t>
        </is>
      </c>
      <c r="K109" s="355" t="n"/>
      <c r="L109" s="259" t="n"/>
      <c r="M109" s="259" t="n"/>
      <c r="N109" s="259" t="n"/>
      <c r="O109" s="259" t="n"/>
      <c r="P109" s="259" t="n"/>
    </row>
    <row r="110" customFormat="1" s="260">
      <c r="C110" s="259" t="n"/>
      <c r="D110" s="259" t="n"/>
      <c r="E110" s="259" t="n"/>
      <c r="F110" s="259" t="n"/>
      <c r="G110" s="355" t="inlineStr">
        <is>
          <t>Seguimiento, Medición, Análisis y Evaluación</t>
        </is>
      </c>
      <c r="H110" s="262" t="n"/>
      <c r="I110" s="262" t="n"/>
      <c r="J110" s="355" t="inlineStr">
        <is>
          <t>Positiva</t>
        </is>
      </c>
      <c r="K110" s="355" t="n"/>
      <c r="L110" s="259" t="n"/>
      <c r="M110" s="259" t="n"/>
      <c r="N110" s="259" t="n"/>
      <c r="O110" s="259" t="n"/>
      <c r="P110" s="259" t="n"/>
    </row>
    <row r="111" customFormat="1" s="260">
      <c r="C111" s="259" t="n"/>
      <c r="D111" s="259" t="n"/>
      <c r="E111" s="259" t="n"/>
      <c r="F111" s="259" t="n"/>
      <c r="G111" s="355" t="inlineStr">
        <is>
          <t>Direccionamiento Estratégico</t>
        </is>
      </c>
      <c r="H111" s="262" t="n"/>
      <c r="I111" s="262" t="n"/>
      <c r="J111" s="355" t="inlineStr">
        <is>
          <t>Negativa</t>
        </is>
      </c>
      <c r="K111" s="355" t="n"/>
      <c r="L111" s="259" t="n"/>
      <c r="M111" s="259" t="n"/>
      <c r="N111" s="259" t="n"/>
      <c r="O111" s="259" t="n"/>
      <c r="P111" s="259" t="n"/>
    </row>
    <row r="112" customFormat="1" s="260">
      <c r="C112" s="259" t="n"/>
      <c r="D112" s="259" t="n"/>
      <c r="E112" s="259" t="n"/>
      <c r="F112" s="259" t="n"/>
      <c r="G112" s="355" t="inlineStr">
        <is>
          <t>Planeación Institucional</t>
        </is>
      </c>
      <c r="H112" s="262" t="n"/>
      <c r="I112" s="262" t="n"/>
      <c r="J112" s="355" t="inlineStr">
        <is>
          <t>Por Unidad Regional</t>
        </is>
      </c>
      <c r="K112" s="355" t="n"/>
      <c r="L112" s="259" t="n"/>
      <c r="M112" s="259" t="n"/>
      <c r="N112" s="259" t="n"/>
      <c r="O112" s="259" t="n"/>
      <c r="P112" s="259" t="n"/>
    </row>
    <row r="113" customFormat="1" s="260">
      <c r="C113" s="259" t="n"/>
      <c r="D113" s="259" t="n"/>
      <c r="E113" s="259" t="n"/>
      <c r="F113" s="259" t="n"/>
      <c r="G113" s="355" t="inlineStr">
        <is>
          <t>Proyectos Especiales y Relaciones Interinstitucionales</t>
        </is>
      </c>
      <c r="H113" s="262" t="n"/>
      <c r="I113" s="262" t="n"/>
      <c r="J113" s="355" t="inlineStr">
        <is>
          <t>Por Facultad</t>
        </is>
      </c>
      <c r="K113" s="355" t="n"/>
      <c r="L113" s="259" t="n"/>
      <c r="M113" s="259" t="n"/>
      <c r="N113" s="259" t="n"/>
      <c r="O113" s="259" t="n"/>
      <c r="P113" s="259" t="n"/>
    </row>
    <row r="114" customFormat="1" s="260">
      <c r="C114" s="259" t="n"/>
      <c r="D114" s="259" t="n"/>
      <c r="E114" s="259" t="n"/>
      <c r="F114" s="259" t="n"/>
      <c r="G114" s="355" t="inlineStr">
        <is>
          <t>Sistemas Integrados</t>
        </is>
      </c>
      <c r="H114" s="262" t="n"/>
      <c r="I114" s="262" t="n"/>
      <c r="J114" s="355" t="inlineStr">
        <is>
          <t>Por Programa Académico</t>
        </is>
      </c>
      <c r="K114" s="355" t="n"/>
      <c r="L114" s="259" t="n"/>
      <c r="M114" s="259" t="n"/>
      <c r="N114" s="259" t="n"/>
      <c r="O114" s="259" t="n"/>
      <c r="P114" s="259" t="n"/>
    </row>
    <row r="115" customFormat="1" s="260">
      <c r="C115" s="259" t="n"/>
      <c r="D115" s="259" t="n"/>
      <c r="E115" s="259" t="n"/>
      <c r="F115" s="259" t="n"/>
      <c r="G115" s="355" t="inlineStr">
        <is>
          <t>Autoevaluación y Acreditación</t>
        </is>
      </c>
      <c r="H115" s="262" t="n"/>
      <c r="I115" s="262" t="n"/>
      <c r="J115" s="355" t="inlineStr">
        <is>
          <t>Por área</t>
        </is>
      </c>
      <c r="K115" s="355" t="n"/>
      <c r="L115" s="259" t="n"/>
      <c r="M115" s="259" t="n"/>
      <c r="N115" s="259" t="n"/>
      <c r="O115" s="259" t="n"/>
      <c r="P115" s="259" t="n"/>
    </row>
    <row r="116" customFormat="1" s="260">
      <c r="C116" s="259" t="n"/>
      <c r="D116" s="259" t="n"/>
      <c r="E116" s="259" t="n"/>
      <c r="F116" s="259" t="n"/>
      <c r="G116" s="355" t="inlineStr">
        <is>
          <t>Comunicaciones</t>
        </is>
      </c>
      <c r="H116" s="262" t="n"/>
      <c r="I116" s="262" t="n"/>
      <c r="J116" s="355" t="inlineStr">
        <is>
          <t>Por Laboratorio</t>
        </is>
      </c>
      <c r="K116" s="355" t="n"/>
      <c r="L116" s="259" t="n"/>
      <c r="M116" s="259" t="n"/>
      <c r="N116" s="259" t="n"/>
      <c r="O116" s="259" t="n"/>
      <c r="P116" s="259" t="n"/>
    </row>
    <row r="117" customFormat="1" s="260">
      <c r="C117" s="259" t="n"/>
      <c r="D117" s="259" t="n"/>
      <c r="E117" s="259" t="n"/>
      <c r="F117" s="259" t="n"/>
      <c r="G117" s="355" t="inlineStr">
        <is>
          <t>Formación y Aprendizaje</t>
        </is>
      </c>
      <c r="H117" s="262" t="n"/>
      <c r="I117" s="262" t="n"/>
      <c r="J117" s="355" t="inlineStr">
        <is>
          <t>Otros</t>
        </is>
      </c>
      <c r="K117" s="355" t="n"/>
      <c r="L117" s="259" t="n"/>
      <c r="M117" s="259" t="n"/>
      <c r="N117" s="259" t="n"/>
      <c r="O117" s="259" t="n"/>
      <c r="P117" s="259" t="n"/>
    </row>
    <row r="118" customFormat="1" s="260">
      <c r="C118" s="259" t="n"/>
      <c r="D118" s="259" t="n"/>
      <c r="E118" s="259" t="n"/>
      <c r="F118" s="259" t="n"/>
      <c r="G118" s="355" t="inlineStr">
        <is>
          <t>Ciencia, Tecnología e Innovación</t>
        </is>
      </c>
      <c r="H118" s="262" t="n"/>
      <c r="I118" s="262" t="n"/>
      <c r="J118" s="355" t="inlineStr">
        <is>
          <t>No Aplica</t>
        </is>
      </c>
      <c r="K118" s="355" t="n"/>
      <c r="L118" s="259" t="n"/>
      <c r="M118" s="259" t="n"/>
      <c r="N118" s="259" t="n"/>
      <c r="O118" s="259" t="n"/>
      <c r="P118" s="259" t="n"/>
    </row>
    <row r="119">
      <c r="G119" s="355" t="inlineStr">
        <is>
          <t>Interacción Social Universitaria</t>
        </is>
      </c>
      <c r="H119" s="262" t="n"/>
      <c r="I119" s="262" t="n"/>
      <c r="J119" s="262" t="n"/>
      <c r="K119" s="262" t="n"/>
      <c r="L119" s="259" t="n"/>
      <c r="M119" s="259" t="n"/>
    </row>
    <row r="120">
      <c r="G120" s="355" t="inlineStr">
        <is>
          <t>Bienestar Universitario</t>
        </is>
      </c>
      <c r="H120" s="262" t="n"/>
      <c r="I120" s="262" t="n"/>
      <c r="J120" s="262" t="n"/>
      <c r="K120" s="262" t="n"/>
      <c r="L120" s="259" t="n"/>
      <c r="M120" s="259" t="n"/>
    </row>
    <row r="121">
      <c r="G121" s="355" t="inlineStr">
        <is>
          <t>Admisiones y Registro</t>
        </is>
      </c>
      <c r="H121" s="262" t="n"/>
      <c r="I121" s="262" t="n"/>
      <c r="J121" s="262" t="n"/>
      <c r="K121" s="262" t="n"/>
      <c r="L121" s="259" t="n"/>
      <c r="M121" s="259" t="n"/>
    </row>
    <row r="122">
      <c r="G122" s="355" t="inlineStr">
        <is>
          <t>Graduados</t>
        </is>
      </c>
      <c r="H122" s="262" t="n"/>
      <c r="I122" s="262" t="n"/>
      <c r="J122" s="262" t="n"/>
      <c r="K122" s="262" t="n"/>
      <c r="L122" s="259" t="n"/>
      <c r="M122" s="259" t="n"/>
    </row>
    <row r="123">
      <c r="G123" s="355" t="inlineStr">
        <is>
          <t>Dialogando con el Mundo</t>
        </is>
      </c>
      <c r="H123" s="262" t="n"/>
      <c r="I123" s="262" t="n"/>
      <c r="J123" s="262" t="n"/>
      <c r="K123" s="262" t="n"/>
      <c r="L123" s="259" t="n"/>
      <c r="M123" s="259" t="n"/>
    </row>
    <row r="124">
      <c r="G124" s="355" t="inlineStr">
        <is>
          <t>Talento Humano</t>
        </is>
      </c>
      <c r="H124" s="262" t="n"/>
      <c r="I124" s="262" t="n"/>
      <c r="J124" s="262" t="n"/>
      <c r="K124" s="262" t="n"/>
      <c r="L124" s="259" t="n"/>
      <c r="M124" s="259" t="n"/>
    </row>
    <row r="125">
      <c r="G125" s="355" t="inlineStr">
        <is>
          <t>Jurídica</t>
        </is>
      </c>
      <c r="H125" s="262" t="n"/>
      <c r="I125" s="262" t="n"/>
      <c r="J125" s="262" t="n"/>
      <c r="K125" s="262" t="n"/>
      <c r="L125" s="259" t="n"/>
      <c r="M125" s="259" t="n"/>
    </row>
    <row r="126">
      <c r="G126" s="355" t="inlineStr">
        <is>
          <t>Financiera</t>
        </is>
      </c>
      <c r="H126" s="262" t="n"/>
      <c r="I126" s="262" t="n"/>
      <c r="J126" s="262" t="n"/>
      <c r="K126" s="262" t="n"/>
      <c r="L126" s="259" t="n"/>
      <c r="M126" s="259" t="n"/>
    </row>
    <row r="127">
      <c r="G127" s="355" t="inlineStr">
        <is>
          <t>Sistemas y Tecnología</t>
        </is>
      </c>
      <c r="H127" s="262" t="n"/>
      <c r="I127" s="262" t="n"/>
      <c r="J127" s="262" t="n"/>
      <c r="K127" s="262" t="n"/>
      <c r="L127" s="259" t="n"/>
      <c r="M127" s="259" t="n"/>
    </row>
    <row r="128">
      <c r="G128" s="355" t="inlineStr">
        <is>
          <t>Bienes y Servicios</t>
        </is>
      </c>
      <c r="H128" s="262" t="n"/>
      <c r="I128" s="262" t="n"/>
      <c r="J128" s="262" t="n"/>
      <c r="K128" s="262" t="n"/>
      <c r="L128" s="259" t="n"/>
      <c r="M128" s="259" t="n"/>
    </row>
    <row r="129">
      <c r="G129" s="355" t="inlineStr">
        <is>
          <t>Documental</t>
        </is>
      </c>
      <c r="H129" s="262" t="n"/>
      <c r="I129" s="262" t="n"/>
      <c r="J129" s="262" t="n"/>
      <c r="K129" s="262" t="n"/>
    </row>
    <row r="130">
      <c r="G130" s="355" t="inlineStr">
        <is>
          <t>Apoyo Académico</t>
        </is>
      </c>
      <c r="H130" s="262" t="n"/>
      <c r="I130" s="262" t="n"/>
      <c r="J130" s="262" t="n"/>
      <c r="K130" s="262" t="n"/>
    </row>
    <row r="131">
      <c r="G131" s="355" t="inlineStr">
        <is>
          <t>Control Interno</t>
        </is>
      </c>
      <c r="H131" s="262" t="n"/>
      <c r="I131" s="262" t="n"/>
      <c r="J131" s="262" t="n"/>
      <c r="K131" s="262" t="n"/>
    </row>
    <row r="132">
      <c r="G132" s="355" t="inlineStr">
        <is>
          <t>Control Disciplinario</t>
        </is>
      </c>
      <c r="H132" s="262" t="n"/>
      <c r="I132" s="262" t="n"/>
      <c r="J132" s="262" t="n"/>
      <c r="K132" s="262" t="n"/>
    </row>
    <row r="133">
      <c r="G133" s="355" t="inlineStr">
        <is>
          <t>Servicio de Atención al Ciudadano</t>
        </is>
      </c>
      <c r="H133" s="262" t="n"/>
      <c r="I133" s="262" t="n"/>
      <c r="J133" s="262" t="n"/>
      <c r="K133" s="262" t="n"/>
    </row>
  </sheetData>
  <sheetProtection selectLockedCells="0" selectUnlockedCells="0" algorithmName="SHA-512" sheet="1" objects="1" insertRows="1" insertHyperlinks="1" autoFilter="1" scenarios="1" formatColumns="1" deleteColumns="1" insertColumns="1" pivotTables="1" deleteRows="1" formatCells="1" saltValue="U7gtTvXnvHh2AOJ9h1GETw==" formatRows="1" sort="1" spinCount="100000" hashValue="YSnpPItEDKnF9VW5Pw7L09uNQXeKg8b76VLQ44z8KKyHjvgwmXuH78J2zGPSTNrq3oeIclq/6mOKlvtoEdnm5g=="/>
  <mergeCells count="84">
    <mergeCell ref="G19:L19"/>
    <mergeCell ref="J28:P60"/>
    <mergeCell ref="B2:C4"/>
    <mergeCell ref="L93:P93"/>
    <mergeCell ref="C89:F89"/>
    <mergeCell ref="Q27:Q28"/>
    <mergeCell ref="C88:F88"/>
    <mergeCell ref="Q17:Q18"/>
    <mergeCell ref="J77:P77"/>
    <mergeCell ref="C17:D17"/>
    <mergeCell ref="C93:F93"/>
    <mergeCell ref="M17:N17"/>
    <mergeCell ref="O17:P17"/>
    <mergeCell ref="J27:P27"/>
    <mergeCell ref="E5:M5"/>
    <mergeCell ref="C10:P11"/>
    <mergeCell ref="L95:P95"/>
    <mergeCell ref="E7:M8"/>
    <mergeCell ref="G18:L18"/>
    <mergeCell ref="G91:J91"/>
    <mergeCell ref="E13:P13"/>
    <mergeCell ref="C14:D14"/>
    <mergeCell ref="N8:P8"/>
    <mergeCell ref="G94:J94"/>
    <mergeCell ref="J62:P75"/>
    <mergeCell ref="J23:L24"/>
    <mergeCell ref="C20:D22"/>
    <mergeCell ref="J61:P61"/>
    <mergeCell ref="E12:H12"/>
    <mergeCell ref="C92:F92"/>
    <mergeCell ref="L89:P89"/>
    <mergeCell ref="H17:I17"/>
    <mergeCell ref="C80:P80"/>
    <mergeCell ref="L88:P88"/>
    <mergeCell ref="E24:G24"/>
    <mergeCell ref="C90:F90"/>
    <mergeCell ref="E17:G17"/>
    <mergeCell ref="E18:F18"/>
    <mergeCell ref="G88:J88"/>
    <mergeCell ref="C91:F91"/>
    <mergeCell ref="G90:J90"/>
    <mergeCell ref="J20:L22"/>
    <mergeCell ref="E6:M6"/>
    <mergeCell ref="L12:P12"/>
    <mergeCell ref="C26:P26"/>
    <mergeCell ref="M18:N19"/>
    <mergeCell ref="C16:P16"/>
    <mergeCell ref="C9:P9"/>
    <mergeCell ref="C12:D12"/>
    <mergeCell ref="J78:P78"/>
    <mergeCell ref="C94:F94"/>
    <mergeCell ref="C5:D8"/>
    <mergeCell ref="J17:L17"/>
    <mergeCell ref="C23:D23"/>
    <mergeCell ref="L90:P90"/>
    <mergeCell ref="E23:G23"/>
    <mergeCell ref="C95:F95"/>
    <mergeCell ref="E20:G22"/>
    <mergeCell ref="G95:J95"/>
    <mergeCell ref="G89:J89"/>
    <mergeCell ref="C24:D24"/>
    <mergeCell ref="C87:P87"/>
    <mergeCell ref="L91:P91"/>
    <mergeCell ref="N5:P5"/>
    <mergeCell ref="C15:P15"/>
    <mergeCell ref="H20:I22"/>
    <mergeCell ref="J76:P76"/>
    <mergeCell ref="E19:F19"/>
    <mergeCell ref="M23:N24"/>
    <mergeCell ref="O23:P24"/>
    <mergeCell ref="L92:P92"/>
    <mergeCell ref="N6:P6"/>
    <mergeCell ref="I12:J12"/>
    <mergeCell ref="C18:D19"/>
    <mergeCell ref="L94:P94"/>
    <mergeCell ref="H23:I24"/>
    <mergeCell ref="M20:P20"/>
    <mergeCell ref="O18:P19"/>
    <mergeCell ref="G93:J93"/>
    <mergeCell ref="N7:P7"/>
    <mergeCell ref="G92:J92"/>
    <mergeCell ref="E14:P14"/>
    <mergeCell ref="C27:I78"/>
    <mergeCell ref="C13:D13"/>
  </mergeCells>
  <dataValidations count="5">
    <dataValidation sqref="E20:G22" showDropDown="0" showInputMessage="1" showErrorMessage="1" allowBlank="1" type="list">
      <formula1>$J$110:$J$111</formula1>
    </dataValidation>
    <dataValidation sqref="J20:L22" showDropDown="0" showInputMessage="1" showErrorMessage="1" allowBlank="1" type="list">
      <formula1>$J$112:$J$118</formula1>
    </dataValidation>
    <dataValidation sqref="J17:L17" showDropDown="0" showInputMessage="1" showErrorMessage="1" allowBlank="1" type="list">
      <formula1>$J$107:$J$109</formula1>
    </dataValidation>
    <dataValidation sqref="E12:H12" showDropDown="0" showInputMessage="1" showErrorMessage="1" allowBlank="1" type="list">
      <formula1>$G$107:$G$110</formula1>
    </dataValidation>
    <dataValidation sqref="E13:P13" showDropDown="0" showInputMessage="1" showErrorMessage="1" allowBlank="1" type="list">
      <formula1>$G$111:$G$133</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48.xml><?xml version="1.0" encoding="utf-8"?>
<worksheet xmlns="http://schemas.openxmlformats.org/spreadsheetml/2006/main">
  <sheetPr codeName="Hoja135">
    <tabColor rgb="FFD5CA3D"/>
    <outlinePr summaryBelow="1" summaryRight="1"/>
    <pageSetUpPr fitToPage="1"/>
  </sheetPr>
  <dimension ref="A1:AB102"/>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Apoyo</t>
        </is>
      </c>
      <c r="F12" s="801" t="n"/>
      <c r="G12" s="801" t="n"/>
      <c r="H12" s="802" t="n"/>
      <c r="I12" s="763" t="inlineStr">
        <is>
          <t>NOMBRE DEL INDICADOR</t>
        </is>
      </c>
      <c r="J12" s="802" t="n"/>
      <c r="K12" s="463" t="inlineStr">
        <is>
          <t>Evaluación de los servicios prestados por Recursos Físicos y Servicios Generales</t>
        </is>
      </c>
      <c r="L12" s="801" t="n"/>
      <c r="M12" s="801" t="n"/>
      <c r="N12" s="801" t="n"/>
      <c r="O12" s="802" t="n"/>
      <c r="P12" s="245" t="n"/>
    </row>
    <row r="13" customFormat="1" s="243">
      <c r="B13" s="245" t="n"/>
      <c r="C13" s="684" t="inlineStr">
        <is>
          <t>PROCESO GESTIÓN</t>
        </is>
      </c>
      <c r="D13" s="802" t="n"/>
      <c r="E13" s="706" t="inlineStr">
        <is>
          <t>Bienes y Servicios</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Recursos Físicos</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0.95</v>
      </c>
      <c r="O17" s="802" t="n"/>
      <c r="P17" s="544" t="n"/>
    </row>
    <row r="18" customFormat="1" s="243">
      <c r="B18" s="245" t="n"/>
      <c r="C18" s="684" t="inlineStr">
        <is>
          <t>FORMULA</t>
        </is>
      </c>
      <c r="D18" s="800" t="n"/>
      <c r="E18" s="684" t="inlineStr">
        <is>
          <t>NUMERADOR</t>
        </is>
      </c>
      <c r="F18" s="802" t="n"/>
      <c r="G18" s="481" t="inlineStr">
        <is>
          <t>(Promedio de calificación del servicio)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Máxima calificación esperada</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0 - 69,9%</t>
        </is>
      </c>
      <c r="M22" s="328" t="inlineStr">
        <is>
          <t>70% - 84,9%</t>
        </is>
      </c>
      <c r="N22" s="329" t="inlineStr">
        <is>
          <t>85% - 95%</t>
        </is>
      </c>
      <c r="O22" s="255" t="inlineStr">
        <is>
          <t>95,1% - 100%</t>
        </is>
      </c>
      <c r="P22" s="245" t="n"/>
    </row>
    <row r="23" ht="26.25" customFormat="1" customHeight="1" s="243">
      <c r="B23" s="245" t="n"/>
      <c r="C23" s="684" t="inlineStr">
        <is>
          <t>ORIGEN DE DATOS NUMERADOR</t>
        </is>
      </c>
      <c r="D23" s="802" t="n"/>
      <c r="E23" s="411" t="inlineStr">
        <is>
          <t xml:space="preserve">Herramienta solicitudes de mantenimiento planta física administrativa </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11" t="inlineStr">
        <is>
          <t xml:space="preserve">Herramienta evaluación de servicios prestado </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Según el formato  REGISTRO Y CONTROL DE SOLICITUDES INTERNAS DE MANTENIMIENTO - absr059 (Digital) APLICATIVO SIS, se recibieron 141 solicitudes en total, desde el 10 de enero y hasta el 20 de marzo 2020, de las cuales se ejecutaron 137, quedando pendiente 4 por realizar, una vez atendida la solicitud, los usuarios diligenciaron en el aplicativo (SIS) el  formato EVALUACIÓN DEL SERVICIO DE MANTENIMIENTO - ABSr062.
Teniendo en cuenta el numero de solicitudes realizadas, se obtiene que para la parte administrativa se realizaron 49 requerimientos correspondientes a un 35% del total y para la parte académica que fueron 88 requerimientos con 63% del total y quedando 4 requerimientos académicos con un 2% sin ejecutar. Es de aclarar que estos datos se obtuvieron de los tres primeros meses del 2020 debido a la situación de emergencia sanitaria mundial por el COVID-19.</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5.75" customFormat="1" customHeight="1" s="243">
      <c r="B34" s="245" t="n"/>
      <c r="C34" s="803" t="n"/>
      <c r="I34" s="804" t="n"/>
      <c r="O34" s="804" t="n"/>
      <c r="P34" s="245" t="n"/>
    </row>
    <row r="35" ht="15.75" customFormat="1" customHeight="1" s="243">
      <c r="B35" s="245" t="n"/>
      <c r="C35" s="803" t="n"/>
      <c r="I35" s="804" t="n"/>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6.5" customFormat="1" customHeight="1" s="243">
      <c r="B38" s="245" t="n"/>
      <c r="C38" s="803" t="n"/>
      <c r="I38" s="804" t="n"/>
      <c r="J38" s="808" t="n"/>
      <c r="K38" s="808" t="n"/>
      <c r="L38" s="808" t="n"/>
      <c r="M38" s="808" t="n"/>
      <c r="N38" s="808" t="n"/>
      <c r="O38" s="807" t="n"/>
      <c r="P38" s="245" t="n"/>
    </row>
    <row r="39" ht="15.75" customFormat="1" customHeight="1" s="243">
      <c r="B39" s="245" t="n"/>
      <c r="C39" s="803" t="n"/>
      <c r="I39" s="804" t="n"/>
      <c r="J39" s="400" t="inlineStr">
        <is>
          <t>ACCIÓN FORMULADA</t>
        </is>
      </c>
      <c r="O39" s="804" t="n"/>
      <c r="P39" s="245" t="n"/>
    </row>
    <row r="40" ht="16.5" customFormat="1" customHeight="1" s="243">
      <c r="B40" s="245" t="n"/>
      <c r="C40" s="803" t="n"/>
      <c r="I40" s="804" t="n"/>
      <c r="J40" s="394" t="inlineStr">
        <is>
          <t>Debido a la situación de contingencia mundial lo cual llevo a realizar actividades administrativas y académicas mediante teletrabajo, no se recibieron más solicitudes de mantenimiento a través de la herramienta SIS, por tanto, se solicitará a la Comisión de Gestión la suspensión temporal de este indicador hasta que se retomen las actividades laborales de forma presencial.</t>
        </is>
      </c>
      <c r="O40" s="804" t="n"/>
      <c r="P40" s="245" t="n"/>
    </row>
    <row r="41" ht="15.75" customFormat="1" customHeight="1" s="243">
      <c r="B41" s="245" t="n"/>
      <c r="C41" s="803" t="n"/>
      <c r="I41" s="804" t="n"/>
      <c r="O41" s="804" t="n"/>
      <c r="P41" s="245" t="n"/>
    </row>
    <row r="42" ht="15.75" customFormat="1" customHeight="1" s="243">
      <c r="B42" s="245" t="n"/>
      <c r="C42" s="803" t="n"/>
      <c r="I42" s="804" t="n"/>
      <c r="O42" s="804" t="n"/>
      <c r="P42" s="245" t="n"/>
    </row>
    <row r="43" ht="15.75" customFormat="1" customHeight="1" s="243">
      <c r="B43" s="245" t="n"/>
      <c r="C43" s="803" t="n"/>
      <c r="I43" s="804" t="n"/>
      <c r="O43" s="804" t="n"/>
      <c r="P43" s="245" t="n"/>
    </row>
    <row r="44" ht="16.5" customFormat="1" customHeight="1" s="243">
      <c r="B44" s="245" t="n"/>
      <c r="C44" s="803" t="n"/>
      <c r="I44" s="804" t="n"/>
      <c r="J44" s="808" t="n"/>
      <c r="K44" s="808" t="n"/>
      <c r="L44" s="808" t="n"/>
      <c r="M44" s="808" t="n"/>
      <c r="N44" s="808" t="n"/>
      <c r="O44" s="807" t="n"/>
      <c r="P44" s="245" t="n"/>
    </row>
    <row r="45" ht="15.75" customFormat="1" customHeight="1" s="243">
      <c r="B45" s="245" t="n"/>
      <c r="C45" s="803" t="n"/>
      <c r="I45" s="804" t="n"/>
      <c r="J45" s="400" t="inlineStr">
        <is>
          <t xml:space="preserve">RESPONSABLE </t>
        </is>
      </c>
      <c r="O45" s="804" t="n"/>
      <c r="P45" s="245" t="n"/>
    </row>
    <row r="46" ht="15.75" customFormat="1" customHeight="1" s="243">
      <c r="B46" s="245" t="n"/>
      <c r="C46" s="803" t="n"/>
      <c r="I46" s="804" t="n"/>
      <c r="J46" s="402">
        <f>E14</f>
        <v/>
      </c>
      <c r="O46" s="804" t="n"/>
      <c r="P46" s="245" t="n"/>
    </row>
    <row r="47" ht="16.5" customFormat="1" customHeight="1" s="243">
      <c r="B47" s="245" t="n"/>
      <c r="C47" s="806" t="n"/>
      <c r="D47" s="808" t="n"/>
      <c r="E47" s="808" t="n"/>
      <c r="F47" s="808" t="n"/>
      <c r="G47" s="808" t="n"/>
      <c r="H47" s="808" t="n"/>
      <c r="I47" s="807" t="n"/>
      <c r="J47" s="418" t="n"/>
      <c r="K47" s="808" t="n"/>
      <c r="L47" s="808" t="n"/>
      <c r="M47" s="808" t="n"/>
      <c r="N47" s="808" t="n"/>
      <c r="O47" s="807" t="n"/>
      <c r="P47" s="245" t="n"/>
    </row>
    <row r="48" ht="16.5" customFormat="1" customHeight="1" s="243">
      <c r="B48" s="245" t="n"/>
      <c r="C48" s="319" t="n"/>
      <c r="D48" s="319" t="n"/>
      <c r="E48" s="319" t="n"/>
      <c r="F48" s="319" t="n"/>
      <c r="G48" s="319" t="n"/>
      <c r="H48" s="319" t="n"/>
      <c r="I48" s="319" t="n"/>
      <c r="J48" s="319" t="n"/>
      <c r="K48" s="319" t="n"/>
      <c r="L48" s="319" t="n"/>
      <c r="M48" s="319" t="n"/>
      <c r="N48" s="319" t="n"/>
      <c r="O48" s="319" t="n"/>
      <c r="P48" s="245" t="n"/>
    </row>
    <row r="49" ht="15" customFormat="1" customHeight="1" s="247">
      <c r="B49" s="246" t="n"/>
      <c r="C49" s="819" t="inlineStr">
        <is>
          <t>PERIODO DE EVALUACIÓN</t>
        </is>
      </c>
      <c r="D49" s="808" t="n"/>
      <c r="E49" s="808" t="n"/>
      <c r="F49" s="808" t="n"/>
      <c r="G49" s="808" t="n"/>
      <c r="H49" s="808" t="n"/>
      <c r="I49" s="808" t="n"/>
      <c r="J49" s="808" t="n"/>
      <c r="K49" s="808" t="n"/>
      <c r="L49" s="808" t="n"/>
      <c r="M49" s="808" t="n"/>
      <c r="N49" s="808" t="n"/>
      <c r="O49" s="807" t="n"/>
      <c r="P49" s="246" t="n"/>
    </row>
    <row r="50" customFormat="1" s="247">
      <c r="B50" s="246" t="n"/>
      <c r="C50" s="684" t="inlineStr">
        <is>
          <t>MES</t>
        </is>
      </c>
      <c r="D50" s="762">
        <f>IF(J23="MENSUAL","ENERO",IF(J23="TRIMESTRAL","MARZO",IF(J23="SEMESTRAL","JUNIO",IF(J23="ANUAL",YEAR(TODAY()),""))))</f>
        <v/>
      </c>
      <c r="E50" s="762">
        <f>IF(J23="MENSUAL","FEBRERO",IF(J23="TRIMESTRAL","JUNIO",IF(J23="SEMESTRAL","DICIEMBRE","")))</f>
        <v/>
      </c>
      <c r="F50" s="762">
        <f>IF(J23="MENSUAL","MARZO",IF(J23="TRIMESTRAL","SEPTIEMBRE",""))</f>
        <v/>
      </c>
      <c r="G50" s="762">
        <f>IF(J23="MENSUAL","ABRIL",IF(J23="TRIMESTRAL","DICIEMBRE",""))</f>
        <v/>
      </c>
      <c r="H50" s="762">
        <f>IF(J23="MENSUAL","MAYO","")</f>
        <v/>
      </c>
      <c r="I50" s="762">
        <f>IF(J23="MENSUAL","JUNIO","")</f>
        <v/>
      </c>
      <c r="J50" s="762">
        <f>IF(J23="MENSUAL","JULIO","")</f>
        <v/>
      </c>
      <c r="K50" s="762">
        <f>IF(J23="MENSUAL","AGOSTO","")</f>
        <v/>
      </c>
      <c r="L50" s="762">
        <f>IF(J23="MENSUAL","SEPTIEMBRE","")</f>
        <v/>
      </c>
      <c r="M50" s="762">
        <f>IF(J23="MENSUAL","OCTUBRE","")</f>
        <v/>
      </c>
      <c r="N50" s="762">
        <f>IF(J23="MENSUAL","NOVIEMBRE","")</f>
        <v/>
      </c>
      <c r="O50" s="762">
        <f>IF(J23="MENSUAL","DICIEMBRE","")</f>
        <v/>
      </c>
      <c r="P50" s="246" t="n"/>
    </row>
    <row r="51" ht="54" customFormat="1" customHeight="1" s="247">
      <c r="B51" s="246" t="n"/>
      <c r="C51" s="168">
        <f>G18</f>
        <v/>
      </c>
      <c r="D51" s="762" t="n">
        <v>137</v>
      </c>
      <c r="E51" s="762" t="n"/>
      <c r="F51" s="762" t="n"/>
      <c r="G51" s="762" t="n"/>
      <c r="H51" s="762" t="n"/>
      <c r="I51" s="762" t="n"/>
      <c r="J51" s="762" t="n"/>
      <c r="K51" s="762" t="n"/>
      <c r="L51" s="762" t="n"/>
      <c r="M51" s="762" t="n"/>
      <c r="N51" s="762" t="n"/>
      <c r="O51" s="762" t="n"/>
      <c r="P51" s="246" t="n"/>
    </row>
    <row r="52" ht="47.25" customFormat="1" customHeight="1" s="247">
      <c r="B52" s="246" t="n"/>
      <c r="C52" s="168">
        <f>G19</f>
        <v/>
      </c>
      <c r="D52" s="762" t="n">
        <v>141</v>
      </c>
      <c r="E52" s="762" t="n"/>
      <c r="F52" s="762" t="n"/>
      <c r="G52" s="762" t="n"/>
      <c r="H52" s="762" t="n"/>
      <c r="I52" s="762" t="n"/>
      <c r="J52" s="762" t="n"/>
      <c r="K52" s="762" t="n"/>
      <c r="L52" s="762" t="n"/>
      <c r="M52" s="762" t="n"/>
      <c r="N52" s="762" t="n"/>
      <c r="O52" s="762" t="n"/>
      <c r="P52" s="248" t="n"/>
    </row>
    <row r="53" customFormat="1" s="247">
      <c r="B53" s="246" t="n"/>
      <c r="C53" s="344" t="inlineStr">
        <is>
          <t xml:space="preserve">VALOR </t>
        </is>
      </c>
      <c r="D53" s="265">
        <f>IFERROR(IF($E$17=1,D51/D52,IF($E$17=2,D51,"")),"")</f>
        <v/>
      </c>
      <c r="E53" s="265">
        <f>IFERROR(IF($E$17=1,E51/E52,IF($E$17=2,E51,"")),"")</f>
        <v/>
      </c>
      <c r="F53" s="265">
        <f>IFERROR(IF($E$17=1,F51/F52,IF($E$17=2,F51,"")),"")</f>
        <v/>
      </c>
      <c r="G53" s="265">
        <f>IFERROR(IF($E$17=1,G51/G52,IF($E$17=2,G51,"")),"")</f>
        <v/>
      </c>
      <c r="H53" s="265">
        <f>IFERROR(IF($E$17=1,H51/H52,IF($E$17=2,H51,"")),"")</f>
        <v/>
      </c>
      <c r="I53" s="265">
        <f>IFERROR(IF($E$17=1,I51/I52,IF($E$17=2,I51,"")),"")</f>
        <v/>
      </c>
      <c r="J53" s="265">
        <f>IFERROR(IF($E$17=1,J51/J52,IF($E$17=2,J51,"")),"")</f>
        <v/>
      </c>
      <c r="K53" s="265">
        <f>IFERROR(IF($E$17=1,K51/K52,IF($E$17=2,K51,"")),"")</f>
        <v/>
      </c>
      <c r="L53" s="265">
        <f>IFERROR(IF($E$17=1,L51/L52,IF($E$17=2,L51,"")),"")</f>
        <v/>
      </c>
      <c r="M53" s="265">
        <f>IFERROR(IF($E$17=1,M51/M52,IF($E$17=2,M51,"")),"")</f>
        <v/>
      </c>
      <c r="N53" s="265">
        <f>IFERROR(IF($E$17=1,N51/N52,IF($E$17=2,N51,"")),"")</f>
        <v/>
      </c>
      <c r="O53" s="265">
        <f>IFERROR(IF($E$17=1,O51/O52,IF($E$17=2,O51,"")),"")</f>
        <v/>
      </c>
      <c r="P53" s="246" t="n"/>
    </row>
    <row r="54" customFormat="1" s="247">
      <c r="B54" s="246" t="n"/>
      <c r="C54" s="347" t="inlineStr">
        <is>
          <t>META PONDERADA</t>
        </is>
      </c>
      <c r="D54"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4" s="265">
        <f>IF(AND(N23="ANUAL",J23="MENSUAL"),N17/12+D54,IF(AND(N23="ANUAL",J23="TRIMESTRAL"),N17/4+D54,IF(AND(N23="ANUAL",J23="SEMESTRAL"),N17/2+D54,IF(AND(N23="SEMESTRAL",J23="MENSUAL"),N17/6+D54,IF(AND(N23="SEMESTRAL",J23="TRIMESTRAL"),N17/2+D54,IF(AND(N23="SEMESTRAL",J23="SEMESTRAL"),N17,IF(AND(N23="TRIMESTRAL",J23="MENSUAL"),N17/3+D54,IF(AND(N23="TRIMESTRAL",J23="TRIMESTRAL"),N17,IF(AND(N23="MENSUAL",J23="MENSUAL"),N17,"")))))))))</f>
        <v/>
      </c>
      <c r="F54" s="265">
        <f>IF(AND(N23="ANUAL",J23="MENSUAL"),N17/12+E54,IF(AND(N23="ANUAL",J23="TRIMESTRAL"),N17/4+E54,IF(AND(N23="SEMESTRAL",J23="MENSUAL"),N17/6+E54,IF(AND(N23="SEMESTRAL",J23="TRIMESTRAL"),N17/2,IF(AND(N23="TRIMESTRAL",J23="MENSUAL"),N17/3+E54,IF(AND(N23="TRIMESTRAL",J23="TRIMESTRAL"),N17,IF(AND(N23="MENSUAL",J23="MENSUAL"),N17,"")))))))</f>
        <v/>
      </c>
      <c r="G54" s="265">
        <f>IF(AND(N23="ANUAL",J23="MENSUAL"),N17/12+F54,IF(AND(N23="ANUAL",J23="TRIMESTRAL"),N17/4+F54,IF(AND(N23="SEMESTRAL",J23="MENSUAL"),N17/6+F54,IF(AND(N23="SEMESTRAL",J23="TRIMESTRAL"),N17/2+F54,IF(AND(N23="TRIMESTRAL",J23="MENSUAL"),N17/3,IF(AND(N23="TRIMESTRAL",J23="TRIMESTRAL"),N17,IF(AND(N23="MENSUAL",J23="MENSUAL"),N17,"")))))))</f>
        <v/>
      </c>
      <c r="H54" s="265">
        <f>IF(AND($N$23="ANUAL",$J$23="MENSUAL"),$N$17/12+G54,IF(AND(N23="SEMESTRAL",J23="MENSUAL"),N17/6+G54,IF(AND(N23="TRIMESTRAL",J23="MENSUAL"),N17/3+G54,IF(AND(N23="MENSUAL",J23="MENSUAL"),N17,""))))</f>
        <v/>
      </c>
      <c r="I54" s="265">
        <f>IF(AND($N$23="ANUAL",$J$23="MENSUAL"),$N$17/12+H54,IF(AND(N23="SEMESTRAL",J23="MENSUAL"),N17/6+H54,IF(AND(N23="TRIMESTRAL",J23="MENSUAL"),N17/3+H54,IF(AND(N23="MENSUAL",J23="MENSUAL"),N17,""))))</f>
        <v/>
      </c>
      <c r="J54" s="265">
        <f>IF(AND($N$23="ANUAL",$J$23="MENSUAL"),$N$17/12+I54,IF(AND(N23="SEMESTRAL",J23="MENSUAL"),N17/6,IF(AND(N23="TRIMESTRAL",J23="MENSUAL"),N17/3,IF(AND(N23="MENSUAL",J23="MENSUAL"),N17,""))))</f>
        <v/>
      </c>
      <c r="K54" s="265">
        <f>IF(AND($N$23="ANUAL",$J$23="MENSUAL"),$N$17/12+J54,IF(AND(N23="SEMESTRAL",J23="MENSUAL"),N17/6+J54,IF(AND(N23="TRIMESTRAL",J23="MENSUAL"),N17/3+J54,IF(AND(N23="MENSUAL",J23="MENSUAL"),N17,""))))</f>
        <v/>
      </c>
      <c r="L54" s="265">
        <f>IF(AND($N$23="ANUAL",$J$23="MENSUAL"),$N$17/12+K54,IF(AND(N23="SEMESTRAL",J23="MENSUAL"),N17/6+K54,IF(AND(N23="TRIMESTRAL",J23="MENSUAL"),N17/3+K54,IF(AND(N23="MENSUAL",J23="MENSUAL"),N17,""))))</f>
        <v/>
      </c>
      <c r="M54" s="265">
        <f>IF(AND($N$23="ANUAL",$J$23="MENSUAL"),$N$17/12+L54,IF(AND(N23="SEMESTRAL",J23="MENSUAL"),N17/6+L54,IF(AND(N23="TRIMESTRAL",J23="MENSUAL"),N17/3,IF(AND(N23="MENSUAL",J23="MENSUAL"),N17,""))))</f>
        <v/>
      </c>
      <c r="N54" s="265">
        <f>IF(AND($N$23="ANUAL",$J$23="MENSUAL"),$N$17/12+M54,IF(AND(N23="SEMESTRAL",J23="MENSUAL"),N17/6+M54,IF(AND(N23="TRIMESTRAL",J23="MENSUAL"),N17/3+M54,IF(AND(N23="MENSUAL",J23="MENSUAL"),N17,""))))</f>
        <v/>
      </c>
      <c r="O54" s="265">
        <f>IF(AND($N$23="ANUAL",$J$23="MENSUAL"),$N$17/12+N54,IF(AND(N23="SEMESTRAL",J23="MENSUAL"),N17/6+N54,IF(AND(N23="TRIMESTRAL",J23="MENSUAL"),N17/3+N54,IF(AND(N23="MENSUAL",J23="MENSUAL"),N17,""))))</f>
        <v/>
      </c>
      <c r="P54" s="246" t="n"/>
    </row>
    <row r="55" customFormat="1" s="247">
      <c r="B55" s="246" t="n"/>
      <c r="C55" s="319" t="n"/>
      <c r="D55" s="319" t="n"/>
      <c r="E55" s="319" t="n"/>
      <c r="F55" s="319" t="n"/>
      <c r="G55" s="319" t="n"/>
      <c r="H55" s="319" t="n"/>
      <c r="I55" s="319" t="n"/>
      <c r="J55" s="319" t="n"/>
      <c r="K55" s="319" t="n"/>
      <c r="L55" s="319" t="n"/>
      <c r="M55" s="319" t="n"/>
      <c r="N55" s="319" t="n"/>
      <c r="O55" s="319" t="n"/>
      <c r="P55" s="246" t="n"/>
    </row>
    <row r="56" customFormat="1" s="317">
      <c r="A56" s="316" t="n"/>
      <c r="B56" s="318" t="n"/>
      <c r="C56" s="779" t="inlineStr">
        <is>
          <t>NIVEL DE SEGREGACIÓN *</t>
        </is>
      </c>
      <c r="D56" s="805" t="n"/>
      <c r="E56" s="805" t="n"/>
      <c r="F56" s="805" t="n"/>
      <c r="G56" s="805" t="n"/>
      <c r="H56" s="805" t="n"/>
      <c r="I56" s="805" t="n"/>
      <c r="J56" s="805" t="n"/>
      <c r="K56" s="805" t="n"/>
      <c r="L56" s="805" t="n"/>
      <c r="M56" s="805" t="n"/>
      <c r="N56" s="805" t="n"/>
      <c r="O56" s="800" t="n"/>
      <c r="P56" s="318" t="n"/>
      <c r="Q56" s="316" t="n"/>
      <c r="R56" s="316" t="n"/>
      <c r="S56" s="316" t="n"/>
      <c r="T56" s="316" t="n"/>
      <c r="U56" s="316" t="n"/>
      <c r="V56" s="316" t="n"/>
      <c r="W56" s="316" t="n"/>
      <c r="X56" s="316" t="n"/>
      <c r="Y56" s="316" t="n"/>
      <c r="Z56" s="316" t="n"/>
      <c r="AA56" s="316" t="n"/>
      <c r="AB56" s="316" t="n"/>
    </row>
    <row r="57" customFormat="1" s="317">
      <c r="A57" s="316" t="n"/>
      <c r="B57" s="318" t="n"/>
      <c r="C57" s="781" t="inlineStr">
        <is>
          <t>UNIDAD SEGREGADA (Ej. Facultad, Programa Académico, Área)</t>
        </is>
      </c>
      <c r="D57" s="820" t="n"/>
      <c r="E57" s="820" t="n"/>
      <c r="F57" s="821" t="n"/>
      <c r="G57" s="781" t="inlineStr">
        <is>
          <t>RESULTADO</t>
        </is>
      </c>
      <c r="H57" s="820" t="n"/>
      <c r="I57" s="820" t="n"/>
      <c r="J57" s="821" t="n"/>
      <c r="K57" s="781" t="inlineStr">
        <is>
          <t>ANALISIS DE DATOS SEGREGADO</t>
        </is>
      </c>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392"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392"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5" t="n"/>
      <c r="D60" s="820" t="n"/>
      <c r="E60" s="820" t="n"/>
      <c r="F60" s="821" t="n"/>
      <c r="G60" s="392" t="n"/>
      <c r="H60" s="820" t="n"/>
      <c r="I60" s="820" t="n"/>
      <c r="J60" s="821" t="n"/>
      <c r="K60" s="785" t="n"/>
      <c r="L60" s="820" t="n"/>
      <c r="M60" s="820" t="n"/>
      <c r="N60" s="820" t="n"/>
      <c r="O60" s="821" t="n"/>
      <c r="P60" s="318" t="n"/>
      <c r="Q60" s="316" t="n"/>
      <c r="R60" s="316" t="n"/>
      <c r="S60" s="316" t="n"/>
      <c r="T60" s="316" t="n"/>
      <c r="U60" s="316" t="n"/>
      <c r="V60" s="316" t="n"/>
      <c r="W60" s="316" t="n"/>
      <c r="X60" s="316" t="n"/>
      <c r="Y60" s="316" t="n"/>
      <c r="Z60" s="316" t="n"/>
      <c r="AA60" s="316" t="n"/>
      <c r="AB60" s="316" t="n"/>
    </row>
    <row r="61" customFormat="1" s="317">
      <c r="A61" s="316" t="n"/>
      <c r="B61" s="318" t="n"/>
      <c r="C61" s="785" t="n"/>
      <c r="D61" s="820" t="n"/>
      <c r="E61" s="820" t="n"/>
      <c r="F61" s="821" t="n"/>
      <c r="G61" s="785" t="n"/>
      <c r="H61" s="820" t="n"/>
      <c r="I61" s="820" t="n"/>
      <c r="J61" s="821" t="n"/>
      <c r="K61" s="785" t="n"/>
      <c r="L61" s="820" t="n"/>
      <c r="M61" s="820" t="n"/>
      <c r="N61" s="820" t="n"/>
      <c r="O61" s="821" t="n"/>
      <c r="P61" s="318" t="n"/>
      <c r="Q61" s="316" t="n"/>
      <c r="R61" s="316" t="n"/>
      <c r="S61" s="316" t="n"/>
      <c r="T61" s="316" t="n"/>
      <c r="U61" s="316" t="n"/>
      <c r="V61" s="316" t="n"/>
      <c r="W61" s="316" t="n"/>
      <c r="X61" s="316" t="n"/>
      <c r="Y61" s="316" t="n"/>
      <c r="Z61" s="316" t="n"/>
      <c r="AA61" s="316" t="n"/>
      <c r="AB61" s="316" t="n"/>
    </row>
    <row r="62" customFormat="1" s="317">
      <c r="A62" s="316" t="n"/>
      <c r="B62" s="318" t="n"/>
      <c r="C62" s="785" t="n"/>
      <c r="D62" s="820" t="n"/>
      <c r="E62" s="820" t="n"/>
      <c r="F62" s="821" t="n"/>
      <c r="G62" s="785" t="n"/>
      <c r="H62" s="820" t="n"/>
      <c r="I62" s="820" t="n"/>
      <c r="J62" s="821" t="n"/>
      <c r="K62" s="785" t="n"/>
      <c r="L62" s="820" t="n"/>
      <c r="M62" s="820" t="n"/>
      <c r="N62" s="820" t="n"/>
      <c r="O62" s="821" t="n"/>
      <c r="P62" s="318" t="n"/>
      <c r="Q62" s="316" t="n"/>
      <c r="R62" s="316" t="n"/>
      <c r="S62" s="316" t="n"/>
      <c r="T62" s="316" t="n"/>
      <c r="U62" s="316" t="n"/>
      <c r="V62" s="316" t="n"/>
      <c r="W62" s="316" t="n"/>
      <c r="X62" s="316" t="n"/>
      <c r="Y62" s="316" t="n"/>
      <c r="Z62" s="316" t="n"/>
      <c r="AA62" s="316" t="n"/>
      <c r="AB62" s="316" t="n"/>
    </row>
    <row r="63" customFormat="1" s="317">
      <c r="A63" s="316" t="n"/>
      <c r="B63" s="318" t="n"/>
      <c r="C63" s="785" t="n"/>
      <c r="D63" s="820" t="n"/>
      <c r="E63" s="820" t="n"/>
      <c r="F63" s="821" t="n"/>
      <c r="G63" s="785" t="n"/>
      <c r="H63" s="820" t="n"/>
      <c r="I63" s="820" t="n"/>
      <c r="J63" s="821" t="n"/>
      <c r="K63" s="785" t="n"/>
      <c r="L63" s="820" t="n"/>
      <c r="M63" s="820" t="n"/>
      <c r="N63" s="820" t="n"/>
      <c r="O63" s="821" t="n"/>
      <c r="P63" s="318" t="n"/>
      <c r="Q63" s="316" t="n"/>
      <c r="R63" s="316" t="n"/>
      <c r="S63" s="316" t="n"/>
      <c r="T63" s="316" t="n"/>
      <c r="U63" s="316" t="n"/>
      <c r="V63" s="316" t="n"/>
      <c r="W63" s="316" t="n"/>
      <c r="X63" s="316" t="n"/>
      <c r="Y63" s="316" t="n"/>
      <c r="Z63" s="316" t="n"/>
      <c r="AA63" s="316" t="n"/>
      <c r="AB63" s="316" t="n"/>
    </row>
    <row r="64" customFormat="1" s="317">
      <c r="A64" s="316" t="n"/>
      <c r="B64" s="318" t="n"/>
      <c r="C64" s="788" t="n"/>
      <c r="D64" s="812" t="n"/>
      <c r="E64" s="812" t="n"/>
      <c r="F64" s="812" t="n"/>
      <c r="G64" s="788" t="n"/>
      <c r="H64" s="812" t="n"/>
      <c r="I64" s="812" t="n"/>
      <c r="J64" s="812" t="n"/>
      <c r="K64" s="788" t="n"/>
      <c r="L64" s="812" t="n"/>
      <c r="M64" s="812" t="n"/>
      <c r="N64" s="812" t="n"/>
      <c r="O64" s="812" t="n"/>
      <c r="P64" s="318" t="n"/>
      <c r="Q64" s="316" t="n"/>
      <c r="R64" s="316" t="n"/>
      <c r="S64" s="316" t="n"/>
      <c r="T64" s="316" t="n"/>
      <c r="U64" s="316" t="n"/>
      <c r="V64" s="316" t="n"/>
      <c r="W64" s="316" t="n"/>
      <c r="X64" s="316" t="n"/>
      <c r="Y64" s="316" t="n"/>
      <c r="Z64" s="316" t="n"/>
      <c r="AA64" s="316" t="n"/>
      <c r="AB64" s="316" t="n"/>
    </row>
    <row r="65" customFormat="1" s="317">
      <c r="A65" s="316" t="n"/>
      <c r="B65" s="318" t="n"/>
      <c r="C65" s="349" t="n"/>
      <c r="D65" s="350" t="n"/>
      <c r="E65" s="350" t="n"/>
      <c r="F65" s="350" t="n"/>
      <c r="G65" s="350" t="n"/>
      <c r="H65" s="350" t="n"/>
      <c r="I65" s="350" t="n"/>
      <c r="J65" s="350" t="n"/>
      <c r="K65" s="350" t="n"/>
      <c r="L65" s="350" t="n"/>
      <c r="M65" s="350" t="n"/>
      <c r="N65" s="350" t="n"/>
      <c r="O65" s="350" t="n"/>
      <c r="P65" s="318" t="n"/>
      <c r="Q65" s="316" t="n"/>
      <c r="R65" s="316" t="n"/>
      <c r="S65" s="316" t="n"/>
      <c r="T65" s="316" t="n"/>
      <c r="U65" s="316" t="n"/>
      <c r="V65" s="316" t="n"/>
      <c r="W65" s="316" t="n"/>
      <c r="X65" s="316" t="n"/>
      <c r="Y65" s="316" t="n"/>
      <c r="Z65" s="316" t="n"/>
      <c r="AA65" s="316" t="n"/>
      <c r="AB65" s="316" t="n"/>
    </row>
    <row r="66" customFormat="1" s="317">
      <c r="A66" s="316" t="n"/>
      <c r="B66" s="318" t="n"/>
      <c r="C66" s="349" t="n"/>
      <c r="D66" s="350" t="n"/>
      <c r="E66" s="350" t="n"/>
      <c r="F66" s="350" t="n"/>
      <c r="G66" s="350" t="n"/>
      <c r="H66" s="350" t="n"/>
      <c r="I66" s="350" t="n"/>
      <c r="J66" s="350" t="n"/>
      <c r="K66" s="350" t="n"/>
      <c r="L66" s="350" t="n"/>
      <c r="M66" s="350" t="n"/>
      <c r="N66" s="350" t="n"/>
      <c r="O66" s="350" t="n"/>
      <c r="P66" s="318" t="n"/>
      <c r="Q66" s="316" t="n"/>
      <c r="R66" s="316" t="n"/>
      <c r="S66" s="316" t="n"/>
      <c r="T66" s="316" t="n"/>
      <c r="U66" s="316" t="n"/>
      <c r="V66" s="316" t="n"/>
      <c r="W66" s="316" t="n"/>
      <c r="X66" s="316" t="n"/>
      <c r="Y66" s="316" t="n"/>
      <c r="Z66" s="316" t="n"/>
      <c r="AA66" s="316" t="n"/>
      <c r="AB66" s="316" t="n"/>
    </row>
    <row r="67" customFormat="1" s="317">
      <c r="A67" s="316" t="n"/>
      <c r="B67" s="318" t="n"/>
      <c r="C67" s="349" t="n"/>
      <c r="D67" s="350" t="n"/>
      <c r="E67" s="350" t="n"/>
      <c r="F67" s="350" t="n"/>
      <c r="G67" s="350" t="n"/>
      <c r="H67" s="350" t="n"/>
      <c r="I67" s="350" t="n"/>
      <c r="J67" s="350" t="n"/>
      <c r="K67" s="350" t="n"/>
      <c r="L67" s="350" t="n"/>
      <c r="M67" s="350" t="n"/>
      <c r="N67" s="350" t="n"/>
      <c r="O67" s="350" t="n"/>
      <c r="P67" s="318" t="n"/>
      <c r="Q67" s="316" t="n"/>
      <c r="R67" s="316" t="n"/>
      <c r="S67" s="316" t="n"/>
      <c r="T67" s="316" t="n"/>
      <c r="U67" s="316" t="n"/>
      <c r="V67" s="316" t="n"/>
      <c r="W67" s="316" t="n"/>
      <c r="X67" s="316" t="n"/>
      <c r="Y67" s="316" t="n"/>
      <c r="Z67" s="316" t="n"/>
      <c r="AA67" s="316" t="n"/>
      <c r="AB67" s="316"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259" t="n"/>
      <c r="H72" s="259" t="n"/>
      <c r="I72" s="259" t="n"/>
      <c r="J72" s="259" t="n"/>
      <c r="K72" s="259" t="n"/>
      <c r="L72" s="259" t="n"/>
      <c r="M72" s="259" t="n"/>
      <c r="N72" s="259" t="n"/>
      <c r="O72" s="259" t="n"/>
    </row>
    <row r="73" customFormat="1" s="260">
      <c r="C73" s="259" t="n"/>
      <c r="D73" s="259" t="n"/>
      <c r="E73" s="259" t="n"/>
      <c r="F73" s="259" t="n"/>
      <c r="G73" s="259" t="n"/>
      <c r="H73" s="259" t="n"/>
      <c r="I73" s="259" t="n"/>
      <c r="J73" s="259" t="n"/>
      <c r="K73" s="259" t="n"/>
      <c r="L73" s="259" t="n"/>
      <c r="M73" s="259" t="n"/>
      <c r="N73" s="259" t="n"/>
      <c r="O73" s="259" t="n"/>
    </row>
    <row r="74" customFormat="1" s="260">
      <c r="C74" s="259" t="n"/>
      <c r="D74" s="259" t="n"/>
      <c r="E74" s="259" t="n"/>
      <c r="F74" s="259" t="n"/>
      <c r="G74" s="259" t="n"/>
      <c r="H74" s="259" t="n"/>
      <c r="I74" s="259" t="n"/>
      <c r="J74" s="259" t="n"/>
      <c r="K74" s="259" t="n"/>
      <c r="L74" s="259" t="n"/>
      <c r="M74" s="259" t="n"/>
      <c r="N74" s="259" t="n"/>
      <c r="O74" s="259" t="n"/>
    </row>
    <row r="75" customFormat="1" s="260">
      <c r="C75" s="259" t="n"/>
      <c r="D75" s="259" t="n"/>
      <c r="E75" s="259" t="n"/>
      <c r="F75" s="259" t="n"/>
      <c r="G75" s="259" t="n"/>
      <c r="H75" s="259" t="n"/>
      <c r="I75" s="259" t="n"/>
      <c r="J75" s="259" t="n"/>
      <c r="K75" s="259" t="n"/>
      <c r="L75" s="259" t="n"/>
      <c r="M75" s="259" t="n"/>
      <c r="N75" s="259" t="n"/>
      <c r="O75" s="259" t="n"/>
    </row>
    <row r="76" customFormat="1" s="260">
      <c r="C76" s="259" t="n"/>
      <c r="D76" s="259" t="n"/>
      <c r="E76" s="259" t="n"/>
      <c r="F76" s="259" t="n"/>
      <c r="G76" s="355" t="inlineStr">
        <is>
          <t>Estratégico</t>
        </is>
      </c>
      <c r="H76" s="262" t="n"/>
      <c r="I76" s="262" t="n"/>
      <c r="J76" s="355" t="inlineStr">
        <is>
          <t>Eficacia</t>
        </is>
      </c>
      <c r="K76" s="259" t="n"/>
      <c r="L76" s="259" t="n"/>
      <c r="M76" s="259" t="n"/>
      <c r="N76" s="259" t="n"/>
      <c r="O76" s="259" t="n"/>
    </row>
    <row r="77" customFormat="1" s="260">
      <c r="C77" s="259" t="n"/>
      <c r="D77" s="259" t="n"/>
      <c r="E77" s="259" t="n"/>
      <c r="F77" s="259" t="n"/>
      <c r="G77" s="355" t="inlineStr">
        <is>
          <t>Misional</t>
        </is>
      </c>
      <c r="H77" s="262" t="n"/>
      <c r="I77" s="262" t="n"/>
      <c r="J77" s="355" t="inlineStr">
        <is>
          <t>Eficiencia</t>
        </is>
      </c>
      <c r="K77" s="259" t="n"/>
      <c r="L77" s="259" t="n"/>
      <c r="M77" s="259" t="n"/>
      <c r="N77" s="259" t="n"/>
      <c r="O77" s="259" t="n"/>
    </row>
    <row r="78" customFormat="1" s="260">
      <c r="C78" s="259" t="n"/>
      <c r="D78" s="259" t="n"/>
      <c r="E78" s="259" t="n"/>
      <c r="F78" s="259" t="n"/>
      <c r="G78" s="355" t="inlineStr">
        <is>
          <t>Apoyo</t>
        </is>
      </c>
      <c r="H78" s="262" t="n"/>
      <c r="I78" s="262" t="n"/>
      <c r="J78" s="355" t="inlineStr">
        <is>
          <t>Acreditación</t>
        </is>
      </c>
      <c r="K78" s="259" t="n"/>
      <c r="L78" s="259" t="n"/>
      <c r="M78" s="259" t="n"/>
      <c r="N78" s="259" t="n"/>
      <c r="O78" s="259" t="n"/>
    </row>
    <row r="79" customFormat="1" s="260">
      <c r="C79" s="259" t="n"/>
      <c r="D79" s="259" t="n"/>
      <c r="E79" s="259" t="n"/>
      <c r="F79" s="259" t="n"/>
      <c r="G79" s="355" t="inlineStr">
        <is>
          <t>Seguimiento, Medición, Análisis y Evaluación</t>
        </is>
      </c>
      <c r="H79" s="262" t="n"/>
      <c r="I79" s="262" t="n"/>
      <c r="J79" s="355" t="inlineStr">
        <is>
          <t>Positiva</t>
        </is>
      </c>
      <c r="K79" s="259" t="n"/>
      <c r="L79" s="259" t="n"/>
      <c r="M79" s="259" t="n"/>
      <c r="N79" s="259" t="n"/>
      <c r="O79" s="259" t="n"/>
    </row>
    <row r="80" customFormat="1" s="260">
      <c r="C80" s="259" t="n"/>
      <c r="D80" s="259" t="n"/>
      <c r="E80" s="259" t="n"/>
      <c r="F80" s="259" t="n"/>
      <c r="G80" s="355" t="inlineStr">
        <is>
          <t>Direccionamiento Estratégico</t>
        </is>
      </c>
      <c r="H80" s="262" t="n"/>
      <c r="I80" s="262" t="n"/>
      <c r="J80" s="355" t="inlineStr">
        <is>
          <t>Negativa</t>
        </is>
      </c>
      <c r="K80" s="259" t="n"/>
      <c r="L80" s="259" t="n"/>
      <c r="M80" s="259" t="n"/>
      <c r="N80" s="259" t="n"/>
      <c r="O80" s="259" t="n"/>
    </row>
    <row r="81" customFormat="1" s="260">
      <c r="C81" s="259" t="n"/>
      <c r="D81" s="259" t="n"/>
      <c r="E81" s="259" t="n"/>
      <c r="F81" s="259" t="n"/>
      <c r="G81" s="355" t="inlineStr">
        <is>
          <t>Planeación Institucional</t>
        </is>
      </c>
      <c r="H81" s="262" t="n"/>
      <c r="I81" s="262" t="n"/>
      <c r="J81" s="355" t="inlineStr">
        <is>
          <t>Por Unidad Regional</t>
        </is>
      </c>
      <c r="K81" s="259" t="n"/>
      <c r="L81" s="259" t="n"/>
      <c r="M81" s="259" t="n"/>
      <c r="N81" s="259" t="n"/>
      <c r="O81" s="259" t="n"/>
    </row>
    <row r="82" customFormat="1" s="260">
      <c r="C82" s="259" t="n"/>
      <c r="D82" s="259" t="n"/>
      <c r="E82" s="259" t="n"/>
      <c r="F82" s="259" t="n"/>
      <c r="G82" s="355" t="inlineStr">
        <is>
          <t>Proyectos Especiales y Relaciones Interinstitucionales</t>
        </is>
      </c>
      <c r="H82" s="262" t="n"/>
      <c r="I82" s="262" t="n"/>
      <c r="J82" s="355" t="inlineStr">
        <is>
          <t>Por Facultad</t>
        </is>
      </c>
      <c r="K82" s="259" t="n"/>
      <c r="L82" s="259" t="n"/>
      <c r="M82" s="259" t="n"/>
      <c r="N82" s="259" t="n"/>
      <c r="O82" s="259" t="n"/>
    </row>
    <row r="83" customFormat="1" s="260">
      <c r="C83" s="259" t="n"/>
      <c r="D83" s="259" t="n"/>
      <c r="E83" s="259" t="n"/>
      <c r="F83" s="259" t="n"/>
      <c r="G83" s="355" t="inlineStr">
        <is>
          <t>Sistemas Integrados</t>
        </is>
      </c>
      <c r="H83" s="262" t="n"/>
      <c r="I83" s="262" t="n"/>
      <c r="J83" s="355" t="inlineStr">
        <is>
          <t>Por Programa Académico</t>
        </is>
      </c>
      <c r="K83" s="259" t="n"/>
      <c r="L83" s="259" t="n"/>
      <c r="M83" s="259" t="n"/>
      <c r="N83" s="259" t="n"/>
      <c r="O83" s="259" t="n"/>
    </row>
    <row r="84" customFormat="1" s="260">
      <c r="C84" s="259" t="n"/>
      <c r="D84" s="259" t="n"/>
      <c r="E84" s="259" t="n"/>
      <c r="F84" s="259" t="n"/>
      <c r="G84" s="355" t="inlineStr">
        <is>
          <t>Autoevaluación y Acreditación</t>
        </is>
      </c>
      <c r="H84" s="262" t="n"/>
      <c r="I84" s="262" t="n"/>
      <c r="J84" s="355" t="inlineStr">
        <is>
          <t>Por área</t>
        </is>
      </c>
      <c r="K84" s="259" t="n"/>
      <c r="L84" s="259" t="n"/>
      <c r="M84" s="259" t="n"/>
      <c r="N84" s="259" t="n"/>
      <c r="O84" s="259" t="n"/>
    </row>
    <row r="85" customFormat="1" s="260">
      <c r="C85" s="259" t="n"/>
      <c r="D85" s="259" t="n"/>
      <c r="E85" s="259" t="n"/>
      <c r="F85" s="259" t="n"/>
      <c r="G85" s="355" t="inlineStr">
        <is>
          <t>Comunicaciones</t>
        </is>
      </c>
      <c r="H85" s="262" t="n"/>
      <c r="I85" s="262" t="n"/>
      <c r="J85" s="355" t="inlineStr">
        <is>
          <t>Por Laboratorio</t>
        </is>
      </c>
      <c r="K85" s="259" t="n"/>
      <c r="L85" s="259" t="n"/>
      <c r="M85" s="259" t="n"/>
      <c r="N85" s="259" t="n"/>
      <c r="O85" s="259" t="n"/>
    </row>
    <row r="86" customFormat="1" s="260">
      <c r="C86" s="259" t="n"/>
      <c r="D86" s="259" t="n"/>
      <c r="E86" s="259" t="n"/>
      <c r="F86" s="259" t="n"/>
      <c r="G86" s="355" t="inlineStr">
        <is>
          <t>Formación y Aprendizaje</t>
        </is>
      </c>
      <c r="H86" s="262" t="n"/>
      <c r="I86" s="262" t="n"/>
      <c r="J86" s="355" t="inlineStr">
        <is>
          <t>Otros</t>
        </is>
      </c>
      <c r="K86" s="259" t="n"/>
      <c r="L86" s="259" t="n"/>
      <c r="M86" s="259" t="n"/>
      <c r="N86" s="259" t="n"/>
      <c r="O86" s="259" t="n"/>
    </row>
    <row r="87" customFormat="1" s="260">
      <c r="C87" s="259" t="n"/>
      <c r="D87" s="259" t="n"/>
      <c r="E87" s="259" t="n"/>
      <c r="F87" s="259" t="n"/>
      <c r="G87" s="355" t="inlineStr">
        <is>
          <t>Ciencia, Tecnología e Innovación</t>
        </is>
      </c>
      <c r="H87" s="262" t="n"/>
      <c r="I87" s="262" t="n"/>
      <c r="J87" s="355" t="inlineStr">
        <is>
          <t>No Aplica</t>
        </is>
      </c>
      <c r="K87" s="259" t="n"/>
      <c r="L87" s="259" t="n"/>
      <c r="M87" s="259" t="n"/>
      <c r="N87" s="259" t="n"/>
      <c r="O87" s="259" t="n"/>
    </row>
    <row r="88">
      <c r="G88" s="355" t="inlineStr">
        <is>
          <t>Interacción Social Universitaria</t>
        </is>
      </c>
      <c r="H88" s="262" t="n"/>
      <c r="I88" s="262" t="n"/>
      <c r="J88" s="262" t="n"/>
      <c r="K88" s="259" t="n"/>
      <c r="L88" s="259" t="n"/>
    </row>
    <row r="89">
      <c r="G89" s="355" t="inlineStr">
        <is>
          <t>Bienestar Universitario</t>
        </is>
      </c>
      <c r="H89" s="262" t="n"/>
      <c r="I89" s="262" t="n"/>
      <c r="J89" s="262" t="n"/>
      <c r="K89" s="259" t="n"/>
      <c r="L89" s="259" t="n"/>
    </row>
    <row r="90">
      <c r="G90" s="355" t="inlineStr">
        <is>
          <t>Admisiones y Registro</t>
        </is>
      </c>
      <c r="H90" s="262" t="n"/>
      <c r="I90" s="262" t="n"/>
      <c r="J90" s="262" t="n"/>
      <c r="K90" s="259" t="n"/>
      <c r="L90" s="259" t="n"/>
    </row>
    <row r="91">
      <c r="G91" s="355" t="inlineStr">
        <is>
          <t>Graduados</t>
        </is>
      </c>
      <c r="H91" s="262" t="n"/>
      <c r="I91" s="262" t="n"/>
      <c r="J91" s="262" t="n"/>
      <c r="K91" s="259" t="n"/>
      <c r="L91" s="259" t="n"/>
    </row>
    <row r="92">
      <c r="G92" s="355" t="inlineStr">
        <is>
          <t>Dialogando con el Mundo</t>
        </is>
      </c>
      <c r="H92" s="262" t="n"/>
      <c r="I92" s="262" t="n"/>
      <c r="J92" s="262" t="n"/>
      <c r="K92" s="259" t="n"/>
      <c r="L92" s="259" t="n"/>
    </row>
    <row r="93">
      <c r="G93" s="355" t="inlineStr">
        <is>
          <t>Talento Humano</t>
        </is>
      </c>
      <c r="H93" s="262" t="n"/>
      <c r="I93" s="262" t="n"/>
      <c r="J93" s="262" t="n"/>
      <c r="K93" s="259" t="n"/>
      <c r="L93" s="259" t="n"/>
    </row>
    <row r="94">
      <c r="G94" s="355" t="inlineStr">
        <is>
          <t>Jurídica</t>
        </is>
      </c>
      <c r="H94" s="262" t="n"/>
      <c r="I94" s="262" t="n"/>
      <c r="J94" s="262" t="n"/>
      <c r="K94" s="259" t="n"/>
      <c r="L94" s="259" t="n"/>
    </row>
    <row r="95">
      <c r="G95" s="355" t="inlineStr">
        <is>
          <t>Financiera</t>
        </is>
      </c>
      <c r="H95" s="262" t="n"/>
      <c r="I95" s="262" t="n"/>
      <c r="J95" s="262" t="n"/>
      <c r="K95" s="259" t="n"/>
      <c r="L95" s="259" t="n"/>
    </row>
    <row r="96">
      <c r="G96" s="355" t="inlineStr">
        <is>
          <t>Sistemas y Tecnología</t>
        </is>
      </c>
      <c r="H96" s="262" t="n"/>
      <c r="I96" s="262" t="n"/>
      <c r="J96" s="262" t="n"/>
      <c r="K96" s="259" t="n"/>
      <c r="L96" s="259" t="n"/>
    </row>
    <row r="97">
      <c r="G97" s="355" t="inlineStr">
        <is>
          <t>Bienes y Servicios</t>
        </is>
      </c>
      <c r="H97" s="262" t="n"/>
      <c r="I97" s="262" t="n"/>
      <c r="J97" s="262" t="n"/>
      <c r="K97" s="259" t="n"/>
      <c r="L97" s="259" t="n"/>
    </row>
    <row r="98">
      <c r="G98" s="355" t="inlineStr">
        <is>
          <t>Documental</t>
        </is>
      </c>
      <c r="H98" s="262" t="n"/>
      <c r="I98" s="262" t="n"/>
      <c r="J98" s="262" t="n"/>
    </row>
    <row r="99">
      <c r="G99" s="355" t="inlineStr">
        <is>
          <t>Apoyo Académico</t>
        </is>
      </c>
      <c r="H99" s="262" t="n"/>
      <c r="I99" s="262" t="n"/>
      <c r="J99" s="262" t="n"/>
    </row>
    <row r="100">
      <c r="G100" s="355" t="inlineStr">
        <is>
          <t>Control Interno</t>
        </is>
      </c>
      <c r="H100" s="262" t="n"/>
      <c r="I100" s="262" t="n"/>
      <c r="J100" s="262" t="n"/>
    </row>
    <row r="101">
      <c r="G101" s="355" t="inlineStr">
        <is>
          <t>Control Disciplinario</t>
        </is>
      </c>
      <c r="H101" s="262" t="n"/>
      <c r="I101" s="262" t="n"/>
      <c r="J101" s="262" t="n"/>
    </row>
    <row r="102">
      <c r="G102" s="355" t="inlineStr">
        <is>
          <t>Servicio de Atención al Ciudadano</t>
        </is>
      </c>
      <c r="H102" s="262" t="n"/>
      <c r="I102" s="262" t="n"/>
      <c r="J102" s="262" t="n"/>
    </row>
  </sheetData>
  <sheetProtection selectLockedCells="0" selectUnlockedCells="0" algorithmName="SHA-512" sheet="1" objects="1" insertRows="1" insertHyperlinks="1" autoFilter="1" scenarios="1" formatColumns="1" deleteColumns="1" insertColumns="1" pivotTables="1" deleteRows="1" formatCells="1" saltValue="ULNTIEn7U7ZmB28lr1VmHA==" formatRows="1" sort="1" spinCount="100000" hashValue="ThDuTsTD1IFqXBJ4H/qak1hh/3o5agc9Mxb99CL1NAVQxb10TVXHlTQTAJYW3lXwkSA54T7bI52CLqoAJkmS/Q=="/>
  <mergeCells count="84">
    <mergeCell ref="L17:M17"/>
    <mergeCell ref="C61:F61"/>
    <mergeCell ref="K64:O64"/>
    <mergeCell ref="B2:C4"/>
    <mergeCell ref="J28:O38"/>
    <mergeCell ref="C62:F62"/>
    <mergeCell ref="C15:O15"/>
    <mergeCell ref="C64:F64"/>
    <mergeCell ref="J20:K22"/>
    <mergeCell ref="E6:L6"/>
    <mergeCell ref="C26:O26"/>
    <mergeCell ref="C63:F63"/>
    <mergeCell ref="C17:D17"/>
    <mergeCell ref="G57:J57"/>
    <mergeCell ref="C16:O16"/>
    <mergeCell ref="M5:O5"/>
    <mergeCell ref="C27:I47"/>
    <mergeCell ref="G58:J58"/>
    <mergeCell ref="L23:M24"/>
    <mergeCell ref="N23:O24"/>
    <mergeCell ref="C14:D14"/>
    <mergeCell ref="M6:O6"/>
    <mergeCell ref="E14:O14"/>
    <mergeCell ref="K60:O60"/>
    <mergeCell ref="C20:D22"/>
    <mergeCell ref="E12:H12"/>
    <mergeCell ref="J47:O47"/>
    <mergeCell ref="H17:I17"/>
    <mergeCell ref="G61:J61"/>
    <mergeCell ref="K12:O12"/>
    <mergeCell ref="G62:J62"/>
    <mergeCell ref="E24:G24"/>
    <mergeCell ref="E17:G17"/>
    <mergeCell ref="L20:O20"/>
    <mergeCell ref="C56:O56"/>
    <mergeCell ref="K57:O57"/>
    <mergeCell ref="E18:F18"/>
    <mergeCell ref="J27:O27"/>
    <mergeCell ref="J40:O44"/>
    <mergeCell ref="J45:O45"/>
    <mergeCell ref="C57:F57"/>
    <mergeCell ref="P27:P28"/>
    <mergeCell ref="G60:J60"/>
    <mergeCell ref="E7:L8"/>
    <mergeCell ref="P17:P18"/>
    <mergeCell ref="G59:J59"/>
    <mergeCell ref="G19:K19"/>
    <mergeCell ref="E13:O13"/>
    <mergeCell ref="C58:F58"/>
    <mergeCell ref="J46:O46"/>
    <mergeCell ref="N17:O17"/>
    <mergeCell ref="C12:D12"/>
    <mergeCell ref="K59:O59"/>
    <mergeCell ref="J23:K24"/>
    <mergeCell ref="C5:D8"/>
    <mergeCell ref="C23:D23"/>
    <mergeCell ref="K61:O61"/>
    <mergeCell ref="E23:G23"/>
    <mergeCell ref="L18:M19"/>
    <mergeCell ref="C60:F60"/>
    <mergeCell ref="E20:G22"/>
    <mergeCell ref="K62:O62"/>
    <mergeCell ref="C24:D24"/>
    <mergeCell ref="G64:J64"/>
    <mergeCell ref="M7:O7"/>
    <mergeCell ref="G63:J63"/>
    <mergeCell ref="E5:L5"/>
    <mergeCell ref="H20:I22"/>
    <mergeCell ref="C10:O11"/>
    <mergeCell ref="K63:O63"/>
    <mergeCell ref="E19:F19"/>
    <mergeCell ref="C49:O49"/>
    <mergeCell ref="M8:O8"/>
    <mergeCell ref="G18:K18"/>
    <mergeCell ref="I12:J12"/>
    <mergeCell ref="K58:O58"/>
    <mergeCell ref="C18:D19"/>
    <mergeCell ref="H23:I24"/>
    <mergeCell ref="J39:O39"/>
    <mergeCell ref="N18:O19"/>
    <mergeCell ref="C9:O9"/>
    <mergeCell ref="C59:F59"/>
    <mergeCell ref="C13:D13"/>
    <mergeCell ref="J17:K17"/>
  </mergeCells>
  <dataValidations count="5">
    <dataValidation sqref="E13:O13" showDropDown="0" showInputMessage="1" showErrorMessage="1" allowBlank="1" type="list">
      <formula1>$G$80:$G$102</formula1>
    </dataValidation>
    <dataValidation sqref="E12:H12" showDropDown="0" showInputMessage="1" showErrorMessage="1" allowBlank="1" type="list">
      <formula1>$G$76:$G$79</formula1>
    </dataValidation>
    <dataValidation sqref="J17:K17" showDropDown="0" showInputMessage="1" showErrorMessage="1" allowBlank="1" type="list">
      <formula1>$J$76:$J$78</formula1>
    </dataValidation>
    <dataValidation sqref="J20:K22" showDropDown="0" showInputMessage="1" showErrorMessage="1" allowBlank="1" type="list">
      <formula1>$J$81:$J$87</formula1>
    </dataValidation>
    <dataValidation sqref="E20:G22" showDropDown="0" showInputMessage="1" showErrorMessage="1" allowBlank="1" type="list">
      <formula1>$J$79:$J$80</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49.xml><?xml version="1.0" encoding="utf-8"?>
<worksheet xmlns="http://schemas.openxmlformats.org/spreadsheetml/2006/main">
  <sheetPr codeName="Hoja136">
    <tabColor rgb="FFEDE394"/>
    <outlinePr summaryBelow="1" summaryRight="1"/>
    <pageSetUpPr fitToPage="1"/>
  </sheetPr>
  <dimension ref="A1:AB98"/>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Apoyo</t>
        </is>
      </c>
      <c r="F12" s="801" t="n"/>
      <c r="G12" s="801" t="n"/>
      <c r="H12" s="802" t="n"/>
      <c r="I12" s="763" t="inlineStr">
        <is>
          <t>NOMBRE DEL INDICADOR</t>
        </is>
      </c>
      <c r="J12" s="802" t="n"/>
      <c r="K12" s="463" t="inlineStr">
        <is>
          <t>Mantenimiento a infraestructura física de espacios académicos</t>
        </is>
      </c>
      <c r="L12" s="801" t="n"/>
      <c r="M12" s="801" t="n"/>
      <c r="N12" s="801" t="n"/>
      <c r="O12" s="802" t="n"/>
      <c r="P12" s="245" t="n"/>
    </row>
    <row r="13" customFormat="1" s="243">
      <c r="B13" s="245" t="n"/>
      <c r="C13" s="684" t="inlineStr">
        <is>
          <t>PROCESO GESTIÓN</t>
        </is>
      </c>
      <c r="D13" s="802" t="n"/>
      <c r="E13" s="706" t="inlineStr">
        <is>
          <t>Bienes y Servicios</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Recursos Físicos</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0.7</v>
      </c>
      <c r="O17" s="802" t="n"/>
      <c r="P17" s="544" t="n"/>
    </row>
    <row r="18" customFormat="1" s="243">
      <c r="B18" s="245" t="n"/>
      <c r="C18" s="684" t="inlineStr">
        <is>
          <t>FORMULA</t>
        </is>
      </c>
      <c r="D18" s="800" t="n"/>
      <c r="E18" s="684" t="inlineStr">
        <is>
          <t>NUMERADOR</t>
        </is>
      </c>
      <c r="F18" s="802" t="n"/>
      <c r="G18" s="481" t="inlineStr">
        <is>
          <t>(Actividades ejecutadas)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Actividades planificadas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0 - 50%</t>
        </is>
      </c>
      <c r="M22" s="328" t="inlineStr">
        <is>
          <t>50,1% - 60%</t>
        </is>
      </c>
      <c r="N22" s="329" t="inlineStr">
        <is>
          <t>60,1% - 70%</t>
        </is>
      </c>
      <c r="O22" s="255" t="inlineStr">
        <is>
          <t>70,1% - 100%</t>
        </is>
      </c>
      <c r="P22" s="245" t="n"/>
    </row>
    <row r="23" ht="26.25" customFormat="1" customHeight="1" s="243">
      <c r="B23" s="245" t="n"/>
      <c r="C23" s="684" t="inlineStr">
        <is>
          <t>ORIGEN DE DATOS NUMERADOR</t>
        </is>
      </c>
      <c r="D23" s="802" t="n"/>
      <c r="E23" s="616" t="inlineStr">
        <is>
          <t>Reporte de mantenimiento realizado</t>
        </is>
      </c>
      <c r="F23" s="801" t="n"/>
      <c r="G23" s="802" t="n"/>
      <c r="H23" s="818" t="inlineStr">
        <is>
          <t>FRECUENCIA DE LA MEDICIÓN</t>
        </is>
      </c>
      <c r="I23" s="800" t="n"/>
      <c r="J23" s="762" t="inlineStr">
        <is>
          <t>SEMESTRAL</t>
        </is>
      </c>
      <c r="K23" s="800" t="n"/>
      <c r="L23" s="684" t="inlineStr">
        <is>
          <t>FRECUENCIA DE RESULTADO</t>
        </is>
      </c>
      <c r="M23" s="800" t="n"/>
      <c r="N23" s="762" t="inlineStr">
        <is>
          <t>ANUAL</t>
        </is>
      </c>
      <c r="O23" s="800" t="n"/>
      <c r="P23" s="245" t="n"/>
    </row>
    <row r="24" ht="32.25" customFormat="1" customHeight="1" s="243">
      <c r="B24" s="245" t="n"/>
      <c r="C24" s="684" t="inlineStr">
        <is>
          <t>ORIGEN DE DATOS DENOMINADOR</t>
        </is>
      </c>
      <c r="D24" s="802" t="n"/>
      <c r="E24" s="616" t="inlineStr">
        <is>
          <t>Cronograma Mantenimiento a infraestructura física de espacios académicos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Para el primer semestre 2020, se planificaron 1027 actividades para el mantenimiento de la planta física de la universidad de Cundinamarca, tanto en los espacios administrativos como en los académicos, arrojando como resultado que para los espacios académicos se realizaron 821 actividades de mantenimiento y 206 para la parte administrativa. Se refleja que se han ejecutado 160 actividades de mantenimiento para la parte académica, debido a la situación de emergencia sanitaria mundial por el COVID-19, el cual no permitió la ejecución de labores de mantenimiento por el tiempo comprendido entre los meses de abril a junio del presente año.</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6.5" customFormat="1" customHeight="1" s="243">
      <c r="B34" s="245" t="n"/>
      <c r="C34" s="803" t="n"/>
      <c r="I34" s="804" t="n"/>
      <c r="J34" s="808" t="n"/>
      <c r="K34" s="808" t="n"/>
      <c r="L34" s="808" t="n"/>
      <c r="M34" s="808" t="n"/>
      <c r="N34" s="808" t="n"/>
      <c r="O34" s="807" t="n"/>
      <c r="P34" s="245" t="n"/>
    </row>
    <row r="35" ht="15.75" customFormat="1" customHeight="1" s="243">
      <c r="B35" s="245" t="n"/>
      <c r="C35" s="803" t="n"/>
      <c r="I35" s="804" t="n"/>
      <c r="J35" s="400" t="inlineStr">
        <is>
          <t>ACCIÓN FORMULADA</t>
        </is>
      </c>
      <c r="O35" s="804" t="n"/>
      <c r="P35" s="245" t="n"/>
    </row>
    <row r="36" ht="16.5" customFormat="1" customHeight="1" s="243">
      <c r="B36" s="245" t="n"/>
      <c r="C36" s="803" t="n"/>
      <c r="I36" s="804" t="n"/>
      <c r="J36" s="394" t="inlineStr">
        <is>
          <t>Se replanteará el cronograma de mantenimiento de la planta física de la Universidad de Cundinamarca, toda vez que algunas actividades programadas no se llevarán a cabo en su totalidad por ser innecesarias, ya que no se cuenta con personal laborando ni estudiantes en los espacios académicos, igualmente el personal de mantenimiento está realizando labores de forma parcial.</t>
        </is>
      </c>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34.5" customFormat="1" customHeight="1" s="247">
      <c r="B47" s="246" t="n"/>
      <c r="C47" s="168">
        <f>G18</f>
        <v/>
      </c>
      <c r="D47" s="762" t="n">
        <v>160</v>
      </c>
      <c r="E47" s="762" t="n"/>
      <c r="F47" s="762" t="n"/>
      <c r="G47" s="762" t="n"/>
      <c r="H47" s="762" t="n"/>
      <c r="I47" s="762" t="n"/>
      <c r="J47" s="762" t="n"/>
      <c r="K47" s="762" t="n"/>
      <c r="L47" s="762" t="n"/>
      <c r="M47" s="762" t="n"/>
      <c r="N47" s="762" t="n"/>
      <c r="O47" s="762" t="n"/>
      <c r="P47" s="246" t="n"/>
    </row>
    <row r="48" ht="34.5" customFormat="1" customHeight="1" s="247">
      <c r="B48" s="246" t="n"/>
      <c r="C48" s="168">
        <f>G19</f>
        <v/>
      </c>
      <c r="D48" s="762" t="n">
        <v>821</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ChMdZfFqbqNQfUvKqI1h9Q==" formatRows="1" sort="1" spinCount="100000" hashValue="Jr4WM2SrkRdKuvX2EdZaBiv68YidUhG4qeCb1SfjFrcQNXeR/tgnjld3Ql93k2iSIYdzL2uOhL35SWT6YkvexQ=="/>
  <mergeCells count="84">
    <mergeCell ref="L17:M17"/>
    <mergeCell ref="C52:O52"/>
    <mergeCell ref="G55:J55"/>
    <mergeCell ref="K54:O54"/>
    <mergeCell ref="K55:O55"/>
    <mergeCell ref="J28:O34"/>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K60:O60"/>
    <mergeCell ref="C20:D22"/>
    <mergeCell ref="J36:O40"/>
    <mergeCell ref="E12:H12"/>
    <mergeCell ref="H17:I17"/>
    <mergeCell ref="K12:O12"/>
    <mergeCell ref="C27:I43"/>
    <mergeCell ref="E24:G24"/>
    <mergeCell ref="E17:G17"/>
    <mergeCell ref="L20:O20"/>
    <mergeCell ref="K57:O57"/>
    <mergeCell ref="E18:F18"/>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C5:D8"/>
    <mergeCell ref="C23:D23"/>
    <mergeCell ref="E23:G23"/>
    <mergeCell ref="L18:M19"/>
    <mergeCell ref="C60:F60"/>
    <mergeCell ref="E20:G22"/>
    <mergeCell ref="C24:D24"/>
    <mergeCell ref="M7:O7"/>
    <mergeCell ref="G54:J54"/>
    <mergeCell ref="J35:O35"/>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5.xml><?xml version="1.0" encoding="utf-8"?>
<worksheet xmlns="http://schemas.openxmlformats.org/spreadsheetml/2006/main">
  <sheetPr codeName="Hoja114">
    <tabColor rgb="FFEDE394"/>
    <outlinePr summaryBelow="1" summaryRight="1"/>
    <pageSetUpPr fitToPage="1"/>
  </sheetPr>
  <dimension ref="A1:AB113"/>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Estratégico</t>
        </is>
      </c>
      <c r="F12" s="801" t="n"/>
      <c r="G12" s="801" t="n"/>
      <c r="H12" s="802" t="n"/>
      <c r="I12" s="763" t="inlineStr">
        <is>
          <t>NOMBRE DEL INDICADOR</t>
        </is>
      </c>
      <c r="J12" s="802" t="n"/>
      <c r="K12" s="463" t="inlineStr">
        <is>
          <t>Cumplimiento en el cronograma de mantenimiento ISO 9001:2015</t>
        </is>
      </c>
      <c r="L12" s="801" t="n"/>
      <c r="M12" s="801" t="n"/>
      <c r="N12" s="801" t="n"/>
      <c r="O12" s="802" t="n"/>
      <c r="P12" s="245" t="n"/>
    </row>
    <row r="13" customFormat="1" s="243">
      <c r="B13" s="245" t="n"/>
      <c r="C13" s="684" t="inlineStr">
        <is>
          <t>PROCESO GESTIÓN</t>
        </is>
      </c>
      <c r="D13" s="802" t="n"/>
      <c r="E13" s="706" t="inlineStr">
        <is>
          <t>Sistemas Integrados</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Coordinador de Calidad</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0.95</v>
      </c>
      <c r="O17" s="802" t="n"/>
      <c r="P17" s="544" t="n"/>
    </row>
    <row r="18" customFormat="1" s="243">
      <c r="B18" s="245" t="n"/>
      <c r="C18" s="684" t="inlineStr">
        <is>
          <t>FORMULA</t>
        </is>
      </c>
      <c r="D18" s="800" t="n"/>
      <c r="E18" s="684" t="inlineStr">
        <is>
          <t>NUMERADOR</t>
        </is>
      </c>
      <c r="F18" s="802" t="n"/>
      <c r="G18" s="481" t="inlineStr">
        <is>
          <t>(# Total actividades ejecutadas)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Total de actividades planificadas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0 - 69,9%</t>
        </is>
      </c>
      <c r="M22" s="328" t="inlineStr">
        <is>
          <t>70% - 84,9%</t>
        </is>
      </c>
      <c r="N22" s="329" t="inlineStr">
        <is>
          <t>85% - 95%</t>
        </is>
      </c>
      <c r="O22" s="255" t="inlineStr">
        <is>
          <t>95,1% - 100%</t>
        </is>
      </c>
      <c r="P22" s="245" t="n"/>
    </row>
    <row r="23" ht="26.25" customFormat="1" customHeight="1" s="243">
      <c r="B23" s="245" t="n"/>
      <c r="C23" s="684" t="inlineStr">
        <is>
          <t>ORIGEN DE DATOS NUMERADOR</t>
        </is>
      </c>
      <c r="D23" s="802" t="n"/>
      <c r="E23" s="475" t="inlineStr">
        <is>
          <t>Base de Datos herramienta Planner</t>
        </is>
      </c>
      <c r="F23" s="801" t="n"/>
      <c r="G23" s="802" t="n"/>
      <c r="H23" s="818" t="inlineStr">
        <is>
          <t>FRECUENCIA DE LA MEDICIÓN</t>
        </is>
      </c>
      <c r="I23" s="800" t="n"/>
      <c r="J23" s="762" t="inlineStr">
        <is>
          <t>TRIMESTRAL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Base de Datos herramienta Planner</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I TRIMESTRE
Durante el primer trimestre de 2020 se realizaron actividades como inducciones, actualización de contexto, riesgos, oportunidades, partes interesadas y estructura documental de los procesos. Igualmente, se han realizado actividades como el acompañamiento al reporte de gestión del cambio y salidas no conformes entre otras actividades, esto se ve reflejado en el cumplimiento del indicador con corte a marzo, es de aclarar, que estas actividades responden al alistamiento para auditoria interna y auditoria externa con el ente certificador ICONTEC.
II TRIMESTRE 
Durante el segundo trimestre del año en curso las actividades se enfocaron en los asesoramientos a los procesos para la actualización de matrices de DOFA, indicadores, riesgos y oportunidades, apoyos documentales, entre otros; igualmente, se planificaron acompañamientos en seccionales y extensiones con el fin de fortalecer la gestión del conocimiento del Sistema de Gestión de la Calidad.
III TRIMESTRE
Para el segundo semestre de la vigencia 2020, desde la oficina de Calidad se adaptó una herramienta mediante TEAMS para llevar el registro de los planes de trabajo de manera mensual, razón por la cual, se evidencia un cumplimiento del 86% frente a la ejecución de las actividades. Igualmente, esto responde a la planificación realizada con los procesos y las actividades por parte del Sistema de Gestión de la Calidad las cuales se verán reflejadas en los planes de trabajo de los meses de octubre, noviembre y diciembre.</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5.75" customFormat="1" customHeight="1" s="243">
      <c r="B34" s="245" t="n"/>
      <c r="C34" s="803" t="n"/>
      <c r="I34" s="804" t="n"/>
      <c r="O34" s="804" t="n"/>
      <c r="P34" s="245" t="n"/>
    </row>
    <row r="35" ht="15.75" customFormat="1" customHeight="1" s="243">
      <c r="B35" s="245" t="n"/>
      <c r="C35" s="803" t="n"/>
      <c r="I35" s="804" t="n"/>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5.75" customFormat="1" customHeight="1" s="243">
      <c r="B40" s="245" t="n"/>
      <c r="C40" s="803" t="n"/>
      <c r="I40" s="804" t="n"/>
      <c r="O40" s="804" t="n"/>
      <c r="P40" s="245" t="n"/>
    </row>
    <row r="41" ht="15.75" customFormat="1" customHeight="1" s="243">
      <c r="B41" s="245" t="n"/>
      <c r="C41" s="803" t="n"/>
      <c r="I41" s="804" t="n"/>
      <c r="O41" s="804" t="n"/>
      <c r="P41" s="245" t="n"/>
    </row>
    <row r="42" ht="15.75" customFormat="1" customHeight="1" s="243">
      <c r="B42" s="245" t="n"/>
      <c r="C42" s="803" t="n"/>
      <c r="I42" s="804" t="n"/>
      <c r="O42" s="804" t="n"/>
      <c r="P42" s="245" t="n"/>
    </row>
    <row r="43" ht="15.75" customFormat="1" customHeight="1" s="243">
      <c r="B43" s="245" t="n"/>
      <c r="C43" s="803" t="n"/>
      <c r="I43" s="804" t="n"/>
      <c r="O43" s="804" t="n"/>
      <c r="P43" s="245" t="n"/>
    </row>
    <row r="44" ht="15.75" customFormat="1" customHeight="1" s="243">
      <c r="B44" s="245" t="n"/>
      <c r="C44" s="803" t="n"/>
      <c r="I44" s="804" t="n"/>
      <c r="O44" s="804" t="n"/>
      <c r="P44" s="245" t="n"/>
    </row>
    <row r="45" ht="15.75" customFormat="1" customHeight="1" s="243">
      <c r="B45" s="245" t="n"/>
      <c r="C45" s="803" t="n"/>
      <c r="I45" s="804" t="n"/>
      <c r="O45" s="804" t="n"/>
      <c r="P45" s="245" t="n"/>
    </row>
    <row r="46" ht="16.5" customFormat="1" customHeight="1" s="243">
      <c r="B46" s="245" t="n"/>
      <c r="C46" s="803" t="n"/>
      <c r="I46" s="804" t="n"/>
      <c r="J46" s="808" t="n"/>
      <c r="K46" s="808" t="n"/>
      <c r="L46" s="808" t="n"/>
      <c r="M46" s="808" t="n"/>
      <c r="N46" s="808" t="n"/>
      <c r="O46" s="807" t="n"/>
      <c r="P46" s="245" t="n"/>
    </row>
    <row r="47" ht="15.75" customFormat="1" customHeight="1" s="243">
      <c r="B47" s="245" t="n"/>
      <c r="C47" s="803" t="n"/>
      <c r="I47" s="804" t="n"/>
      <c r="J47" s="400" t="inlineStr">
        <is>
          <t>ACCIÓN FORMULADA</t>
        </is>
      </c>
      <c r="O47" s="804" t="n"/>
      <c r="P47" s="245" t="n"/>
    </row>
    <row r="48" ht="16.5" customFormat="1" customHeight="1" s="243">
      <c r="B48" s="245" t="n"/>
      <c r="C48" s="803" t="n"/>
      <c r="I48" s="804" t="n"/>
      <c r="J48" s="394" t="inlineStr">
        <is>
          <t>I TRIMESTRE
No aplica
II TRIMESTRE
Referente a las actividades pendientes, las mismas se reasignaran para ser ejecutadas durante el IIPA de 2020, lo anterior, teniendo en cuenta la disponibilidad del Talento Humano contratado para la oficina de Calidad.
III TRIMESTRE
No aplica</t>
        </is>
      </c>
      <c r="O48" s="804" t="n"/>
      <c r="P48" s="245" t="n"/>
    </row>
    <row r="49" ht="15.75" customFormat="1" customHeight="1" s="243">
      <c r="B49" s="245" t="n"/>
      <c r="C49" s="803" t="n"/>
      <c r="I49" s="804" t="n"/>
      <c r="O49" s="804" t="n"/>
      <c r="P49" s="245" t="n"/>
    </row>
    <row r="50" ht="15.75" customFormat="1" customHeight="1" s="243">
      <c r="B50" s="245" t="n"/>
      <c r="C50" s="803" t="n"/>
      <c r="I50" s="804" t="n"/>
      <c r="O50" s="804" t="n"/>
      <c r="P50" s="245" t="n"/>
    </row>
    <row r="51" ht="15.75" customFormat="1" customHeight="1" s="243">
      <c r="B51" s="245" t="n"/>
      <c r="C51" s="803" t="n"/>
      <c r="I51" s="804" t="n"/>
      <c r="O51" s="804" t="n"/>
      <c r="P51" s="245" t="n"/>
    </row>
    <row r="52" ht="15.75" customFormat="1" customHeight="1" s="243">
      <c r="B52" s="245" t="n"/>
      <c r="C52" s="803" t="n"/>
      <c r="I52" s="804" t="n"/>
      <c r="O52" s="804" t="n"/>
      <c r="P52" s="245" t="n"/>
    </row>
    <row r="53" ht="15.75" customFormat="1" customHeight="1" s="243">
      <c r="B53" s="245" t="n"/>
      <c r="C53" s="803" t="n"/>
      <c r="I53" s="804" t="n"/>
      <c r="O53" s="804" t="n"/>
      <c r="P53" s="245" t="n"/>
    </row>
    <row r="54" ht="15.75" customFormat="1" customHeight="1" s="243">
      <c r="B54" s="245" t="n"/>
      <c r="C54" s="803" t="n"/>
      <c r="I54" s="804" t="n"/>
      <c r="O54" s="804" t="n"/>
      <c r="P54" s="245" t="n"/>
    </row>
    <row r="55" ht="16.5" customFormat="1" customHeight="1" s="243">
      <c r="B55" s="245" t="n"/>
      <c r="C55" s="803" t="n"/>
      <c r="I55" s="804" t="n"/>
      <c r="J55" s="808" t="n"/>
      <c r="K55" s="808" t="n"/>
      <c r="L55" s="808" t="n"/>
      <c r="M55" s="808" t="n"/>
      <c r="N55" s="808" t="n"/>
      <c r="O55" s="807" t="n"/>
      <c r="P55" s="245" t="n"/>
    </row>
    <row r="56" ht="15.75" customFormat="1" customHeight="1" s="243">
      <c r="B56" s="245" t="n"/>
      <c r="C56" s="803" t="n"/>
      <c r="I56" s="804" t="n"/>
      <c r="J56" s="400" t="inlineStr">
        <is>
          <t xml:space="preserve">RESPONSABLE </t>
        </is>
      </c>
      <c r="O56" s="804" t="n"/>
      <c r="P56" s="245" t="n"/>
    </row>
    <row r="57" ht="15.75" customFormat="1" customHeight="1" s="243">
      <c r="B57" s="245" t="n"/>
      <c r="C57" s="803" t="n"/>
      <c r="I57" s="804" t="n"/>
      <c r="J57" s="402">
        <f>E14</f>
        <v/>
      </c>
      <c r="O57" s="804" t="n"/>
      <c r="P57" s="245" t="n"/>
    </row>
    <row r="58" ht="16.5" customFormat="1" customHeight="1" s="243">
      <c r="B58" s="245" t="n"/>
      <c r="C58" s="806" t="n"/>
      <c r="D58" s="808" t="n"/>
      <c r="E58" s="808" t="n"/>
      <c r="F58" s="808" t="n"/>
      <c r="G58" s="808" t="n"/>
      <c r="H58" s="808" t="n"/>
      <c r="I58" s="807" t="n"/>
      <c r="J58" s="418" t="n"/>
      <c r="K58" s="808" t="n"/>
      <c r="L58" s="808" t="n"/>
      <c r="M58" s="808" t="n"/>
      <c r="N58" s="808" t="n"/>
      <c r="O58" s="807" t="n"/>
      <c r="P58" s="245" t="n"/>
    </row>
    <row r="59" ht="16.5" customFormat="1" customHeight="1" s="243">
      <c r="B59" s="245" t="n"/>
      <c r="C59" s="319" t="n"/>
      <c r="D59" s="319" t="n"/>
      <c r="E59" s="319" t="n"/>
      <c r="F59" s="319" t="n"/>
      <c r="G59" s="319" t="n"/>
      <c r="H59" s="319" t="n"/>
      <c r="I59" s="319" t="n"/>
      <c r="J59" s="319" t="n"/>
      <c r="K59" s="319" t="n"/>
      <c r="L59" s="319" t="n"/>
      <c r="M59" s="319" t="n"/>
      <c r="N59" s="319" t="n"/>
      <c r="O59" s="319" t="n"/>
      <c r="P59" s="245" t="n"/>
    </row>
    <row r="60" ht="15" customFormat="1" customHeight="1" s="247">
      <c r="B60" s="246" t="n"/>
      <c r="C60" s="819" t="inlineStr">
        <is>
          <t>PERIODO DE EVALUACIÓN</t>
        </is>
      </c>
      <c r="D60" s="808" t="n"/>
      <c r="E60" s="808" t="n"/>
      <c r="F60" s="808" t="n"/>
      <c r="G60" s="808" t="n"/>
      <c r="H60" s="808" t="n"/>
      <c r="I60" s="808" t="n"/>
      <c r="J60" s="808" t="n"/>
      <c r="K60" s="808" t="n"/>
      <c r="L60" s="808" t="n"/>
      <c r="M60" s="808" t="n"/>
      <c r="N60" s="808" t="n"/>
      <c r="O60" s="807" t="n"/>
      <c r="P60" s="246" t="n"/>
    </row>
    <row r="61" customFormat="1" s="247">
      <c r="B61" s="246" t="n"/>
      <c r="C61" s="684" t="inlineStr">
        <is>
          <t>MES</t>
        </is>
      </c>
      <c r="D61" s="762">
        <f>IF(J23="MENSUAL","ENERO",IF(J23="TRIMESTRAL","MARZO",IF(J23="SEMESTRAL","JUNIO",IF(J23="ANUAL",YEAR(TODAY()),""))))</f>
        <v/>
      </c>
      <c r="E61" s="762">
        <f>IF(J23="MENSUAL","FEBRERO",IF(J23="TRIMESTRAL","JUNIO",IF(J23="SEMESTRAL","DICIEMBRE","")))</f>
        <v/>
      </c>
      <c r="F61" s="762">
        <f>IF(J23="MENSUAL","MARZO",IF(J23="TRIMESTRAL","SEPTIEMBRE",""))</f>
        <v/>
      </c>
      <c r="G61" s="762">
        <f>IF(J23="MENSUAL","ABRIL",IF(J23="TRIMESTRAL","DICIEMBRE",""))</f>
        <v/>
      </c>
      <c r="H61" s="762">
        <f>IF(J23="MENSUAL","MAYO","")</f>
        <v/>
      </c>
      <c r="I61" s="762">
        <f>IF(J23="MENSUAL","JUNIO","")</f>
        <v/>
      </c>
      <c r="J61" s="762">
        <f>IF(J23="MENSUAL","JULIO","")</f>
        <v/>
      </c>
      <c r="K61" s="762">
        <f>IF(J23="MENSUAL","AGOSTO","")</f>
        <v/>
      </c>
      <c r="L61" s="762">
        <f>IF(J23="MENSUAL","SEPTIEMBRE","")</f>
        <v/>
      </c>
      <c r="M61" s="762">
        <f>IF(J23="MENSUAL","OCTUBRE","")</f>
        <v/>
      </c>
      <c r="N61" s="762">
        <f>IF(J23="MENSUAL","NOVIEMBRE","")</f>
        <v/>
      </c>
      <c r="O61" s="762">
        <f>IF(J23="MENSUAL","DICIEMBRE","")</f>
        <v/>
      </c>
      <c r="P61" s="246" t="n"/>
    </row>
    <row r="62" ht="25.5" customFormat="1" customHeight="1" s="247">
      <c r="B62" s="246" t="n"/>
      <c r="C62" s="168">
        <f>G18</f>
        <v/>
      </c>
      <c r="D62" s="762" t="n">
        <v>773</v>
      </c>
      <c r="E62" s="762" t="n">
        <v>1244</v>
      </c>
      <c r="F62" s="762" t="n">
        <v>170</v>
      </c>
      <c r="G62" s="762" t="n"/>
      <c r="H62" s="762" t="n"/>
      <c r="I62" s="762" t="n"/>
      <c r="J62" s="762" t="n"/>
      <c r="K62" s="762" t="n"/>
      <c r="L62" s="762" t="n"/>
      <c r="M62" s="762" t="n"/>
      <c r="N62" s="762" t="n"/>
      <c r="O62" s="762" t="n"/>
      <c r="P62" s="246" t="n"/>
    </row>
    <row r="63" ht="25.5" customFormat="1" customHeight="1" s="247">
      <c r="B63" s="246" t="n"/>
      <c r="C63" s="168">
        <f>G19</f>
        <v/>
      </c>
      <c r="D63" s="762" t="n">
        <v>1228</v>
      </c>
      <c r="E63" s="762" t="n">
        <v>1304</v>
      </c>
      <c r="F63" s="762" t="n">
        <v>197</v>
      </c>
      <c r="G63" s="762" t="n"/>
      <c r="H63" s="762" t="n"/>
      <c r="I63" s="762" t="n"/>
      <c r="J63" s="762" t="n"/>
      <c r="K63" s="762" t="n"/>
      <c r="L63" s="762" t="n"/>
      <c r="M63" s="762" t="n"/>
      <c r="N63" s="762" t="n"/>
      <c r="O63" s="762" t="n"/>
      <c r="P63" s="248" t="n"/>
    </row>
    <row r="64" customFormat="1" s="247">
      <c r="B64" s="246" t="n"/>
      <c r="C64" s="344" t="inlineStr">
        <is>
          <t xml:space="preserve">VALOR </t>
        </is>
      </c>
      <c r="D64" s="265">
        <f>IFERROR(IF($E$17=1,D62/D63,IF($E$17=2,D62,"")),"")</f>
        <v/>
      </c>
      <c r="E64" s="822">
        <f>IFERROR(IF($E$17=1,E62/E63,IF($E$17=2,E62,"")),"")</f>
        <v/>
      </c>
      <c r="F64" s="265">
        <f>IFERROR(IF($E$17=1,F62/F63,IF($E$17=2,F62,"")),"")</f>
        <v/>
      </c>
      <c r="G64" s="265">
        <f>IFERROR(IF($E$17=1,G62/G63,IF($E$17=2,G62,"")),"")</f>
        <v/>
      </c>
      <c r="H64" s="265">
        <f>IFERROR(IF($E$17=1,H62/H63,IF($E$17=2,H62,"")),"")</f>
        <v/>
      </c>
      <c r="I64" s="265">
        <f>IFERROR(IF($E$17=1,I62/I63,IF($E$17=2,I62,"")),"")</f>
        <v/>
      </c>
      <c r="J64" s="265">
        <f>IFERROR(IF($E$17=1,J62/J63,IF($E$17=2,J62,"")),"")</f>
        <v/>
      </c>
      <c r="K64" s="265">
        <f>IFERROR(IF($E$17=1,K62/K63,IF($E$17=2,K62,"")),"")</f>
        <v/>
      </c>
      <c r="L64" s="265">
        <f>IFERROR(IF($E$17=1,L62/L63,IF($E$17=2,L62,"")),"")</f>
        <v/>
      </c>
      <c r="M64" s="265">
        <f>IFERROR(IF($E$17=1,M62/M63,IF($E$17=2,M62,"")),"")</f>
        <v/>
      </c>
      <c r="N64" s="265">
        <f>IFERROR(IF($E$17=1,N62/N63,IF($E$17=2,N62,"")),"")</f>
        <v/>
      </c>
      <c r="O64" s="265">
        <f>IFERROR(IF($E$17=1,O62/O63,IF($E$17=2,O62,"")),"")</f>
        <v/>
      </c>
      <c r="P64" s="246" t="n"/>
    </row>
    <row r="65" customFormat="1" s="247">
      <c r="B65" s="246" t="n"/>
      <c r="C65" s="347" t="inlineStr">
        <is>
          <t>META PONDERADA</t>
        </is>
      </c>
      <c r="D65"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65" s="265">
        <f>IF(AND(N23="ANUAL",J23="MENSUAL"),N17/12+D65,IF(AND(N23="ANUAL",J23="TRIMESTRAL"),N17/4+D65,IF(AND(N23="ANUAL",J23="SEMESTRAL"),N17/2+D65,IF(AND(N23="SEMESTRAL",J23="MENSUAL"),N17/6+D65,IF(AND(N23="SEMESTRAL",J23="TRIMESTRAL"),N17/2+D65,IF(AND(N23="SEMESTRAL",J23="SEMESTRAL"),N17,IF(AND(N23="TRIMESTRAL",J23="MENSUAL"),N17/3+D65,IF(AND(N23="TRIMESTRAL",J23="TRIMESTRAL"),N17,IF(AND(N23="MENSUAL",J23="MENSUAL"),N17,"")))))))))</f>
        <v/>
      </c>
      <c r="F65" s="265">
        <f>IF(AND(N23="ANUAL",J23="MENSUAL"),N17/12+E65,IF(AND(N23="ANUAL",J23="TRIMESTRAL"),N17/4+E65,IF(AND(N23="SEMESTRAL",J23="MENSUAL"),N17/6+E65,IF(AND(N23="SEMESTRAL",J23="TRIMESTRAL"),N17/2,IF(AND(N23="TRIMESTRAL",J23="MENSUAL"),N17/3+E65,IF(AND(N23="TRIMESTRAL",J23="TRIMESTRAL"),N17,IF(AND(N23="MENSUAL",J23="MENSUAL"),N17,"")))))))</f>
        <v/>
      </c>
      <c r="G65" s="265">
        <f>IF(AND(N23="ANUAL",J23="MENSUAL"),N17/12+F65,IF(AND(N23="ANUAL",J23="TRIMESTRAL"),N17/4+F65,IF(AND(N23="SEMESTRAL",J23="MENSUAL"),N17/6+F65,IF(AND(N23="SEMESTRAL",J23="TRIMESTRAL"),N17/2+F65,IF(AND(N23="TRIMESTRAL",J23="MENSUAL"),N17/3,IF(AND(N23="TRIMESTRAL",J23="TRIMESTRAL"),N17,IF(AND(N23="MENSUAL",J23="MENSUAL"),N17,"")))))))</f>
        <v/>
      </c>
      <c r="H65" s="265">
        <f>IF(AND($N$23="ANUAL",$J$23="MENSUAL"),$N$17/12+G65,IF(AND(N23="SEMESTRAL",J23="MENSUAL"),N17/6+G65,IF(AND(N23="TRIMESTRAL",J23="MENSUAL"),N17/3+G65,IF(AND(N23="MENSUAL",J23="MENSUAL"),N17,""))))</f>
        <v/>
      </c>
      <c r="I65" s="265">
        <f>IF(AND($N$23="ANUAL",$J$23="MENSUAL"),$N$17/12+H65,IF(AND(N23="SEMESTRAL",J23="MENSUAL"),N17/6+H65,IF(AND(N23="TRIMESTRAL",J23="MENSUAL"),N17/3+H65,IF(AND(N23="MENSUAL",J23="MENSUAL"),N17,""))))</f>
        <v/>
      </c>
      <c r="J65" s="265">
        <f>IF(AND($N$23="ANUAL",$J$23="MENSUAL"),$N$17/12+I65,IF(AND(N23="SEMESTRAL",J23="MENSUAL"),N17/6,IF(AND(N23="TRIMESTRAL",J23="MENSUAL"),N17/3,IF(AND(N23="MENSUAL",J23="MENSUAL"),N17,""))))</f>
        <v/>
      </c>
      <c r="K65" s="265">
        <f>IF(AND($N$23="ANUAL",$J$23="MENSUAL"),$N$17/12+J65,IF(AND(N23="SEMESTRAL",J23="MENSUAL"),N17/6+J65,IF(AND(N23="TRIMESTRAL",J23="MENSUAL"),N17/3+J65,IF(AND(N23="MENSUAL",J23="MENSUAL"),N17,""))))</f>
        <v/>
      </c>
      <c r="L65" s="265">
        <f>IF(AND($N$23="ANUAL",$J$23="MENSUAL"),$N$17/12+K65,IF(AND(N23="SEMESTRAL",J23="MENSUAL"),N17/6+K65,IF(AND(N23="TRIMESTRAL",J23="MENSUAL"),N17/3+K65,IF(AND(N23="MENSUAL",J23="MENSUAL"),N17,""))))</f>
        <v/>
      </c>
      <c r="M65" s="265">
        <f>IF(AND($N$23="ANUAL",$J$23="MENSUAL"),$N$17/12+L65,IF(AND(N23="SEMESTRAL",J23="MENSUAL"),N17/6+L65,IF(AND(N23="TRIMESTRAL",J23="MENSUAL"),N17/3,IF(AND(N23="MENSUAL",J23="MENSUAL"),N17,""))))</f>
        <v/>
      </c>
      <c r="N65" s="265">
        <f>IF(AND($N$23="ANUAL",$J$23="MENSUAL"),$N$17/12+M65,IF(AND(N23="SEMESTRAL",J23="MENSUAL"),N17/6+M65,IF(AND(N23="TRIMESTRAL",J23="MENSUAL"),N17/3+M65,IF(AND(N23="MENSUAL",J23="MENSUAL"),N17,""))))</f>
        <v/>
      </c>
      <c r="O65" s="265">
        <f>IF(AND($N$23="ANUAL",$J$23="MENSUAL"),$N$17/12+N65,IF(AND(N23="SEMESTRAL",J23="MENSUAL"),N17/6+N65,IF(AND(N23="TRIMESTRAL",J23="MENSUAL"),N17/3+N65,IF(AND(N23="MENSUAL",J23="MENSUAL"),N17,""))))</f>
        <v/>
      </c>
      <c r="P65" s="246" t="n"/>
    </row>
    <row r="66" customFormat="1" s="247">
      <c r="B66" s="246" t="n"/>
      <c r="C66" s="319" t="n"/>
      <c r="D66" s="319" t="n"/>
      <c r="E66" s="319" t="n"/>
      <c r="F66" s="319" t="n"/>
      <c r="G66" s="319" t="n"/>
      <c r="H66" s="319" t="n"/>
      <c r="I66" s="319" t="n"/>
      <c r="J66" s="319" t="n"/>
      <c r="K66" s="319" t="n"/>
      <c r="L66" s="319" t="n"/>
      <c r="M66" s="319" t="n"/>
      <c r="N66" s="319" t="n"/>
      <c r="O66" s="319" t="n"/>
      <c r="P66" s="246" t="n"/>
    </row>
    <row r="67" customFormat="1" s="317">
      <c r="A67" s="316" t="n"/>
      <c r="B67" s="318" t="n"/>
      <c r="C67" s="779" t="inlineStr">
        <is>
          <t>NIVEL DE SEGREGACIÓN *</t>
        </is>
      </c>
      <c r="D67" s="805" t="n"/>
      <c r="E67" s="805" t="n"/>
      <c r="F67" s="805" t="n"/>
      <c r="G67" s="805" t="n"/>
      <c r="H67" s="805" t="n"/>
      <c r="I67" s="805" t="n"/>
      <c r="J67" s="805" t="n"/>
      <c r="K67" s="805" t="n"/>
      <c r="L67" s="805" t="n"/>
      <c r="M67" s="805" t="n"/>
      <c r="N67" s="805" t="n"/>
      <c r="O67" s="800" t="n"/>
      <c r="P67" s="318" t="n"/>
      <c r="Q67" s="316" t="n"/>
      <c r="R67" s="316" t="n"/>
      <c r="S67" s="316" t="n"/>
      <c r="T67" s="316" t="n"/>
      <c r="U67" s="316" t="n"/>
      <c r="V67" s="316" t="n"/>
      <c r="W67" s="316" t="n"/>
      <c r="X67" s="316" t="n"/>
      <c r="Y67" s="316" t="n"/>
      <c r="Z67" s="316" t="n"/>
      <c r="AA67" s="316" t="n"/>
      <c r="AB67" s="316" t="n"/>
    </row>
    <row r="68" customFormat="1" s="317">
      <c r="A68" s="316" t="n"/>
      <c r="B68" s="318" t="n"/>
      <c r="C68" s="781" t="inlineStr">
        <is>
          <t>UNIDAD SEGREGADA (Ej. Facultad, Programa Académico, Área)</t>
        </is>
      </c>
      <c r="D68" s="820" t="n"/>
      <c r="E68" s="820" t="n"/>
      <c r="F68" s="821" t="n"/>
      <c r="G68" s="781" t="inlineStr">
        <is>
          <t>RESULTADO</t>
        </is>
      </c>
      <c r="H68" s="820" t="n"/>
      <c r="I68" s="820" t="n"/>
      <c r="J68" s="821" t="n"/>
      <c r="K68" s="781" t="inlineStr">
        <is>
          <t>ANALISIS DE DATOS SEGREGADO</t>
        </is>
      </c>
      <c r="L68" s="820" t="n"/>
      <c r="M68" s="820" t="n"/>
      <c r="N68" s="820" t="n"/>
      <c r="O68" s="821" t="n"/>
      <c r="P68" s="318" t="n"/>
      <c r="Q68" s="316" t="n"/>
      <c r="R68" s="316" t="n"/>
      <c r="S68" s="316" t="n"/>
      <c r="T68" s="316" t="n"/>
      <c r="U68" s="316" t="n"/>
      <c r="V68" s="316" t="n"/>
      <c r="W68" s="316" t="n"/>
      <c r="X68" s="316" t="n"/>
      <c r="Y68" s="316" t="n"/>
      <c r="Z68" s="316" t="n"/>
      <c r="AA68" s="316" t="n"/>
      <c r="AB68" s="316" t="n"/>
    </row>
    <row r="69" customFormat="1" s="317">
      <c r="A69" s="316" t="n"/>
      <c r="B69" s="318" t="n"/>
      <c r="C69" s="785" t="n"/>
      <c r="D69" s="820" t="n"/>
      <c r="E69" s="820" t="n"/>
      <c r="F69" s="821" t="n"/>
      <c r="G69" s="392" t="n"/>
      <c r="H69" s="820" t="n"/>
      <c r="I69" s="820" t="n"/>
      <c r="J69" s="821" t="n"/>
      <c r="K69" s="785" t="n"/>
      <c r="L69" s="820" t="n"/>
      <c r="M69" s="820" t="n"/>
      <c r="N69" s="820" t="n"/>
      <c r="O69" s="821" t="n"/>
      <c r="P69" s="318" t="n"/>
      <c r="Q69" s="316" t="n"/>
      <c r="R69" s="316" t="n"/>
      <c r="S69" s="316" t="n"/>
      <c r="T69" s="316" t="n"/>
      <c r="U69" s="316" t="n"/>
      <c r="V69" s="316" t="n"/>
      <c r="W69" s="316" t="n"/>
      <c r="X69" s="316" t="n"/>
      <c r="Y69" s="316" t="n"/>
      <c r="Z69" s="316" t="n"/>
      <c r="AA69" s="316" t="n"/>
      <c r="AB69" s="316" t="n"/>
    </row>
    <row r="70" customFormat="1" s="317">
      <c r="A70" s="316" t="n"/>
      <c r="B70" s="318" t="n"/>
      <c r="C70" s="785" t="n"/>
      <c r="D70" s="820" t="n"/>
      <c r="E70" s="820" t="n"/>
      <c r="F70" s="821" t="n"/>
      <c r="G70" s="392" t="n"/>
      <c r="H70" s="820" t="n"/>
      <c r="I70" s="820" t="n"/>
      <c r="J70" s="821" t="n"/>
      <c r="K70" s="785" t="n"/>
      <c r="L70" s="820" t="n"/>
      <c r="M70" s="820" t="n"/>
      <c r="N70" s="820" t="n"/>
      <c r="O70" s="821" t="n"/>
      <c r="P70" s="318" t="n"/>
      <c r="Q70" s="316" t="n"/>
      <c r="R70" s="316" t="n"/>
      <c r="S70" s="316" t="n"/>
      <c r="T70" s="316" t="n"/>
      <c r="U70" s="316" t="n"/>
      <c r="V70" s="316" t="n"/>
      <c r="W70" s="316" t="n"/>
      <c r="X70" s="316" t="n"/>
      <c r="Y70" s="316" t="n"/>
      <c r="Z70" s="316" t="n"/>
      <c r="AA70" s="316" t="n"/>
      <c r="AB70" s="316" t="n"/>
    </row>
    <row r="71" customFormat="1" s="317">
      <c r="A71" s="316" t="n"/>
      <c r="B71" s="318" t="n"/>
      <c r="C71" s="785" t="n"/>
      <c r="D71" s="820" t="n"/>
      <c r="E71" s="820" t="n"/>
      <c r="F71" s="821" t="n"/>
      <c r="G71" s="392" t="n"/>
      <c r="H71" s="820" t="n"/>
      <c r="I71" s="820" t="n"/>
      <c r="J71" s="821" t="n"/>
      <c r="K71" s="785" t="n"/>
      <c r="L71" s="820" t="n"/>
      <c r="M71" s="820" t="n"/>
      <c r="N71" s="820" t="n"/>
      <c r="O71" s="821" t="n"/>
      <c r="P71" s="318" t="n"/>
      <c r="Q71" s="316" t="n"/>
      <c r="R71" s="316" t="n"/>
      <c r="S71" s="316" t="n"/>
      <c r="T71" s="316" t="n"/>
      <c r="U71" s="316" t="n"/>
      <c r="V71" s="316" t="n"/>
      <c r="W71" s="316" t="n"/>
      <c r="X71" s="316" t="n"/>
      <c r="Y71" s="316" t="n"/>
      <c r="Z71" s="316" t="n"/>
      <c r="AA71" s="316" t="n"/>
      <c r="AB71" s="316" t="n"/>
    </row>
    <row r="72" customFormat="1" s="317">
      <c r="A72" s="316" t="n"/>
      <c r="B72" s="318" t="n"/>
      <c r="C72" s="785" t="n"/>
      <c r="D72" s="820" t="n"/>
      <c r="E72" s="820" t="n"/>
      <c r="F72" s="821" t="n"/>
      <c r="G72" s="785" t="n"/>
      <c r="H72" s="820" t="n"/>
      <c r="I72" s="820" t="n"/>
      <c r="J72" s="821" t="n"/>
      <c r="K72" s="785" t="n"/>
      <c r="L72" s="820" t="n"/>
      <c r="M72" s="820" t="n"/>
      <c r="N72" s="820" t="n"/>
      <c r="O72" s="821" t="n"/>
      <c r="P72" s="318" t="n"/>
      <c r="Q72" s="316" t="n"/>
      <c r="R72" s="316" t="n"/>
      <c r="S72" s="316" t="n"/>
      <c r="T72" s="316" t="n"/>
      <c r="U72" s="316" t="n"/>
      <c r="V72" s="316" t="n"/>
      <c r="W72" s="316" t="n"/>
      <c r="X72" s="316" t="n"/>
      <c r="Y72" s="316" t="n"/>
      <c r="Z72" s="316" t="n"/>
      <c r="AA72" s="316" t="n"/>
      <c r="AB72" s="316" t="n"/>
    </row>
    <row r="73" customFormat="1" s="317">
      <c r="A73" s="316" t="n"/>
      <c r="B73" s="318" t="n"/>
      <c r="C73" s="785" t="n"/>
      <c r="D73" s="820" t="n"/>
      <c r="E73" s="820" t="n"/>
      <c r="F73" s="821" t="n"/>
      <c r="G73" s="785" t="n"/>
      <c r="H73" s="820" t="n"/>
      <c r="I73" s="820" t="n"/>
      <c r="J73" s="821" t="n"/>
      <c r="K73" s="785" t="n"/>
      <c r="L73" s="820" t="n"/>
      <c r="M73" s="820" t="n"/>
      <c r="N73" s="820" t="n"/>
      <c r="O73" s="821" t="n"/>
      <c r="P73" s="318" t="n"/>
      <c r="Q73" s="316" t="n"/>
      <c r="R73" s="316" t="n"/>
      <c r="S73" s="316" t="n"/>
      <c r="T73" s="316" t="n"/>
      <c r="U73" s="316" t="n"/>
      <c r="V73" s="316" t="n"/>
      <c r="W73" s="316" t="n"/>
      <c r="X73" s="316" t="n"/>
      <c r="Y73" s="316" t="n"/>
      <c r="Z73" s="316" t="n"/>
      <c r="AA73" s="316" t="n"/>
      <c r="AB73" s="316" t="n"/>
    </row>
    <row r="74" customFormat="1" s="317">
      <c r="A74" s="316" t="n"/>
      <c r="B74" s="318" t="n"/>
      <c r="C74" s="785" t="n"/>
      <c r="D74" s="820" t="n"/>
      <c r="E74" s="820" t="n"/>
      <c r="F74" s="821" t="n"/>
      <c r="G74" s="785" t="n"/>
      <c r="H74" s="820" t="n"/>
      <c r="I74" s="820" t="n"/>
      <c r="J74" s="821" t="n"/>
      <c r="K74" s="785" t="n"/>
      <c r="L74" s="820" t="n"/>
      <c r="M74" s="820" t="n"/>
      <c r="N74" s="820" t="n"/>
      <c r="O74" s="821" t="n"/>
      <c r="P74" s="318" t="n"/>
      <c r="Q74" s="316" t="n"/>
      <c r="R74" s="316" t="n"/>
      <c r="S74" s="316" t="n"/>
      <c r="T74" s="316" t="n"/>
      <c r="U74" s="316" t="n"/>
      <c r="V74" s="316" t="n"/>
      <c r="W74" s="316" t="n"/>
      <c r="X74" s="316" t="n"/>
      <c r="Y74" s="316" t="n"/>
      <c r="Z74" s="316" t="n"/>
      <c r="AA74" s="316" t="n"/>
      <c r="AB74" s="316" t="n"/>
    </row>
    <row r="75" customFormat="1" s="317">
      <c r="A75" s="316" t="n"/>
      <c r="B75" s="318" t="n"/>
      <c r="C75" s="788" t="n"/>
      <c r="D75" s="812" t="n"/>
      <c r="E75" s="812" t="n"/>
      <c r="F75" s="812" t="n"/>
      <c r="G75" s="788" t="n"/>
      <c r="H75" s="812" t="n"/>
      <c r="I75" s="812" t="n"/>
      <c r="J75" s="812" t="n"/>
      <c r="K75" s="788" t="n"/>
      <c r="L75" s="812" t="n"/>
      <c r="M75" s="812" t="n"/>
      <c r="N75" s="812" t="n"/>
      <c r="O75" s="812" t="n"/>
      <c r="P75" s="318" t="n"/>
      <c r="Q75" s="316" t="n"/>
      <c r="R75" s="316" t="n"/>
      <c r="S75" s="316" t="n"/>
      <c r="T75" s="316" t="n"/>
      <c r="U75" s="316" t="n"/>
      <c r="V75" s="316" t="n"/>
      <c r="W75" s="316" t="n"/>
      <c r="X75" s="316" t="n"/>
      <c r="Y75" s="316" t="n"/>
      <c r="Z75" s="316" t="n"/>
      <c r="AA75" s="316" t="n"/>
      <c r="AB75" s="316" t="n"/>
    </row>
    <row r="76" customFormat="1" s="317">
      <c r="A76" s="316" t="n"/>
      <c r="B76" s="318" t="n"/>
      <c r="C76" s="349" t="n"/>
      <c r="D76" s="350" t="n"/>
      <c r="E76" s="350" t="n"/>
      <c r="F76" s="350" t="n"/>
      <c r="G76" s="350" t="n"/>
      <c r="H76" s="350" t="n"/>
      <c r="I76" s="350" t="n"/>
      <c r="J76" s="350" t="n"/>
      <c r="K76" s="350" t="n"/>
      <c r="L76" s="350" t="n"/>
      <c r="M76" s="350" t="n"/>
      <c r="N76" s="350" t="n"/>
      <c r="O76" s="350" t="n"/>
      <c r="P76" s="318" t="n"/>
      <c r="Q76" s="316" t="n"/>
      <c r="R76" s="316" t="n"/>
      <c r="S76" s="316" t="n"/>
      <c r="T76" s="316" t="n"/>
      <c r="U76" s="316" t="n"/>
      <c r="V76" s="316" t="n"/>
      <c r="W76" s="316" t="n"/>
      <c r="X76" s="316" t="n"/>
      <c r="Y76" s="316" t="n"/>
      <c r="Z76" s="316" t="n"/>
      <c r="AA76" s="316" t="n"/>
      <c r="AB76" s="316" t="n"/>
    </row>
    <row r="77" customFormat="1" s="317">
      <c r="A77" s="316" t="n"/>
      <c r="B77" s="318" t="n"/>
      <c r="C77" s="349" t="n"/>
      <c r="D77" s="350" t="n"/>
      <c r="E77" s="350" t="n"/>
      <c r="F77" s="350" t="n"/>
      <c r="G77" s="350" t="n"/>
      <c r="H77" s="350" t="n"/>
      <c r="I77" s="350" t="n"/>
      <c r="J77" s="350" t="n"/>
      <c r="K77" s="350" t="n"/>
      <c r="L77" s="350" t="n"/>
      <c r="M77" s="350" t="n"/>
      <c r="N77" s="350" t="n"/>
      <c r="O77" s="350" t="n"/>
      <c r="P77" s="318" t="n"/>
      <c r="Q77" s="316" t="n"/>
      <c r="R77" s="316" t="n"/>
      <c r="S77" s="316" t="n"/>
      <c r="T77" s="316" t="n"/>
      <c r="U77" s="316" t="n"/>
      <c r="V77" s="316" t="n"/>
      <c r="W77" s="316" t="n"/>
      <c r="X77" s="316" t="n"/>
      <c r="Y77" s="316" t="n"/>
      <c r="Z77" s="316" t="n"/>
      <c r="AA77" s="316" t="n"/>
      <c r="AB77" s="316" t="n"/>
    </row>
    <row r="78" customFormat="1" s="317">
      <c r="A78" s="316" t="n"/>
      <c r="B78" s="318" t="n"/>
      <c r="C78" s="349" t="n"/>
      <c r="D78" s="350" t="n"/>
      <c r="E78" s="350" t="n"/>
      <c r="F78" s="350" t="n"/>
      <c r="G78" s="350" t="n"/>
      <c r="H78" s="350" t="n"/>
      <c r="I78" s="350" t="n"/>
      <c r="J78" s="350" t="n"/>
      <c r="K78" s="350" t="n"/>
      <c r="L78" s="350" t="n"/>
      <c r="M78" s="350" t="n"/>
      <c r="N78" s="350" t="n"/>
      <c r="O78" s="350" t="n"/>
      <c r="P78" s="318" t="n"/>
      <c r="Q78" s="316" t="n"/>
      <c r="R78" s="316" t="n"/>
      <c r="S78" s="316" t="n"/>
      <c r="T78" s="316" t="n"/>
      <c r="U78" s="316" t="n"/>
      <c r="V78" s="316" t="n"/>
      <c r="W78" s="316" t="n"/>
      <c r="X78" s="316" t="n"/>
      <c r="Y78" s="316" t="n"/>
      <c r="Z78" s="316" t="n"/>
      <c r="AA78" s="316" t="n"/>
      <c r="AB78" s="316" t="n"/>
    </row>
    <row r="81" customFormat="1" s="260">
      <c r="C81" s="259" t="n"/>
      <c r="D81" s="259" t="n"/>
      <c r="E81" s="259" t="n"/>
      <c r="F81" s="259" t="n"/>
      <c r="G81" s="259" t="n"/>
      <c r="H81" s="259" t="n"/>
      <c r="I81" s="259" t="n"/>
      <c r="J81" s="259" t="n"/>
      <c r="K81" s="259" t="n"/>
      <c r="L81" s="259" t="n"/>
      <c r="M81" s="259" t="n"/>
      <c r="N81" s="259" t="n"/>
      <c r="O81" s="259" t="n"/>
    </row>
    <row r="82" customFormat="1" s="260">
      <c r="C82" s="259" t="n"/>
      <c r="D82" s="259" t="n"/>
      <c r="E82" s="259" t="n"/>
      <c r="F82" s="259" t="n"/>
      <c r="G82" s="259" t="n"/>
      <c r="H82" s="259" t="n"/>
      <c r="I82" s="259" t="n"/>
      <c r="J82" s="259" t="n"/>
      <c r="K82" s="259" t="n"/>
      <c r="L82" s="259" t="n"/>
      <c r="M82" s="259" t="n"/>
      <c r="N82" s="259" t="n"/>
      <c r="O82" s="259" t="n"/>
    </row>
    <row r="83" customFormat="1" s="260">
      <c r="C83" s="259" t="n"/>
      <c r="D83" s="259" t="n"/>
      <c r="E83" s="259" t="n"/>
      <c r="F83" s="259" t="n"/>
      <c r="G83" s="259" t="n"/>
      <c r="H83" s="259" t="n"/>
      <c r="I83" s="259" t="n"/>
      <c r="J83" s="259" t="n"/>
      <c r="K83" s="259" t="n"/>
      <c r="L83" s="259" t="n"/>
      <c r="M83" s="259" t="n"/>
      <c r="N83" s="259" t="n"/>
      <c r="O83" s="259" t="n"/>
    </row>
    <row r="84" customFormat="1" s="260">
      <c r="C84" s="259" t="n"/>
      <c r="D84" s="259" t="n"/>
      <c r="E84" s="259" t="n"/>
      <c r="F84" s="259" t="n"/>
      <c r="G84" s="259" t="n"/>
      <c r="H84" s="259" t="n"/>
      <c r="I84" s="259" t="n"/>
      <c r="J84" s="259" t="n"/>
      <c r="K84" s="259" t="n"/>
      <c r="L84" s="259" t="n"/>
      <c r="M84" s="259" t="n"/>
      <c r="N84" s="259" t="n"/>
      <c r="O84" s="259" t="n"/>
    </row>
    <row r="85" customFormat="1" s="260">
      <c r="C85" s="259" t="n"/>
      <c r="D85" s="259" t="n"/>
      <c r="E85" s="259" t="n"/>
      <c r="F85" s="259" t="n"/>
      <c r="G85" s="259" t="n"/>
      <c r="H85" s="259" t="n"/>
      <c r="I85" s="259" t="n"/>
      <c r="J85" s="259" t="n"/>
      <c r="K85" s="259" t="n"/>
      <c r="L85" s="259" t="n"/>
      <c r="M85" s="259" t="n"/>
      <c r="N85" s="259" t="n"/>
      <c r="O85" s="259" t="n"/>
    </row>
    <row r="86" customFormat="1" s="260">
      <c r="C86" s="259" t="n"/>
      <c r="D86" s="259" t="n"/>
      <c r="E86" s="259" t="n"/>
      <c r="F86" s="259" t="n"/>
      <c r="G86" s="259" t="n"/>
      <c r="H86" s="259" t="n"/>
      <c r="I86" s="259" t="n"/>
      <c r="J86" s="259" t="n"/>
      <c r="K86" s="259" t="n"/>
      <c r="L86" s="259" t="n"/>
      <c r="M86" s="259" t="n"/>
      <c r="N86" s="259" t="n"/>
      <c r="O86" s="259" t="n"/>
    </row>
    <row r="87" customFormat="1" s="260">
      <c r="C87" s="259" t="n"/>
      <c r="D87" s="259" t="n"/>
      <c r="E87" s="259" t="n"/>
      <c r="F87" s="259" t="n"/>
      <c r="G87" s="355" t="inlineStr">
        <is>
          <t>Estratégico</t>
        </is>
      </c>
      <c r="H87" s="262" t="n"/>
      <c r="I87" s="262" t="n"/>
      <c r="J87" s="355" t="inlineStr">
        <is>
          <t>Eficacia</t>
        </is>
      </c>
      <c r="K87" s="259" t="n"/>
      <c r="L87" s="259" t="n"/>
      <c r="M87" s="259" t="n"/>
      <c r="N87" s="259" t="n"/>
      <c r="O87" s="259" t="n"/>
    </row>
    <row r="88" customFormat="1" s="260">
      <c r="C88" s="259" t="n"/>
      <c r="D88" s="259" t="n"/>
      <c r="E88" s="259" t="n"/>
      <c r="F88" s="259" t="n"/>
      <c r="G88" s="355" t="inlineStr">
        <is>
          <t>Misional</t>
        </is>
      </c>
      <c r="H88" s="262" t="n"/>
      <c r="I88" s="262" t="n"/>
      <c r="J88" s="355" t="inlineStr">
        <is>
          <t>Eficiencia</t>
        </is>
      </c>
      <c r="K88" s="259" t="n"/>
      <c r="L88" s="259" t="n"/>
      <c r="M88" s="259" t="n"/>
      <c r="N88" s="259" t="n"/>
      <c r="O88" s="259" t="n"/>
    </row>
    <row r="89" customFormat="1" s="260">
      <c r="C89" s="259" t="n"/>
      <c r="D89" s="259" t="n"/>
      <c r="E89" s="259" t="n"/>
      <c r="F89" s="259" t="n"/>
      <c r="G89" s="355" t="inlineStr">
        <is>
          <t>Apoyo</t>
        </is>
      </c>
      <c r="H89" s="262" t="n"/>
      <c r="I89" s="262" t="n"/>
      <c r="J89" s="355" t="inlineStr">
        <is>
          <t>Acreditación</t>
        </is>
      </c>
      <c r="K89" s="259" t="n"/>
      <c r="L89" s="259" t="n"/>
      <c r="M89" s="259" t="n"/>
      <c r="N89" s="259" t="n"/>
      <c r="O89" s="259" t="n"/>
    </row>
    <row r="90" customFormat="1" s="260">
      <c r="C90" s="259" t="n"/>
      <c r="D90" s="259" t="n"/>
      <c r="E90" s="259" t="n"/>
      <c r="F90" s="259" t="n"/>
      <c r="G90" s="355" t="inlineStr">
        <is>
          <t>Seguimiento, Medición, Análisis y Evaluación</t>
        </is>
      </c>
      <c r="H90" s="262" t="n"/>
      <c r="I90" s="262" t="n"/>
      <c r="J90" s="355" t="inlineStr">
        <is>
          <t>Positiva</t>
        </is>
      </c>
      <c r="K90" s="259" t="n"/>
      <c r="L90" s="259" t="n"/>
      <c r="M90" s="259" t="n"/>
      <c r="N90" s="259" t="n"/>
      <c r="O90" s="259" t="n"/>
    </row>
    <row r="91" customFormat="1" s="260">
      <c r="C91" s="259" t="n"/>
      <c r="D91" s="259" t="n"/>
      <c r="E91" s="259" t="n"/>
      <c r="F91" s="259" t="n"/>
      <c r="G91" s="355" t="inlineStr">
        <is>
          <t>Direccionamiento Estratégico</t>
        </is>
      </c>
      <c r="H91" s="262" t="n"/>
      <c r="I91" s="262" t="n"/>
      <c r="J91" s="355" t="inlineStr">
        <is>
          <t>Negativa</t>
        </is>
      </c>
      <c r="K91" s="259" t="n"/>
      <c r="L91" s="259" t="n"/>
      <c r="M91" s="259" t="n"/>
      <c r="N91" s="259" t="n"/>
      <c r="O91" s="259" t="n"/>
    </row>
    <row r="92" customFormat="1" s="260">
      <c r="C92" s="259" t="n"/>
      <c r="D92" s="259" t="n"/>
      <c r="E92" s="259" t="n"/>
      <c r="F92" s="259" t="n"/>
      <c r="G92" s="355" t="inlineStr">
        <is>
          <t>Planeación Institucional</t>
        </is>
      </c>
      <c r="H92" s="262" t="n"/>
      <c r="I92" s="262" t="n"/>
      <c r="J92" s="355" t="inlineStr">
        <is>
          <t>Por Unidad Regional</t>
        </is>
      </c>
      <c r="K92" s="259" t="n"/>
      <c r="L92" s="259" t="n"/>
      <c r="M92" s="259" t="n"/>
      <c r="N92" s="259" t="n"/>
      <c r="O92" s="259" t="n"/>
    </row>
    <row r="93" customFormat="1" s="260">
      <c r="C93" s="259" t="n"/>
      <c r="D93" s="259" t="n"/>
      <c r="E93" s="259" t="n"/>
      <c r="F93" s="259" t="n"/>
      <c r="G93" s="355" t="inlineStr">
        <is>
          <t>Proyectos Especiales y Relaciones Interinstitucionales</t>
        </is>
      </c>
      <c r="H93" s="262" t="n"/>
      <c r="I93" s="262" t="n"/>
      <c r="J93" s="355" t="inlineStr">
        <is>
          <t>Por Facultad</t>
        </is>
      </c>
      <c r="K93" s="259" t="n"/>
      <c r="L93" s="259" t="n"/>
      <c r="M93" s="259" t="n"/>
      <c r="N93" s="259" t="n"/>
      <c r="O93" s="259" t="n"/>
    </row>
    <row r="94" customFormat="1" s="260">
      <c r="C94" s="259" t="n"/>
      <c r="D94" s="259" t="n"/>
      <c r="E94" s="259" t="n"/>
      <c r="F94" s="259" t="n"/>
      <c r="G94" s="355" t="inlineStr">
        <is>
          <t>Sistemas Integrados</t>
        </is>
      </c>
      <c r="H94" s="262" t="n"/>
      <c r="I94" s="262" t="n"/>
      <c r="J94" s="355" t="inlineStr">
        <is>
          <t>Por Programa Académico</t>
        </is>
      </c>
      <c r="K94" s="259" t="n"/>
      <c r="L94" s="259" t="n"/>
      <c r="M94" s="259" t="n"/>
      <c r="N94" s="259" t="n"/>
      <c r="O94" s="259" t="n"/>
    </row>
    <row r="95" customFormat="1" s="260">
      <c r="C95" s="259" t="n"/>
      <c r="D95" s="259" t="n"/>
      <c r="E95" s="259" t="n"/>
      <c r="F95" s="259" t="n"/>
      <c r="G95" s="355" t="inlineStr">
        <is>
          <t>Autoevaluación y Acreditación</t>
        </is>
      </c>
      <c r="H95" s="262" t="n"/>
      <c r="I95" s="262" t="n"/>
      <c r="J95" s="355" t="inlineStr">
        <is>
          <t>Por área</t>
        </is>
      </c>
      <c r="K95" s="259" t="n"/>
      <c r="L95" s="259" t="n"/>
      <c r="M95" s="259" t="n"/>
      <c r="N95" s="259" t="n"/>
      <c r="O95" s="259" t="n"/>
    </row>
    <row r="96" customFormat="1" s="260">
      <c r="C96" s="259" t="n"/>
      <c r="D96" s="259" t="n"/>
      <c r="E96" s="259" t="n"/>
      <c r="F96" s="259" t="n"/>
      <c r="G96" s="355" t="inlineStr">
        <is>
          <t>Comunicaciones</t>
        </is>
      </c>
      <c r="H96" s="262" t="n"/>
      <c r="I96" s="262" t="n"/>
      <c r="J96" s="355" t="inlineStr">
        <is>
          <t>Por Laboratorio</t>
        </is>
      </c>
      <c r="K96" s="259" t="n"/>
      <c r="L96" s="259" t="n"/>
      <c r="M96" s="259" t="n"/>
      <c r="N96" s="259" t="n"/>
      <c r="O96" s="259" t="n"/>
    </row>
    <row r="97" customFormat="1" s="260">
      <c r="C97" s="259" t="n"/>
      <c r="D97" s="259" t="n"/>
      <c r="E97" s="259" t="n"/>
      <c r="F97" s="259" t="n"/>
      <c r="G97" s="355" t="inlineStr">
        <is>
          <t>Formación y Aprendizaje</t>
        </is>
      </c>
      <c r="H97" s="262" t="n"/>
      <c r="I97" s="262" t="n"/>
      <c r="J97" s="355" t="inlineStr">
        <is>
          <t>Otros</t>
        </is>
      </c>
      <c r="K97" s="259" t="n"/>
      <c r="L97" s="259" t="n"/>
      <c r="M97" s="259" t="n"/>
      <c r="N97" s="259" t="n"/>
      <c r="O97" s="259" t="n"/>
    </row>
    <row r="98" customFormat="1" s="260">
      <c r="C98" s="259" t="n"/>
      <c r="D98" s="259" t="n"/>
      <c r="E98" s="259" t="n"/>
      <c r="F98" s="259" t="n"/>
      <c r="G98" s="355" t="inlineStr">
        <is>
          <t>Ciencia, Tecnología e Innovación</t>
        </is>
      </c>
      <c r="H98" s="262" t="n"/>
      <c r="I98" s="262" t="n"/>
      <c r="J98" s="355" t="inlineStr">
        <is>
          <t>No Aplica</t>
        </is>
      </c>
      <c r="K98" s="259" t="n"/>
      <c r="L98" s="259" t="n"/>
      <c r="M98" s="259" t="n"/>
      <c r="N98" s="259" t="n"/>
      <c r="O98" s="259" t="n"/>
    </row>
    <row r="99">
      <c r="G99" s="355" t="inlineStr">
        <is>
          <t>Interacción Social Universitaria</t>
        </is>
      </c>
      <c r="H99" s="262" t="n"/>
      <c r="I99" s="262" t="n"/>
      <c r="J99" s="262" t="n"/>
      <c r="K99" s="259" t="n"/>
      <c r="L99" s="259" t="n"/>
    </row>
    <row r="100">
      <c r="G100" s="355" t="inlineStr">
        <is>
          <t>Bienestar Universitario</t>
        </is>
      </c>
      <c r="H100" s="262" t="n"/>
      <c r="I100" s="262" t="n"/>
      <c r="J100" s="262" t="n"/>
      <c r="K100" s="259" t="n"/>
      <c r="L100" s="259" t="n"/>
    </row>
    <row r="101">
      <c r="G101" s="355" t="inlineStr">
        <is>
          <t>Admisiones y Registro</t>
        </is>
      </c>
      <c r="H101" s="262" t="n"/>
      <c r="I101" s="262" t="n"/>
      <c r="J101" s="262" t="n"/>
      <c r="K101" s="259" t="n"/>
      <c r="L101" s="259" t="n"/>
    </row>
    <row r="102">
      <c r="G102" s="355" t="inlineStr">
        <is>
          <t>Graduados</t>
        </is>
      </c>
      <c r="H102" s="262" t="n"/>
      <c r="I102" s="262" t="n"/>
      <c r="J102" s="262" t="n"/>
      <c r="K102" s="259" t="n"/>
      <c r="L102" s="259" t="n"/>
    </row>
    <row r="103">
      <c r="G103" s="355" t="inlineStr">
        <is>
          <t>Dialogando con el Mundo</t>
        </is>
      </c>
      <c r="H103" s="262" t="n"/>
      <c r="I103" s="262" t="n"/>
      <c r="J103" s="262" t="n"/>
      <c r="K103" s="259" t="n"/>
      <c r="L103" s="259" t="n"/>
    </row>
    <row r="104">
      <c r="G104" s="355" t="inlineStr">
        <is>
          <t>Talento Humano</t>
        </is>
      </c>
      <c r="H104" s="262" t="n"/>
      <c r="I104" s="262" t="n"/>
      <c r="J104" s="262" t="n"/>
      <c r="K104" s="259" t="n"/>
      <c r="L104" s="259" t="n"/>
    </row>
    <row r="105">
      <c r="G105" s="355" t="inlineStr">
        <is>
          <t>Jurídica</t>
        </is>
      </c>
      <c r="H105" s="262" t="n"/>
      <c r="I105" s="262" t="n"/>
      <c r="J105" s="262" t="n"/>
      <c r="K105" s="259" t="n"/>
      <c r="L105" s="259" t="n"/>
    </row>
    <row r="106">
      <c r="G106" s="355" t="inlineStr">
        <is>
          <t>Financiera</t>
        </is>
      </c>
      <c r="H106" s="262" t="n"/>
      <c r="I106" s="262" t="n"/>
      <c r="J106" s="262" t="n"/>
      <c r="K106" s="259" t="n"/>
      <c r="L106" s="259" t="n"/>
    </row>
    <row r="107">
      <c r="G107" s="355" t="inlineStr">
        <is>
          <t>Sistemas y Tecnología</t>
        </is>
      </c>
      <c r="H107" s="262" t="n"/>
      <c r="I107" s="262" t="n"/>
      <c r="J107" s="262" t="n"/>
      <c r="K107" s="259" t="n"/>
      <c r="L107" s="259" t="n"/>
    </row>
    <row r="108">
      <c r="G108" s="355" t="inlineStr">
        <is>
          <t>Bienes y Servicios</t>
        </is>
      </c>
      <c r="H108" s="262" t="n"/>
      <c r="I108" s="262" t="n"/>
      <c r="J108" s="262" t="n"/>
      <c r="K108" s="259" t="n"/>
      <c r="L108" s="259" t="n"/>
    </row>
    <row r="109">
      <c r="G109" s="355" t="inlineStr">
        <is>
          <t>Documental</t>
        </is>
      </c>
      <c r="H109" s="262" t="n"/>
      <c r="I109" s="262" t="n"/>
      <c r="J109" s="262" t="n"/>
    </row>
    <row r="110">
      <c r="G110" s="355" t="inlineStr">
        <is>
          <t>Apoyo Académico</t>
        </is>
      </c>
      <c r="H110" s="262" t="n"/>
      <c r="I110" s="262" t="n"/>
      <c r="J110" s="262" t="n"/>
    </row>
    <row r="111">
      <c r="G111" s="355" t="inlineStr">
        <is>
          <t>Control Interno</t>
        </is>
      </c>
      <c r="H111" s="262" t="n"/>
      <c r="I111" s="262" t="n"/>
      <c r="J111" s="262" t="n"/>
    </row>
    <row r="112">
      <c r="G112" s="355" t="inlineStr">
        <is>
          <t>Control Disciplinario</t>
        </is>
      </c>
      <c r="H112" s="262" t="n"/>
      <c r="I112" s="262" t="n"/>
      <c r="J112" s="262" t="n"/>
    </row>
    <row r="113">
      <c r="G113" s="355" t="inlineStr">
        <is>
          <t>Servicio de Atención al Ciudadano</t>
        </is>
      </c>
      <c r="H113" s="262" t="n"/>
      <c r="I113" s="262" t="n"/>
      <c r="J113" s="262" t="n"/>
    </row>
  </sheetData>
  <sheetProtection selectLockedCells="0" selectUnlockedCells="0" algorithmName="SHA-512" sheet="1" objects="1" insertRows="1" insertHyperlinks="1" autoFilter="1" scenarios="1" formatColumns="1" deleteColumns="1" insertColumns="1" pivotTables="1" deleteRows="1" formatCells="1" saltValue="zpQl7kqc4apTQ3laQIQVSg==" formatRows="1" sort="1" spinCount="100000" hashValue="7m15M0CA5NymYlA/zCWbJYpA00yMGZ4wkIpjVwPFvBfr2VX7oRbff/gm7MPapFJBnLikPN9u/0CcEg6GLoHNtw=="/>
  <mergeCells count="84">
    <mergeCell ref="L17:M17"/>
    <mergeCell ref="C72:F72"/>
    <mergeCell ref="B2:C4"/>
    <mergeCell ref="G72:J72"/>
    <mergeCell ref="K72:O72"/>
    <mergeCell ref="J56:O56"/>
    <mergeCell ref="C15:O15"/>
    <mergeCell ref="G71:J71"/>
    <mergeCell ref="C73:F73"/>
    <mergeCell ref="J20:K22"/>
    <mergeCell ref="E6:L6"/>
    <mergeCell ref="K71:O71"/>
    <mergeCell ref="C26:O26"/>
    <mergeCell ref="C17:D17"/>
    <mergeCell ref="C16:O16"/>
    <mergeCell ref="K73:O73"/>
    <mergeCell ref="M5:O5"/>
    <mergeCell ref="G74:J74"/>
    <mergeCell ref="G68:J68"/>
    <mergeCell ref="K74:O74"/>
    <mergeCell ref="K68:O68"/>
    <mergeCell ref="L23:M24"/>
    <mergeCell ref="N23:O24"/>
    <mergeCell ref="C14:D14"/>
    <mergeCell ref="C67:O67"/>
    <mergeCell ref="M6:O6"/>
    <mergeCell ref="E14:O14"/>
    <mergeCell ref="G75:J75"/>
    <mergeCell ref="C20:D22"/>
    <mergeCell ref="C69:F69"/>
    <mergeCell ref="E12:H12"/>
    <mergeCell ref="J47:O47"/>
    <mergeCell ref="H17:I17"/>
    <mergeCell ref="K12:O12"/>
    <mergeCell ref="G70:J70"/>
    <mergeCell ref="J58:O58"/>
    <mergeCell ref="K70:O70"/>
    <mergeCell ref="E24:G24"/>
    <mergeCell ref="C27:I58"/>
    <mergeCell ref="J57:O57"/>
    <mergeCell ref="E17:G17"/>
    <mergeCell ref="L20:O20"/>
    <mergeCell ref="C71:F71"/>
    <mergeCell ref="E18:F18"/>
    <mergeCell ref="K69:O69"/>
    <mergeCell ref="J27:O27"/>
    <mergeCell ref="P27:P28"/>
    <mergeCell ref="E7:L8"/>
    <mergeCell ref="P17:P18"/>
    <mergeCell ref="C68:F68"/>
    <mergeCell ref="G19:K19"/>
    <mergeCell ref="E13:O13"/>
    <mergeCell ref="K75:O75"/>
    <mergeCell ref="N17:O17"/>
    <mergeCell ref="C12:D12"/>
    <mergeCell ref="J23:K24"/>
    <mergeCell ref="C5:D8"/>
    <mergeCell ref="C23:D23"/>
    <mergeCell ref="J28:O46"/>
    <mergeCell ref="E23:G23"/>
    <mergeCell ref="L18:M19"/>
    <mergeCell ref="E20:G22"/>
    <mergeCell ref="C60:O60"/>
    <mergeCell ref="C70:F70"/>
    <mergeCell ref="C24:D24"/>
    <mergeCell ref="G73:J73"/>
    <mergeCell ref="M7:O7"/>
    <mergeCell ref="E5:L5"/>
    <mergeCell ref="H20:I22"/>
    <mergeCell ref="C10:O11"/>
    <mergeCell ref="E19:F19"/>
    <mergeCell ref="M8:O8"/>
    <mergeCell ref="J48:O55"/>
    <mergeCell ref="G18:K18"/>
    <mergeCell ref="C74:F74"/>
    <mergeCell ref="I12:J12"/>
    <mergeCell ref="C18:D19"/>
    <mergeCell ref="H23:I24"/>
    <mergeCell ref="N18:O19"/>
    <mergeCell ref="C75:F75"/>
    <mergeCell ref="C9:O9"/>
    <mergeCell ref="G69:J69"/>
    <mergeCell ref="C13:D13"/>
    <mergeCell ref="J17:K17"/>
  </mergeCells>
  <dataValidations count="5">
    <dataValidation sqref="E20:G22" showDropDown="0" showInputMessage="1" showErrorMessage="1" allowBlank="1" type="list">
      <formula1>$J$90:$J$91</formula1>
    </dataValidation>
    <dataValidation sqref="J20:K22" showDropDown="0" showInputMessage="1" showErrorMessage="1" allowBlank="1" type="list">
      <formula1>$J$92:$J$98</formula1>
    </dataValidation>
    <dataValidation sqref="J17:K17" showDropDown="0" showInputMessage="1" showErrorMessage="1" allowBlank="1" type="list">
      <formula1>$J$87:$J$89</formula1>
    </dataValidation>
    <dataValidation sqref="E12:H12" showDropDown="0" showInputMessage="1" showErrorMessage="1" allowBlank="1" type="list">
      <formula1>$G$87:$G$90</formula1>
    </dataValidation>
    <dataValidation sqref="E13:O13" showDropDown="0" showInputMessage="1" showErrorMessage="1" allowBlank="1" type="list">
      <formula1>$G$91:$G$113</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50.xml><?xml version="1.0" encoding="utf-8"?>
<worksheet xmlns="http://schemas.openxmlformats.org/spreadsheetml/2006/main">
  <sheetPr codeName="Hoja137">
    <tabColor rgb="FFEDE394"/>
    <outlinePr summaryBelow="1" summaryRight="1"/>
    <pageSetUpPr fitToPage="1"/>
  </sheetPr>
  <dimension ref="A1:AB111"/>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85546875" customWidth="1" style="241" min="4" max="4"/>
    <col width="16"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Apoyo</t>
        </is>
      </c>
      <c r="F12" s="801" t="n"/>
      <c r="G12" s="801" t="n"/>
      <c r="H12" s="802" t="n"/>
      <c r="I12" s="763" t="inlineStr">
        <is>
          <t>NOMBRE DEL INDICADOR</t>
        </is>
      </c>
      <c r="J12" s="802" t="n"/>
      <c r="K12" s="463" t="inlineStr">
        <is>
          <t>Renovación y actualización de obras con enfoque inclusivo 
(eliminación de barreras arquitectónicas)</t>
        </is>
      </c>
      <c r="L12" s="801" t="n"/>
      <c r="M12" s="801" t="n"/>
      <c r="N12" s="801" t="n"/>
      <c r="O12" s="802" t="n"/>
      <c r="P12" s="245" t="n"/>
    </row>
    <row r="13" customFormat="1" s="243">
      <c r="B13" s="245" t="n"/>
      <c r="C13" s="684" t="inlineStr">
        <is>
          <t>PROCESO GESTIÓN</t>
        </is>
      </c>
      <c r="D13" s="802" t="n"/>
      <c r="E13" s="706" t="inlineStr">
        <is>
          <t>Bienes y Servicios</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Bienes y Servicios</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0.7</v>
      </c>
      <c r="O17" s="802" t="n"/>
      <c r="P17" s="544" t="n"/>
    </row>
    <row r="18" customFormat="1" s="243">
      <c r="B18" s="245" t="n"/>
      <c r="C18" s="684" t="inlineStr">
        <is>
          <t>FORMULA</t>
        </is>
      </c>
      <c r="D18" s="800" t="n"/>
      <c r="E18" s="684" t="inlineStr">
        <is>
          <t>NUMERADOR</t>
        </is>
      </c>
      <c r="F18" s="802" t="n"/>
      <c r="G18" s="481" t="inlineStr">
        <is>
          <t>(Recursos asignados a proyectos de inversión)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Recursos viabilizados relacionados a inclusión</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0 - 50%</t>
        </is>
      </c>
      <c r="M22" s="328" t="inlineStr">
        <is>
          <t>50,1% - 60%</t>
        </is>
      </c>
      <c r="N22" s="329" t="inlineStr">
        <is>
          <t>60,1% - 70%</t>
        </is>
      </c>
      <c r="O22" s="255" t="inlineStr">
        <is>
          <t>70,1% - 100%</t>
        </is>
      </c>
      <c r="P22" s="245" t="n"/>
    </row>
    <row r="23" ht="26.25" customFormat="1" customHeight="1" s="243">
      <c r="B23" s="245" t="n"/>
      <c r="C23" s="684" t="inlineStr">
        <is>
          <t>ORIGEN DE DATOS NUMERADOR</t>
        </is>
      </c>
      <c r="D23" s="802" t="n"/>
      <c r="E23" s="617" t="inlineStr">
        <is>
          <t>POAI de la vigencia (rubro Planta física)</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617" t="inlineStr">
        <is>
          <t>Presupuesto aprobado para el rubro planta física</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610" t="inlineStr">
        <is>
          <t xml:space="preserve">Para la medición del indicador se tomaron los datos de los proyectos inscritos y aprobados en el POAI para el rubro de planta física, rubro que incluye proyectos donde se encuentran temas de inclusión como los son:  
• Campus sostenible (fase diseño) para la sede Fusagasugá $159.947.107: Construcción de la sub estación eléctrica para el campus con todos sus equipos para las cargas y proyecciones de crecimiento energético con la contemplación de implementación de energías alternativas como retorno de energía y renovación de a iluminación LED en los espacios académicos, administrativos y comunales para reducción del consumo inmediato, Implementación de fachadas verdes para la reducción de radiación sobre los espacios académicos reduciendo así el uso de ventilación mecánica y su consumo energético, al igual que recolección de aguas lluvias para su riego sistematizado, Utilización de accesorios y elementos hidráulicos para su fácil acceso y manipulación por toda la comunidad, Puntos de recarga ecológica con antropometría para la comunidad con discapacidad, Renovación de equipos sanitarios contemplando en las baterías de baños para discapacitados con todos sus herrajes para inclusión, 
• Consultoría para la elaboración de la fase ii de los diseños técnicos del acceso y circulación peatonales de la Universidad de Cundinamarca sede Fusagasugá $34.351.359: Implementación de tótem electrónico con audio e imagen para la ubicación y desplazamiento dentro del campus, implementación de torniquetes de control de acceso para personas con movilidad reducida, Implementación de herramientas de señalización con braille para el desplazamiento dentro del campus y por los senderos demarcados
• Consultoría para la elaboración de los estudios y diseños arquitectónicos, urbanísticos y técnicos necesarios para construir la alameda en el costado norte de la Universidad de Cundinamarca de interventoría del kiosko y su entorno inmediato $420.999.956: Se efectuará con la consolidación de este planteamiento la conectividad peatonal del auditorio Emilio Sierra y su entorno con la Biblioteca de la Universidad, el kiosco y las zonas intermedias, es decir campos deportivos existentes junto al coliseo.
</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5.75" customFormat="1" customHeight="1" s="243">
      <c r="B34" s="245" t="n"/>
      <c r="C34" s="803" t="n"/>
      <c r="I34" s="804" t="n"/>
      <c r="O34" s="804" t="n"/>
      <c r="P34" s="245" t="n"/>
    </row>
    <row r="35" ht="15.75" customFormat="1" customHeight="1" s="243">
      <c r="B35" s="245" t="n"/>
      <c r="C35" s="803" t="n"/>
      <c r="I35" s="804" t="n"/>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5.75" customFormat="1" customHeight="1" s="243">
      <c r="B40" s="245" t="n"/>
      <c r="C40" s="803" t="n"/>
      <c r="I40" s="804" t="n"/>
      <c r="O40" s="804" t="n"/>
      <c r="P40" s="245" t="n"/>
    </row>
    <row r="41" ht="15.75" customFormat="1" customHeight="1" s="243">
      <c r="B41" s="245" t="n"/>
      <c r="C41" s="803" t="n"/>
      <c r="I41" s="804" t="n"/>
      <c r="O41" s="804" t="n"/>
      <c r="P41" s="245" t="n"/>
    </row>
    <row r="42" ht="15.75" customFormat="1" customHeight="1" s="243">
      <c r="B42" s="245" t="n"/>
      <c r="C42" s="803" t="n"/>
      <c r="I42" s="804" t="n"/>
      <c r="O42" s="804" t="n"/>
      <c r="P42" s="245" t="n"/>
    </row>
    <row r="43" ht="15.75" customFormat="1" customHeight="1" s="243">
      <c r="B43" s="245" t="n"/>
      <c r="C43" s="803" t="n"/>
      <c r="I43" s="804" t="n"/>
      <c r="O43" s="804" t="n"/>
      <c r="P43" s="245" t="n"/>
    </row>
    <row r="44" ht="15.75" customFormat="1" customHeight="1" s="243">
      <c r="B44" s="245" t="n"/>
      <c r="C44" s="803" t="n"/>
      <c r="I44" s="804" t="n"/>
      <c r="O44" s="804" t="n"/>
      <c r="P44" s="245" t="n"/>
    </row>
    <row r="45" ht="15.75" customFormat="1" customHeight="1" s="243">
      <c r="B45" s="245" t="n"/>
      <c r="C45" s="803" t="n"/>
      <c r="I45" s="804" t="n"/>
      <c r="O45" s="804" t="n"/>
      <c r="P45" s="245" t="n"/>
    </row>
    <row r="46" ht="15.75" customFormat="1" customHeight="1" s="243">
      <c r="B46" s="245" t="n"/>
      <c r="C46" s="803" t="n"/>
      <c r="I46" s="804" t="n"/>
      <c r="O46" s="804" t="n"/>
      <c r="P46" s="245" t="n"/>
    </row>
    <row r="47" ht="15.75" customFormat="1" customHeight="1" s="243">
      <c r="B47" s="245" t="n"/>
      <c r="C47" s="803" t="n"/>
      <c r="I47" s="804" t="n"/>
      <c r="O47" s="804" t="n"/>
      <c r="P47" s="245" t="n"/>
    </row>
    <row r="48" ht="15.75" customFormat="1" customHeight="1" s="243">
      <c r="B48" s="245" t="n"/>
      <c r="C48" s="803" t="n"/>
      <c r="I48" s="804" t="n"/>
      <c r="O48" s="804" t="n"/>
      <c r="P48" s="245" t="n"/>
    </row>
    <row r="49" ht="16.5" customFormat="1" customHeight="1" s="243">
      <c r="B49" s="245" t="n"/>
      <c r="C49" s="803" t="n"/>
      <c r="I49" s="804" t="n"/>
      <c r="J49" s="808" t="n"/>
      <c r="K49" s="808" t="n"/>
      <c r="L49" s="808" t="n"/>
      <c r="M49" s="808" t="n"/>
      <c r="N49" s="808" t="n"/>
      <c r="O49" s="807" t="n"/>
      <c r="P49" s="245" t="n"/>
    </row>
    <row r="50" ht="15.75" customFormat="1" customHeight="1" s="243">
      <c r="B50" s="245" t="n"/>
      <c r="C50" s="803" t="n"/>
      <c r="I50" s="804" t="n"/>
      <c r="J50" s="400" t="inlineStr">
        <is>
          <t>ACCIÓN FORMULADA</t>
        </is>
      </c>
      <c r="O50" s="804" t="n"/>
      <c r="P50" s="245" t="n"/>
    </row>
    <row r="51" ht="16.5" customFormat="1" customHeight="1" s="243">
      <c r="B51" s="245" t="n"/>
      <c r="C51" s="803" t="n"/>
      <c r="I51" s="804" t="n"/>
      <c r="J51" s="394" t="inlineStr">
        <is>
          <t>Continuar incorporando los aspectos necesarios de inclusión relacionados con la eliminación de barreras arquitectónicas a los proyectos de obra y adecuación de la Universidad de Cundinamarca.</t>
        </is>
      </c>
      <c r="O51" s="804" t="n"/>
      <c r="P51" s="245" t="n"/>
    </row>
    <row r="52" ht="15.75" customFormat="1" customHeight="1" s="243">
      <c r="B52" s="245" t="n"/>
      <c r="C52" s="803" t="n"/>
      <c r="I52" s="804" t="n"/>
      <c r="O52" s="804" t="n"/>
      <c r="P52" s="245" t="n"/>
    </row>
    <row r="53" ht="16.5" customFormat="1" customHeight="1" s="243">
      <c r="B53" s="245" t="n"/>
      <c r="C53" s="803" t="n"/>
      <c r="I53" s="804" t="n"/>
      <c r="J53" s="808" t="n"/>
      <c r="K53" s="808" t="n"/>
      <c r="L53" s="808" t="n"/>
      <c r="M53" s="808" t="n"/>
      <c r="N53" s="808" t="n"/>
      <c r="O53" s="807" t="n"/>
      <c r="P53" s="245" t="n"/>
    </row>
    <row r="54" ht="15.75" customFormat="1" customHeight="1" s="243">
      <c r="B54" s="245" t="n"/>
      <c r="C54" s="803" t="n"/>
      <c r="I54" s="804" t="n"/>
      <c r="J54" s="400" t="inlineStr">
        <is>
          <t xml:space="preserve">RESPONSABLE </t>
        </is>
      </c>
      <c r="O54" s="804" t="n"/>
      <c r="P54" s="245" t="n"/>
    </row>
    <row r="55" ht="15.75" customFormat="1" customHeight="1" s="243">
      <c r="B55" s="245" t="n"/>
      <c r="C55" s="803" t="n"/>
      <c r="I55" s="804" t="n"/>
      <c r="J55" s="402">
        <f>E14</f>
        <v/>
      </c>
      <c r="O55" s="804" t="n"/>
      <c r="P55" s="245" t="n"/>
    </row>
    <row r="56" ht="16.5" customFormat="1" customHeight="1" s="243">
      <c r="B56" s="245" t="n"/>
      <c r="C56" s="806" t="n"/>
      <c r="D56" s="808" t="n"/>
      <c r="E56" s="808" t="n"/>
      <c r="F56" s="808" t="n"/>
      <c r="G56" s="808" t="n"/>
      <c r="H56" s="808" t="n"/>
      <c r="I56" s="807" t="n"/>
      <c r="J56" s="418" t="n"/>
      <c r="K56" s="808" t="n"/>
      <c r="L56" s="808" t="n"/>
      <c r="M56" s="808" t="n"/>
      <c r="N56" s="808" t="n"/>
      <c r="O56" s="807" t="n"/>
      <c r="P56" s="245" t="n"/>
    </row>
    <row r="57" ht="16.5" customFormat="1" customHeight="1" s="243">
      <c r="B57" s="245" t="n"/>
      <c r="C57" s="319" t="n"/>
      <c r="D57" s="319" t="n"/>
      <c r="E57" s="319" t="n"/>
      <c r="F57" s="319" t="n"/>
      <c r="G57" s="319" t="n"/>
      <c r="H57" s="319" t="n"/>
      <c r="I57" s="319" t="n"/>
      <c r="J57" s="319" t="n"/>
      <c r="K57" s="319" t="n"/>
      <c r="L57" s="319" t="n"/>
      <c r="M57" s="319" t="n"/>
      <c r="N57" s="319" t="n"/>
      <c r="O57" s="319" t="n"/>
      <c r="P57" s="245" t="n"/>
    </row>
    <row r="58" ht="15" customFormat="1" customHeight="1" s="247">
      <c r="B58" s="246" t="n"/>
      <c r="C58" s="819" t="inlineStr">
        <is>
          <t>PERIODO DE EVALUACIÓN</t>
        </is>
      </c>
      <c r="D58" s="808" t="n"/>
      <c r="E58" s="808" t="n"/>
      <c r="F58" s="808" t="n"/>
      <c r="G58" s="808" t="n"/>
      <c r="H58" s="808" t="n"/>
      <c r="I58" s="808" t="n"/>
      <c r="J58" s="808" t="n"/>
      <c r="K58" s="808" t="n"/>
      <c r="L58" s="808" t="n"/>
      <c r="M58" s="808" t="n"/>
      <c r="N58" s="808" t="n"/>
      <c r="O58" s="807" t="n"/>
      <c r="P58" s="246" t="n"/>
    </row>
    <row r="59" customFormat="1" s="247">
      <c r="B59" s="246" t="n"/>
      <c r="C59" s="684" t="inlineStr">
        <is>
          <t>MES</t>
        </is>
      </c>
      <c r="D59" s="762">
        <f>IF(J23="MENSUAL","ENERO",IF(J23="TRIMESTRAL","MARZO",IF(J23="SEMESTRAL","JUNIO",IF(J23="ANUAL",YEAR(TODAY()),""))))</f>
        <v/>
      </c>
      <c r="E59" s="762">
        <f>IF(J23="MENSUAL","FEBRERO",IF(J23="TRIMESTRAL","JUNIO",IF(J23="SEMESTRAL","DICIEMBRE","")))</f>
        <v/>
      </c>
      <c r="F59" s="762">
        <f>IF(J23="MENSUAL","MARZO",IF(J23="TRIMESTRAL","SEPTIEMBRE",""))</f>
        <v/>
      </c>
      <c r="G59" s="762">
        <f>IF(J23="MENSUAL","ABRIL",IF(J23="TRIMESTRAL","DICIEMBRE",""))</f>
        <v/>
      </c>
      <c r="H59" s="762">
        <f>IF(J23="MENSUAL","MAYO","")</f>
        <v/>
      </c>
      <c r="I59" s="762">
        <f>IF(J23="MENSUAL","JUNIO","")</f>
        <v/>
      </c>
      <c r="J59" s="762">
        <f>IF(J23="MENSUAL","JULIO","")</f>
        <v/>
      </c>
      <c r="K59" s="762">
        <f>IF(J23="MENSUAL","AGOSTO","")</f>
        <v/>
      </c>
      <c r="L59" s="762">
        <f>IF(J23="MENSUAL","SEPTIEMBRE","")</f>
        <v/>
      </c>
      <c r="M59" s="762">
        <f>IF(J23="MENSUAL","OCTUBRE","")</f>
        <v/>
      </c>
      <c r="N59" s="762">
        <f>IF(J23="MENSUAL","NOVIEMBRE","")</f>
        <v/>
      </c>
      <c r="O59" s="762">
        <f>IF(J23="MENSUAL","DICIEMBRE","")</f>
        <v/>
      </c>
      <c r="P59" s="246" t="n"/>
    </row>
    <row r="60" ht="31.5" customFormat="1" customHeight="1" s="247">
      <c r="B60" s="246" t="n"/>
      <c r="C60" s="168">
        <f>G18</f>
        <v/>
      </c>
      <c r="D60" s="835" t="n">
        <v>815298422</v>
      </c>
      <c r="E60" s="835" t="n"/>
      <c r="F60" s="762" t="n"/>
      <c r="G60" s="762" t="n"/>
      <c r="H60" s="762" t="n"/>
      <c r="I60" s="762" t="n"/>
      <c r="J60" s="762" t="n"/>
      <c r="K60" s="762" t="n"/>
      <c r="L60" s="762" t="n"/>
      <c r="M60" s="762" t="n"/>
      <c r="N60" s="762" t="n"/>
      <c r="O60" s="762" t="n"/>
      <c r="P60" s="246" t="n"/>
    </row>
    <row r="61" ht="47.25" customFormat="1" customHeight="1" s="247">
      <c r="B61" s="246" t="n"/>
      <c r="C61" s="168">
        <f>G19</f>
        <v/>
      </c>
      <c r="D61" s="835" t="n">
        <v>994838525</v>
      </c>
      <c r="E61" s="835" t="n"/>
      <c r="F61" s="762" t="n"/>
      <c r="G61" s="762" t="n"/>
      <c r="H61" s="762" t="n"/>
      <c r="I61" s="762" t="n"/>
      <c r="J61" s="762" t="n"/>
      <c r="K61" s="762" t="n"/>
      <c r="L61" s="762" t="n"/>
      <c r="M61" s="762" t="n"/>
      <c r="N61" s="762" t="n"/>
      <c r="O61" s="762" t="n"/>
      <c r="P61" s="248" t="n"/>
    </row>
    <row r="62" customFormat="1" s="247">
      <c r="B62" s="246" t="n"/>
      <c r="C62" s="344" t="inlineStr">
        <is>
          <t xml:space="preserve">VALOR </t>
        </is>
      </c>
      <c r="D62" s="265">
        <f>IFERROR(IF($E$17=1,D60/D61,IF($E$17=2,D60,"")),"")</f>
        <v/>
      </c>
      <c r="E62" s="265">
        <f>IFERROR(IF($E$17=1,E60/E61,IF($E$17=2,E60,"")),"")</f>
        <v/>
      </c>
      <c r="F62" s="265">
        <f>IFERROR(IF($E$17=1,F60/F61,IF($E$17=2,F60,"")),"")</f>
        <v/>
      </c>
      <c r="G62" s="265">
        <f>IFERROR(IF($E$17=1,G60/G61,IF($E$17=2,G60,"")),"")</f>
        <v/>
      </c>
      <c r="H62" s="265">
        <f>IFERROR(IF($E$17=1,H60/H61,IF($E$17=2,H60,"")),"")</f>
        <v/>
      </c>
      <c r="I62" s="265">
        <f>IFERROR(IF($E$17=1,I60/I61,IF($E$17=2,I60,"")),"")</f>
        <v/>
      </c>
      <c r="J62" s="265">
        <f>IFERROR(IF($E$17=1,J60/J61,IF($E$17=2,J60,"")),"")</f>
        <v/>
      </c>
      <c r="K62" s="265">
        <f>IFERROR(IF($E$17=1,K60/K61,IF($E$17=2,K60,"")),"")</f>
        <v/>
      </c>
      <c r="L62" s="265">
        <f>IFERROR(IF($E$17=1,L60/L61,IF($E$17=2,L60,"")),"")</f>
        <v/>
      </c>
      <c r="M62" s="265">
        <f>IFERROR(IF($E$17=1,M60/M61,IF($E$17=2,M60,"")),"")</f>
        <v/>
      </c>
      <c r="N62" s="265">
        <f>IFERROR(IF($E$17=1,N60/N61,IF($E$17=2,N60,"")),"")</f>
        <v/>
      </c>
      <c r="O62" s="265">
        <f>IFERROR(IF($E$17=1,O60/O61,IF($E$17=2,O60,"")),"")</f>
        <v/>
      </c>
      <c r="P62" s="246" t="n"/>
    </row>
    <row r="63" customFormat="1" s="247">
      <c r="B63" s="246" t="n"/>
      <c r="C63" s="347" t="inlineStr">
        <is>
          <t>META PONDERADA</t>
        </is>
      </c>
      <c r="D63"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63" s="265">
        <f>IF(AND(N23="ANUAL",J23="MENSUAL"),N17/12+D63,IF(AND(N23="ANUAL",J23="TRIMESTRAL"),N17/4+D63,IF(AND(N23="ANUAL",J23="SEMESTRAL"),N17/2+D63,IF(AND(N23="SEMESTRAL",J23="MENSUAL"),N17/6+D63,IF(AND(N23="SEMESTRAL",J23="TRIMESTRAL"),N17/2+D63,IF(AND(N23="SEMESTRAL",J23="SEMESTRAL"),N17,IF(AND(N23="TRIMESTRAL",J23="MENSUAL"),N17/3+D63,IF(AND(N23="TRIMESTRAL",J23="TRIMESTRAL"),N17,IF(AND(N23="MENSUAL",J23="MENSUAL"),N17,"")))))))))</f>
        <v/>
      </c>
      <c r="F63" s="265">
        <f>IF(AND(N23="ANUAL",J23="MENSUAL"),N17/12+E63,IF(AND(N23="ANUAL",J23="TRIMESTRAL"),N17/4+E63,IF(AND(N23="SEMESTRAL",J23="MENSUAL"),N17/6+E63,IF(AND(N23="SEMESTRAL",J23="TRIMESTRAL"),N17/2,IF(AND(N23="TRIMESTRAL",J23="MENSUAL"),N17/3+E63,IF(AND(N23="TRIMESTRAL",J23="TRIMESTRAL"),N17,IF(AND(N23="MENSUAL",J23="MENSUAL"),N17,"")))))))</f>
        <v/>
      </c>
      <c r="G63" s="265">
        <f>IF(AND(N23="ANUAL",J23="MENSUAL"),N17/12+F63,IF(AND(N23="ANUAL",J23="TRIMESTRAL"),N17/4+F63,IF(AND(N23="SEMESTRAL",J23="MENSUAL"),N17/6+F63,IF(AND(N23="SEMESTRAL",J23="TRIMESTRAL"),N17/2+F63,IF(AND(N23="TRIMESTRAL",J23="MENSUAL"),N17/3,IF(AND(N23="TRIMESTRAL",J23="TRIMESTRAL"),N17,IF(AND(N23="MENSUAL",J23="MENSUAL"),N17,"")))))))</f>
        <v/>
      </c>
      <c r="H63" s="265">
        <f>IF(AND($N$23="ANUAL",$J$23="MENSUAL"),$N$17/12+G63,IF(AND(N23="SEMESTRAL",J23="MENSUAL"),N17/6+G63,IF(AND(N23="TRIMESTRAL",J23="MENSUAL"),N17/3+G63,IF(AND(N23="MENSUAL",J23="MENSUAL"),N17,""))))</f>
        <v/>
      </c>
      <c r="I63" s="265">
        <f>IF(AND($N$23="ANUAL",$J$23="MENSUAL"),$N$17/12+H63,IF(AND(N23="SEMESTRAL",J23="MENSUAL"),N17/6+H63,IF(AND(N23="TRIMESTRAL",J23="MENSUAL"),N17/3+H63,IF(AND(N23="MENSUAL",J23="MENSUAL"),N17,""))))</f>
        <v/>
      </c>
      <c r="J63" s="265">
        <f>IF(AND($N$23="ANUAL",$J$23="MENSUAL"),$N$17/12+I63,IF(AND(N23="SEMESTRAL",J23="MENSUAL"),N17/6,IF(AND(N23="TRIMESTRAL",J23="MENSUAL"),N17/3,IF(AND(N23="MENSUAL",J23="MENSUAL"),N17,""))))</f>
        <v/>
      </c>
      <c r="K63" s="265">
        <f>IF(AND($N$23="ANUAL",$J$23="MENSUAL"),$N$17/12+J63,IF(AND(N23="SEMESTRAL",J23="MENSUAL"),N17/6+J63,IF(AND(N23="TRIMESTRAL",J23="MENSUAL"),N17/3+J63,IF(AND(N23="MENSUAL",J23="MENSUAL"),N17,""))))</f>
        <v/>
      </c>
      <c r="L63" s="265">
        <f>IF(AND($N$23="ANUAL",$J$23="MENSUAL"),$N$17/12+K63,IF(AND(N23="SEMESTRAL",J23="MENSUAL"),N17/6+K63,IF(AND(N23="TRIMESTRAL",J23="MENSUAL"),N17/3+K63,IF(AND(N23="MENSUAL",J23="MENSUAL"),N17,""))))</f>
        <v/>
      </c>
      <c r="M63" s="265">
        <f>IF(AND($N$23="ANUAL",$J$23="MENSUAL"),$N$17/12+L63,IF(AND(N23="SEMESTRAL",J23="MENSUAL"),N17/6+L63,IF(AND(N23="TRIMESTRAL",J23="MENSUAL"),N17/3,IF(AND(N23="MENSUAL",J23="MENSUAL"),N17,""))))</f>
        <v/>
      </c>
      <c r="N63" s="265">
        <f>IF(AND($N$23="ANUAL",$J$23="MENSUAL"),$N$17/12+M63,IF(AND(N23="SEMESTRAL",J23="MENSUAL"),N17/6+M63,IF(AND(N23="TRIMESTRAL",J23="MENSUAL"),N17/3+M63,IF(AND(N23="MENSUAL",J23="MENSUAL"),N17,""))))</f>
        <v/>
      </c>
      <c r="O63" s="265">
        <f>IF(AND($N$23="ANUAL",$J$23="MENSUAL"),$N$17/12+N63,IF(AND(N23="SEMESTRAL",J23="MENSUAL"),N17/6+N63,IF(AND(N23="TRIMESTRAL",J23="MENSUAL"),N17/3+N63,IF(AND(N23="MENSUAL",J23="MENSUAL"),N17,""))))</f>
        <v/>
      </c>
      <c r="P63" s="246" t="n"/>
    </row>
    <row r="64" customFormat="1" s="247">
      <c r="B64" s="246" t="n"/>
      <c r="C64" s="319" t="n"/>
      <c r="D64" s="319" t="n"/>
      <c r="E64" s="319" t="n"/>
      <c r="F64" s="319" t="n"/>
      <c r="G64" s="319" t="n"/>
      <c r="H64" s="319" t="n"/>
      <c r="I64" s="319" t="n"/>
      <c r="J64" s="319" t="n"/>
      <c r="K64" s="319" t="n"/>
      <c r="L64" s="319" t="n"/>
      <c r="M64" s="319" t="n"/>
      <c r="N64" s="319" t="n"/>
      <c r="O64" s="319" t="n"/>
      <c r="P64" s="246" t="n"/>
    </row>
    <row r="65" customFormat="1" s="317">
      <c r="A65" s="316" t="n"/>
      <c r="B65" s="318" t="n"/>
      <c r="C65" s="779" t="inlineStr">
        <is>
          <t>NIVEL DE SEGREGACIÓN *</t>
        </is>
      </c>
      <c r="D65" s="805" t="n"/>
      <c r="E65" s="805" t="n"/>
      <c r="F65" s="805" t="n"/>
      <c r="G65" s="805" t="n"/>
      <c r="H65" s="805" t="n"/>
      <c r="I65" s="805" t="n"/>
      <c r="J65" s="805" t="n"/>
      <c r="K65" s="805" t="n"/>
      <c r="L65" s="805" t="n"/>
      <c r="M65" s="805" t="n"/>
      <c r="N65" s="805" t="n"/>
      <c r="O65" s="800" t="n"/>
      <c r="P65" s="318" t="n"/>
      <c r="Q65" s="316" t="n"/>
      <c r="R65" s="316" t="n"/>
      <c r="S65" s="316" t="n"/>
      <c r="T65" s="316" t="n"/>
      <c r="U65" s="316" t="n"/>
      <c r="V65" s="316" t="n"/>
      <c r="W65" s="316" t="n"/>
      <c r="X65" s="316" t="n"/>
      <c r="Y65" s="316" t="n"/>
      <c r="Z65" s="316" t="n"/>
      <c r="AA65" s="316" t="n"/>
      <c r="AB65" s="316" t="n"/>
    </row>
    <row r="66" customFormat="1" s="317">
      <c r="A66" s="316" t="n"/>
      <c r="B66" s="318" t="n"/>
      <c r="C66" s="781" t="inlineStr">
        <is>
          <t>UNIDAD SEGREGADA (Ej. Facultad, Programa Académico, Área)</t>
        </is>
      </c>
      <c r="D66" s="820" t="n"/>
      <c r="E66" s="820" t="n"/>
      <c r="F66" s="821" t="n"/>
      <c r="G66" s="781" t="inlineStr">
        <is>
          <t>RESULTADO</t>
        </is>
      </c>
      <c r="H66" s="820" t="n"/>
      <c r="I66" s="820" t="n"/>
      <c r="J66" s="821" t="n"/>
      <c r="K66" s="781" t="inlineStr">
        <is>
          <t>ANALISIS DE DATOS SEGREGADO</t>
        </is>
      </c>
      <c r="L66" s="820" t="n"/>
      <c r="M66" s="820" t="n"/>
      <c r="N66" s="820" t="n"/>
      <c r="O66" s="821" t="n"/>
      <c r="P66" s="318" t="n"/>
      <c r="Q66" s="316" t="n"/>
      <c r="R66" s="316" t="n"/>
      <c r="S66" s="316" t="n"/>
      <c r="T66" s="316" t="n"/>
      <c r="U66" s="316" t="n"/>
      <c r="V66" s="316" t="n"/>
      <c r="W66" s="316" t="n"/>
      <c r="X66" s="316" t="n"/>
      <c r="Y66" s="316" t="n"/>
      <c r="Z66" s="316" t="n"/>
      <c r="AA66" s="316" t="n"/>
      <c r="AB66" s="316" t="n"/>
    </row>
    <row r="67" customFormat="1" s="317">
      <c r="A67" s="316" t="n"/>
      <c r="B67" s="318" t="n"/>
      <c r="C67" s="785" t="n"/>
      <c r="D67" s="820" t="n"/>
      <c r="E67" s="820" t="n"/>
      <c r="F67" s="821" t="n"/>
      <c r="G67" s="392" t="n"/>
      <c r="H67" s="820" t="n"/>
      <c r="I67" s="820" t="n"/>
      <c r="J67" s="821" t="n"/>
      <c r="K67" s="785" t="n"/>
      <c r="L67" s="820" t="n"/>
      <c r="M67" s="820" t="n"/>
      <c r="N67" s="820" t="n"/>
      <c r="O67" s="821" t="n"/>
      <c r="P67" s="318" t="n"/>
      <c r="Q67" s="316" t="n"/>
      <c r="R67" s="316" t="n"/>
      <c r="S67" s="316" t="n"/>
      <c r="T67" s="316" t="n"/>
      <c r="U67" s="316" t="n"/>
      <c r="V67" s="316" t="n"/>
      <c r="W67" s="316" t="n"/>
      <c r="X67" s="316" t="n"/>
      <c r="Y67" s="316" t="n"/>
      <c r="Z67" s="316" t="n"/>
      <c r="AA67" s="316" t="n"/>
      <c r="AB67" s="316" t="n"/>
    </row>
    <row r="68" customFormat="1" s="317">
      <c r="A68" s="316" t="n"/>
      <c r="B68" s="318" t="n"/>
      <c r="C68" s="785" t="n"/>
      <c r="D68" s="820" t="n"/>
      <c r="E68" s="820" t="n"/>
      <c r="F68" s="821" t="n"/>
      <c r="G68" s="392" t="n"/>
      <c r="H68" s="820" t="n"/>
      <c r="I68" s="820" t="n"/>
      <c r="J68" s="821" t="n"/>
      <c r="K68" s="785" t="n"/>
      <c r="L68" s="820" t="n"/>
      <c r="M68" s="820" t="n"/>
      <c r="N68" s="820" t="n"/>
      <c r="O68" s="821" t="n"/>
      <c r="P68" s="318" t="n"/>
      <c r="Q68" s="316" t="n"/>
      <c r="R68" s="316" t="n"/>
      <c r="S68" s="316" t="n"/>
      <c r="T68" s="316" t="n"/>
      <c r="U68" s="316" t="n"/>
      <c r="V68" s="316" t="n"/>
      <c r="W68" s="316" t="n"/>
      <c r="X68" s="316" t="n"/>
      <c r="Y68" s="316" t="n"/>
      <c r="Z68" s="316" t="n"/>
      <c r="AA68" s="316" t="n"/>
      <c r="AB68" s="316" t="n"/>
    </row>
    <row r="69" customFormat="1" s="317">
      <c r="A69" s="316" t="n"/>
      <c r="B69" s="318" t="n"/>
      <c r="C69" s="785" t="n"/>
      <c r="D69" s="820" t="n"/>
      <c r="E69" s="820" t="n"/>
      <c r="F69" s="821" t="n"/>
      <c r="G69" s="392" t="n"/>
      <c r="H69" s="820" t="n"/>
      <c r="I69" s="820" t="n"/>
      <c r="J69" s="821" t="n"/>
      <c r="K69" s="785" t="n"/>
      <c r="L69" s="820" t="n"/>
      <c r="M69" s="820" t="n"/>
      <c r="N69" s="820" t="n"/>
      <c r="O69" s="821" t="n"/>
      <c r="P69" s="318" t="n"/>
      <c r="Q69" s="316" t="n"/>
      <c r="R69" s="316" t="n"/>
      <c r="S69" s="316" t="n"/>
      <c r="T69" s="316" t="n"/>
      <c r="U69" s="316" t="n"/>
      <c r="V69" s="316" t="n"/>
      <c r="W69" s="316" t="n"/>
      <c r="X69" s="316" t="n"/>
      <c r="Y69" s="316" t="n"/>
      <c r="Z69" s="316" t="n"/>
      <c r="AA69" s="316" t="n"/>
      <c r="AB69" s="316" t="n"/>
    </row>
    <row r="70" customFormat="1" s="317">
      <c r="A70" s="316" t="n"/>
      <c r="B70" s="318" t="n"/>
      <c r="C70" s="785" t="n"/>
      <c r="D70" s="820" t="n"/>
      <c r="E70" s="820" t="n"/>
      <c r="F70" s="821" t="n"/>
      <c r="G70" s="785" t="n"/>
      <c r="H70" s="820" t="n"/>
      <c r="I70" s="820" t="n"/>
      <c r="J70" s="821" t="n"/>
      <c r="K70" s="785" t="n"/>
      <c r="L70" s="820" t="n"/>
      <c r="M70" s="820" t="n"/>
      <c r="N70" s="820" t="n"/>
      <c r="O70" s="821" t="n"/>
      <c r="P70" s="318" t="n"/>
      <c r="Q70" s="316" t="n"/>
      <c r="R70" s="316" t="n"/>
      <c r="S70" s="316" t="n"/>
      <c r="T70" s="316" t="n"/>
      <c r="U70" s="316" t="n"/>
      <c r="V70" s="316" t="n"/>
      <c r="W70" s="316" t="n"/>
      <c r="X70" s="316" t="n"/>
      <c r="Y70" s="316" t="n"/>
      <c r="Z70" s="316" t="n"/>
      <c r="AA70" s="316" t="n"/>
      <c r="AB70" s="316" t="n"/>
    </row>
    <row r="71" customFormat="1" s="317">
      <c r="A71" s="316" t="n"/>
      <c r="B71" s="318" t="n"/>
      <c r="C71" s="785" t="n"/>
      <c r="D71" s="820" t="n"/>
      <c r="E71" s="820" t="n"/>
      <c r="F71" s="821" t="n"/>
      <c r="G71" s="785" t="n"/>
      <c r="H71" s="820" t="n"/>
      <c r="I71" s="820" t="n"/>
      <c r="J71" s="821" t="n"/>
      <c r="K71" s="785" t="n"/>
      <c r="L71" s="820" t="n"/>
      <c r="M71" s="820" t="n"/>
      <c r="N71" s="820" t="n"/>
      <c r="O71" s="821" t="n"/>
      <c r="P71" s="318" t="n"/>
      <c r="Q71" s="316" t="n"/>
      <c r="R71" s="316" t="n"/>
      <c r="S71" s="316" t="n"/>
      <c r="T71" s="316" t="n"/>
      <c r="U71" s="316" t="n"/>
      <c r="V71" s="316" t="n"/>
      <c r="W71" s="316" t="n"/>
      <c r="X71" s="316" t="n"/>
      <c r="Y71" s="316" t="n"/>
      <c r="Z71" s="316" t="n"/>
      <c r="AA71" s="316" t="n"/>
      <c r="AB71" s="316" t="n"/>
    </row>
    <row r="72" customFormat="1" s="317">
      <c r="A72" s="316" t="n"/>
      <c r="B72" s="318" t="n"/>
      <c r="C72" s="785" t="n"/>
      <c r="D72" s="820" t="n"/>
      <c r="E72" s="820" t="n"/>
      <c r="F72" s="821" t="n"/>
      <c r="G72" s="785" t="n"/>
      <c r="H72" s="820" t="n"/>
      <c r="I72" s="820" t="n"/>
      <c r="J72" s="821" t="n"/>
      <c r="K72" s="785" t="n"/>
      <c r="L72" s="820" t="n"/>
      <c r="M72" s="820" t="n"/>
      <c r="N72" s="820" t="n"/>
      <c r="O72" s="821" t="n"/>
      <c r="P72" s="318" t="n"/>
      <c r="Q72" s="316" t="n"/>
      <c r="R72" s="316" t="n"/>
      <c r="S72" s="316" t="n"/>
      <c r="T72" s="316" t="n"/>
      <c r="U72" s="316" t="n"/>
      <c r="V72" s="316" t="n"/>
      <c r="W72" s="316" t="n"/>
      <c r="X72" s="316" t="n"/>
      <c r="Y72" s="316" t="n"/>
      <c r="Z72" s="316" t="n"/>
      <c r="AA72" s="316" t="n"/>
      <c r="AB72" s="316" t="n"/>
    </row>
    <row r="73" customFormat="1" s="317">
      <c r="A73" s="316" t="n"/>
      <c r="B73" s="318" t="n"/>
      <c r="C73" s="788" t="n"/>
      <c r="D73" s="812" t="n"/>
      <c r="E73" s="812" t="n"/>
      <c r="F73" s="812" t="n"/>
      <c r="G73" s="788" t="n"/>
      <c r="H73" s="812" t="n"/>
      <c r="I73" s="812" t="n"/>
      <c r="J73" s="812" t="n"/>
      <c r="K73" s="788" t="n"/>
      <c r="L73" s="812" t="n"/>
      <c r="M73" s="812" t="n"/>
      <c r="N73" s="812" t="n"/>
      <c r="O73" s="812" t="n"/>
      <c r="P73" s="318" t="n"/>
      <c r="Q73" s="316" t="n"/>
      <c r="R73" s="316" t="n"/>
      <c r="S73" s="316" t="n"/>
      <c r="T73" s="316" t="n"/>
      <c r="U73" s="316" t="n"/>
      <c r="V73" s="316" t="n"/>
      <c r="W73" s="316" t="n"/>
      <c r="X73" s="316" t="n"/>
      <c r="Y73" s="316" t="n"/>
      <c r="Z73" s="316" t="n"/>
      <c r="AA73" s="316" t="n"/>
      <c r="AB73" s="316" t="n"/>
    </row>
    <row r="74" customFormat="1" s="317">
      <c r="A74" s="316" t="n"/>
      <c r="B74" s="318" t="n"/>
      <c r="C74" s="349" t="n"/>
      <c r="D74" s="350" t="n"/>
      <c r="E74" s="350" t="n"/>
      <c r="F74" s="350" t="n"/>
      <c r="G74" s="350" t="n"/>
      <c r="H74" s="350" t="n"/>
      <c r="I74" s="350" t="n"/>
      <c r="J74" s="350" t="n"/>
      <c r="K74" s="350" t="n"/>
      <c r="L74" s="350" t="n"/>
      <c r="M74" s="350" t="n"/>
      <c r="N74" s="350" t="n"/>
      <c r="O74" s="350" t="n"/>
      <c r="P74" s="318" t="n"/>
      <c r="Q74" s="316" t="n"/>
      <c r="R74" s="316" t="n"/>
      <c r="S74" s="316" t="n"/>
      <c r="T74" s="316" t="n"/>
      <c r="U74" s="316" t="n"/>
      <c r="V74" s="316" t="n"/>
      <c r="W74" s="316" t="n"/>
      <c r="X74" s="316" t="n"/>
      <c r="Y74" s="316" t="n"/>
      <c r="Z74" s="316" t="n"/>
      <c r="AA74" s="316" t="n"/>
      <c r="AB74" s="316" t="n"/>
    </row>
    <row r="75" customFormat="1" s="317">
      <c r="A75" s="316" t="n"/>
      <c r="B75" s="318" t="n"/>
      <c r="C75" s="349" t="n"/>
      <c r="D75" s="350" t="n"/>
      <c r="E75" s="350" t="n"/>
      <c r="F75" s="350" t="n"/>
      <c r="G75" s="350" t="n"/>
      <c r="H75" s="350" t="n"/>
      <c r="I75" s="350" t="n"/>
      <c r="J75" s="350" t="n"/>
      <c r="K75" s="350" t="n"/>
      <c r="L75" s="350" t="n"/>
      <c r="M75" s="350" t="n"/>
      <c r="N75" s="350" t="n"/>
      <c r="O75" s="350" t="n"/>
      <c r="P75" s="318" t="n"/>
      <c r="Q75" s="316" t="n"/>
      <c r="R75" s="316" t="n"/>
      <c r="S75" s="316" t="n"/>
      <c r="T75" s="316" t="n"/>
      <c r="U75" s="316" t="n"/>
      <c r="V75" s="316" t="n"/>
      <c r="W75" s="316" t="n"/>
      <c r="X75" s="316" t="n"/>
      <c r="Y75" s="316" t="n"/>
      <c r="Z75" s="316" t="n"/>
      <c r="AA75" s="316" t="n"/>
      <c r="AB75" s="316" t="n"/>
    </row>
    <row r="76" customFormat="1" s="317">
      <c r="A76" s="316" t="n"/>
      <c r="B76" s="318" t="n"/>
      <c r="C76" s="349" t="n"/>
      <c r="D76" s="350" t="n"/>
      <c r="E76" s="350" t="n"/>
      <c r="F76" s="350" t="n"/>
      <c r="G76" s="350" t="n"/>
      <c r="H76" s="350" t="n"/>
      <c r="I76" s="350" t="n"/>
      <c r="J76" s="350" t="n"/>
      <c r="K76" s="350" t="n"/>
      <c r="L76" s="350" t="n"/>
      <c r="M76" s="350" t="n"/>
      <c r="N76" s="350" t="n"/>
      <c r="O76" s="350" t="n"/>
      <c r="P76" s="318" t="n"/>
      <c r="Q76" s="316" t="n"/>
      <c r="R76" s="316" t="n"/>
      <c r="S76" s="316" t="n"/>
      <c r="T76" s="316" t="n"/>
      <c r="U76" s="316" t="n"/>
      <c r="V76" s="316" t="n"/>
      <c r="W76" s="316" t="n"/>
      <c r="X76" s="316" t="n"/>
      <c r="Y76" s="316" t="n"/>
      <c r="Z76" s="316" t="n"/>
      <c r="AA76" s="316" t="n"/>
      <c r="AB76" s="316" t="n"/>
    </row>
    <row r="79" customFormat="1" s="260">
      <c r="C79" s="259" t="n"/>
      <c r="D79" s="259" t="n"/>
      <c r="E79" s="259" t="n"/>
      <c r="F79" s="259" t="n"/>
      <c r="G79" s="259" t="n"/>
      <c r="H79" s="259" t="n"/>
      <c r="I79" s="259" t="n"/>
      <c r="J79" s="259" t="n"/>
      <c r="K79" s="259" t="n"/>
      <c r="L79" s="259" t="n"/>
      <c r="M79" s="259" t="n"/>
      <c r="N79" s="259" t="n"/>
      <c r="O79" s="259" t="n"/>
    </row>
    <row r="80" customFormat="1" s="260">
      <c r="C80" s="259" t="n"/>
      <c r="D80" s="259" t="n"/>
      <c r="E80" s="259" t="n"/>
      <c r="F80" s="259" t="n"/>
      <c r="G80" s="259" t="n"/>
      <c r="H80" s="259" t="n"/>
      <c r="I80" s="259" t="n"/>
      <c r="J80" s="259" t="n"/>
      <c r="K80" s="259" t="n"/>
      <c r="L80" s="259" t="n"/>
      <c r="M80" s="259" t="n"/>
      <c r="N80" s="259" t="n"/>
      <c r="O80" s="259" t="n"/>
    </row>
    <row r="81" customFormat="1" s="260">
      <c r="C81" s="259" t="n"/>
      <c r="D81" s="259" t="n"/>
      <c r="E81" s="259" t="n"/>
      <c r="F81" s="259" t="n"/>
      <c r="G81" s="259" t="n"/>
      <c r="H81" s="259" t="n"/>
      <c r="I81" s="259" t="n"/>
      <c r="J81" s="259" t="n"/>
      <c r="K81" s="259" t="n"/>
      <c r="L81" s="259" t="n"/>
      <c r="M81" s="259" t="n"/>
      <c r="N81" s="259" t="n"/>
      <c r="O81" s="259" t="n"/>
    </row>
    <row r="82" customFormat="1" s="260">
      <c r="C82" s="259" t="n"/>
      <c r="D82" s="259" t="n"/>
      <c r="E82" s="259" t="n"/>
      <c r="F82" s="259" t="n"/>
      <c r="G82" s="259" t="n"/>
      <c r="H82" s="259" t="n"/>
      <c r="I82" s="259" t="n"/>
      <c r="J82" s="259" t="n"/>
      <c r="K82" s="259" t="n"/>
      <c r="L82" s="259" t="n"/>
      <c r="M82" s="259" t="n"/>
      <c r="N82" s="259" t="n"/>
      <c r="O82" s="259" t="n"/>
    </row>
    <row r="83" customFormat="1" s="260">
      <c r="C83" s="259" t="n"/>
      <c r="D83" s="259" t="n"/>
      <c r="E83" s="259" t="n"/>
      <c r="F83" s="259" t="n"/>
      <c r="G83" s="259" t="n"/>
      <c r="H83" s="259" t="n"/>
      <c r="I83" s="259" t="n"/>
      <c r="J83" s="259" t="n"/>
      <c r="K83" s="259" t="n"/>
      <c r="L83" s="259" t="n"/>
      <c r="M83" s="259" t="n"/>
      <c r="N83" s="259" t="n"/>
      <c r="O83" s="259" t="n"/>
    </row>
    <row r="84" customFormat="1" s="260">
      <c r="C84" s="259" t="n"/>
      <c r="D84" s="259" t="n"/>
      <c r="E84" s="259" t="n"/>
      <c r="F84" s="259" t="n"/>
      <c r="G84" s="259" t="n"/>
      <c r="H84" s="259" t="n"/>
      <c r="I84" s="259" t="n"/>
      <c r="J84" s="259" t="n"/>
      <c r="K84" s="259" t="n"/>
      <c r="L84" s="259" t="n"/>
      <c r="M84" s="259" t="n"/>
      <c r="N84" s="259" t="n"/>
      <c r="O84" s="259" t="n"/>
    </row>
    <row r="85" customFormat="1" s="260">
      <c r="C85" s="259" t="n"/>
      <c r="D85" s="259" t="n"/>
      <c r="E85" s="259" t="n"/>
      <c r="F85" s="259" t="n"/>
      <c r="G85" s="355" t="inlineStr">
        <is>
          <t>Estratégico</t>
        </is>
      </c>
      <c r="H85" s="262" t="n"/>
      <c r="I85" s="262" t="n"/>
      <c r="J85" s="355" t="inlineStr">
        <is>
          <t>Eficacia</t>
        </is>
      </c>
      <c r="K85" s="259" t="n"/>
      <c r="L85" s="259" t="n"/>
      <c r="M85" s="259" t="n"/>
      <c r="N85" s="259" t="n"/>
      <c r="O85" s="259" t="n"/>
    </row>
    <row r="86" customFormat="1" s="260">
      <c r="C86" s="259" t="n"/>
      <c r="D86" s="259" t="n"/>
      <c r="E86" s="259" t="n"/>
      <c r="F86" s="259" t="n"/>
      <c r="G86" s="355" t="inlineStr">
        <is>
          <t>Misional</t>
        </is>
      </c>
      <c r="H86" s="262" t="n"/>
      <c r="I86" s="262" t="n"/>
      <c r="J86" s="355" t="inlineStr">
        <is>
          <t>Eficiencia</t>
        </is>
      </c>
      <c r="K86" s="259" t="n"/>
      <c r="L86" s="259" t="n"/>
      <c r="M86" s="259" t="n"/>
      <c r="N86" s="259" t="n"/>
      <c r="O86" s="259" t="n"/>
    </row>
    <row r="87" customFormat="1" s="260">
      <c r="C87" s="259" t="n"/>
      <c r="D87" s="259" t="n"/>
      <c r="E87" s="259" t="n"/>
      <c r="F87" s="259" t="n"/>
      <c r="G87" s="355" t="inlineStr">
        <is>
          <t>Apoyo</t>
        </is>
      </c>
      <c r="H87" s="262" t="n"/>
      <c r="I87" s="262" t="n"/>
      <c r="J87" s="355" t="inlineStr">
        <is>
          <t>Acreditación</t>
        </is>
      </c>
      <c r="K87" s="259" t="n"/>
      <c r="L87" s="259" t="n"/>
      <c r="M87" s="259" t="n"/>
      <c r="N87" s="259" t="n"/>
      <c r="O87" s="259" t="n"/>
    </row>
    <row r="88" customFormat="1" s="260">
      <c r="C88" s="259" t="n"/>
      <c r="D88" s="259" t="n"/>
      <c r="E88" s="259" t="n"/>
      <c r="F88" s="259" t="n"/>
      <c r="G88" s="355" t="inlineStr">
        <is>
          <t>Seguimiento, Medición, Análisis y Evaluación</t>
        </is>
      </c>
      <c r="H88" s="262" t="n"/>
      <c r="I88" s="262" t="n"/>
      <c r="J88" s="355" t="inlineStr">
        <is>
          <t>Positiva</t>
        </is>
      </c>
      <c r="K88" s="259" t="n"/>
      <c r="L88" s="259" t="n"/>
      <c r="M88" s="259" t="n"/>
      <c r="N88" s="259" t="n"/>
      <c r="O88" s="259" t="n"/>
    </row>
    <row r="89" customFormat="1" s="260">
      <c r="C89" s="259" t="n"/>
      <c r="D89" s="259" t="n"/>
      <c r="E89" s="259" t="n"/>
      <c r="F89" s="259" t="n"/>
      <c r="G89" s="355" t="inlineStr">
        <is>
          <t>Direccionamiento Estratégico</t>
        </is>
      </c>
      <c r="H89" s="262" t="n"/>
      <c r="I89" s="262" t="n"/>
      <c r="J89" s="355" t="inlineStr">
        <is>
          <t>Negativa</t>
        </is>
      </c>
      <c r="K89" s="259" t="n"/>
      <c r="L89" s="259" t="n"/>
      <c r="M89" s="259" t="n"/>
      <c r="N89" s="259" t="n"/>
      <c r="O89" s="259" t="n"/>
    </row>
    <row r="90" customFormat="1" s="260">
      <c r="C90" s="259" t="n"/>
      <c r="D90" s="259" t="n"/>
      <c r="E90" s="259" t="n"/>
      <c r="F90" s="259" t="n"/>
      <c r="G90" s="355" t="inlineStr">
        <is>
          <t>Planeación Institucional</t>
        </is>
      </c>
      <c r="H90" s="262" t="n"/>
      <c r="I90" s="262" t="n"/>
      <c r="J90" s="355" t="inlineStr">
        <is>
          <t>Por Unidad Regional</t>
        </is>
      </c>
      <c r="K90" s="259" t="n"/>
      <c r="L90" s="259" t="n"/>
      <c r="M90" s="259" t="n"/>
      <c r="N90" s="259" t="n"/>
      <c r="O90" s="259" t="n"/>
    </row>
    <row r="91" customFormat="1" s="260">
      <c r="C91" s="259" t="n"/>
      <c r="D91" s="259" t="n"/>
      <c r="E91" s="259" t="n"/>
      <c r="F91" s="259" t="n"/>
      <c r="G91" s="355" t="inlineStr">
        <is>
          <t>Proyectos Especiales y Relaciones Interinstitucionales</t>
        </is>
      </c>
      <c r="H91" s="262" t="n"/>
      <c r="I91" s="262" t="n"/>
      <c r="J91" s="355" t="inlineStr">
        <is>
          <t>Por Facultad</t>
        </is>
      </c>
      <c r="K91" s="259" t="n"/>
      <c r="L91" s="259" t="n"/>
      <c r="M91" s="259" t="n"/>
      <c r="N91" s="259" t="n"/>
      <c r="O91" s="259" t="n"/>
    </row>
    <row r="92" customFormat="1" s="260">
      <c r="C92" s="259" t="n"/>
      <c r="D92" s="259" t="n"/>
      <c r="E92" s="259" t="n"/>
      <c r="F92" s="259" t="n"/>
      <c r="G92" s="355" t="inlineStr">
        <is>
          <t>Sistemas Integrados</t>
        </is>
      </c>
      <c r="H92" s="262" t="n"/>
      <c r="I92" s="262" t="n"/>
      <c r="J92" s="355" t="inlineStr">
        <is>
          <t>Por Programa Académico</t>
        </is>
      </c>
      <c r="K92" s="259" t="n"/>
      <c r="L92" s="259" t="n"/>
      <c r="M92" s="259" t="n"/>
      <c r="N92" s="259" t="n"/>
      <c r="O92" s="259" t="n"/>
    </row>
    <row r="93" customFormat="1" s="260">
      <c r="C93" s="259" t="n"/>
      <c r="D93" s="259" t="n"/>
      <c r="E93" s="259" t="n"/>
      <c r="F93" s="259" t="n"/>
      <c r="G93" s="355" t="inlineStr">
        <is>
          <t>Autoevaluación y Acreditación</t>
        </is>
      </c>
      <c r="H93" s="262" t="n"/>
      <c r="I93" s="262" t="n"/>
      <c r="J93" s="355" t="inlineStr">
        <is>
          <t>Por área</t>
        </is>
      </c>
      <c r="K93" s="259" t="n"/>
      <c r="L93" s="259" t="n"/>
      <c r="M93" s="259" t="n"/>
      <c r="N93" s="259" t="n"/>
      <c r="O93" s="259" t="n"/>
    </row>
    <row r="94" customFormat="1" s="260">
      <c r="C94" s="259" t="n"/>
      <c r="D94" s="259" t="n"/>
      <c r="E94" s="259" t="n"/>
      <c r="F94" s="259" t="n"/>
      <c r="G94" s="355" t="inlineStr">
        <is>
          <t>Comunicaciones</t>
        </is>
      </c>
      <c r="H94" s="262" t="n"/>
      <c r="I94" s="262" t="n"/>
      <c r="J94" s="355" t="inlineStr">
        <is>
          <t>Por Laboratorio</t>
        </is>
      </c>
      <c r="K94" s="259" t="n"/>
      <c r="L94" s="259" t="n"/>
      <c r="M94" s="259" t="n"/>
      <c r="N94" s="259" t="n"/>
      <c r="O94" s="259" t="n"/>
    </row>
    <row r="95" customFormat="1" s="260">
      <c r="C95" s="259" t="n"/>
      <c r="D95" s="259" t="n"/>
      <c r="E95" s="259" t="n"/>
      <c r="F95" s="259" t="n"/>
      <c r="G95" s="355" t="inlineStr">
        <is>
          <t>Formación y Aprendizaje</t>
        </is>
      </c>
      <c r="H95" s="262" t="n"/>
      <c r="I95" s="262" t="n"/>
      <c r="J95" s="355" t="inlineStr">
        <is>
          <t>Otros</t>
        </is>
      </c>
      <c r="K95" s="259" t="n"/>
      <c r="L95" s="259" t="n"/>
      <c r="M95" s="259" t="n"/>
      <c r="N95" s="259" t="n"/>
      <c r="O95" s="259" t="n"/>
    </row>
    <row r="96" customFormat="1" s="260">
      <c r="C96" s="259" t="n"/>
      <c r="D96" s="259" t="n"/>
      <c r="E96" s="259" t="n"/>
      <c r="F96" s="259" t="n"/>
      <c r="G96" s="355" t="inlineStr">
        <is>
          <t>Ciencia, Tecnología e Innovación</t>
        </is>
      </c>
      <c r="H96" s="262" t="n"/>
      <c r="I96" s="262" t="n"/>
      <c r="J96" s="355" t="inlineStr">
        <is>
          <t>No Aplica</t>
        </is>
      </c>
      <c r="K96" s="259" t="n"/>
      <c r="L96" s="259" t="n"/>
      <c r="M96" s="259" t="n"/>
      <c r="N96" s="259" t="n"/>
      <c r="O96" s="259" t="n"/>
    </row>
    <row r="97">
      <c r="G97" s="355" t="inlineStr">
        <is>
          <t>Interacción Social Universitaria</t>
        </is>
      </c>
      <c r="H97" s="262" t="n"/>
      <c r="I97" s="262" t="n"/>
      <c r="J97" s="262" t="n"/>
      <c r="K97" s="259" t="n"/>
      <c r="L97" s="259" t="n"/>
    </row>
    <row r="98">
      <c r="G98" s="355" t="inlineStr">
        <is>
          <t>Bienestar Universitario</t>
        </is>
      </c>
      <c r="H98" s="262" t="n"/>
      <c r="I98" s="262" t="n"/>
      <c r="J98" s="262" t="n"/>
      <c r="K98" s="259" t="n"/>
      <c r="L98" s="259" t="n"/>
    </row>
    <row r="99">
      <c r="G99" s="355" t="inlineStr">
        <is>
          <t>Admisiones y Registro</t>
        </is>
      </c>
      <c r="H99" s="262" t="n"/>
      <c r="I99" s="262" t="n"/>
      <c r="J99" s="262" t="n"/>
      <c r="K99" s="259" t="n"/>
      <c r="L99" s="259" t="n"/>
    </row>
    <row r="100">
      <c r="G100" s="355" t="inlineStr">
        <is>
          <t>Graduados</t>
        </is>
      </c>
      <c r="H100" s="262" t="n"/>
      <c r="I100" s="262" t="n"/>
      <c r="J100" s="262" t="n"/>
      <c r="K100" s="259" t="n"/>
      <c r="L100" s="259" t="n"/>
    </row>
    <row r="101">
      <c r="G101" s="355" t="inlineStr">
        <is>
          <t>Dialogando con el Mundo</t>
        </is>
      </c>
      <c r="H101" s="262" t="n"/>
      <c r="I101" s="262" t="n"/>
      <c r="J101" s="262" t="n"/>
      <c r="K101" s="259" t="n"/>
      <c r="L101" s="259" t="n"/>
    </row>
    <row r="102">
      <c r="G102" s="355" t="inlineStr">
        <is>
          <t>Talento Humano</t>
        </is>
      </c>
      <c r="H102" s="262" t="n"/>
      <c r="I102" s="262" t="n"/>
      <c r="J102" s="262" t="n"/>
      <c r="K102" s="259" t="n"/>
      <c r="L102" s="259" t="n"/>
    </row>
    <row r="103">
      <c r="G103" s="355" t="inlineStr">
        <is>
          <t>Jurídica</t>
        </is>
      </c>
      <c r="H103" s="262" t="n"/>
      <c r="I103" s="262" t="n"/>
      <c r="J103" s="262" t="n"/>
      <c r="K103" s="259" t="n"/>
      <c r="L103" s="259" t="n"/>
    </row>
    <row r="104">
      <c r="G104" s="355" t="inlineStr">
        <is>
          <t>Financiera</t>
        </is>
      </c>
      <c r="H104" s="262" t="n"/>
      <c r="I104" s="262" t="n"/>
      <c r="J104" s="262" t="n"/>
      <c r="K104" s="259" t="n"/>
      <c r="L104" s="259" t="n"/>
    </row>
    <row r="105">
      <c r="G105" s="355" t="inlineStr">
        <is>
          <t>Sistemas y Tecnología</t>
        </is>
      </c>
      <c r="H105" s="262" t="n"/>
      <c r="I105" s="262" t="n"/>
      <c r="J105" s="262" t="n"/>
      <c r="K105" s="259" t="n"/>
      <c r="L105" s="259" t="n"/>
    </row>
    <row r="106">
      <c r="G106" s="355" t="inlineStr">
        <is>
          <t>Bienes y Servicios</t>
        </is>
      </c>
      <c r="H106" s="262" t="n"/>
      <c r="I106" s="262" t="n"/>
      <c r="J106" s="262" t="n"/>
      <c r="K106" s="259" t="n"/>
      <c r="L106" s="259" t="n"/>
    </row>
    <row r="107">
      <c r="G107" s="355" t="inlineStr">
        <is>
          <t>Documental</t>
        </is>
      </c>
      <c r="H107" s="262" t="n"/>
      <c r="I107" s="262" t="n"/>
      <c r="J107" s="262" t="n"/>
    </row>
    <row r="108">
      <c r="G108" s="355" t="inlineStr">
        <is>
          <t>Apoyo Académico</t>
        </is>
      </c>
      <c r="H108" s="262" t="n"/>
      <c r="I108" s="262" t="n"/>
      <c r="J108" s="262" t="n"/>
    </row>
    <row r="109">
      <c r="G109" s="355" t="inlineStr">
        <is>
          <t>Control Interno</t>
        </is>
      </c>
      <c r="H109" s="262" t="n"/>
      <c r="I109" s="262" t="n"/>
      <c r="J109" s="262" t="n"/>
    </row>
    <row r="110">
      <c r="G110" s="355" t="inlineStr">
        <is>
          <t>Control Disciplinario</t>
        </is>
      </c>
      <c r="H110" s="262" t="n"/>
      <c r="I110" s="262" t="n"/>
      <c r="J110" s="262" t="n"/>
    </row>
    <row r="111">
      <c r="G111" s="355" t="inlineStr">
        <is>
          <t>Servicio de Atención al Ciudadano</t>
        </is>
      </c>
      <c r="H111" s="262" t="n"/>
      <c r="I111" s="262" t="n"/>
      <c r="J111" s="262" t="n"/>
    </row>
  </sheetData>
  <sheetProtection selectLockedCells="0" selectUnlockedCells="0" algorithmName="SHA-512" sheet="1" objects="1" insertRows="1" insertHyperlinks="1" autoFilter="1" scenarios="1" formatColumns="1" deleteColumns="1" insertColumns="1" pivotTables="1" deleteRows="1" formatCells="1" saltValue="2Pe7zBgwFWFc7U991MuTwA==" formatRows="1" sort="1" spinCount="100000" hashValue="YqfaMUdwL7DhpFIlQffjEqb+uKqwDM1s0tcwCBx5K/t2Q1e9nsFAyWh2j1WNb2VpIhuWZX3Qs4E7shIHD2ZpDw=="/>
  <mergeCells count="84">
    <mergeCell ref="L17:M17"/>
    <mergeCell ref="C72:F72"/>
    <mergeCell ref="J54:O54"/>
    <mergeCell ref="B2:C4"/>
    <mergeCell ref="J28:O49"/>
    <mergeCell ref="G72:J72"/>
    <mergeCell ref="K72:O72"/>
    <mergeCell ref="J56:O56"/>
    <mergeCell ref="C15:O15"/>
    <mergeCell ref="G71:J71"/>
    <mergeCell ref="C73:F73"/>
    <mergeCell ref="J20:K22"/>
    <mergeCell ref="E6:L6"/>
    <mergeCell ref="K71:O71"/>
    <mergeCell ref="C26:O26"/>
    <mergeCell ref="C17:D17"/>
    <mergeCell ref="C16:O16"/>
    <mergeCell ref="G66:J66"/>
    <mergeCell ref="K73:O73"/>
    <mergeCell ref="M5:O5"/>
    <mergeCell ref="K66:O66"/>
    <mergeCell ref="G68:J68"/>
    <mergeCell ref="K68:O68"/>
    <mergeCell ref="L23:M24"/>
    <mergeCell ref="N23:O24"/>
    <mergeCell ref="C14:D14"/>
    <mergeCell ref="C67:F67"/>
    <mergeCell ref="J55:O55"/>
    <mergeCell ref="M6:O6"/>
    <mergeCell ref="E14:O14"/>
    <mergeCell ref="C20:D22"/>
    <mergeCell ref="C69:F69"/>
    <mergeCell ref="E12:H12"/>
    <mergeCell ref="G67:J67"/>
    <mergeCell ref="H17:I17"/>
    <mergeCell ref="K12:O12"/>
    <mergeCell ref="G70:J70"/>
    <mergeCell ref="K70:O70"/>
    <mergeCell ref="E24:G24"/>
    <mergeCell ref="E17:G17"/>
    <mergeCell ref="L20:O20"/>
    <mergeCell ref="C71:F71"/>
    <mergeCell ref="E18:F18"/>
    <mergeCell ref="K69:O69"/>
    <mergeCell ref="J27:O27"/>
    <mergeCell ref="C66:F66"/>
    <mergeCell ref="P27:P28"/>
    <mergeCell ref="E7:L8"/>
    <mergeCell ref="P17:P18"/>
    <mergeCell ref="C68:F68"/>
    <mergeCell ref="G19:K19"/>
    <mergeCell ref="E13:O13"/>
    <mergeCell ref="C58:O58"/>
    <mergeCell ref="N17:O17"/>
    <mergeCell ref="C12:D12"/>
    <mergeCell ref="J23:K24"/>
    <mergeCell ref="C5:D8"/>
    <mergeCell ref="C23:D23"/>
    <mergeCell ref="C65:O65"/>
    <mergeCell ref="J51:O53"/>
    <mergeCell ref="C27:I56"/>
    <mergeCell ref="E23:G23"/>
    <mergeCell ref="L18:M19"/>
    <mergeCell ref="E20:G22"/>
    <mergeCell ref="C70:F70"/>
    <mergeCell ref="C24:D24"/>
    <mergeCell ref="G73:J73"/>
    <mergeCell ref="M7:O7"/>
    <mergeCell ref="E5:L5"/>
    <mergeCell ref="H20:I22"/>
    <mergeCell ref="C10:O11"/>
    <mergeCell ref="E19:F19"/>
    <mergeCell ref="M8:O8"/>
    <mergeCell ref="J50:O50"/>
    <mergeCell ref="G18:K18"/>
    <mergeCell ref="I12:J12"/>
    <mergeCell ref="K67:O67"/>
    <mergeCell ref="C18:D19"/>
    <mergeCell ref="H23:I24"/>
    <mergeCell ref="N18:O19"/>
    <mergeCell ref="C9:O9"/>
    <mergeCell ref="G69:J69"/>
    <mergeCell ref="C13:D13"/>
    <mergeCell ref="J17:K17"/>
  </mergeCells>
  <dataValidations count="5">
    <dataValidation sqref="E13:O13" showDropDown="0" showInputMessage="1" showErrorMessage="1" allowBlank="1" type="list">
      <formula1>$G$89:$G$111</formula1>
    </dataValidation>
    <dataValidation sqref="E12:H12" showDropDown="0" showInputMessage="1" showErrorMessage="1" allowBlank="1" type="list">
      <formula1>$G$85:$G$88</formula1>
    </dataValidation>
    <dataValidation sqref="J17:K17" showDropDown="0" showInputMessage="1" showErrorMessage="1" allowBlank="1" type="list">
      <formula1>$J$85:$J$87</formula1>
    </dataValidation>
    <dataValidation sqref="J20:K22" showDropDown="0" showInputMessage="1" showErrorMessage="1" allowBlank="1" type="list">
      <formula1>$J$90:$J$96</formula1>
    </dataValidation>
    <dataValidation sqref="E20:G22" showDropDown="0" showInputMessage="1" showErrorMessage="1" allowBlank="1" type="list">
      <formula1>$J$88:$J$89</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51.xml><?xml version="1.0" encoding="utf-8"?>
<worksheet xmlns="http://schemas.openxmlformats.org/spreadsheetml/2006/main">
  <sheetPr codeName="Hoja47">
    <tabColor rgb="FFEDE394"/>
    <outlinePr summaryBelow="1" summaryRight="1"/>
    <pageSetUpPr/>
  </sheetPr>
  <dimension ref="A2:AB127"/>
  <sheetViews>
    <sheetView zoomScale="80" zoomScaleNormal="80" workbookViewId="0">
      <selection activeCell="C10" sqref="C10:O11"/>
    </sheetView>
  </sheetViews>
  <sheetFormatPr baseColWidth="10" defaultColWidth="11.42578125" defaultRowHeight="15"/>
  <cols>
    <col width="4" customWidth="1" style="316" min="1" max="1"/>
    <col width="6.42578125" customWidth="1" style="316" min="2" max="2"/>
    <col width="25.140625" customWidth="1" style="316" min="3" max="3"/>
    <col width="15.140625" customWidth="1" style="316" min="4" max="4"/>
    <col width="12.7109375" customWidth="1" style="316" min="5" max="5"/>
    <col width="15.140625" customWidth="1" style="316" min="6" max="6"/>
    <col width="14" customWidth="1" style="316" min="7" max="7"/>
    <col width="11.42578125" customWidth="1" style="316" min="8" max="8"/>
    <col width="12.85546875" customWidth="1" style="316" min="9" max="9"/>
    <col width="15.5703125" customWidth="1" style="316" min="10" max="10"/>
    <col width="14.42578125" customWidth="1" style="316" min="11" max="11"/>
    <col width="15.28515625" customWidth="1" style="316" min="12" max="15"/>
    <col width="6.42578125" customWidth="1" style="316" min="16" max="16"/>
    <col width="11.42578125" customWidth="1" style="316" min="17" max="28"/>
    <col width="11.42578125" customWidth="1" style="317" min="29" max="16384"/>
  </cols>
  <sheetData>
    <row r="1" ht="10.5" customHeight="1"/>
    <row r="2">
      <c r="B2" s="686" t="inlineStr">
        <is>
          <t xml:space="preserve">      REGRESAR</t>
        </is>
      </c>
      <c r="D2" s="318" t="n"/>
      <c r="E2" s="318" t="n"/>
      <c r="F2" s="318" t="n"/>
      <c r="G2" s="318" t="n"/>
      <c r="H2" s="318" t="n"/>
      <c r="I2" s="318" t="n"/>
      <c r="J2" s="318" t="n"/>
      <c r="K2" s="318" t="n"/>
      <c r="L2" s="318" t="n"/>
      <c r="M2" s="318" t="n"/>
      <c r="N2" s="318" t="n"/>
      <c r="O2" s="318" t="n"/>
      <c r="P2" s="318" t="n"/>
    </row>
    <row r="3">
      <c r="D3" s="318" t="n"/>
      <c r="E3" s="318" t="n"/>
      <c r="F3" s="318" t="n"/>
      <c r="G3" s="318" t="n"/>
      <c r="H3" s="318" t="n"/>
      <c r="I3" s="318" t="n"/>
      <c r="J3" s="318" t="n"/>
      <c r="K3" s="318" t="n"/>
      <c r="L3" s="318" t="n"/>
      <c r="M3" s="318" t="n"/>
      <c r="N3" s="318" t="n"/>
      <c r="O3" s="318" t="n"/>
      <c r="P3" s="318" t="n"/>
    </row>
    <row r="4" ht="15.75" customHeight="1">
      <c r="D4" s="318" t="n"/>
      <c r="E4" s="318" t="n"/>
      <c r="F4" s="318" t="n"/>
      <c r="G4" s="318" t="n"/>
      <c r="H4" s="318" t="n"/>
      <c r="I4" s="318" t="n"/>
      <c r="J4" s="318" t="n"/>
      <c r="K4" s="318" t="n"/>
      <c r="L4" s="318" t="n"/>
      <c r="M4" s="318" t="n"/>
      <c r="N4" s="318" t="n"/>
      <c r="O4" s="318" t="n"/>
      <c r="P4" s="318" t="n"/>
    </row>
    <row r="5" ht="15.75" customHeight="1">
      <c r="B5" s="318" t="n"/>
      <c r="C5" s="414" t="n"/>
      <c r="D5" s="800" t="n"/>
      <c r="E5" s="474" t="inlineStr">
        <is>
          <t>MACROPROCESO ESTRATÉGICO</t>
        </is>
      </c>
      <c r="F5" s="801" t="n"/>
      <c r="G5" s="801" t="n"/>
      <c r="H5" s="801" t="n"/>
      <c r="I5" s="801" t="n"/>
      <c r="J5" s="801" t="n"/>
      <c r="K5" s="801" t="n"/>
      <c r="L5" s="802" t="n"/>
      <c r="M5" s="474" t="inlineStr">
        <is>
          <t>CÓDIGO: ESGr027</t>
        </is>
      </c>
      <c r="N5" s="801" t="n"/>
      <c r="O5" s="802" t="n"/>
      <c r="P5" s="318" t="n"/>
    </row>
    <row r="6" ht="15.75" customHeight="1">
      <c r="B6" s="318" t="n"/>
      <c r="C6" s="803" t="n"/>
      <c r="D6" s="804" t="n"/>
      <c r="E6" s="474" t="inlineStr">
        <is>
          <t>PROCESO GESTIÓN SISTEMAS INTEGRADOS</t>
        </is>
      </c>
      <c r="F6" s="801" t="n"/>
      <c r="G6" s="801" t="n"/>
      <c r="H6" s="801" t="n"/>
      <c r="I6" s="801" t="n"/>
      <c r="J6" s="801" t="n"/>
      <c r="K6" s="801" t="n"/>
      <c r="L6" s="802" t="n"/>
      <c r="M6" s="474" t="inlineStr">
        <is>
          <t>VERSIÓN: 7</t>
        </is>
      </c>
      <c r="N6" s="801" t="n"/>
      <c r="O6" s="802" t="n"/>
      <c r="P6" s="318" t="n"/>
    </row>
    <row r="7" ht="15" customHeight="1">
      <c r="B7" s="318"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318" t="n"/>
    </row>
    <row r="8" ht="15.75" customHeight="1">
      <c r="B8" s="318" t="n"/>
      <c r="C8" s="806" t="n"/>
      <c r="D8" s="807" t="n"/>
      <c r="E8" s="806" t="n"/>
      <c r="F8" s="808" t="n"/>
      <c r="G8" s="808" t="n"/>
      <c r="H8" s="808" t="n"/>
      <c r="I8" s="808" t="n"/>
      <c r="J8" s="808" t="n"/>
      <c r="K8" s="808" t="n"/>
      <c r="L8" s="807" t="n"/>
      <c r="M8" s="474" t="inlineStr">
        <is>
          <t>PÁGINA: 1 de 1</t>
        </is>
      </c>
      <c r="N8" s="801" t="n"/>
      <c r="O8" s="802" t="n"/>
      <c r="P8" s="318" t="n"/>
    </row>
    <row r="9" ht="15.75" customHeight="1">
      <c r="B9" s="318" t="n"/>
      <c r="C9" s="319" t="n"/>
      <c r="D9" s="319" t="n"/>
      <c r="E9" s="320" t="n"/>
      <c r="F9" s="320" t="n"/>
      <c r="G9" s="320" t="n"/>
      <c r="H9" s="320" t="n"/>
      <c r="I9" s="320" t="n"/>
      <c r="J9" s="320" t="n"/>
      <c r="K9" s="320" t="n"/>
      <c r="L9" s="320" t="n"/>
      <c r="M9" s="716" t="n"/>
      <c r="N9" s="716" t="n"/>
      <c r="O9" s="716" t="n"/>
      <c r="P9" s="318" t="n"/>
    </row>
    <row r="10" ht="15.75" customFormat="1" customHeight="1" s="324">
      <c r="A10" s="717" t="n"/>
      <c r="B10" s="708" t="n"/>
      <c r="C10" s="702" t="inlineStr">
        <is>
          <t>FICHA DE INDICADOR</t>
        </is>
      </c>
      <c r="D10" s="812" t="n"/>
      <c r="E10" s="812" t="n"/>
      <c r="F10" s="812" t="n"/>
      <c r="G10" s="812" t="n"/>
      <c r="H10" s="812" t="n"/>
      <c r="I10" s="812" t="n"/>
      <c r="J10" s="812" t="n"/>
      <c r="K10" s="812" t="n"/>
      <c r="L10" s="812" t="n"/>
      <c r="M10" s="812" t="n"/>
      <c r="N10" s="812" t="n"/>
      <c r="O10" s="813" t="n"/>
      <c r="P10" s="708" t="n"/>
      <c r="Q10" s="717" t="n"/>
      <c r="R10" s="717" t="n"/>
      <c r="S10" s="717" t="n"/>
      <c r="T10" s="717" t="n"/>
      <c r="U10" s="717" t="n"/>
      <c r="V10" s="717" t="n"/>
      <c r="W10" s="717" t="n"/>
      <c r="X10" s="717" t="n"/>
      <c r="Y10" s="717" t="n"/>
      <c r="Z10" s="717" t="n"/>
      <c r="AA10" s="717" t="n"/>
      <c r="AB10" s="717" t="n"/>
    </row>
    <row r="11" ht="15.75" customFormat="1" customHeight="1" s="324">
      <c r="A11" s="717" t="n"/>
      <c r="B11" s="708" t="n"/>
      <c r="C11" s="814" t="n"/>
      <c r="D11" s="815" t="n"/>
      <c r="E11" s="815" t="n"/>
      <c r="F11" s="815" t="n"/>
      <c r="G11" s="815" t="n"/>
      <c r="H11" s="815" t="n"/>
      <c r="I11" s="815" t="n"/>
      <c r="J11" s="815" t="n"/>
      <c r="K11" s="815" t="n"/>
      <c r="L11" s="815" t="n"/>
      <c r="M11" s="815" t="n"/>
      <c r="N11" s="815" t="n"/>
      <c r="O11" s="816" t="n"/>
      <c r="P11" s="708" t="n"/>
      <c r="Q11" s="717" t="n"/>
      <c r="R11" s="717" t="n"/>
      <c r="S11" s="717" t="n"/>
      <c r="T11" s="717" t="n"/>
      <c r="U11" s="717" t="n"/>
      <c r="V11" s="717" t="n"/>
      <c r="W11" s="717" t="n"/>
      <c r="X11" s="717" t="n"/>
      <c r="Y11" s="717" t="n"/>
      <c r="Z11" s="717" t="n"/>
      <c r="AA11" s="717" t="n"/>
      <c r="AB11" s="717" t="n"/>
    </row>
    <row r="12" ht="30" customFormat="1" customHeight="1" s="324">
      <c r="A12" s="717" t="n"/>
      <c r="B12" s="708" t="n"/>
      <c r="C12" s="703" t="inlineStr">
        <is>
          <t>MACROPROCESO</t>
        </is>
      </c>
      <c r="D12" s="807" t="n"/>
      <c r="E12" s="704" t="inlineStr">
        <is>
          <t>Apoyo</t>
        </is>
      </c>
      <c r="F12" s="808" t="n"/>
      <c r="G12" s="808" t="n"/>
      <c r="H12" s="807" t="n"/>
      <c r="I12" s="703" t="inlineStr">
        <is>
          <t>NOMBRE DEL INDICADOR</t>
        </is>
      </c>
      <c r="J12" s="807" t="n"/>
      <c r="K12" s="705" t="inlineStr">
        <is>
          <t>Sistemas de Información implementados</t>
        </is>
      </c>
      <c r="L12" s="808" t="n"/>
      <c r="M12" s="808" t="n"/>
      <c r="N12" s="808" t="n"/>
      <c r="O12" s="807" t="n"/>
      <c r="P12" s="708" t="n"/>
      <c r="Q12" s="717" t="n"/>
      <c r="R12" s="717" t="n"/>
      <c r="S12" s="717" t="n"/>
      <c r="T12" s="717" t="n"/>
      <c r="U12" s="717" t="n"/>
      <c r="V12" s="717" t="n"/>
      <c r="W12" s="717" t="n"/>
      <c r="X12" s="717" t="n"/>
      <c r="Y12" s="717" t="n"/>
      <c r="Z12" s="717" t="n"/>
      <c r="AA12" s="717" t="n"/>
      <c r="AB12" s="717" t="n"/>
    </row>
    <row r="13" ht="15.75" customFormat="1" customHeight="1" s="324">
      <c r="A13" s="717" t="n"/>
      <c r="B13" s="708" t="n"/>
      <c r="C13" s="684" t="inlineStr">
        <is>
          <t>PROCESO GESTIÓN</t>
        </is>
      </c>
      <c r="D13" s="802" t="n"/>
      <c r="E13" s="685" t="inlineStr">
        <is>
          <t>Sistemas y Tecnología</t>
        </is>
      </c>
      <c r="F13" s="801" t="n"/>
      <c r="G13" s="801" t="n"/>
      <c r="H13" s="801" t="n"/>
      <c r="I13" s="801" t="n"/>
      <c r="J13" s="801" t="n"/>
      <c r="K13" s="801" t="n"/>
      <c r="L13" s="801" t="n"/>
      <c r="M13" s="801" t="n"/>
      <c r="N13" s="801" t="n"/>
      <c r="O13" s="802" t="n"/>
      <c r="P13" s="708" t="n"/>
      <c r="Q13" s="717" t="n"/>
      <c r="R13" s="717" t="n"/>
      <c r="S13" s="717" t="n"/>
      <c r="T13" s="717" t="n"/>
      <c r="U13" s="717" t="n"/>
      <c r="V13" s="717" t="n"/>
      <c r="W13" s="717" t="n"/>
      <c r="X13" s="717" t="n"/>
      <c r="Y13" s="717" t="n"/>
      <c r="Z13" s="717" t="n"/>
      <c r="AA13" s="717" t="n"/>
      <c r="AB13" s="717" t="n"/>
    </row>
    <row r="14" ht="15.75" customFormat="1" customHeight="1" s="324">
      <c r="A14" s="717" t="n"/>
      <c r="B14" s="708" t="n"/>
      <c r="C14" s="684" t="inlineStr">
        <is>
          <t>RESPONSABLE DE MEDICIÓN</t>
        </is>
      </c>
      <c r="D14" s="802" t="n"/>
      <c r="E14" s="706" t="inlineStr">
        <is>
          <t>Director de Sistemas y Tecnología</t>
        </is>
      </c>
      <c r="F14" s="801" t="n"/>
      <c r="G14" s="801" t="n"/>
      <c r="H14" s="801" t="n"/>
      <c r="I14" s="801" t="n"/>
      <c r="J14" s="801" t="n"/>
      <c r="K14" s="801" t="n"/>
      <c r="L14" s="801" t="n"/>
      <c r="M14" s="801" t="n"/>
      <c r="N14" s="801" t="n"/>
      <c r="O14" s="802" t="n"/>
      <c r="P14" s="708" t="n"/>
      <c r="Q14" s="717" t="n"/>
      <c r="R14" s="717" t="n"/>
      <c r="S14" s="717" t="n"/>
      <c r="T14" s="717" t="n"/>
      <c r="U14" s="717" t="n"/>
      <c r="V14" s="717" t="n"/>
      <c r="W14" s="717" t="n"/>
      <c r="X14" s="717" t="n"/>
      <c r="Y14" s="717" t="n"/>
      <c r="Z14" s="717" t="n"/>
      <c r="AA14" s="717" t="n"/>
      <c r="AB14" s="717" t="n"/>
    </row>
    <row r="15" ht="15.75" customFormat="1" customHeight="1" s="324">
      <c r="A15" s="717" t="n"/>
      <c r="B15" s="708" t="n"/>
      <c r="C15" s="708" t="n"/>
      <c r="P15" s="708" t="n"/>
      <c r="Q15" s="717" t="n"/>
      <c r="R15" s="717" t="n"/>
      <c r="S15" s="717" t="n"/>
      <c r="T15" s="717" t="n"/>
      <c r="U15" s="717" t="n"/>
      <c r="V15" s="717" t="n"/>
      <c r="W15" s="717" t="n"/>
      <c r="X15" s="717" t="n"/>
      <c r="Y15" s="717" t="n"/>
      <c r="Z15" s="717" t="n"/>
      <c r="AA15" s="717" t="n"/>
      <c r="AB15" s="717" t="n"/>
    </row>
    <row r="16" ht="15.75" customFormat="1" customHeight="1" s="324">
      <c r="A16" s="717" t="n"/>
      <c r="B16" s="708" t="n"/>
      <c r="C16" s="709" t="inlineStr">
        <is>
          <t>1. COMPORTAMIENTO DE INDICADOR</t>
        </is>
      </c>
      <c r="D16" s="801" t="n"/>
      <c r="E16" s="801" t="n"/>
      <c r="F16" s="801" t="n"/>
      <c r="G16" s="801" t="n"/>
      <c r="H16" s="801" t="n"/>
      <c r="I16" s="801" t="n"/>
      <c r="J16" s="801" t="n"/>
      <c r="K16" s="801" t="n"/>
      <c r="L16" s="801" t="n"/>
      <c r="M16" s="801" t="n"/>
      <c r="N16" s="801" t="n"/>
      <c r="O16" s="802" t="n"/>
      <c r="P16" s="708" t="n"/>
      <c r="Q16" s="717" t="n"/>
      <c r="R16" s="717" t="n"/>
      <c r="S16" s="717" t="n"/>
      <c r="T16" s="717" t="n"/>
      <c r="U16" s="717" t="n"/>
      <c r="V16" s="717" t="n"/>
      <c r="W16" s="717" t="n"/>
      <c r="X16" s="717" t="n"/>
      <c r="Y16" s="717" t="n"/>
      <c r="Z16" s="717" t="n"/>
      <c r="AA16" s="717" t="n"/>
      <c r="AB16" s="717" t="n"/>
    </row>
    <row r="17" ht="36" customFormat="1" customHeight="1" s="324">
      <c r="A17" s="717" t="n"/>
      <c r="B17" s="708" t="n"/>
      <c r="C17" s="684" t="inlineStr">
        <is>
          <t xml:space="preserve">CLASIFICACIÓN DE LA MEDICIÓN </t>
        </is>
      </c>
      <c r="D17" s="802" t="n"/>
      <c r="E17" s="817" t="n">
        <v>2</v>
      </c>
      <c r="F17" s="801" t="n"/>
      <c r="G17" s="802" t="n"/>
      <c r="H17" s="684" t="inlineStr">
        <is>
          <t>TIPO DE INDICADOR</t>
        </is>
      </c>
      <c r="I17" s="802" t="n"/>
      <c r="J17" s="481" t="inlineStr">
        <is>
          <t>Eficacia</t>
        </is>
      </c>
      <c r="K17" s="802" t="n"/>
      <c r="L17" s="684" t="inlineStr">
        <is>
          <t>META ANUAL</t>
        </is>
      </c>
      <c r="M17" s="802" t="n"/>
      <c r="N17" s="715" t="n">
        <v>65</v>
      </c>
      <c r="O17" s="802" t="n"/>
      <c r="P17" s="716" t="n"/>
      <c r="Q17" s="717" t="n"/>
      <c r="R17" s="718" t="n"/>
      <c r="S17" s="717" t="n"/>
      <c r="W17" s="717" t="n"/>
      <c r="X17" s="717" t="n"/>
      <c r="Y17" s="717" t="n"/>
      <c r="Z17" s="717" t="n"/>
      <c r="AA17" s="717" t="n"/>
      <c r="AB17" s="717" t="n"/>
    </row>
    <row r="18" ht="15.75" customFormat="1" customHeight="1" s="324">
      <c r="A18" s="717" t="n"/>
      <c r="B18" s="708" t="n"/>
      <c r="C18" s="684" t="inlineStr">
        <is>
          <t>FORMULA</t>
        </is>
      </c>
      <c r="D18" s="800" t="n"/>
      <c r="E18" s="762" t="inlineStr">
        <is>
          <t># Sistemas de Información Implementados</t>
        </is>
      </c>
      <c r="F18" s="805" t="n"/>
      <c r="G18" s="805" t="n"/>
      <c r="H18" s="805" t="n"/>
      <c r="I18" s="805" t="n"/>
      <c r="J18" s="805" t="n"/>
      <c r="K18" s="800" t="n"/>
      <c r="L18" s="684" t="inlineStr">
        <is>
          <t>UNIDAD DE MEDIDA</t>
        </is>
      </c>
      <c r="M18" s="800" t="n"/>
      <c r="N18" s="824" t="inlineStr">
        <is>
          <t>Cantidad</t>
        </is>
      </c>
      <c r="O18" s="800" t="n"/>
      <c r="W18" s="717" t="n"/>
      <c r="X18" s="717" t="n"/>
      <c r="Y18" s="717" t="n"/>
      <c r="Z18" s="717" t="n"/>
      <c r="AA18" s="717" t="n"/>
      <c r="AB18" s="717" t="n"/>
    </row>
    <row r="19" ht="15.75" customFormat="1" customHeight="1" s="324">
      <c r="A19" s="717" t="n"/>
      <c r="B19" s="708" t="n"/>
      <c r="C19" s="806" t="n"/>
      <c r="D19" s="807" t="n"/>
      <c r="E19" s="806" t="n"/>
      <c r="F19" s="808" t="n"/>
      <c r="G19" s="808" t="n"/>
      <c r="H19" s="808" t="n"/>
      <c r="I19" s="808" t="n"/>
      <c r="J19" s="808" t="n"/>
      <c r="K19" s="807" t="n"/>
      <c r="L19" s="806" t="n"/>
      <c r="M19" s="807" t="n"/>
      <c r="N19" s="806" t="n"/>
      <c r="O19" s="807" t="n"/>
      <c r="P19" s="320" t="n"/>
      <c r="Q19" s="733" t="n"/>
      <c r="R19" s="733" t="n"/>
      <c r="S19" s="734" t="n"/>
      <c r="U19" s="773" t="n"/>
      <c r="V19" s="734" t="n"/>
      <c r="W19" s="717" t="n"/>
      <c r="X19" s="717" t="n"/>
      <c r="Y19" s="717" t="n"/>
      <c r="Z19" s="717" t="n"/>
      <c r="AA19" s="717" t="n"/>
      <c r="AB19" s="717" t="n"/>
    </row>
    <row r="20" ht="15.75" customFormat="1" customHeight="1" s="324">
      <c r="A20" s="717" t="n"/>
      <c r="B20" s="708"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320" t="n"/>
      <c r="Q20" s="733" t="n"/>
      <c r="W20" s="717" t="n"/>
      <c r="X20" s="717" t="n"/>
      <c r="Y20" s="717" t="n"/>
      <c r="Z20" s="717" t="n"/>
      <c r="AA20" s="717" t="n"/>
      <c r="AB20" s="717" t="n"/>
    </row>
    <row r="21" ht="15.75" customFormat="1" customHeight="1" s="324">
      <c r="A21" s="717" t="n"/>
      <c r="B21" s="708"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320" t="n"/>
      <c r="Q21" s="733" t="n"/>
      <c r="W21" s="717" t="n"/>
      <c r="X21" s="717" t="n"/>
      <c r="Y21" s="717" t="n"/>
      <c r="Z21" s="717" t="n"/>
      <c r="AA21" s="717" t="n"/>
      <c r="AB21" s="717" t="n"/>
    </row>
    <row r="22" ht="30" customFormat="1" customHeight="1" s="324">
      <c r="A22" s="717" t="n"/>
      <c r="B22" s="708" t="n"/>
      <c r="C22" s="806" t="n"/>
      <c r="D22" s="807" t="n"/>
      <c r="E22" s="806" t="n"/>
      <c r="F22" s="808" t="n"/>
      <c r="G22" s="807" t="n"/>
      <c r="H22" s="806" t="n"/>
      <c r="I22" s="807" t="n"/>
      <c r="J22" s="806" t="n"/>
      <c r="K22" s="807" t="n"/>
      <c r="L22" s="327" t="inlineStr">
        <is>
          <t>0 - 39</t>
        </is>
      </c>
      <c r="M22" s="328" t="inlineStr">
        <is>
          <t>40 - 49</t>
        </is>
      </c>
      <c r="N22" s="329" t="inlineStr">
        <is>
          <t>50 - 65</t>
        </is>
      </c>
      <c r="O22" s="111" t="inlineStr">
        <is>
          <t>66 - En adelante</t>
        </is>
      </c>
      <c r="P22" s="320" t="n"/>
      <c r="Q22" s="733" t="n"/>
      <c r="W22" s="717" t="n"/>
      <c r="X22" s="717" t="n"/>
      <c r="Y22" s="717" t="n"/>
      <c r="Z22" s="717" t="n"/>
      <c r="AA22" s="717" t="n"/>
      <c r="AB22" s="717" t="n"/>
    </row>
    <row r="23" ht="15.75" customFormat="1" customHeight="1" s="324">
      <c r="A23" s="717" t="n"/>
      <c r="B23" s="708" t="n"/>
      <c r="C23" s="684" t="inlineStr">
        <is>
          <t>ORIGEN DE DATOS</t>
        </is>
      </c>
      <c r="D23" s="800" t="n"/>
      <c r="E23" s="762" t="inlineStr">
        <is>
          <t>Actas de entrega de software</t>
        </is>
      </c>
      <c r="F23" s="805" t="n"/>
      <c r="G23" s="800" t="n"/>
      <c r="H23" s="763" t="inlineStr">
        <is>
          <t>FRECUENCIA DE LA MEDICIÓN</t>
        </is>
      </c>
      <c r="I23" s="800" t="n"/>
      <c r="J23" s="762" t="inlineStr">
        <is>
          <t>TRIMESTRAL</t>
        </is>
      </c>
      <c r="K23" s="800" t="n"/>
      <c r="L23" s="763" t="inlineStr">
        <is>
          <t>FRECUENCIA DE RESULTADO</t>
        </is>
      </c>
      <c r="M23" s="800" t="n"/>
      <c r="N23" s="762" t="inlineStr">
        <is>
          <t>ANUAL</t>
        </is>
      </c>
      <c r="O23" s="800" t="n"/>
      <c r="P23" s="320" t="n"/>
      <c r="Q23" s="733" t="n"/>
      <c r="W23" s="717" t="n"/>
      <c r="X23" s="717" t="n"/>
      <c r="Y23" s="717" t="n"/>
      <c r="Z23" s="717" t="n"/>
      <c r="AA23" s="717" t="n"/>
      <c r="AB23" s="717" t="n"/>
    </row>
    <row r="24" ht="15.75" customFormat="1" customHeight="1" s="324">
      <c r="A24" s="717" t="n"/>
      <c r="B24" s="708" t="n"/>
      <c r="C24" s="806" t="n"/>
      <c r="D24" s="807" t="n"/>
      <c r="E24" s="806" t="n"/>
      <c r="F24" s="808" t="n"/>
      <c r="G24" s="807" t="n"/>
      <c r="H24" s="806" t="n"/>
      <c r="I24" s="807" t="n"/>
      <c r="J24" s="806" t="n"/>
      <c r="K24" s="807" t="n"/>
      <c r="L24" s="806" t="n"/>
      <c r="M24" s="807" t="n"/>
      <c r="N24" s="806" t="n"/>
      <c r="O24" s="807" t="n"/>
      <c r="P24" s="320" t="n"/>
      <c r="Q24" s="733" t="n"/>
      <c r="W24" s="717" t="n"/>
      <c r="X24" s="717" t="n"/>
      <c r="Y24" s="717" t="n"/>
      <c r="Z24" s="717" t="n"/>
      <c r="AA24" s="717" t="n"/>
      <c r="AB24" s="717" t="n"/>
    </row>
    <row r="25" ht="15.75" customHeight="1">
      <c r="B25" s="318" t="n"/>
      <c r="C25" s="331" t="n"/>
      <c r="D25" s="331" t="n"/>
      <c r="E25" s="768" t="n"/>
      <c r="F25" s="768" t="n"/>
      <c r="G25" s="331" t="n"/>
      <c r="H25" s="331" t="n"/>
      <c r="I25" s="331" t="n"/>
      <c r="J25" s="716" t="n"/>
      <c r="K25" s="716" t="n"/>
      <c r="L25" s="331" t="n"/>
      <c r="M25" s="331" t="n"/>
      <c r="N25" s="716" t="n"/>
      <c r="O25" s="716" t="n"/>
      <c r="P25" s="333" t="n"/>
      <c r="Q25" s="334" t="n"/>
    </row>
    <row r="26">
      <c r="B26" s="318" t="n"/>
      <c r="C26" s="413" t="inlineStr">
        <is>
          <t>RESULTADOS</t>
        </is>
      </c>
      <c r="D26" s="805" t="n"/>
      <c r="E26" s="805" t="n"/>
      <c r="F26" s="805" t="n"/>
      <c r="G26" s="805" t="n"/>
      <c r="H26" s="805" t="n"/>
      <c r="I26" s="805" t="n"/>
      <c r="J26" s="805" t="n"/>
      <c r="K26" s="805" t="n"/>
      <c r="L26" s="805" t="n"/>
      <c r="M26" s="805" t="n"/>
      <c r="N26" s="805" t="n"/>
      <c r="O26" s="800" t="n"/>
      <c r="P26" s="333" t="n"/>
      <c r="Q26" s="334" t="n"/>
    </row>
    <row r="27" ht="15" customHeight="1">
      <c r="B27" s="318" t="n"/>
      <c r="C27" s="769" t="n"/>
      <c r="J27" s="761" t="inlineStr">
        <is>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is>
      </c>
      <c r="O27" s="804" t="n"/>
      <c r="P27" s="333" t="n"/>
      <c r="Q27" s="334" t="n"/>
      <c r="R27" s="733" t="n"/>
      <c r="S27" s="777" t="n"/>
      <c r="U27" s="733" t="n"/>
      <c r="V27" s="734" t="n"/>
    </row>
    <row r="28" ht="15" customHeight="1">
      <c r="B28" s="318" t="n"/>
      <c r="C28" s="803" t="n"/>
      <c r="J28" s="836" t="inlineStr">
        <is>
          <t>PRIMER TRIMESTRE:
Durante el primer trimestre de año 2020 la Dirección de Sistemas y Tecnología realizo la entrega de 8 productos tecnológicos, entre los cuales se encuentran sistemas de información y Analítica de Datos (Dashboard). 
Los sistemas de información entregados son nuevos o actualizaciones desarrolladas por el área de Sistemas de información por medio del proceso de desarrollos a la medida, dicha entregas se evidencian en actas de entrega o en correos enviados al solicitante. Además de esto los Dashboards entregado son aquellos que han sido producto de la Mesa de Ayuda contingencia COVID-19 y contienen la analítica de datos de la misma.
SEGUNDO TRIMESTRE:
En el Segundo Trimestre del año 2020 el Área de Sistemas de Información de la Dirección de Sistemas y Tecnología realizo 40 entregas entre nuevos desarrollos de software, Actualizaciones a Sistemas de Información existentes y Tableros de Control como analítica de datos descriptiva denominados DashBoard, este incremento se dio ya que se aprobó desde la Alta Dirección la utilización del DashBoard para la toma de Decisiones, de los cuales para este trimestre se entregaron 20. De igual manera se aprobó trabajo en días festivos y fines de semana con la opción de compensatorio, para atender las necesidades que se tenia por la Contingencia Nacional.
TERCER TRIMESTRE:
En este trimestre el área de sistemas de información adelanto con los usuarios el aseguramiento de la implementación de los sistemas de información y dashboard entregados durante toda la vigencia 2020 en especial en los productos que contribuyeron a la continuidad de las operaciones de los procesos en la contingencia nacional, se realizo por medio de acompañamientos de reuniones que organizaron los administradores (solicitantes de las soluciones). De igual manera se realizaron entrega de 9 productos adicionales en este tercer trimestre.</t>
        </is>
      </c>
      <c r="O28" s="804" t="n"/>
      <c r="P28" s="333" t="n"/>
      <c r="Q28" s="334" t="n"/>
    </row>
    <row r="29">
      <c r="B29" s="318" t="n"/>
      <c r="C29" s="803" t="n"/>
      <c r="O29" s="804" t="n"/>
      <c r="P29" s="333" t="n"/>
      <c r="Q29" s="334" t="n"/>
    </row>
    <row r="30">
      <c r="B30" s="318" t="n"/>
      <c r="C30" s="803" t="n"/>
      <c r="O30" s="804" t="n"/>
      <c r="P30" s="333" t="n"/>
      <c r="Q30" s="334" t="n"/>
    </row>
    <row r="31" customFormat="1" s="317">
      <c r="A31" s="316" t="n"/>
      <c r="B31" s="318" t="n"/>
      <c r="C31" s="803" t="n"/>
      <c r="O31" s="804" t="n"/>
      <c r="P31" s="333" t="n"/>
      <c r="Q31" s="334" t="n"/>
      <c r="R31" s="316" t="n"/>
      <c r="S31" s="316" t="n"/>
      <c r="T31" s="316" t="n"/>
      <c r="U31" s="316" t="n"/>
      <c r="V31" s="316" t="n"/>
      <c r="W31" s="316" t="n"/>
      <c r="X31" s="316" t="n"/>
      <c r="Y31" s="316" t="n"/>
      <c r="Z31" s="316" t="n"/>
      <c r="AA31" s="316" t="n"/>
      <c r="AB31" s="316" t="n"/>
    </row>
    <row r="32" customFormat="1" s="317">
      <c r="A32" s="316" t="n"/>
      <c r="B32" s="318" t="n"/>
      <c r="C32" s="803" t="n"/>
      <c r="O32" s="804" t="n"/>
      <c r="P32" s="333" t="n"/>
      <c r="Q32" s="334" t="n"/>
      <c r="R32" s="316" t="n"/>
      <c r="S32" s="316" t="n"/>
      <c r="T32" s="316" t="n"/>
      <c r="U32" s="316" t="n"/>
      <c r="V32" s="316" t="n"/>
      <c r="W32" s="316" t="n"/>
      <c r="X32" s="316" t="n"/>
      <c r="Y32" s="316" t="n"/>
      <c r="Z32" s="316" t="n"/>
      <c r="AA32" s="316" t="n"/>
      <c r="AB32" s="316" t="n"/>
    </row>
    <row r="33" customFormat="1" s="317">
      <c r="A33" s="316" t="n"/>
      <c r="B33" s="318" t="n"/>
      <c r="C33" s="803" t="n"/>
      <c r="O33" s="804" t="n"/>
      <c r="P33" s="333" t="n"/>
      <c r="Q33" s="334" t="n"/>
      <c r="R33" s="316" t="n"/>
      <c r="S33" s="316" t="n"/>
      <c r="T33" s="316" t="n"/>
      <c r="U33" s="316" t="n"/>
      <c r="V33" s="316" t="n"/>
      <c r="W33" s="316" t="n"/>
      <c r="X33" s="316" t="n"/>
      <c r="Y33" s="316" t="n"/>
      <c r="Z33" s="316" t="n"/>
      <c r="AA33" s="316" t="n"/>
      <c r="AB33" s="316" t="n"/>
    </row>
    <row r="34" customFormat="1" s="317">
      <c r="A34" s="316" t="n"/>
      <c r="B34" s="318" t="n"/>
      <c r="C34" s="803" t="n"/>
      <c r="O34" s="804" t="n"/>
      <c r="P34" s="333" t="n"/>
      <c r="Q34" s="334" t="n"/>
      <c r="R34" s="316" t="n"/>
      <c r="S34" s="316" t="n"/>
      <c r="T34" s="316" t="n"/>
      <c r="U34" s="316" t="n"/>
      <c r="V34" s="316" t="n"/>
      <c r="W34" s="316" t="n"/>
      <c r="X34" s="316" t="n"/>
      <c r="Y34" s="316" t="n"/>
      <c r="Z34" s="316" t="n"/>
      <c r="AA34" s="316" t="n"/>
      <c r="AB34" s="316" t="n"/>
    </row>
    <row r="35" customFormat="1" s="317">
      <c r="A35" s="316" t="n"/>
      <c r="B35" s="318" t="n"/>
      <c r="C35" s="803" t="n"/>
      <c r="O35" s="804" t="n"/>
      <c r="P35" s="333" t="n"/>
      <c r="Q35" s="334" t="n"/>
      <c r="R35" s="316" t="n"/>
      <c r="S35" s="316" t="n"/>
      <c r="T35" s="316" t="n"/>
      <c r="U35" s="316" t="n"/>
      <c r="V35" s="316" t="n"/>
      <c r="W35" s="316" t="n"/>
      <c r="X35" s="316" t="n"/>
      <c r="Y35" s="316" t="n"/>
      <c r="Z35" s="316" t="n"/>
      <c r="AA35" s="316" t="n"/>
      <c r="AB35" s="316" t="n"/>
    </row>
    <row r="36" customFormat="1" s="317">
      <c r="A36" s="316" t="n"/>
      <c r="B36" s="318" t="n"/>
      <c r="C36" s="803" t="n"/>
      <c r="O36" s="804" t="n"/>
      <c r="P36" s="333" t="n"/>
      <c r="Q36" s="334" t="n"/>
      <c r="R36" s="316" t="n"/>
      <c r="S36" s="316" t="n"/>
      <c r="T36" s="316" t="n"/>
      <c r="U36" s="316" t="n"/>
      <c r="V36" s="316" t="n"/>
      <c r="W36" s="316" t="n"/>
      <c r="X36" s="316" t="n"/>
      <c r="Y36" s="316" t="n"/>
      <c r="Z36" s="316" t="n"/>
      <c r="AA36" s="316" t="n"/>
      <c r="AB36" s="316" t="n"/>
    </row>
    <row r="37" customFormat="1" s="317">
      <c r="A37" s="316" t="n"/>
      <c r="B37" s="318" t="n"/>
      <c r="C37" s="803" t="n"/>
      <c r="O37" s="804" t="n"/>
      <c r="P37" s="333" t="n"/>
      <c r="Q37" s="334" t="n"/>
      <c r="R37" s="316" t="n"/>
      <c r="S37" s="316" t="n"/>
      <c r="T37" s="316" t="n"/>
      <c r="U37" s="316" t="n"/>
      <c r="V37" s="316" t="n"/>
      <c r="W37" s="316" t="n"/>
      <c r="X37" s="316" t="n"/>
      <c r="Y37" s="316" t="n"/>
      <c r="Z37" s="316" t="n"/>
      <c r="AA37" s="316" t="n"/>
      <c r="AB37" s="316" t="n"/>
    </row>
    <row r="38" customFormat="1" s="317">
      <c r="A38" s="316" t="n"/>
      <c r="B38" s="318" t="n"/>
      <c r="C38" s="803" t="n"/>
      <c r="O38" s="804" t="n"/>
      <c r="P38" s="333" t="n"/>
      <c r="Q38" s="334" t="n"/>
      <c r="R38" s="316" t="n"/>
      <c r="S38" s="316" t="n"/>
      <c r="T38" s="316" t="n"/>
      <c r="U38" s="316" t="n"/>
      <c r="V38" s="316" t="n"/>
      <c r="W38" s="316" t="n"/>
      <c r="X38" s="316" t="n"/>
      <c r="Y38" s="316" t="n"/>
      <c r="Z38" s="316" t="n"/>
      <c r="AA38" s="316" t="n"/>
      <c r="AB38" s="316" t="n"/>
    </row>
    <row r="39" customFormat="1" s="317">
      <c r="A39" s="316" t="n"/>
      <c r="B39" s="318" t="n"/>
      <c r="C39" s="803" t="n"/>
      <c r="O39" s="804" t="n"/>
      <c r="P39" s="333" t="n"/>
      <c r="Q39" s="334" t="n"/>
      <c r="R39" s="316" t="n"/>
      <c r="S39" s="316" t="n"/>
      <c r="T39" s="316" t="n"/>
      <c r="U39" s="316" t="n"/>
      <c r="V39" s="316" t="n"/>
      <c r="W39" s="316" t="n"/>
      <c r="X39" s="316" t="n"/>
      <c r="Y39" s="316" t="n"/>
      <c r="Z39" s="316" t="n"/>
      <c r="AA39" s="316" t="n"/>
      <c r="AB39" s="316" t="n"/>
    </row>
    <row r="40" customFormat="1" s="317">
      <c r="A40" s="316" t="n"/>
      <c r="B40" s="318" t="n"/>
      <c r="C40" s="803" t="n"/>
      <c r="O40" s="804" t="n"/>
      <c r="P40" s="333" t="n"/>
      <c r="Q40" s="334" t="n"/>
      <c r="R40" s="316" t="n"/>
      <c r="S40" s="316" t="n"/>
      <c r="T40" s="316" t="n"/>
      <c r="U40" s="316" t="n"/>
      <c r="V40" s="316" t="n"/>
      <c r="W40" s="316" t="n"/>
      <c r="X40" s="316" t="n"/>
      <c r="Y40" s="316" t="n"/>
      <c r="Z40" s="316" t="n"/>
      <c r="AA40" s="316" t="n"/>
      <c r="AB40" s="316" t="n"/>
    </row>
    <row r="41" customFormat="1" s="317">
      <c r="A41" s="316" t="n"/>
      <c r="B41" s="318" t="n"/>
      <c r="C41" s="803" t="n"/>
      <c r="O41" s="804" t="n"/>
      <c r="P41" s="333" t="n"/>
      <c r="Q41" s="334" t="n"/>
      <c r="R41" s="316" t="n"/>
      <c r="S41" s="316" t="n"/>
      <c r="T41" s="316" t="n"/>
      <c r="U41" s="316" t="n"/>
      <c r="V41" s="316" t="n"/>
      <c r="W41" s="316" t="n"/>
      <c r="X41" s="316" t="n"/>
      <c r="Y41" s="316" t="n"/>
      <c r="Z41" s="316" t="n"/>
      <c r="AA41" s="316" t="n"/>
      <c r="AB41" s="316" t="n"/>
    </row>
    <row r="42" customFormat="1" s="317">
      <c r="A42" s="316" t="n"/>
      <c r="B42" s="318" t="n"/>
      <c r="C42" s="803" t="n"/>
      <c r="O42" s="804" t="n"/>
      <c r="P42" s="333" t="n"/>
      <c r="Q42" s="334" t="n"/>
      <c r="R42" s="316" t="n"/>
      <c r="S42" s="316" t="n"/>
      <c r="T42" s="316" t="n"/>
      <c r="U42" s="316" t="n"/>
      <c r="V42" s="316" t="n"/>
      <c r="W42" s="316" t="n"/>
      <c r="X42" s="316" t="n"/>
      <c r="Y42" s="316" t="n"/>
      <c r="Z42" s="316" t="n"/>
      <c r="AA42" s="316" t="n"/>
      <c r="AB42" s="316" t="n"/>
    </row>
    <row r="43" customFormat="1" s="317">
      <c r="A43" s="316" t="n"/>
      <c r="B43" s="318" t="n"/>
      <c r="C43" s="803" t="n"/>
      <c r="O43" s="804" t="n"/>
      <c r="P43" s="333" t="n"/>
      <c r="Q43" s="334" t="n"/>
      <c r="R43" s="316" t="n"/>
      <c r="S43" s="316" t="n"/>
      <c r="T43" s="316" t="n"/>
      <c r="U43" s="316" t="n"/>
      <c r="V43" s="316" t="n"/>
      <c r="W43" s="316" t="n"/>
      <c r="X43" s="316" t="n"/>
      <c r="Y43" s="316" t="n"/>
      <c r="Z43" s="316" t="n"/>
      <c r="AA43" s="316" t="n"/>
      <c r="AB43" s="316" t="n"/>
    </row>
    <row r="44">
      <c r="B44" s="318" t="n"/>
      <c r="C44" s="803" t="n"/>
      <c r="O44" s="804" t="n"/>
      <c r="P44" s="333" t="n"/>
      <c r="Q44" s="334" t="n"/>
    </row>
    <row r="45">
      <c r="B45" s="318" t="n"/>
      <c r="C45" s="803" t="n"/>
      <c r="O45" s="804" t="n"/>
      <c r="P45" s="333" t="n"/>
      <c r="Q45" s="334" t="n"/>
    </row>
    <row r="46">
      <c r="B46" s="318" t="n"/>
      <c r="C46" s="803" t="n"/>
      <c r="O46" s="804" t="n"/>
      <c r="P46" s="333" t="n"/>
      <c r="Q46" s="334" t="n"/>
    </row>
    <row r="47">
      <c r="B47" s="318" t="n"/>
      <c r="C47" s="803" t="n"/>
      <c r="O47" s="804" t="n"/>
      <c r="P47" s="333" t="n"/>
      <c r="Q47" s="334" t="n"/>
    </row>
    <row r="48">
      <c r="B48" s="318" t="n"/>
      <c r="C48" s="803" t="n"/>
      <c r="O48" s="804" t="n"/>
      <c r="P48" s="318" t="n"/>
    </row>
    <row r="49" ht="15" customHeight="1">
      <c r="B49" s="318" t="n"/>
      <c r="C49" s="803" t="n"/>
      <c r="J49" s="761" t="inlineStr">
        <is>
          <t>ACCIÓN FORMULADA
Reformular la meta para el próximo año dependiendo de los recursos asignados.</t>
        </is>
      </c>
      <c r="O49" s="804" t="n"/>
      <c r="P49" s="318" t="n"/>
    </row>
    <row r="50">
      <c r="B50" s="318" t="n"/>
      <c r="C50" s="803" t="n"/>
      <c r="J50" s="836" t="inlineStr">
        <is>
          <t>PRIMER TRIMESTRE:
La Dirección de Sistema y Tecnología en harás de mejorar sus actividades internas decidió desde el Área de Sistemas de Información realizar el seguimiento a las actividades diarias de cada ingeniero. Dicha información es enviada semanalmente al Director de Sistemas y Tecnología para su conocimiento, permitiendo tomar decisiones y tomar acciones frente a la gestión de cada uno de los integrantes de la Dirección de Sistemas y Tecnología, lo cual da como resultado mejores y más productos.  
Además, la información es enviada a la Secretaria General para que se evidencie la gestión de la Dirección de Sistemas y Tecnología.
SEGUNDO TRIMESTRE:
Desde el área de Sistemas de Información se reforzó la metodología SCRUM donde en las reuniones con la alta Dirección el Product Owner y el Scrum Master era el único que tenia contacto con los usuarios aportando así mayor efectividad en el equipo de desarrollo ya que ellos ocupaban su mayoría de tiempo desarrollando lo asignado.
TERCER TRIMESTRE:
Durante este trimestre se realizaron acciones que contribuyeron al cumplimiento del procedimiento ASIP16, el cual durante el segundo trimestre se vio inmerso en omisión de algunas de sus actividades por la premura de entrega de resultados para atender la continuidad de las operaciones de los procesos que se vieron afectados por la contingencia nacional. estas omisiones fueron en la evidencia de recolección de necesidades de los procesos, al cual se envío oficio al Director de Sistemas y Tecnología para informar esta omisión del procedimiento. De igual manera al indicador se le cambia la meta de 35 a 65 entregas para el periodo 2020.</t>
        </is>
      </c>
      <c r="O50" s="804" t="n"/>
      <c r="P50" s="318" t="n"/>
    </row>
    <row r="51">
      <c r="B51" s="318" t="n"/>
      <c r="C51" s="803" t="n"/>
      <c r="O51" s="804" t="n"/>
      <c r="P51" s="318" t="n"/>
    </row>
    <row r="52">
      <c r="B52" s="318" t="n"/>
      <c r="C52" s="803" t="n"/>
      <c r="O52" s="804" t="n"/>
      <c r="P52" s="318" t="n"/>
    </row>
    <row r="53">
      <c r="B53" s="318" t="n"/>
      <c r="C53" s="803" t="n"/>
      <c r="O53" s="804" t="n"/>
      <c r="P53" s="318" t="n"/>
    </row>
    <row r="54" customFormat="1" s="317">
      <c r="A54" s="316" t="n"/>
      <c r="B54" s="318" t="n"/>
      <c r="C54" s="803" t="n"/>
      <c r="O54" s="804" t="n"/>
      <c r="P54" s="318" t="n"/>
      <c r="Q54" s="316" t="n"/>
      <c r="R54" s="316" t="n"/>
      <c r="S54" s="316" t="n"/>
      <c r="T54" s="316" t="n"/>
      <c r="U54" s="316" t="n"/>
      <c r="V54" s="316" t="n"/>
      <c r="W54" s="316" t="n"/>
      <c r="X54" s="316" t="n"/>
      <c r="Y54" s="316" t="n"/>
      <c r="Z54" s="316" t="n"/>
      <c r="AA54" s="316" t="n"/>
      <c r="AB54" s="316" t="n"/>
    </row>
    <row r="55" customFormat="1" s="317">
      <c r="A55" s="316" t="n"/>
      <c r="B55" s="318" t="n"/>
      <c r="C55" s="803" t="n"/>
      <c r="O55" s="804" t="n"/>
      <c r="P55" s="318" t="n"/>
      <c r="Q55" s="316" t="n"/>
      <c r="R55" s="316" t="n"/>
      <c r="S55" s="316" t="n"/>
      <c r="T55" s="316" t="n"/>
      <c r="U55" s="316" t="n"/>
      <c r="V55" s="316" t="n"/>
      <c r="W55" s="316" t="n"/>
      <c r="X55" s="316" t="n"/>
      <c r="Y55" s="316" t="n"/>
      <c r="Z55" s="316" t="n"/>
      <c r="AA55" s="316" t="n"/>
      <c r="AB55" s="316" t="n"/>
    </row>
    <row r="56" customFormat="1" s="317">
      <c r="A56" s="316" t="n"/>
      <c r="B56" s="318" t="n"/>
      <c r="C56" s="803" t="n"/>
      <c r="O56" s="804" t="n"/>
      <c r="P56" s="318" t="n"/>
      <c r="Q56" s="316" t="n"/>
      <c r="R56" s="316" t="n"/>
      <c r="S56" s="316" t="n"/>
      <c r="T56" s="316" t="n"/>
      <c r="U56" s="316" t="n"/>
      <c r="V56" s="316" t="n"/>
      <c r="W56" s="316" t="n"/>
      <c r="X56" s="316" t="n"/>
      <c r="Y56" s="316" t="n"/>
      <c r="Z56" s="316" t="n"/>
      <c r="AA56" s="316" t="n"/>
      <c r="AB56" s="316" t="n"/>
    </row>
    <row r="57" customFormat="1" s="317">
      <c r="A57" s="316" t="n"/>
      <c r="B57" s="318" t="n"/>
      <c r="C57" s="803" t="n"/>
      <c r="O57" s="804" t="n"/>
      <c r="P57" s="318" t="n"/>
      <c r="Q57" s="316" t="n"/>
      <c r="R57" s="316" t="n"/>
      <c r="S57" s="316" t="n"/>
      <c r="T57" s="316" t="n"/>
      <c r="U57" s="316" t="n"/>
      <c r="V57" s="316" t="n"/>
      <c r="W57" s="316" t="n"/>
      <c r="X57" s="316" t="n"/>
      <c r="Y57" s="316" t="n"/>
      <c r="Z57" s="316" t="n"/>
      <c r="AA57" s="316" t="n"/>
      <c r="AB57" s="316" t="n"/>
    </row>
    <row r="58" customFormat="1" s="317">
      <c r="A58" s="316" t="n"/>
      <c r="B58" s="318" t="n"/>
      <c r="C58" s="803" t="n"/>
      <c r="O58" s="804" t="n"/>
      <c r="P58" s="318" t="n"/>
      <c r="Q58" s="316" t="n"/>
      <c r="R58" s="316" t="n"/>
      <c r="S58" s="316" t="n"/>
      <c r="T58" s="316" t="n"/>
      <c r="U58" s="316" t="n"/>
      <c r="V58" s="316" t="n"/>
      <c r="W58" s="316" t="n"/>
      <c r="X58" s="316" t="n"/>
      <c r="Y58" s="316" t="n"/>
      <c r="Z58" s="316" t="n"/>
      <c r="AA58" s="316" t="n"/>
      <c r="AB58" s="316" t="n"/>
    </row>
    <row r="59" customFormat="1" s="317">
      <c r="A59" s="316" t="n"/>
      <c r="B59" s="318" t="n"/>
      <c r="C59" s="803" t="n"/>
      <c r="O59" s="804" t="n"/>
      <c r="P59" s="318" t="n"/>
      <c r="Q59" s="316" t="n"/>
      <c r="R59" s="316" t="n"/>
      <c r="S59" s="316" t="n"/>
      <c r="T59" s="316" t="n"/>
      <c r="U59" s="316" t="n"/>
      <c r="V59" s="316" t="n"/>
      <c r="W59" s="316" t="n"/>
      <c r="X59" s="316" t="n"/>
      <c r="Y59" s="316" t="n"/>
      <c r="Z59" s="316" t="n"/>
      <c r="AA59" s="316" t="n"/>
      <c r="AB59" s="316" t="n"/>
    </row>
    <row r="60" customFormat="1" s="317">
      <c r="A60" s="316" t="n"/>
      <c r="B60" s="318" t="n"/>
      <c r="C60" s="803" t="n"/>
      <c r="O60" s="804" t="n"/>
      <c r="P60" s="318" t="n"/>
      <c r="Q60" s="316" t="n"/>
      <c r="R60" s="316" t="n"/>
      <c r="S60" s="316" t="n"/>
      <c r="T60" s="316" t="n"/>
      <c r="U60" s="316" t="n"/>
      <c r="V60" s="316" t="n"/>
      <c r="W60" s="316" t="n"/>
      <c r="X60" s="316" t="n"/>
      <c r="Y60" s="316" t="n"/>
      <c r="Z60" s="316" t="n"/>
      <c r="AA60" s="316" t="n"/>
      <c r="AB60" s="316" t="n"/>
    </row>
    <row r="61" customFormat="1" s="317">
      <c r="A61" s="316" t="n"/>
      <c r="B61" s="318" t="n"/>
      <c r="C61" s="803" t="n"/>
      <c r="O61" s="804" t="n"/>
      <c r="P61" s="318" t="n"/>
      <c r="Q61" s="316" t="n"/>
      <c r="R61" s="316" t="n"/>
      <c r="S61" s="316" t="n"/>
      <c r="T61" s="316" t="n"/>
      <c r="U61" s="316" t="n"/>
      <c r="V61" s="316" t="n"/>
      <c r="W61" s="316" t="n"/>
      <c r="X61" s="316" t="n"/>
      <c r="Y61" s="316" t="n"/>
      <c r="Z61" s="316" t="n"/>
      <c r="AA61" s="316" t="n"/>
      <c r="AB61" s="316" t="n"/>
    </row>
    <row r="62" customFormat="1" s="317">
      <c r="A62" s="316" t="n"/>
      <c r="B62" s="318" t="n"/>
      <c r="C62" s="803" t="n"/>
      <c r="O62" s="804" t="n"/>
      <c r="P62" s="318" t="n"/>
      <c r="Q62" s="316" t="n"/>
      <c r="R62" s="316" t="n"/>
      <c r="S62" s="316" t="n"/>
      <c r="T62" s="316" t="n"/>
      <c r="U62" s="316" t="n"/>
      <c r="V62" s="316" t="n"/>
      <c r="W62" s="316" t="n"/>
      <c r="X62" s="316" t="n"/>
      <c r="Y62" s="316" t="n"/>
      <c r="Z62" s="316" t="n"/>
      <c r="AA62" s="316" t="n"/>
      <c r="AB62" s="316" t="n"/>
    </row>
    <row r="63" customFormat="1" s="317">
      <c r="A63" s="316" t="n"/>
      <c r="B63" s="318" t="n"/>
      <c r="C63" s="803" t="n"/>
      <c r="O63" s="804" t="n"/>
      <c r="P63" s="318" t="n"/>
      <c r="Q63" s="316" t="n"/>
      <c r="R63" s="316" t="n"/>
      <c r="S63" s="316" t="n"/>
      <c r="T63" s="316" t="n"/>
      <c r="U63" s="316" t="n"/>
      <c r="V63" s="316" t="n"/>
      <c r="W63" s="316" t="n"/>
      <c r="X63" s="316" t="n"/>
      <c r="Y63" s="316" t="n"/>
      <c r="Z63" s="316" t="n"/>
      <c r="AA63" s="316" t="n"/>
      <c r="AB63" s="316" t="n"/>
    </row>
    <row r="64" customFormat="1" s="317">
      <c r="A64" s="316" t="n"/>
      <c r="B64" s="318" t="n"/>
      <c r="C64" s="803" t="n"/>
      <c r="O64" s="804" t="n"/>
      <c r="P64" s="318" t="n"/>
      <c r="Q64" s="316" t="n"/>
      <c r="R64" s="316" t="n"/>
      <c r="S64" s="316" t="n"/>
      <c r="T64" s="316" t="n"/>
      <c r="U64" s="316" t="n"/>
      <c r="V64" s="316" t="n"/>
      <c r="W64" s="316" t="n"/>
      <c r="X64" s="316" t="n"/>
      <c r="Y64" s="316" t="n"/>
      <c r="Z64" s="316" t="n"/>
      <c r="AA64" s="316" t="n"/>
      <c r="AB64" s="316" t="n"/>
    </row>
    <row r="65">
      <c r="B65" s="318" t="n"/>
      <c r="C65" s="803" t="n"/>
      <c r="O65" s="804" t="n"/>
      <c r="P65" s="318" t="n"/>
    </row>
    <row r="66">
      <c r="B66" s="318" t="n"/>
      <c r="C66" s="803" t="n"/>
      <c r="O66" s="804" t="n"/>
      <c r="P66" s="318" t="n"/>
    </row>
    <row r="67">
      <c r="B67" s="318" t="n"/>
      <c r="C67" s="803" t="n"/>
      <c r="O67" s="804" t="n"/>
      <c r="P67" s="318" t="n"/>
    </row>
    <row r="68">
      <c r="B68" s="318" t="n"/>
      <c r="C68" s="803" t="n"/>
      <c r="O68" s="804" t="n"/>
      <c r="P68" s="318" t="n"/>
    </row>
    <row r="69">
      <c r="B69" s="318" t="n"/>
      <c r="C69" s="803" t="n"/>
      <c r="J69" s="772" t="inlineStr">
        <is>
          <t xml:space="preserve">RESPONSABLE </t>
        </is>
      </c>
      <c r="O69" s="804" t="n"/>
      <c r="P69" s="318" t="n"/>
    </row>
    <row r="70">
      <c r="B70" s="318" t="n"/>
      <c r="C70" s="803" t="n"/>
      <c r="J70" s="759">
        <f>E14</f>
        <v/>
      </c>
      <c r="O70" s="804" t="n"/>
      <c r="P70" s="318" t="n"/>
    </row>
    <row r="71">
      <c r="B71" s="318" t="n"/>
      <c r="C71" s="806" t="n"/>
      <c r="D71" s="808" t="n"/>
      <c r="E71" s="808" t="n"/>
      <c r="F71" s="808" t="n"/>
      <c r="G71" s="808" t="n"/>
      <c r="H71" s="808" t="n"/>
      <c r="I71" s="808" t="n"/>
      <c r="J71" s="335" t="n"/>
      <c r="K71" s="335" t="n"/>
      <c r="L71" s="335" t="n"/>
      <c r="M71" s="335" t="n"/>
      <c r="N71" s="335" t="n"/>
      <c r="O71" s="336" t="n"/>
      <c r="P71" s="318" t="n"/>
    </row>
    <row r="72">
      <c r="B72" s="318" t="n"/>
      <c r="C72" s="768" t="n"/>
      <c r="D72" s="768" t="n"/>
      <c r="E72" s="768" t="n"/>
      <c r="F72" s="768" t="n"/>
      <c r="G72" s="768" t="n"/>
      <c r="H72" s="768" t="n"/>
      <c r="I72" s="768" t="n"/>
      <c r="J72" s="484" t="n"/>
      <c r="K72" s="484" t="n"/>
      <c r="L72" s="484" t="n"/>
      <c r="M72" s="484" t="n"/>
      <c r="N72" s="484" t="n"/>
      <c r="O72" s="484" t="n"/>
      <c r="P72" s="318" t="n"/>
    </row>
    <row r="73" ht="15" customHeight="1">
      <c r="B73" s="318" t="n"/>
      <c r="C73" s="778" t="inlineStr">
        <is>
          <t>PERIODO DE EVALUACIÓN</t>
        </is>
      </c>
      <c r="D73" s="801" t="n"/>
      <c r="E73" s="801" t="n"/>
      <c r="F73" s="801" t="n"/>
      <c r="G73" s="801" t="n"/>
      <c r="H73" s="801" t="n"/>
      <c r="I73" s="801" t="n"/>
      <c r="J73" s="801" t="n"/>
      <c r="K73" s="801" t="n"/>
      <c r="L73" s="801" t="n"/>
      <c r="M73" s="801" t="n"/>
      <c r="N73" s="801" t="n"/>
      <c r="O73" s="802" t="n"/>
      <c r="P73" s="318" t="n"/>
    </row>
    <row r="74" ht="15.75" customHeight="1">
      <c r="B74" s="318" t="n"/>
      <c r="C74" s="338" t="inlineStr">
        <is>
          <t>MES</t>
        </is>
      </c>
      <c r="D74" s="339">
        <f>IF(J23="MENSUAL","ENERO",IF(J23="TRIMESTRAL","MARZO",IF(J23="SEMESTRAL","JUNIO",IF(J23="ANUAL",YEAR(TODAY()),""))))</f>
        <v/>
      </c>
      <c r="E74" s="339">
        <f>IF(J23="MENSUAL","FEBRERO",IF(J23="TRIMESTRAL","JUNIO",IF(J23="SEMESTRAL","DICIEMBRE","")))</f>
        <v/>
      </c>
      <c r="F74" s="339">
        <f>IF(J23="MENSUAL","MARZO",IF(J23="TRIMESTRAL","SEPTIEMBRE",""))</f>
        <v/>
      </c>
      <c r="G74" s="339">
        <f>IF(J23="MENSUAL","ABRIL",IF(J23="TRIMESTRAL","DICIEMBRE",""))</f>
        <v/>
      </c>
      <c r="H74" s="339">
        <f>IF(J23="MENSUAL","MAYO","")</f>
        <v/>
      </c>
      <c r="I74" s="339">
        <f>IF(J23="MENSUAL","JUNIO","")</f>
        <v/>
      </c>
      <c r="J74" s="339">
        <f>IF(J23="MENSUAL","JULIO","")</f>
        <v/>
      </c>
      <c r="K74" s="339">
        <f>IF(J23="MENSUAL","AGOSTO","")</f>
        <v/>
      </c>
      <c r="L74" s="339">
        <f>IF(J23="MENSUAL","SEPTIEMBRE","")</f>
        <v/>
      </c>
      <c r="M74" s="339">
        <f>IF(J23="MENSUAL","OCTUBRE","")</f>
        <v/>
      </c>
      <c r="N74" s="339">
        <f>IF(J23="MENSUAL","NOVIEMBRE","")</f>
        <v/>
      </c>
      <c r="O74" s="339">
        <f>IF(J23="MENSUAL","DICIEMBRE","")</f>
        <v/>
      </c>
      <c r="P74" s="318" t="n"/>
    </row>
    <row r="75" ht="15.75" customHeight="1">
      <c r="B75" s="318" t="n"/>
      <c r="C75" s="340">
        <f>G18</f>
        <v/>
      </c>
      <c r="D75" s="339" t="n">
        <v>8</v>
      </c>
      <c r="E75" s="339" t="n">
        <v>48</v>
      </c>
      <c r="F75" s="339" t="n">
        <v>57</v>
      </c>
      <c r="G75" s="339" t="n"/>
      <c r="H75" s="339" t="n"/>
      <c r="I75" s="339" t="n"/>
      <c r="J75" s="339" t="n"/>
      <c r="K75" s="339" t="n"/>
      <c r="L75" s="339" t="n"/>
      <c r="M75" s="339" t="n"/>
      <c r="N75" s="339" t="n"/>
      <c r="O75" s="339" t="n"/>
      <c r="P75" s="318" t="n"/>
    </row>
    <row r="76" ht="15.75" customHeight="1">
      <c r="B76" s="318" t="n"/>
      <c r="C76" s="341">
        <f>G19</f>
        <v/>
      </c>
      <c r="D76" s="342" t="n"/>
      <c r="E76" s="342" t="n"/>
      <c r="F76" s="342" t="n"/>
      <c r="G76" s="342" t="n"/>
      <c r="H76" s="342" t="n"/>
      <c r="I76" s="342" t="n"/>
      <c r="J76" s="342" t="n"/>
      <c r="K76" s="342" t="n"/>
      <c r="L76" s="342" t="n"/>
      <c r="M76" s="342" t="n"/>
      <c r="N76" s="342" t="n"/>
      <c r="O76" s="343" t="n"/>
      <c r="P76" s="318" t="n"/>
    </row>
    <row r="77">
      <c r="B77" s="318" t="n"/>
      <c r="C77" s="344" t="inlineStr">
        <is>
          <t xml:space="preserve">VALOR </t>
        </is>
      </c>
      <c r="D77" s="345">
        <f>IFERROR(IF($E$17=1,D75/D76,IF($E$17=2,D75,"")),"")</f>
        <v/>
      </c>
      <c r="E77" s="345">
        <f>IFERROR(IF($E$17=1,E75/E76,IF($E$17=2,E75,"")),"")</f>
        <v/>
      </c>
      <c r="F77" s="345">
        <f>IFERROR(IF($E$17=1,F75/F76,IF($E$17=2,F75,"")),"")</f>
        <v/>
      </c>
      <c r="G77" s="345">
        <f>IFERROR(IF($E$17=1,G75/G76,IF($E$17=2,G75,"")),"")</f>
        <v/>
      </c>
      <c r="H77" s="346">
        <f>IFERROR(IF($E$17=1,H75/H76,IF($E$17=2,H75,"")),"")</f>
        <v/>
      </c>
      <c r="I77" s="346">
        <f>IFERROR(IF($E$17=1,I75/I76,IF($E$17=2,I75,"")),"")</f>
        <v/>
      </c>
      <c r="J77" s="346">
        <f>IFERROR(IF($E$17=1,J75/J76,IF($E$17=2,J75,"")),"")</f>
        <v/>
      </c>
      <c r="K77" s="346">
        <f>IFERROR(IF($E$17=1,K75/K76,IF($E$17=2,K75,"")),"")</f>
        <v/>
      </c>
      <c r="L77" s="346">
        <f>IFERROR(IF($E$17=1,L75/L76,IF($E$17=2,L75,"")),"")</f>
        <v/>
      </c>
      <c r="M77" s="346">
        <f>IFERROR(IF($E$17=1,M75/M76,IF($E$17=2,M75,"")),"")</f>
        <v/>
      </c>
      <c r="N77" s="346">
        <f>IFERROR(IF($E$17=1,N75/N76,IF($E$17=2,N75,"")),"")</f>
        <v/>
      </c>
      <c r="O77" s="346">
        <f>IFERROR(IF($E$17=1,O75/O76,IF($E$17=2,O75,"")),"")</f>
        <v/>
      </c>
      <c r="P77" s="318" t="n"/>
    </row>
    <row r="78">
      <c r="B78" s="318" t="n"/>
      <c r="C78" s="347" t="inlineStr">
        <is>
          <t>META PONDERADA</t>
        </is>
      </c>
      <c r="D78" s="823">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78" s="823">
        <f>IF(AND(N23="ANUAL",J23="MENSUAL"),N17/12+D78,IF(AND(N23="ANUAL",J23="TRIMESTRAL"),N17/4+D78,IF(AND(N23="ANUAL",J23="SEMESTRAL"),N17/2+D78,IF(AND(N23="SEMESTRAL",J23="MENSUAL"),N17/6+D78,IF(AND(N23="SEMESTRAL",J23="TRIMESTRAL"),N17/2+D78,IF(AND(N23="SEMESTRAL",J23="SEMESTRAL"),N17,IF(AND(N23="TRIMESTRAL",J23="MENSUAL"),N17/3+D78,IF(AND(N23="TRIMESTRAL",J23="TRIMESTRAL"),N17,IF(AND(N23="MENSUAL",J23="MENSUAL"),N17,"")))))))))</f>
        <v/>
      </c>
      <c r="F78" s="823">
        <f>IF(AND(N23="ANUAL",J23="MENSUAL"),N17/12+E78,IF(AND(N23="ANUAL",J23="TRIMESTRAL"),N17/4+E78,IF(AND(N23="SEMESTRAL",J23="MENSUAL"),N17/6+E78,IF(AND(N23="SEMESTRAL",J23="TRIMESTRAL"),N17/2,IF(AND(N23="TRIMESTRAL",J23="MENSUAL"),N17/3+E78,IF(AND(N23="TRIMESTRAL",J23="TRIMESTRAL"),N17,IF(AND(N23="MENSUAL",J23="MENSUAL"),N17,"")))))))</f>
        <v/>
      </c>
      <c r="G78" s="87">
        <f>IF(AND(N23="ANUAL",J23="MENSUAL"),N17/12+F78,IF(AND(N23="ANUAL",J23="TRIMESTRAL"),N17/4+F78,IF(AND(N23="SEMESTRAL",J23="MENSUAL"),N17/6+F78,IF(AND(N23="SEMESTRAL",J23="TRIMESTRAL"),N17/2+F78,IF(AND(N23="TRIMESTRAL",J23="MENSUAL"),N17/3,IF(AND(N23="TRIMESTRAL",J23="TRIMESTRAL"),N17,IF(AND(N23="MENSUAL",J23="MENSUAL"),N17,"")))))))</f>
        <v/>
      </c>
      <c r="H78" s="348">
        <f>IF(AND($N$23="ANUAL",$J$23="MENSUAL"),$N$17/12+G78,IF(AND(N23="SEMESTRAL",J23="MENSUAL"),N17/6+G78,IF(AND(N23="TRIMESTRAL",J23="MENSUAL"),N17/3+G78,IF(AND(N23="MENSUAL",J23="MENSUAL"),N17,""))))</f>
        <v/>
      </c>
      <c r="I78" s="348">
        <f>IF(AND($N$23="ANUAL",$J$23="MENSUAL"),$N$17/12+H78,IF(AND(N23="SEMESTRAL",J23="MENSUAL"),N17/6+H78,IF(AND(N23="TRIMESTRAL",J23="MENSUAL"),N17/3+H78,IF(AND(N23="MENSUAL",J23="MENSUAL"),N17,""))))</f>
        <v/>
      </c>
      <c r="J78" s="348">
        <f>IF(AND($N$23="ANUAL",$J$23="MENSUAL"),$N$17/12+I78,IF(AND(N23="SEMESTRAL",J23="MENSUAL"),N17/6,IF(AND(N23="TRIMESTRAL",J23="MENSUAL"),N17/3,IF(AND(N23="MENSUAL",J23="MENSUAL"),N17,""))))</f>
        <v/>
      </c>
      <c r="K78" s="348">
        <f>IF(AND($N$23="ANUAL",$J$23="MENSUAL"),$N$17/12+J78,IF(AND(N23="SEMESTRAL",J23="MENSUAL"),N17/6+J78,IF(AND(N23="TRIMESTRAL",J23="MENSUAL"),N17/3+J78,IF(AND(N23="MENSUAL",J23="MENSUAL"),N17,""))))</f>
        <v/>
      </c>
      <c r="L78" s="348">
        <f>IF(AND($N$23="ANUAL",$J$23="MENSUAL"),$N$17/12+K78,IF(AND(N23="SEMESTRAL",J23="MENSUAL"),N17/6+K78,IF(AND(N23="TRIMESTRAL",J23="MENSUAL"),N17/3+K78,IF(AND(N23="MENSUAL",J23="MENSUAL"),N17,""))))</f>
        <v/>
      </c>
      <c r="M78" s="348">
        <f>IF(AND($N$23="ANUAL",$J$23="MENSUAL"),$N$17/12+L78,IF(AND(N23="SEMESTRAL",J23="MENSUAL"),N17/6+L78,IF(AND(N23="TRIMESTRAL",J23="MENSUAL"),N17/3,IF(AND(N23="MENSUAL",J23="MENSUAL"),N17,""))))</f>
        <v/>
      </c>
      <c r="N78" s="348">
        <f>IF(AND($N$23="ANUAL",$J$23="MENSUAL"),$N$17/12+M78,IF(AND(N23="SEMESTRAL",J23="MENSUAL"),N17/6+M78,IF(AND(N23="TRIMESTRAL",J23="MENSUAL"),N17/3+M78,IF(AND(N23="MENSUAL",J23="MENSUAL"),N17,""))))</f>
        <v/>
      </c>
      <c r="O78" s="348">
        <f>IF(AND($N$23="ANUAL",$J$23="MENSUAL"),$N$17/12+N78,IF(AND(N23="SEMESTRAL",J23="MENSUAL"),N17/6+N78,IF(AND(N23="TRIMESTRAL",J23="MENSUAL"),N17/3+N78,IF(AND(N23="MENSUAL",J23="MENSUAL"),N17,""))))</f>
        <v/>
      </c>
      <c r="P78" s="318" t="n"/>
    </row>
    <row r="79">
      <c r="B79" s="318" t="n"/>
      <c r="C79" s="349" t="n"/>
      <c r="D79" s="350" t="n"/>
      <c r="E79" s="350" t="n"/>
      <c r="F79" s="350" t="n"/>
      <c r="G79" s="350" t="n"/>
      <c r="H79" s="350" t="n"/>
      <c r="I79" s="350" t="n"/>
      <c r="J79" s="350" t="n"/>
      <c r="K79" s="350" t="n"/>
      <c r="L79" s="350" t="n"/>
      <c r="M79" s="350" t="n"/>
      <c r="N79" s="350" t="n"/>
      <c r="O79" s="350" t="n"/>
      <c r="P79" s="318" t="n"/>
    </row>
    <row r="80">
      <c r="B80" s="318" t="n"/>
      <c r="C80" s="779" t="inlineStr">
        <is>
          <t>NIVEL DE SEGREGACIÓN *</t>
        </is>
      </c>
      <c r="D80" s="805" t="n"/>
      <c r="E80" s="805" t="n"/>
      <c r="F80" s="805" t="n"/>
      <c r="G80" s="805" t="n"/>
      <c r="H80" s="805" t="n"/>
      <c r="I80" s="805" t="n"/>
      <c r="J80" s="805" t="n"/>
      <c r="K80" s="805" t="n"/>
      <c r="L80" s="805" t="n"/>
      <c r="M80" s="805" t="n"/>
      <c r="N80" s="805" t="n"/>
      <c r="O80" s="800" t="n"/>
      <c r="P80" s="318" t="n"/>
    </row>
    <row r="81">
      <c r="B81" s="318" t="n"/>
      <c r="C81" s="781" t="inlineStr">
        <is>
          <t>UNIDAD SEGREGADA (Ej. Facultad, Programa Académico, Área)</t>
        </is>
      </c>
      <c r="D81" s="820" t="n"/>
      <c r="E81" s="820" t="n"/>
      <c r="F81" s="821" t="n"/>
      <c r="G81" s="781" t="inlineStr">
        <is>
          <t>RESULTADO</t>
        </is>
      </c>
      <c r="H81" s="820" t="n"/>
      <c r="I81" s="820" t="n"/>
      <c r="J81" s="821" t="n"/>
      <c r="K81" s="781" t="inlineStr">
        <is>
          <t>ANALISIS DE DATOS SEGREGADO</t>
        </is>
      </c>
      <c r="L81" s="820" t="n"/>
      <c r="M81" s="820" t="n"/>
      <c r="N81" s="820" t="n"/>
      <c r="O81" s="821" t="n"/>
      <c r="P81" s="318" t="n"/>
    </row>
    <row r="82">
      <c r="B82" s="318" t="n"/>
      <c r="C82" s="785" t="n"/>
      <c r="D82" s="820" t="n"/>
      <c r="E82" s="820" t="n"/>
      <c r="F82" s="821" t="n"/>
      <c r="G82" s="785" t="n"/>
      <c r="H82" s="820" t="n"/>
      <c r="I82" s="820" t="n"/>
      <c r="J82" s="821" t="n"/>
      <c r="K82" s="785" t="n"/>
      <c r="L82" s="820" t="n"/>
      <c r="M82" s="820" t="n"/>
      <c r="N82" s="820" t="n"/>
      <c r="O82" s="821" t="n"/>
      <c r="P82" s="318" t="n"/>
    </row>
    <row r="83">
      <c r="B83" s="318" t="n"/>
      <c r="C83" s="785" t="n"/>
      <c r="D83" s="820" t="n"/>
      <c r="E83" s="820" t="n"/>
      <c r="F83" s="821" t="n"/>
      <c r="G83" s="785" t="n"/>
      <c r="H83" s="820" t="n"/>
      <c r="I83" s="820" t="n"/>
      <c r="J83" s="821" t="n"/>
      <c r="K83" s="785" t="n"/>
      <c r="L83" s="820" t="n"/>
      <c r="M83" s="820" t="n"/>
      <c r="N83" s="820" t="n"/>
      <c r="O83" s="821" t="n"/>
      <c r="P83" s="318" t="n"/>
    </row>
    <row r="84">
      <c r="B84" s="318" t="n"/>
      <c r="C84" s="785" t="n"/>
      <c r="D84" s="820" t="n"/>
      <c r="E84" s="820" t="n"/>
      <c r="F84" s="821" t="n"/>
      <c r="G84" s="785" t="n"/>
      <c r="H84" s="820" t="n"/>
      <c r="I84" s="820" t="n"/>
      <c r="J84" s="821" t="n"/>
      <c r="K84" s="785" t="n"/>
      <c r="L84" s="820" t="n"/>
      <c r="M84" s="820" t="n"/>
      <c r="N84" s="820" t="n"/>
      <c r="O84" s="821" t="n"/>
      <c r="P84" s="318" t="n"/>
    </row>
    <row r="85">
      <c r="B85" s="318" t="n"/>
      <c r="C85" s="785" t="n"/>
      <c r="D85" s="820" t="n"/>
      <c r="E85" s="820" t="n"/>
      <c r="F85" s="821" t="n"/>
      <c r="G85" s="785" t="n"/>
      <c r="H85" s="820" t="n"/>
      <c r="I85" s="820" t="n"/>
      <c r="J85" s="821" t="n"/>
      <c r="K85" s="785" t="n"/>
      <c r="L85" s="820" t="n"/>
      <c r="M85" s="820" t="n"/>
      <c r="N85" s="820" t="n"/>
      <c r="O85" s="821" t="n"/>
      <c r="P85" s="318" t="n"/>
    </row>
    <row r="86">
      <c r="B86" s="318" t="n"/>
      <c r="C86" s="785" t="n"/>
      <c r="D86" s="820" t="n"/>
      <c r="E86" s="820" t="n"/>
      <c r="F86" s="821" t="n"/>
      <c r="G86" s="785" t="n"/>
      <c r="H86" s="820" t="n"/>
      <c r="I86" s="820" t="n"/>
      <c r="J86" s="821" t="n"/>
      <c r="K86" s="785" t="n"/>
      <c r="L86" s="820" t="n"/>
      <c r="M86" s="820" t="n"/>
      <c r="N86" s="820" t="n"/>
      <c r="O86" s="821" t="n"/>
      <c r="P86" s="318" t="n"/>
    </row>
    <row r="87">
      <c r="B87" s="318" t="n"/>
      <c r="C87" s="785" t="n"/>
      <c r="D87" s="820" t="n"/>
      <c r="E87" s="820" t="n"/>
      <c r="F87" s="821" t="n"/>
      <c r="G87" s="785" t="n"/>
      <c r="H87" s="820" t="n"/>
      <c r="I87" s="820" t="n"/>
      <c r="J87" s="821" t="n"/>
      <c r="K87" s="785" t="n"/>
      <c r="L87" s="820" t="n"/>
      <c r="M87" s="820" t="n"/>
      <c r="N87" s="820" t="n"/>
      <c r="O87" s="821" t="n"/>
      <c r="P87" s="318" t="n"/>
    </row>
    <row r="88">
      <c r="B88" s="318" t="n"/>
      <c r="C88" s="788" t="n"/>
      <c r="D88" s="812" t="n"/>
      <c r="E88" s="812" t="n"/>
      <c r="F88" s="812" t="n"/>
      <c r="G88" s="788" t="n"/>
      <c r="H88" s="812" t="n"/>
      <c r="I88" s="812" t="n"/>
      <c r="J88" s="812" t="n"/>
      <c r="K88" s="788" t="n"/>
      <c r="L88" s="812" t="n"/>
      <c r="M88" s="812" t="n"/>
      <c r="N88" s="812" t="n"/>
      <c r="O88" s="812" t="n"/>
      <c r="P88" s="318" t="n"/>
    </row>
    <row r="89">
      <c r="B89" s="318" t="n"/>
      <c r="C89" s="349" t="n"/>
      <c r="D89" s="350" t="n"/>
      <c r="E89" s="350" t="n"/>
      <c r="F89" s="350" t="n"/>
      <c r="G89" s="350" t="n"/>
      <c r="H89" s="350" t="n"/>
      <c r="I89" s="350" t="n"/>
      <c r="J89" s="350" t="n"/>
      <c r="K89" s="350" t="n"/>
      <c r="L89" s="350" t="n"/>
      <c r="M89" s="350" t="n"/>
      <c r="N89" s="350" t="n"/>
      <c r="O89" s="350" t="n"/>
      <c r="P89" s="318" t="n"/>
    </row>
    <row r="90">
      <c r="B90" s="318" t="n"/>
      <c r="C90" s="349" t="n"/>
      <c r="D90" s="350" t="n"/>
      <c r="E90" s="350" t="n"/>
      <c r="F90" s="350" t="n"/>
      <c r="G90" s="350" t="n"/>
      <c r="H90" s="350" t="n"/>
      <c r="I90" s="350" t="n"/>
      <c r="J90" s="350" t="n"/>
      <c r="K90" s="350" t="n"/>
      <c r="L90" s="350" t="n"/>
      <c r="M90" s="350" t="n"/>
      <c r="N90" s="350" t="n"/>
      <c r="O90" s="350" t="n"/>
      <c r="P90" s="318" t="n"/>
    </row>
    <row r="91">
      <c r="B91" s="318" t="n"/>
      <c r="C91" s="349" t="n"/>
      <c r="D91" s="350" t="n"/>
      <c r="E91" s="350" t="n"/>
      <c r="F91" s="350" t="n"/>
      <c r="G91" s="350" t="n"/>
      <c r="H91" s="350" t="n"/>
      <c r="I91" s="350" t="n"/>
      <c r="J91" s="350" t="n"/>
      <c r="K91" s="350" t="n"/>
      <c r="L91" s="350" t="n"/>
      <c r="M91" s="350" t="n"/>
      <c r="N91" s="350" t="n"/>
      <c r="O91" s="350" t="n"/>
      <c r="P91" s="318" t="n"/>
    </row>
    <row r="92">
      <c r="B92" s="318" t="n"/>
      <c r="C92" s="318" t="n"/>
      <c r="D92" s="318" t="n"/>
      <c r="E92" s="318" t="n"/>
      <c r="F92" s="318" t="n"/>
      <c r="G92" s="318" t="n"/>
      <c r="H92" s="318" t="n"/>
      <c r="I92" s="318" t="n"/>
      <c r="J92" s="318" t="n"/>
      <c r="K92" s="318" t="n"/>
      <c r="L92" s="318" t="n"/>
      <c r="M92" s="318" t="n"/>
      <c r="N92" s="318" t="n"/>
      <c r="O92" s="318" t="n"/>
      <c r="P92" s="318" t="n"/>
    </row>
    <row r="93" customFormat="1" s="354">
      <c r="A93" s="353" t="n"/>
      <c r="B93" s="353" t="n"/>
      <c r="C93" s="353" t="n"/>
      <c r="D93" s="353" t="n"/>
      <c r="E93" s="353" t="n"/>
      <c r="F93" s="353" t="n"/>
      <c r="G93" s="353" t="n"/>
      <c r="H93" s="353" t="n"/>
      <c r="I93" s="353" t="n"/>
      <c r="J93" s="353" t="n"/>
      <c r="K93" s="353" t="n"/>
      <c r="L93" s="353" t="n"/>
      <c r="M93" s="353" t="n"/>
      <c r="N93" s="353" t="n"/>
      <c r="O93" s="353" t="n"/>
      <c r="P93" s="353" t="n"/>
      <c r="Q93" s="353" t="n"/>
      <c r="R93" s="353" t="n"/>
      <c r="S93" s="353" t="n"/>
      <c r="T93" s="353" t="n"/>
      <c r="U93" s="353" t="n"/>
      <c r="V93" s="353" t="n"/>
      <c r="W93" s="353" t="n"/>
      <c r="X93" s="353" t="n"/>
      <c r="Y93" s="353" t="n"/>
      <c r="Z93" s="353" t="n"/>
      <c r="AA93" s="353" t="n"/>
      <c r="AB93" s="353" t="n"/>
    </row>
    <row r="94" customFormat="1" s="354">
      <c r="A94" s="353" t="n"/>
      <c r="B94" s="353" t="n"/>
      <c r="C94" s="353" t="n"/>
      <c r="D94" s="353" t="n"/>
      <c r="E94" s="353" t="n"/>
      <c r="F94" s="353" t="n"/>
      <c r="G94" s="353" t="n"/>
      <c r="H94" s="353" t="n"/>
      <c r="I94" s="353" t="n"/>
      <c r="J94" s="353" t="n"/>
      <c r="K94" s="353" t="n"/>
      <c r="L94" s="353" t="n"/>
      <c r="M94" s="353" t="n"/>
      <c r="N94" s="353" t="n"/>
      <c r="O94" s="353" t="n"/>
      <c r="P94" s="353" t="n"/>
      <c r="Q94" s="353" t="n"/>
      <c r="R94" s="353" t="n"/>
      <c r="S94" s="353" t="n"/>
      <c r="T94" s="353" t="n"/>
      <c r="U94" s="353" t="n"/>
      <c r="V94" s="353" t="n"/>
      <c r="W94" s="353" t="n"/>
      <c r="X94" s="353" t="n"/>
      <c r="Y94" s="353" t="n"/>
      <c r="Z94" s="353" t="n"/>
      <c r="AA94" s="353" t="n"/>
      <c r="AB94" s="353" t="n"/>
    </row>
    <row r="95" customFormat="1" s="354">
      <c r="A95" s="353" t="n"/>
      <c r="B95" s="353" t="n"/>
      <c r="C95" s="353" t="n"/>
      <c r="D95" s="353" t="n"/>
      <c r="E95" s="353" t="n"/>
      <c r="F95" s="353" t="n"/>
      <c r="G95" s="353" t="n"/>
      <c r="H95" s="353" t="n"/>
      <c r="I95" s="353" t="n"/>
      <c r="J95" s="353" t="n"/>
      <c r="K95" s="353" t="n"/>
      <c r="L95" s="353" t="n"/>
      <c r="M95" s="353" t="n"/>
      <c r="N95" s="353" t="n"/>
      <c r="O95" s="353" t="n"/>
      <c r="P95" s="353" t="n"/>
      <c r="Q95" s="353" t="n"/>
      <c r="R95" s="353" t="n"/>
      <c r="S95" s="353" t="n"/>
      <c r="T95" s="353" t="n"/>
      <c r="U95" s="353" t="n"/>
      <c r="V95" s="353" t="n"/>
      <c r="W95" s="353" t="n"/>
      <c r="X95" s="353" t="n"/>
      <c r="Y95" s="353" t="n"/>
      <c r="Z95" s="353" t="n"/>
      <c r="AA95" s="353" t="n"/>
      <c r="AB95" s="353" t="n"/>
    </row>
    <row r="96" customFormat="1" s="354">
      <c r="A96" s="353" t="n"/>
      <c r="B96" s="353" t="n"/>
      <c r="C96" s="353" t="n"/>
      <c r="D96" s="353" t="n"/>
      <c r="E96" s="353" t="n"/>
      <c r="F96" s="353" t="n"/>
      <c r="G96" s="353" t="n"/>
      <c r="H96" s="353" t="n"/>
      <c r="I96" s="353" t="n"/>
      <c r="J96" s="353" t="n"/>
      <c r="K96" s="353" t="n"/>
      <c r="L96" s="353" t="n"/>
      <c r="M96" s="353" t="n"/>
      <c r="N96" s="353" t="n"/>
      <c r="O96" s="353" t="n"/>
      <c r="P96" s="353" t="n"/>
      <c r="Q96" s="353" t="n"/>
      <c r="R96" s="353" t="n"/>
      <c r="S96" s="353" t="n"/>
      <c r="T96" s="353" t="n"/>
      <c r="U96" s="353" t="n"/>
      <c r="V96" s="353" t="n"/>
      <c r="W96" s="353" t="n"/>
      <c r="X96" s="353" t="n"/>
      <c r="Y96" s="353" t="n"/>
      <c r="Z96" s="353" t="n"/>
      <c r="AA96" s="353" t="n"/>
      <c r="AB96" s="353" t="n"/>
    </row>
    <row r="97" customFormat="1" s="354">
      <c r="A97" s="353" t="n"/>
      <c r="B97" s="353" t="n"/>
      <c r="C97" s="353" t="n"/>
      <c r="D97" s="353" t="n"/>
      <c r="E97" s="353" t="n"/>
      <c r="F97" s="353" t="n"/>
      <c r="G97" s="353" t="n"/>
      <c r="H97" s="353" t="n"/>
      <c r="I97" s="353" t="n"/>
      <c r="J97" s="353" t="n"/>
      <c r="K97" s="353" t="n"/>
      <c r="L97" s="353" t="n"/>
      <c r="M97" s="353" t="n"/>
      <c r="N97" s="353" t="n"/>
      <c r="O97" s="353" t="n"/>
      <c r="P97" s="353" t="n"/>
      <c r="Q97" s="353" t="n"/>
      <c r="R97" s="353" t="n"/>
      <c r="S97" s="353" t="n"/>
      <c r="T97" s="353" t="n"/>
      <c r="U97" s="353" t="n"/>
      <c r="V97" s="353" t="n"/>
      <c r="W97" s="353" t="n"/>
      <c r="X97" s="353" t="n"/>
      <c r="Y97" s="353" t="n"/>
      <c r="Z97" s="353" t="n"/>
      <c r="AA97" s="353" t="n"/>
      <c r="AB97" s="353" t="n"/>
    </row>
    <row r="98" customFormat="1" s="354">
      <c r="A98" s="353" t="n"/>
      <c r="B98" s="353" t="n"/>
      <c r="C98" s="353" t="n"/>
      <c r="D98" s="353" t="n"/>
      <c r="E98" s="353" t="n"/>
      <c r="F98" s="353" t="n"/>
      <c r="G98" s="353" t="n"/>
      <c r="H98" s="353" t="n"/>
      <c r="I98" s="353" t="n"/>
      <c r="J98" s="353" t="n"/>
      <c r="K98" s="353" t="n"/>
      <c r="L98" s="353" t="n"/>
      <c r="M98" s="353" t="n"/>
      <c r="N98" s="353" t="n"/>
      <c r="O98" s="353" t="n"/>
      <c r="P98" s="353" t="n"/>
      <c r="Q98" s="353" t="n"/>
      <c r="R98" s="353" t="n"/>
      <c r="S98" s="353" t="n"/>
      <c r="T98" s="353" t="n"/>
      <c r="U98" s="353" t="n"/>
      <c r="V98" s="353" t="n"/>
      <c r="W98" s="353" t="n"/>
      <c r="X98" s="353" t="n"/>
      <c r="Y98" s="353" t="n"/>
      <c r="Z98" s="353" t="n"/>
      <c r="AA98" s="353" t="n"/>
      <c r="AB98" s="353" t="n"/>
    </row>
    <row r="99" customFormat="1" s="354">
      <c r="A99" s="353" t="n"/>
      <c r="B99" s="353" t="n"/>
      <c r="C99" s="353" t="n"/>
      <c r="D99" s="353" t="n"/>
      <c r="E99" s="353" t="n"/>
      <c r="F99" s="353" t="n"/>
      <c r="G99" s="353" t="n"/>
      <c r="H99" s="353" t="n"/>
      <c r="I99" s="353" t="n"/>
      <c r="J99" s="353" t="n"/>
      <c r="K99" s="353" t="n"/>
      <c r="L99" s="353" t="n"/>
      <c r="M99" s="353" t="n"/>
      <c r="N99" s="353" t="n"/>
      <c r="O99" s="353" t="n"/>
      <c r="P99" s="353" t="n"/>
      <c r="Q99" s="353" t="n"/>
      <c r="R99" s="353" t="n"/>
      <c r="S99" s="353" t="n"/>
      <c r="T99" s="353" t="n"/>
      <c r="U99" s="353" t="n"/>
      <c r="V99" s="353" t="n"/>
      <c r="W99" s="353" t="n"/>
      <c r="X99" s="353" t="n"/>
      <c r="Y99" s="353" t="n"/>
      <c r="Z99" s="353" t="n"/>
      <c r="AA99" s="353" t="n"/>
      <c r="AB99" s="353" t="n"/>
    </row>
    <row r="100" customFormat="1" s="354">
      <c r="A100" s="353" t="n"/>
      <c r="B100" s="353" t="n"/>
      <c r="C100" s="353" t="n"/>
      <c r="D100" s="353" t="n"/>
      <c r="E100" s="353" t="n"/>
      <c r="F100" s="353" t="n"/>
      <c r="G100" s="353" t="n"/>
      <c r="H100" s="353" t="n"/>
      <c r="I100" s="353" t="n"/>
      <c r="J100" s="353" t="n"/>
      <c r="K100" s="353" t="n"/>
      <c r="L100" s="353" t="n"/>
      <c r="M100" s="353" t="n"/>
      <c r="N100" s="353" t="n"/>
      <c r="O100" s="353" t="n"/>
      <c r="P100" s="353" t="n"/>
      <c r="Q100" s="353" t="n"/>
      <c r="R100" s="353" t="n"/>
      <c r="S100" s="353" t="n"/>
      <c r="T100" s="353" t="n"/>
      <c r="U100" s="353" t="n"/>
      <c r="V100" s="353" t="n"/>
      <c r="W100" s="353" t="n"/>
      <c r="X100" s="353" t="n"/>
      <c r="Y100" s="353" t="n"/>
      <c r="Z100" s="353" t="n"/>
      <c r="AA100" s="353" t="n"/>
      <c r="AB100" s="353" t="n"/>
    </row>
    <row r="101" customFormat="1" s="354">
      <c r="A101" s="353" t="n"/>
      <c r="B101" s="353" t="n"/>
      <c r="C101" s="353" t="n"/>
      <c r="D101" s="353" t="n"/>
      <c r="E101" s="353" t="n"/>
      <c r="F101" s="353" t="n"/>
      <c r="G101" s="355" t="inlineStr">
        <is>
          <t>Estratégico</t>
        </is>
      </c>
      <c r="H101" s="355" t="n"/>
      <c r="I101" s="355" t="n"/>
      <c r="J101" s="355" t="inlineStr">
        <is>
          <t>Eficacia</t>
        </is>
      </c>
      <c r="K101" s="353" t="n"/>
      <c r="L101" s="353" t="n"/>
      <c r="M101" s="353" t="n"/>
      <c r="N101" s="353" t="n"/>
      <c r="O101" s="353" t="n"/>
      <c r="P101" s="353" t="n"/>
      <c r="Q101" s="353" t="n"/>
      <c r="R101" s="353" t="n"/>
      <c r="S101" s="353" t="n"/>
      <c r="T101" s="353" t="n"/>
      <c r="U101" s="353" t="n"/>
      <c r="V101" s="353" t="n"/>
      <c r="W101" s="353" t="n"/>
      <c r="X101" s="353" t="n"/>
      <c r="Y101" s="353" t="n"/>
      <c r="Z101" s="353" t="n"/>
      <c r="AA101" s="353" t="n"/>
      <c r="AB101" s="353" t="n"/>
    </row>
    <row r="102" customFormat="1" s="354">
      <c r="A102" s="353" t="n"/>
      <c r="B102" s="353" t="n"/>
      <c r="C102" s="353" t="n"/>
      <c r="D102" s="353" t="n"/>
      <c r="E102" s="353" t="n"/>
      <c r="F102" s="353" t="n"/>
      <c r="G102" s="355" t="inlineStr">
        <is>
          <t>Misional</t>
        </is>
      </c>
      <c r="H102" s="355" t="n"/>
      <c r="I102" s="355" t="n"/>
      <c r="J102" s="355" t="inlineStr">
        <is>
          <t>Eficiencia</t>
        </is>
      </c>
      <c r="K102" s="353" t="n"/>
      <c r="L102" s="353" t="n"/>
      <c r="M102" s="353" t="n"/>
      <c r="N102" s="353" t="n"/>
      <c r="O102" s="353" t="n"/>
      <c r="P102" s="353" t="n"/>
      <c r="Q102" s="353" t="n"/>
      <c r="R102" s="353" t="n"/>
      <c r="S102" s="353" t="n"/>
      <c r="T102" s="353" t="n"/>
      <c r="U102" s="353" t="n"/>
      <c r="V102" s="353" t="n"/>
      <c r="W102" s="353" t="n"/>
      <c r="X102" s="353" t="n"/>
      <c r="Y102" s="353" t="n"/>
      <c r="Z102" s="353" t="n"/>
      <c r="AA102" s="353" t="n"/>
      <c r="AB102" s="353" t="n"/>
    </row>
    <row r="103" customFormat="1" s="354">
      <c r="A103" s="353" t="n"/>
      <c r="B103" s="353" t="n"/>
      <c r="C103" s="353" t="n"/>
      <c r="D103" s="353" t="n"/>
      <c r="E103" s="353" t="n"/>
      <c r="F103" s="353" t="n"/>
      <c r="G103" s="355" t="inlineStr">
        <is>
          <t>Apoyo</t>
        </is>
      </c>
      <c r="H103" s="355" t="n"/>
      <c r="I103" s="355" t="n"/>
      <c r="J103" s="355" t="inlineStr">
        <is>
          <t>Acreditación</t>
        </is>
      </c>
      <c r="K103" s="353" t="n"/>
      <c r="L103" s="353" t="n"/>
      <c r="M103" s="353" t="n"/>
      <c r="N103" s="353" t="n"/>
      <c r="O103" s="353" t="n"/>
      <c r="P103" s="353" t="n"/>
      <c r="Q103" s="353" t="n"/>
      <c r="R103" s="353" t="n"/>
      <c r="S103" s="353" t="n"/>
      <c r="T103" s="353" t="n"/>
      <c r="U103" s="353" t="n"/>
      <c r="V103" s="353" t="n"/>
      <c r="W103" s="353" t="n"/>
      <c r="X103" s="353" t="n"/>
      <c r="Y103" s="353" t="n"/>
      <c r="Z103" s="353" t="n"/>
      <c r="AA103" s="353" t="n"/>
      <c r="AB103" s="353" t="n"/>
    </row>
    <row r="104" customFormat="1" s="354">
      <c r="A104" s="353" t="n"/>
      <c r="B104" s="353" t="n"/>
      <c r="C104" s="353" t="n"/>
      <c r="D104" s="353" t="n"/>
      <c r="E104" s="353" t="n"/>
      <c r="F104" s="353" t="n"/>
      <c r="G104" s="355" t="inlineStr">
        <is>
          <t>Seguimiento, Medición, Análisis y Evaluación</t>
        </is>
      </c>
      <c r="H104" s="355" t="n"/>
      <c r="I104" s="355" t="n"/>
      <c r="J104" s="355" t="inlineStr">
        <is>
          <t>Positiva</t>
        </is>
      </c>
      <c r="K104" s="353" t="n"/>
      <c r="L104" s="353" t="n"/>
      <c r="M104" s="353" t="n"/>
      <c r="N104" s="353" t="n"/>
      <c r="O104" s="353" t="n"/>
      <c r="P104" s="353" t="n"/>
      <c r="Q104" s="353" t="n"/>
      <c r="R104" s="353" t="n"/>
      <c r="S104" s="353" t="n"/>
      <c r="T104" s="353" t="n"/>
      <c r="U104" s="353" t="n"/>
      <c r="V104" s="353" t="n"/>
      <c r="W104" s="353" t="n"/>
      <c r="X104" s="353" t="n"/>
      <c r="Y104" s="353" t="n"/>
      <c r="Z104" s="353" t="n"/>
      <c r="AA104" s="353" t="n"/>
      <c r="AB104" s="353" t="n"/>
    </row>
    <row r="105" customFormat="1" s="354">
      <c r="A105" s="353" t="n"/>
      <c r="B105" s="353" t="n"/>
      <c r="C105" s="353" t="n"/>
      <c r="D105" s="353" t="n"/>
      <c r="E105" s="353" t="n"/>
      <c r="F105" s="353" t="n"/>
      <c r="G105" s="355" t="inlineStr">
        <is>
          <t>Direccionamiento Estratégico</t>
        </is>
      </c>
      <c r="H105" s="355" t="n"/>
      <c r="I105" s="355" t="n"/>
      <c r="J105" s="355" t="inlineStr">
        <is>
          <t>Negativa</t>
        </is>
      </c>
      <c r="K105" s="353" t="n"/>
      <c r="L105" s="353" t="n"/>
      <c r="M105" s="353" t="n"/>
      <c r="N105" s="353" t="n"/>
      <c r="O105" s="353" t="n"/>
      <c r="P105" s="353" t="n"/>
      <c r="Q105" s="353" t="n"/>
      <c r="R105" s="353" t="n"/>
      <c r="S105" s="353" t="n"/>
      <c r="T105" s="353" t="n"/>
      <c r="U105" s="353" t="n"/>
      <c r="V105" s="353" t="n"/>
      <c r="W105" s="353" t="n"/>
      <c r="X105" s="353" t="n"/>
      <c r="Y105" s="353" t="n"/>
      <c r="Z105" s="353" t="n"/>
      <c r="AA105" s="353" t="n"/>
      <c r="AB105" s="353" t="n"/>
    </row>
    <row r="106" customFormat="1" s="354">
      <c r="A106" s="353" t="n"/>
      <c r="B106" s="353" t="n"/>
      <c r="C106" s="353" t="n"/>
      <c r="D106" s="353" t="n"/>
      <c r="E106" s="353" t="n"/>
      <c r="F106" s="353" t="n"/>
      <c r="G106" s="355" t="inlineStr">
        <is>
          <t>Planeación Institucional</t>
        </is>
      </c>
      <c r="H106" s="355" t="n"/>
      <c r="I106" s="355" t="n"/>
      <c r="J106" s="355" t="inlineStr">
        <is>
          <t>Por Unidad Regional</t>
        </is>
      </c>
      <c r="K106" s="353" t="n"/>
      <c r="L106" s="353" t="n"/>
      <c r="M106" s="353" t="n"/>
      <c r="N106" s="353" t="n"/>
      <c r="O106" s="353" t="n"/>
      <c r="P106" s="353" t="n"/>
      <c r="Q106" s="353" t="n"/>
      <c r="R106" s="353" t="n"/>
      <c r="S106" s="353" t="n"/>
      <c r="T106" s="353" t="n"/>
      <c r="U106" s="353" t="n"/>
      <c r="V106" s="353" t="n"/>
      <c r="W106" s="353" t="n"/>
      <c r="X106" s="353" t="n"/>
      <c r="Y106" s="353" t="n"/>
      <c r="Z106" s="353" t="n"/>
      <c r="AA106" s="353" t="n"/>
      <c r="AB106" s="353" t="n"/>
    </row>
    <row r="107" customFormat="1" s="354">
      <c r="A107" s="353" t="n"/>
      <c r="B107" s="353" t="n"/>
      <c r="C107" s="353" t="n"/>
      <c r="D107" s="353" t="n"/>
      <c r="E107" s="353" t="n"/>
      <c r="F107" s="353" t="n"/>
      <c r="G107" s="355" t="inlineStr">
        <is>
          <t>Proyectos Especiales y Relaciones Interinstitucionales</t>
        </is>
      </c>
      <c r="H107" s="355" t="n"/>
      <c r="I107" s="355" t="n"/>
      <c r="J107" s="355" t="inlineStr">
        <is>
          <t>Por Facultad</t>
        </is>
      </c>
      <c r="K107" s="353" t="n"/>
      <c r="L107" s="353" t="n"/>
      <c r="M107" s="353" t="n"/>
      <c r="N107" s="353" t="n"/>
      <c r="O107" s="353" t="n"/>
      <c r="P107" s="353" t="n"/>
      <c r="Q107" s="353" t="n"/>
      <c r="R107" s="353" t="n"/>
      <c r="S107" s="353" t="n"/>
      <c r="T107" s="353" t="n"/>
      <c r="U107" s="353" t="n"/>
      <c r="V107" s="353" t="n"/>
      <c r="W107" s="353" t="n"/>
      <c r="X107" s="353" t="n"/>
      <c r="Y107" s="353" t="n"/>
      <c r="Z107" s="353" t="n"/>
      <c r="AA107" s="353" t="n"/>
      <c r="AB107" s="353" t="n"/>
    </row>
    <row r="108" customFormat="1" s="354">
      <c r="A108" s="353" t="n"/>
      <c r="B108" s="353" t="n"/>
      <c r="C108" s="353" t="n"/>
      <c r="D108" s="353" t="n"/>
      <c r="E108" s="353" t="n"/>
      <c r="F108" s="353" t="n"/>
      <c r="G108" s="355" t="inlineStr">
        <is>
          <t>Sistemas Integrados</t>
        </is>
      </c>
      <c r="H108" s="355" t="n"/>
      <c r="I108" s="355" t="n"/>
      <c r="J108" s="355" t="inlineStr">
        <is>
          <t>Por Programa Académico</t>
        </is>
      </c>
      <c r="K108" s="353" t="n"/>
      <c r="L108" s="353" t="n"/>
      <c r="M108" s="353" t="n"/>
      <c r="N108" s="353" t="n"/>
      <c r="O108" s="353" t="n"/>
      <c r="P108" s="353" t="n"/>
      <c r="Q108" s="353" t="n"/>
      <c r="R108" s="353" t="n"/>
      <c r="S108" s="353" t="n"/>
      <c r="T108" s="353" t="n"/>
      <c r="U108" s="353" t="n"/>
      <c r="V108" s="353" t="n"/>
      <c r="W108" s="353" t="n"/>
      <c r="X108" s="353" t="n"/>
      <c r="Y108" s="353" t="n"/>
      <c r="Z108" s="353" t="n"/>
      <c r="AA108" s="353" t="n"/>
      <c r="AB108" s="353" t="n"/>
    </row>
    <row r="109" customFormat="1" s="354">
      <c r="A109" s="353" t="n"/>
      <c r="B109" s="353" t="n"/>
      <c r="C109" s="353" t="n"/>
      <c r="D109" s="353" t="n"/>
      <c r="E109" s="353" t="n"/>
      <c r="F109" s="353" t="n"/>
      <c r="G109" s="355" t="inlineStr">
        <is>
          <t>Autoevaluación y Acreditación</t>
        </is>
      </c>
      <c r="H109" s="355" t="n"/>
      <c r="I109" s="355" t="n"/>
      <c r="J109" s="355" t="inlineStr">
        <is>
          <t>Por área</t>
        </is>
      </c>
      <c r="K109" s="353" t="n"/>
      <c r="L109" s="353" t="n"/>
      <c r="M109" s="353" t="n"/>
      <c r="N109" s="353" t="n"/>
      <c r="O109" s="353" t="n"/>
      <c r="P109" s="353" t="n"/>
      <c r="Q109" s="353" t="n"/>
      <c r="R109" s="353" t="n"/>
      <c r="S109" s="353" t="n"/>
      <c r="T109" s="353" t="n"/>
      <c r="U109" s="353" t="n"/>
      <c r="V109" s="353" t="n"/>
      <c r="W109" s="353" t="n"/>
      <c r="X109" s="353" t="n"/>
      <c r="Y109" s="353" t="n"/>
      <c r="Z109" s="353" t="n"/>
      <c r="AA109" s="353" t="n"/>
      <c r="AB109" s="353" t="n"/>
    </row>
    <row r="110" customFormat="1" s="354">
      <c r="A110" s="353" t="n"/>
      <c r="B110" s="353" t="n"/>
      <c r="C110" s="353" t="n"/>
      <c r="D110" s="353" t="n"/>
      <c r="E110" s="353" t="n"/>
      <c r="F110" s="353" t="n"/>
      <c r="G110" s="355" t="inlineStr">
        <is>
          <t>Comunicaciones</t>
        </is>
      </c>
      <c r="H110" s="355" t="n"/>
      <c r="I110" s="355" t="n"/>
      <c r="J110" s="355" t="inlineStr">
        <is>
          <t>Por Laboratorio</t>
        </is>
      </c>
      <c r="K110" s="353" t="n"/>
      <c r="L110" s="353" t="n"/>
      <c r="M110" s="353" t="n"/>
      <c r="N110" s="353" t="n"/>
      <c r="O110" s="353" t="n"/>
      <c r="P110" s="353" t="n"/>
      <c r="Q110" s="353" t="n"/>
      <c r="R110" s="353" t="n"/>
      <c r="S110" s="353" t="n"/>
      <c r="T110" s="353" t="n"/>
      <c r="U110" s="353" t="n"/>
      <c r="V110" s="353" t="n"/>
      <c r="W110" s="353" t="n"/>
      <c r="X110" s="353" t="n"/>
      <c r="Y110" s="353" t="n"/>
      <c r="Z110" s="353" t="n"/>
      <c r="AA110" s="353" t="n"/>
      <c r="AB110" s="353" t="n"/>
    </row>
    <row r="111">
      <c r="G111" s="355" t="inlineStr">
        <is>
          <t>Formación y Aprendizaje</t>
        </is>
      </c>
      <c r="H111" s="355" t="n"/>
      <c r="I111" s="355" t="n"/>
      <c r="J111" s="355" t="inlineStr">
        <is>
          <t>Otros</t>
        </is>
      </c>
      <c r="K111" s="353" t="n"/>
      <c r="L111" s="353" t="n"/>
    </row>
    <row r="112">
      <c r="G112" s="355" t="inlineStr">
        <is>
          <t>Ciencia, Tecnología e Innovación</t>
        </is>
      </c>
      <c r="H112" s="355" t="n"/>
      <c r="I112" s="355" t="n"/>
      <c r="J112" s="355" t="inlineStr">
        <is>
          <t>No Aplica</t>
        </is>
      </c>
      <c r="K112" s="353" t="n"/>
      <c r="L112" s="353" t="n"/>
    </row>
    <row r="113">
      <c r="G113" s="355" t="inlineStr">
        <is>
          <t>Interacción Social Universitaria</t>
        </is>
      </c>
      <c r="H113" s="355" t="n"/>
      <c r="I113" s="355" t="n"/>
      <c r="J113" s="355" t="n"/>
      <c r="K113" s="353" t="n"/>
      <c r="L113" s="353" t="n"/>
    </row>
    <row r="114">
      <c r="G114" s="355" t="inlineStr">
        <is>
          <t>Bienestar Universitario</t>
        </is>
      </c>
      <c r="H114" s="355" t="n"/>
      <c r="I114" s="355" t="n"/>
      <c r="J114" s="355" t="n"/>
      <c r="K114" s="353" t="n"/>
      <c r="L114" s="353" t="n"/>
    </row>
    <row r="115">
      <c r="G115" s="355" t="inlineStr">
        <is>
          <t>Admisiones y Registro</t>
        </is>
      </c>
      <c r="H115" s="355" t="n"/>
      <c r="I115" s="355" t="n"/>
      <c r="J115" s="355" t="n"/>
      <c r="K115" s="353" t="n"/>
      <c r="L115" s="353" t="n"/>
    </row>
    <row r="116">
      <c r="G116" s="355" t="inlineStr">
        <is>
          <t>Graduados</t>
        </is>
      </c>
      <c r="H116" s="355" t="n"/>
      <c r="I116" s="355" t="n"/>
      <c r="J116" s="355" t="n"/>
      <c r="K116" s="353" t="n"/>
      <c r="L116" s="353" t="n"/>
    </row>
    <row r="117">
      <c r="G117" s="355" t="inlineStr">
        <is>
          <t>Dialogando con el Mundo</t>
        </is>
      </c>
      <c r="H117" s="355" t="n"/>
      <c r="I117" s="355" t="n"/>
      <c r="J117" s="355" t="n"/>
      <c r="K117" s="353" t="n"/>
      <c r="L117" s="353" t="n"/>
    </row>
    <row r="118">
      <c r="G118" s="355" t="inlineStr">
        <is>
          <t>Talento Humano</t>
        </is>
      </c>
      <c r="H118" s="355" t="n"/>
      <c r="I118" s="355" t="n"/>
      <c r="J118" s="355" t="n"/>
      <c r="K118" s="353" t="n"/>
      <c r="L118" s="353" t="n"/>
    </row>
    <row r="119">
      <c r="G119" s="355" t="inlineStr">
        <is>
          <t>Jurídica</t>
        </is>
      </c>
      <c r="H119" s="355" t="n"/>
      <c r="I119" s="355" t="n"/>
      <c r="J119" s="355" t="n"/>
      <c r="K119" s="353" t="n"/>
      <c r="L119" s="353" t="n"/>
    </row>
    <row r="120">
      <c r="G120" s="355" t="inlineStr">
        <is>
          <t>Financiera</t>
        </is>
      </c>
      <c r="H120" s="355" t="n"/>
      <c r="I120" s="355" t="n"/>
      <c r="J120" s="355" t="n"/>
      <c r="K120" s="353" t="n"/>
      <c r="L120" s="353" t="n"/>
    </row>
    <row r="121">
      <c r="G121" s="355" t="inlineStr">
        <is>
          <t>Sistemas y Tecnología</t>
        </is>
      </c>
      <c r="H121" s="355" t="n"/>
      <c r="I121" s="355" t="n"/>
      <c r="J121" s="355" t="n"/>
      <c r="K121" s="353" t="n"/>
      <c r="L121" s="353" t="n"/>
    </row>
    <row r="122">
      <c r="G122" s="355" t="inlineStr">
        <is>
          <t>Bienes y Servicios</t>
        </is>
      </c>
      <c r="H122" s="355" t="n"/>
      <c r="I122" s="355" t="n"/>
      <c r="J122" s="355" t="n"/>
      <c r="K122" s="353" t="n"/>
      <c r="L122" s="353" t="n"/>
    </row>
    <row r="123">
      <c r="G123" s="355" t="inlineStr">
        <is>
          <t>Documental</t>
        </is>
      </c>
      <c r="H123" s="355" t="n"/>
      <c r="I123" s="355" t="n"/>
      <c r="J123" s="355" t="n"/>
      <c r="K123" s="353" t="n"/>
      <c r="L123" s="353" t="n"/>
    </row>
    <row r="124">
      <c r="G124" s="355" t="inlineStr">
        <is>
          <t>Apoyo Académico</t>
        </is>
      </c>
      <c r="H124" s="355" t="n"/>
      <c r="I124" s="355" t="n"/>
      <c r="J124" s="355" t="n"/>
      <c r="K124" s="353" t="n"/>
      <c r="L124" s="353" t="n"/>
    </row>
    <row r="125">
      <c r="G125" s="355" t="inlineStr">
        <is>
          <t>Control Interno</t>
        </is>
      </c>
      <c r="H125" s="355" t="n"/>
      <c r="I125" s="355" t="n"/>
      <c r="J125" s="355" t="n"/>
    </row>
    <row r="126">
      <c r="G126" s="355" t="inlineStr">
        <is>
          <t>Control Disciplinario</t>
        </is>
      </c>
      <c r="H126" s="355" t="n"/>
      <c r="I126" s="355" t="n"/>
      <c r="J126" s="355" t="n"/>
    </row>
    <row r="127">
      <c r="G127" s="355" t="inlineStr">
        <is>
          <t>Servicio de Atención al Ciudadano</t>
        </is>
      </c>
      <c r="H127" s="355" t="n"/>
      <c r="I127" s="355" t="n"/>
      <c r="J127" s="355" t="n"/>
    </row>
  </sheetData>
  <sheetProtection selectLockedCells="0" selectUnlockedCells="0" algorithmName="SHA-512" sheet="1" objects="1" insertRows="1" insertHyperlinks="1" autoFilter="1" scenarios="1" formatColumns="1" deleteColumns="1" insertColumns="1" pivotTables="1" deleteRows="1" formatCells="1" saltValue="Qwc2VbJbqDg/jqg7CCyZsA==" formatRows="1" sort="1" spinCount="100000" hashValue="cHN182kHlQsjljmY4tdpcOiDndzbLdKH6HeZWWWkoKba8OYtycTKK7ucmy6/2JwHV3x34wjNFP4meYcLo320MQ=="/>
  <mergeCells count="87">
    <mergeCell ref="L17:M17"/>
    <mergeCell ref="J70:O70"/>
    <mergeCell ref="C23:D24"/>
    <mergeCell ref="C81:F81"/>
    <mergeCell ref="B2:C4"/>
    <mergeCell ref="C87:F87"/>
    <mergeCell ref="G81:J81"/>
    <mergeCell ref="C15:O15"/>
    <mergeCell ref="E23:G24"/>
    <mergeCell ref="J20:K22"/>
    <mergeCell ref="C88:F88"/>
    <mergeCell ref="E6:L6"/>
    <mergeCell ref="C73:O73"/>
    <mergeCell ref="Q17:Q18"/>
    <mergeCell ref="C26:O26"/>
    <mergeCell ref="G82:J82"/>
    <mergeCell ref="C17:D17"/>
    <mergeCell ref="C16:O16"/>
    <mergeCell ref="K82:O82"/>
    <mergeCell ref="S27:T28"/>
    <mergeCell ref="M5:O5"/>
    <mergeCell ref="J69:O69"/>
    <mergeCell ref="K83:O83"/>
    <mergeCell ref="L23:M24"/>
    <mergeCell ref="N23:O24"/>
    <mergeCell ref="C14:D14"/>
    <mergeCell ref="G85:J85"/>
    <mergeCell ref="U19:U26"/>
    <mergeCell ref="M6:O6"/>
    <mergeCell ref="E14:O14"/>
    <mergeCell ref="G84:J84"/>
    <mergeCell ref="C20:D22"/>
    <mergeCell ref="V27:V28"/>
    <mergeCell ref="C83:F83"/>
    <mergeCell ref="E12:H12"/>
    <mergeCell ref="R17:R18"/>
    <mergeCell ref="S19:T26"/>
    <mergeCell ref="K84:O84"/>
    <mergeCell ref="G86:J86"/>
    <mergeCell ref="H17:I17"/>
    <mergeCell ref="K12:O12"/>
    <mergeCell ref="K86:O86"/>
    <mergeCell ref="J28:O48"/>
    <mergeCell ref="E17:G17"/>
    <mergeCell ref="L20:O20"/>
    <mergeCell ref="C27:I71"/>
    <mergeCell ref="G88:J88"/>
    <mergeCell ref="J49:O49"/>
    <mergeCell ref="J27:O27"/>
    <mergeCell ref="C82:F82"/>
    <mergeCell ref="S17:V18"/>
    <mergeCell ref="J50:O68"/>
    <mergeCell ref="R27:R28"/>
    <mergeCell ref="E7:L8"/>
    <mergeCell ref="P17:P18"/>
    <mergeCell ref="K85:O85"/>
    <mergeCell ref="C86:F86"/>
    <mergeCell ref="E13:O13"/>
    <mergeCell ref="N17:O17"/>
    <mergeCell ref="C12:D12"/>
    <mergeCell ref="J23:K24"/>
    <mergeCell ref="C5:D8"/>
    <mergeCell ref="C84:F84"/>
    <mergeCell ref="C80:O80"/>
    <mergeCell ref="G87:J87"/>
    <mergeCell ref="L18:M19"/>
    <mergeCell ref="E20:G22"/>
    <mergeCell ref="K87:O87"/>
    <mergeCell ref="U27:U28"/>
    <mergeCell ref="M7:O7"/>
    <mergeCell ref="E5:L5"/>
    <mergeCell ref="H20:I22"/>
    <mergeCell ref="C10:O11"/>
    <mergeCell ref="R19:R26"/>
    <mergeCell ref="K88:O88"/>
    <mergeCell ref="K81:O81"/>
    <mergeCell ref="M8:O8"/>
    <mergeCell ref="V19:V26"/>
    <mergeCell ref="I12:J12"/>
    <mergeCell ref="C18:D19"/>
    <mergeCell ref="H23:I24"/>
    <mergeCell ref="C85:F85"/>
    <mergeCell ref="N18:O19"/>
    <mergeCell ref="E18:K19"/>
    <mergeCell ref="G83:J83"/>
    <mergeCell ref="C13:D13"/>
    <mergeCell ref="J17:K17"/>
  </mergeCells>
  <dataValidations count="5">
    <dataValidation sqref="E13:O13" showDropDown="0" showInputMessage="1" showErrorMessage="1" allowBlank="1" type="list">
      <formula1>$G$105:$G$127</formula1>
    </dataValidation>
    <dataValidation sqref="E12:H12" showDropDown="0" showInputMessage="1" showErrorMessage="1" allowBlank="1" type="list">
      <formula1>$G$101:$G$104</formula1>
    </dataValidation>
    <dataValidation sqref="J17:K17" showDropDown="0" showInputMessage="1" showErrorMessage="1" allowBlank="1" type="list">
      <formula1>$J$101:$J$103</formula1>
    </dataValidation>
    <dataValidation sqref="J20:K22" showDropDown="0" showInputMessage="1" showErrorMessage="1" allowBlank="1" type="list">
      <formula1>$J$106:$J$112</formula1>
    </dataValidation>
    <dataValidation sqref="E20:G22" showDropDown="0" showInputMessage="1" showErrorMessage="1" allowBlank="1" type="list">
      <formula1>$J$104:$J$105</formula1>
    </dataValidation>
  </dataValidations>
  <hyperlinks>
    <hyperlink ref="B2" location="'MATRIZ DE INDICADORES'!A1" display="    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52.xml><?xml version="1.0" encoding="utf-8"?>
<worksheet xmlns="http://schemas.openxmlformats.org/spreadsheetml/2006/main">
  <sheetPr codeName="Hoja86">
    <tabColor rgb="FFEDE394"/>
    <outlinePr summaryBelow="1" summaryRight="1"/>
    <pageSetUpPr fitToPage="1"/>
  </sheetPr>
  <dimension ref="A1:AB98"/>
  <sheetViews>
    <sheetView topLeftCell="A4"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Disponibilidad de Softwares Académicos</t>
        </is>
      </c>
      <c r="L12" s="801" t="n"/>
      <c r="M12" s="801" t="n"/>
      <c r="N12" s="801" t="n"/>
      <c r="O12" s="802" t="n"/>
      <c r="P12" s="245" t="n"/>
    </row>
    <row r="13" customFormat="1" s="243">
      <c r="B13" s="245" t="n"/>
      <c r="C13" s="684" t="inlineStr">
        <is>
          <t>PROCESO GESTIÓN</t>
        </is>
      </c>
      <c r="D13" s="802" t="n"/>
      <c r="E13" s="706" t="inlineStr">
        <is>
          <t>Apoyo Académico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Unidad de Apoyo Académico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1</v>
      </c>
      <c r="O17" s="802" t="n"/>
      <c r="P17" s="544" t="n"/>
    </row>
    <row r="18" ht="29.25" customFormat="1" customHeight="1" s="243">
      <c r="B18" s="245" t="n"/>
      <c r="C18" s="684" t="inlineStr">
        <is>
          <t>FORMULA</t>
        </is>
      </c>
      <c r="D18" s="800" t="n"/>
      <c r="E18" s="684" t="inlineStr">
        <is>
          <t>NUMERADOR</t>
        </is>
      </c>
      <c r="F18" s="802" t="n"/>
      <c r="G18" s="481" t="inlineStr">
        <is>
          <t xml:space="preserve">Total de softwares disponibles de los requeridos por la academia * 100 </t>
        </is>
      </c>
      <c r="H18" s="801" t="n"/>
      <c r="I18" s="801" t="n"/>
      <c r="J18" s="801" t="n"/>
      <c r="K18" s="802" t="n"/>
      <c r="L18" s="684" t="inlineStr">
        <is>
          <t>UNIDAD DE MEDIDA</t>
        </is>
      </c>
      <c r="M18" s="800" t="n"/>
      <c r="N18" s="545" t="inlineStr">
        <is>
          <t>Porcentual</t>
        </is>
      </c>
      <c r="O18" s="800" t="n"/>
    </row>
    <row r="19" ht="30.75" customFormat="1" customHeight="1" s="243">
      <c r="B19" s="245" t="n"/>
      <c r="C19" s="806" t="n"/>
      <c r="D19" s="807" t="n"/>
      <c r="E19" s="684" t="inlineStr">
        <is>
          <t>DENOMINADOR</t>
        </is>
      </c>
      <c r="F19" s="802" t="n"/>
      <c r="G19" s="481" t="inlineStr">
        <is>
          <t xml:space="preserve">Total de Softwares requeridos por la academia (pregrado y posgrado)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- 80%</t>
        </is>
      </c>
      <c r="N22" s="329" t="inlineStr">
        <is>
          <t>81% - 100%</t>
        </is>
      </c>
      <c r="O22" s="255" t="inlineStr">
        <is>
          <t>N/A</t>
        </is>
      </c>
      <c r="P22" s="245" t="n"/>
    </row>
    <row r="23" ht="26.25" customFormat="1" customHeight="1" s="243">
      <c r="B23" s="245" t="n"/>
      <c r="C23" s="684" t="inlineStr">
        <is>
          <t>ORIGEN DE DATOS NUMERADOR</t>
        </is>
      </c>
      <c r="D23" s="802" t="n"/>
      <c r="E23" s="475" t="inlineStr">
        <is>
          <t>Aplicativo Apoyo Académico</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Aplicativo Apoyo Académico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22.5" customFormat="1" customHeight="1" s="243">
      <c r="B28" s="245" t="n"/>
      <c r="C28" s="803" t="n"/>
      <c r="I28" s="804" t="n"/>
      <c r="J28" s="394" t="inlineStr">
        <is>
          <t xml:space="preserve">Todos los años la unidad de apoyo académico radica ante la Dirección de Planeación y el Banco Universitario de Proyectos un proyecto con las necesidades de adquisición, renovación y actualización de licencias de software que ha solicitado la academia. Para este año se solicitaron 23 licenciamientos de Software, de los cuales 19 se encuentran disponibles para el uso de toda la comunidad universitaria, estos 19 Software se encuentran disponibles debido a que fueron adquiridos o actualizados en el segundo semestre de la vigencia 2019, lo que quiere decir que estos tienen vencimiento hasta los meses de septiembre y octubre del presente año razón por la cual actualmente se encuentran disponibles. De los 4 Licenciamientos pendientes 3 fueron solicitados para el programa de Música, el cual se encuentra en proceso de acreditación, el faltante corresponde al programa Administración Empresas. Estos 4 software se encuentran en proceso de adquisición y renovación. </t>
        </is>
      </c>
      <c r="O28" s="804" t="n"/>
    </row>
    <row r="29" ht="31.5" customFormat="1" customHeight="1" s="243">
      <c r="B29" s="245" t="n"/>
      <c r="C29" s="803" t="n"/>
      <c r="I29" s="804" t="n"/>
      <c r="O29" s="804" t="n"/>
      <c r="P29" s="245" t="n"/>
    </row>
    <row r="30" ht="32.25" customFormat="1" customHeight="1" s="243">
      <c r="B30" s="245" t="n"/>
      <c r="C30" s="803" t="n"/>
      <c r="I30" s="804" t="n"/>
      <c r="O30" s="804" t="n"/>
      <c r="P30" s="245" t="n"/>
    </row>
    <row r="31" ht="31.5" customFormat="1" customHeight="1" s="243">
      <c r="B31" s="245" t="n"/>
      <c r="C31" s="803" t="n"/>
      <c r="I31" s="804" t="n"/>
      <c r="O31" s="804" t="n"/>
      <c r="P31" s="245" t="n"/>
    </row>
    <row r="32" ht="29.25" customFormat="1" customHeight="1" s="243">
      <c r="B32" s="245" t="n"/>
      <c r="C32" s="803" t="n"/>
      <c r="I32" s="804" t="n"/>
      <c r="O32" s="804" t="n"/>
      <c r="P32" s="245" t="n"/>
    </row>
    <row r="33" ht="33.7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Se están adelantando los procesos precontractuales, de los 4 licenciamientos pendientes. Se debe tener en cuenta que los procesos administrativos precontractuales y contractuales son un poco demorados, además teniendo en cuenta los inconvenientes que se han y se están presentando por parte de la emergencia sanitaria que se vivió en el primer semestre de 2020 y que se sigue viviendo, las cuales han afectado tanto factores de tiempo como factores económicos que han dificultado los procesos de adquicisión o renovación.</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58.5" customFormat="1" customHeight="1" s="247">
      <c r="B47" s="246" t="n"/>
      <c r="C47" s="763">
        <f>G18</f>
        <v/>
      </c>
      <c r="D47" s="762" t="n">
        <v>18</v>
      </c>
      <c r="E47" s="762" t="n"/>
      <c r="F47" s="762" t="n"/>
      <c r="G47" s="762" t="n"/>
      <c r="H47" s="762" t="n"/>
      <c r="I47" s="762" t="n"/>
      <c r="J47" s="762" t="n"/>
      <c r="K47" s="762" t="n"/>
      <c r="L47" s="762" t="n"/>
      <c r="M47" s="762" t="n"/>
      <c r="N47" s="762" t="n"/>
      <c r="O47" s="762" t="n"/>
      <c r="P47" s="246" t="n"/>
    </row>
    <row r="48" ht="57.75" customFormat="1" customHeight="1" s="247">
      <c r="B48" s="246" t="n"/>
      <c r="C48" s="763">
        <f>G19</f>
        <v/>
      </c>
      <c r="D48" s="762" t="n">
        <v>20</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inlineStr">
        <is>
          <t>Ingeniería Electrónica</t>
        </is>
      </c>
      <c r="D54" s="820" t="n"/>
      <c r="E54" s="820" t="n"/>
      <c r="F54" s="821" t="n"/>
      <c r="G54" s="623" t="inlineStr">
        <is>
          <t>3/3*100= 100%</t>
        </is>
      </c>
      <c r="H54" s="820" t="n"/>
      <c r="I54" s="820" t="n"/>
      <c r="J54" s="821" t="n"/>
      <c r="K54" s="785" t="inlineStr">
        <is>
          <t>Se encuentran disponibles los 3 Software Solicitados por el programa</t>
        </is>
      </c>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inlineStr">
        <is>
          <t>Tecnología En Cartografia</t>
        </is>
      </c>
      <c r="D55" s="820" t="n"/>
      <c r="E55" s="820" t="n"/>
      <c r="F55" s="821" t="n"/>
      <c r="G55" s="623" t="inlineStr">
        <is>
          <t>4/4*100=100%</t>
        </is>
      </c>
      <c r="H55" s="820" t="n"/>
      <c r="I55" s="820" t="n"/>
      <c r="J55" s="821" t="n"/>
      <c r="K55" s="785" t="inlineStr">
        <is>
          <t>Se encuentran disponibles los 4 Software Solicitados por el programa</t>
        </is>
      </c>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inlineStr">
        <is>
          <t>Contaduría Pública</t>
        </is>
      </c>
      <c r="D56" s="820" t="n"/>
      <c r="E56" s="820" t="n"/>
      <c r="F56" s="821" t="n"/>
      <c r="G56" s="623" t="inlineStr">
        <is>
          <t>3/3*100=100%</t>
        </is>
      </c>
      <c r="H56" s="820" t="n"/>
      <c r="I56" s="820" t="n"/>
      <c r="J56" s="821" t="n"/>
      <c r="K56" s="785" t="inlineStr">
        <is>
          <t>Se encuentran disponibles los 3 Software Solicitados por el programa</t>
        </is>
      </c>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inlineStr">
        <is>
          <t>Zootécnia</t>
        </is>
      </c>
      <c r="D57" s="820" t="n"/>
      <c r="E57" s="820" t="n"/>
      <c r="F57" s="821" t="n"/>
      <c r="G57" s="622" t="inlineStr">
        <is>
          <t>2/2*100=100%</t>
        </is>
      </c>
      <c r="H57" s="820" t="n"/>
      <c r="I57" s="820" t="n"/>
      <c r="J57" s="821" t="n"/>
      <c r="K57" s="785" t="inlineStr">
        <is>
          <t>Se encuentran disponibles los 2 Software Solicitados por el programa</t>
        </is>
      </c>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inlineStr">
        <is>
          <t>Empresas</t>
        </is>
      </c>
      <c r="D58" s="820" t="n"/>
      <c r="E58" s="820" t="n"/>
      <c r="F58" s="821" t="n"/>
      <c r="G58" s="622" t="inlineStr">
        <is>
          <t>1/2*100=50%</t>
        </is>
      </c>
      <c r="H58" s="820" t="n"/>
      <c r="I58" s="820" t="n"/>
      <c r="J58" s="821" t="n"/>
      <c r="K58" s="785" t="inlineStr">
        <is>
          <t>Se encuentran disponibles 1 de los 2 Software Solicitados por el programa</t>
        </is>
      </c>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inlineStr">
        <is>
          <t>Música</t>
        </is>
      </c>
      <c r="D59" s="820" t="n"/>
      <c r="E59" s="820" t="n"/>
      <c r="F59" s="821" t="n"/>
      <c r="G59" s="785" t="inlineStr">
        <is>
          <t>0/3*100=0%</t>
        </is>
      </c>
      <c r="H59" s="820" t="n"/>
      <c r="I59" s="820" t="n"/>
      <c r="J59" s="821" t="n"/>
      <c r="K59" s="785" t="inlineStr">
        <is>
          <t>Se encuentran disponibles 0 de los 3 Software Solicitados por el programa</t>
        </is>
      </c>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5" t="inlineStr">
        <is>
          <t>Licenciaura En Ciencias Sociales</t>
        </is>
      </c>
      <c r="D60" s="820" t="n"/>
      <c r="E60" s="820" t="n"/>
      <c r="F60" s="821" t="n"/>
      <c r="G60" s="622" t="inlineStr">
        <is>
          <t>3/3*100=100%</t>
        </is>
      </c>
      <c r="H60" s="820" t="n"/>
      <c r="I60" s="820" t="n"/>
      <c r="J60" s="821" t="n"/>
      <c r="K60" s="785" t="inlineStr">
        <is>
          <t>Se encuentran disponibles los 3 Software Solicitados por el programa</t>
        </is>
      </c>
      <c r="L60" s="820" t="n"/>
      <c r="M60" s="820" t="n"/>
      <c r="N60" s="820" t="n"/>
      <c r="O60" s="821" t="n"/>
      <c r="P60" s="318" t="n"/>
      <c r="Q60" s="316" t="n"/>
      <c r="R60" s="316" t="n"/>
      <c r="S60" s="316" t="n"/>
      <c r="T60" s="316" t="n"/>
      <c r="U60" s="316" t="n"/>
      <c r="V60" s="316" t="n"/>
      <c r="W60" s="316" t="n"/>
      <c r="X60" s="316" t="n"/>
      <c r="Y60" s="316" t="n"/>
      <c r="Z60" s="316" t="n"/>
      <c r="AA60" s="316" t="n"/>
      <c r="AB60" s="316" t="n"/>
    </row>
    <row r="61" customFormat="1" s="317">
      <c r="A61" s="316" t="n"/>
      <c r="B61" s="318" t="n"/>
      <c r="C61" s="785" t="inlineStr">
        <is>
          <t>Licenciatura en Humanidades, Lengua Castellana e Inglés</t>
        </is>
      </c>
      <c r="D61" s="820" t="n"/>
      <c r="E61" s="820" t="n"/>
      <c r="F61" s="821" t="n"/>
      <c r="G61" s="622" t="inlineStr">
        <is>
          <t>2/2*100=100%</t>
        </is>
      </c>
      <c r="H61" s="820" t="n"/>
      <c r="I61" s="820" t="n"/>
      <c r="J61" s="821" t="n"/>
      <c r="K61" s="785" t="inlineStr">
        <is>
          <t>Se encuentran disponibles los 2 Software Solicitados por el programa</t>
        </is>
      </c>
      <c r="L61" s="820" t="n"/>
      <c r="M61" s="820" t="n"/>
      <c r="N61" s="820" t="n"/>
      <c r="O61" s="821" t="n"/>
      <c r="P61" s="318" t="n"/>
      <c r="Q61" s="316" t="n"/>
      <c r="R61" s="316" t="n"/>
      <c r="S61" s="316" t="n"/>
      <c r="T61" s="316" t="n"/>
      <c r="U61" s="316" t="n"/>
      <c r="V61" s="316" t="n"/>
      <c r="W61" s="316" t="n"/>
      <c r="X61" s="316" t="n"/>
      <c r="Y61" s="316" t="n"/>
      <c r="Z61" s="316" t="n"/>
      <c r="AA61" s="316" t="n"/>
      <c r="AB61" s="316" t="n"/>
    </row>
    <row r="62" customFormat="1" s="317">
      <c r="A62" s="316" t="n"/>
      <c r="B62" s="318" t="n"/>
      <c r="C62" s="785" t="inlineStr">
        <is>
          <t>Tecnología En Gestión Turística y Hotelera</t>
        </is>
      </c>
      <c r="D62" s="820" t="n"/>
      <c r="E62" s="820" t="n"/>
      <c r="F62" s="821" t="n"/>
      <c r="G62" s="622" t="inlineStr">
        <is>
          <t>1/1*100=100%</t>
        </is>
      </c>
      <c r="H62" s="820" t="n"/>
      <c r="I62" s="820" t="n"/>
      <c r="J62" s="821" t="n"/>
      <c r="K62" s="785" t="inlineStr">
        <is>
          <t>Se encuentra disponible el Software Solicitados por el programa</t>
        </is>
      </c>
      <c r="L62" s="820" t="n"/>
      <c r="M62" s="820" t="n"/>
      <c r="N62" s="820" t="n"/>
      <c r="O62" s="821"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W0+nUeQ0WkRiPJgVtLH1Lg==" formatRows="1" sort="1" spinCount="100000" hashValue="z3dd6DAq3wIyUi8Ijy0f/Pzb8dvTRQ2pai8jbtJ1nM5qTCpbdxs7jZZXNnSjILT3Ra1FrW/Nd8Rnzbsf1cPMkQ=="/>
  <mergeCells count="90">
    <mergeCell ref="L17:M17"/>
    <mergeCell ref="C61:F61"/>
    <mergeCell ref="C52:O52"/>
    <mergeCell ref="J35:O40"/>
    <mergeCell ref="G55:J55"/>
    <mergeCell ref="K54:O54"/>
    <mergeCell ref="K55:O55"/>
    <mergeCell ref="J41:O41"/>
    <mergeCell ref="B2:C4"/>
    <mergeCell ref="C62:F62"/>
    <mergeCell ref="C15:O15"/>
    <mergeCell ref="J43:O43"/>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G61:J61"/>
    <mergeCell ref="K12:O12"/>
    <mergeCell ref="C27:I43"/>
    <mergeCell ref="G62:J62"/>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K61:O61"/>
    <mergeCell ref="E23:G23"/>
    <mergeCell ref="L18:M19"/>
    <mergeCell ref="C60:F60"/>
    <mergeCell ref="E20:G22"/>
    <mergeCell ref="K62:O6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53.xml><?xml version="1.0" encoding="utf-8"?>
<worksheet xmlns="http://schemas.openxmlformats.org/spreadsheetml/2006/main">
  <sheetPr codeName="Hoja83">
    <tabColor rgb="FFEDE394"/>
    <outlinePr summaryBelow="1" summaryRight="1"/>
    <pageSetUpPr fitToPage="1"/>
  </sheetPr>
  <dimension ref="A1:AB98"/>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Calibración de equipo y elementos educativos de investigación</t>
        </is>
      </c>
      <c r="L12" s="801" t="n"/>
      <c r="M12" s="801" t="n"/>
      <c r="N12" s="801" t="n"/>
      <c r="O12" s="802" t="n"/>
      <c r="P12" s="245" t="n"/>
    </row>
    <row r="13" customFormat="1" s="243">
      <c r="B13" s="245" t="n"/>
      <c r="C13" s="684" t="inlineStr">
        <is>
          <t>PROCESO GESTIÓN</t>
        </is>
      </c>
      <c r="D13" s="802" t="n"/>
      <c r="E13" s="706" t="inlineStr">
        <is>
          <t>Apoyo Académico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Unidad de Apoyo Académico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1</v>
      </c>
      <c r="O17" s="802" t="n"/>
      <c r="P17" s="544" t="n"/>
    </row>
    <row r="18" ht="15.75" customFormat="1" customHeight="1" s="243">
      <c r="B18" s="245" t="n"/>
      <c r="C18" s="684" t="inlineStr">
        <is>
          <t>FORMULA</t>
        </is>
      </c>
      <c r="D18" s="800" t="n"/>
      <c r="E18" s="684" t="inlineStr">
        <is>
          <t>NUMERADOR</t>
        </is>
      </c>
      <c r="F18" s="802" t="n"/>
      <c r="G18" s="762" t="inlineStr">
        <is>
          <t>Total de equipos con calibración realizada *100</t>
        </is>
      </c>
      <c r="H18" s="801" t="n"/>
      <c r="I18" s="801" t="n"/>
      <c r="J18" s="801" t="n"/>
      <c r="K18" s="802" t="n"/>
      <c r="L18" s="684" t="inlineStr">
        <is>
          <t>UNIDAD DE MEDIDA</t>
        </is>
      </c>
      <c r="M18" s="800" t="n"/>
      <c r="N18" s="545" t="inlineStr">
        <is>
          <t>Porcentual</t>
        </is>
      </c>
      <c r="O18" s="800" t="n"/>
    </row>
    <row r="19" ht="31.5" customFormat="1" customHeight="1" s="243">
      <c r="B19" s="245" t="n"/>
      <c r="C19" s="806" t="n"/>
      <c r="D19" s="807" t="n"/>
      <c r="E19" s="684" t="inlineStr">
        <is>
          <t>DENOMINADOR</t>
        </is>
      </c>
      <c r="F19" s="802" t="n"/>
      <c r="G19" s="481" t="inlineStr">
        <is>
          <t xml:space="preserve"> 100% del total de equipos reportados por la Dirección de Investigación y con presupuesto asignado</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- 80%</t>
        </is>
      </c>
      <c r="N22" s="329" t="inlineStr">
        <is>
          <t>81% - 100%</t>
        </is>
      </c>
      <c r="O22" s="255" t="inlineStr">
        <is>
          <t>N/A</t>
        </is>
      </c>
      <c r="P22" s="245" t="n"/>
    </row>
    <row r="23" ht="26.25" customFormat="1" customHeight="1" s="243">
      <c r="B23" s="245" t="n"/>
      <c r="C23" s="684" t="inlineStr">
        <is>
          <t>ORIGEN DE DATOS NUMERADOR</t>
        </is>
      </c>
      <c r="D23" s="802" t="n"/>
      <c r="E23" s="475" t="inlineStr">
        <is>
          <t>Seguimiento Ejecución Presupuestal Apoyo Académico - Certificaciones de Calibración</t>
        </is>
      </c>
      <c r="F23" s="801" t="n"/>
      <c r="G23" s="802" t="n"/>
      <c r="H23" s="818" t="inlineStr">
        <is>
          <t>FRECUENCIA DE LA MEDICIÓN</t>
        </is>
      </c>
      <c r="I23" s="800" t="n"/>
      <c r="J23" s="762" t="inlineStr">
        <is>
          <t>SEMESTRAL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Seguimiento Ejecución Presupuestal Apoyo Académico - Reporte base de datos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Cada año de acuerdo al procedimiento AAAP06 "Mantenimiento a Elementos Educativos" la Dirección de Investigación debe realizar el reporte de los equipos que se deben calibrar, para la vigencia 2020 el reporte se realizó el día 22 de enero a través de correo electrónico. Para el corte a 30 de junio no se tiene ningún equipo calibrado toda vez que la gestión del proceso precontractual requiere de tiempo y se ha visto dilatado por la emergencia sanitaria provocada por la pandemia de COVID - 19. Actualmente ya se encuentra suscrita la Orden Contractual de Servicios N° F-OCS-073 de 2020 a partir del día 10 de junio de 2020. El proceso se encuentra en ejecución y a la espera de los protocolos de bioseguridad para poder realizar el mantenimiento preventivo y la calibración de los equipos.</t>
        </is>
      </c>
      <c r="O28" s="804" t="n"/>
    </row>
    <row r="29" ht="25.5" customFormat="1" customHeight="1" s="243">
      <c r="B29" s="245" t="n"/>
      <c r="C29" s="803" t="n"/>
      <c r="I29" s="804" t="n"/>
      <c r="O29" s="804" t="n"/>
      <c r="P29" s="245" t="n"/>
    </row>
    <row r="30" ht="26.25" customFormat="1" customHeight="1" s="243">
      <c r="B30" s="245" t="n"/>
      <c r="C30" s="803" t="n"/>
      <c r="I30" s="804" t="n"/>
      <c r="O30" s="804" t="n"/>
      <c r="P30" s="245" t="n"/>
    </row>
    <row r="31" ht="22.5" customFormat="1" customHeight="1" s="243">
      <c r="B31" s="245" t="n"/>
      <c r="C31" s="803" t="n"/>
      <c r="I31" s="804" t="n"/>
      <c r="O31" s="804" t="n"/>
      <c r="P31" s="245" t="n"/>
    </row>
    <row r="32" ht="19.5" customFormat="1" customHeight="1" s="243">
      <c r="B32" s="245" t="n"/>
      <c r="C32" s="803" t="n"/>
      <c r="I32" s="804" t="n"/>
      <c r="O32" s="804" t="n"/>
      <c r="P32" s="245" t="n"/>
    </row>
    <row r="33" ht="24"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 xml:space="preserve">El proceso se encuentra actualmente en ejecución sin embargo La Universidad de Cundinamarca solicita al Contratista que alleguen los protocolos de bioseguridad para poder realizar los mantenimientos preventivos y las respectivas calibraciones. </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43.5" customFormat="1" customHeight="1" s="247">
      <c r="B47" s="246" t="n"/>
      <c r="C47" s="763">
        <f>G18</f>
        <v/>
      </c>
      <c r="D47" s="762" t="n">
        <v>0</v>
      </c>
      <c r="E47" s="762" t="n"/>
      <c r="F47" s="762" t="n"/>
      <c r="G47" s="762" t="n"/>
      <c r="H47" s="762" t="n"/>
      <c r="I47" s="762" t="n"/>
      <c r="J47" s="762" t="n"/>
      <c r="K47" s="762" t="n"/>
      <c r="L47" s="762" t="n"/>
      <c r="M47" s="762" t="n"/>
      <c r="N47" s="762" t="n"/>
      <c r="O47" s="762" t="n"/>
      <c r="P47" s="246" t="n"/>
    </row>
    <row r="48" ht="74.25" customFormat="1" customHeight="1" s="247">
      <c r="B48" s="246" t="n"/>
      <c r="C48" s="763">
        <f>G19</f>
        <v/>
      </c>
      <c r="D48" s="762" t="n">
        <v>39</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Y/3YIX0JioDLbysKAuUKcw==" formatRows="1" sort="1" spinCount="100000" hashValue="aaUJQWSSekoRZUmmGUGbyy3/QThmC4Kkcyt0bCaQSHXKuloxiFqjxS9q2EoxR3Gpg53fKhV+9F34txzC6JpdNw=="/>
  <mergeCells count="84">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54.xml><?xml version="1.0" encoding="utf-8"?>
<worksheet xmlns="http://schemas.openxmlformats.org/spreadsheetml/2006/main">
  <sheetPr codeName="Hoja84">
    <tabColor rgb="FFEDE394"/>
    <outlinePr summaryBelow="1" summaryRight="1"/>
    <pageSetUpPr fitToPage="1"/>
  </sheetPr>
  <dimension ref="A1:AB98"/>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Mantenimiento a Elementos Educativos</t>
        </is>
      </c>
      <c r="L12" s="801" t="n"/>
      <c r="M12" s="801" t="n"/>
      <c r="N12" s="801" t="n"/>
      <c r="O12" s="802" t="n"/>
      <c r="P12" s="245" t="n"/>
    </row>
    <row r="13" customFormat="1" s="243">
      <c r="B13" s="245" t="n"/>
      <c r="C13" s="684" t="inlineStr">
        <is>
          <t>PROCESO GESTIÓN</t>
        </is>
      </c>
      <c r="D13" s="802" t="n"/>
      <c r="E13" s="706" t="inlineStr">
        <is>
          <t>Apoyo Académico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Unidad de Apoyo Académico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c r="S15" s="243">
        <f t="array" ref="S15">+S15:T15</f>
        <v/>
      </c>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1</v>
      </c>
      <c r="O17" s="802" t="n"/>
      <c r="P17" s="544" t="n"/>
    </row>
    <row r="18" ht="15.75" customFormat="1" customHeight="1" s="243">
      <c r="B18" s="245" t="n"/>
      <c r="C18" s="684" t="inlineStr">
        <is>
          <t>FORMULA</t>
        </is>
      </c>
      <c r="D18" s="800" t="n"/>
      <c r="E18" s="684" t="inlineStr">
        <is>
          <t>NUMERADOR</t>
        </is>
      </c>
      <c r="F18" s="802" t="n"/>
      <c r="G18" s="762" t="inlineStr">
        <is>
          <t xml:space="preserve"> Total de Elementos Educativos Con Mantenimiento Realizado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xml:space="preserve"> Total de Elementos Educativos que Requieren Mantenimiento</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- 80%</t>
        </is>
      </c>
      <c r="N22" s="329" t="inlineStr">
        <is>
          <t>81% - 100%</t>
        </is>
      </c>
      <c r="O22" s="255" t="inlineStr">
        <is>
          <t>N/A</t>
        </is>
      </c>
      <c r="P22" s="245" t="n"/>
    </row>
    <row r="23" ht="26.25" customFormat="1" customHeight="1" s="243">
      <c r="B23" s="245" t="n"/>
      <c r="C23" s="684" t="inlineStr">
        <is>
          <t>ORIGEN DE DATOS NUMERADOR</t>
        </is>
      </c>
      <c r="D23" s="802" t="n"/>
      <c r="E23" s="475" t="inlineStr">
        <is>
          <t>Seguimiento Ejecución Presupuestal Apoyo Académico</t>
        </is>
      </c>
      <c r="F23" s="801" t="n"/>
      <c r="G23" s="802" t="n"/>
      <c r="H23" s="818" t="inlineStr">
        <is>
          <t>FRECUENCIA DE LA MEDICIÓN</t>
        </is>
      </c>
      <c r="I23" s="800" t="n"/>
      <c r="J23" s="762" t="inlineStr">
        <is>
          <t>SEMESTRAL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Seguimiento Ejecución Presupuestal Apoyo Académico - formato AAAF054</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 xml:space="preserve">Para la vigencia 2020 y de acuerdo al procedimiento AAAP06 Mantenimiento a elementos educativos, se estableció hacer mantenimiento a 514 equipos mas los 39 equipos de calibración. A la fecha se han realizado mantenimientos preventivos y correctivos a 103 equipos de la Unidades Regionales Ubaté, Girardot y Fusagasugá por las empresas NOVATEK del CARIBE y JARINOX para la evaluación del indicador no se tiene en cuenta ya que aún no se han entregado los equipos y por consiguiente el certificado de mantenimiento.  </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 xml:space="preserve">Lo procesos precontractuales están en ejecución y se están teniendo en cuenta tanto los protocolos que deben tener los contratistas, como aquellos que debe cumplir la Universidad en la realización de los mantenimientos realizando la capacitación dirigida por la Oficina de Seguridad y Salud en el Trabajo. </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60" customFormat="1" customHeight="1" s="247">
      <c r="B47" s="246" t="n"/>
      <c r="C47" s="763">
        <f>G18</f>
        <v/>
      </c>
      <c r="D47" s="762" t="n">
        <v>0</v>
      </c>
      <c r="E47" s="762" t="n"/>
      <c r="F47" s="762" t="n"/>
      <c r="G47" s="762" t="n"/>
      <c r="H47" s="762" t="n"/>
      <c r="I47" s="762" t="n"/>
      <c r="J47" s="762" t="n"/>
      <c r="K47" s="762" t="n"/>
      <c r="L47" s="762" t="n"/>
      <c r="M47" s="762" t="n"/>
      <c r="N47" s="762" t="n"/>
      <c r="O47" s="762" t="n"/>
      <c r="P47" s="246" t="n"/>
    </row>
    <row r="48" ht="60" customFormat="1" customHeight="1" s="247">
      <c r="B48" s="246" t="n"/>
      <c r="C48" s="763">
        <f>G19</f>
        <v/>
      </c>
      <c r="D48" s="762" t="n">
        <v>514</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Yp9LPR26PtUOTgJdxb2RcA==" formatRows="1" sort="1" spinCount="100000" hashValue="CqX2mOm36AaMo+976LAW5OmDvfvU3A8FlwmxcpSgg9EsmeOFXbP1PmMSesXJkHhev7orUZVd8WlYz3LkiXgFNg=="/>
  <mergeCells count="84">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55.xml><?xml version="1.0" encoding="utf-8"?>
<worksheet xmlns="http://schemas.openxmlformats.org/spreadsheetml/2006/main">
  <sheetPr codeName="Hoja87">
    <tabColor rgb="FFEDE394"/>
    <outlinePr summaryBelow="1" summaryRight="1"/>
    <pageSetUpPr fitToPage="1"/>
  </sheetPr>
  <dimension ref="A1:AB113"/>
  <sheetViews>
    <sheetView topLeftCell="A3"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 xml:space="preserve">Disponibilidad de recursos electrónicos </t>
        </is>
      </c>
      <c r="L12" s="801" t="n"/>
      <c r="M12" s="801" t="n"/>
      <c r="N12" s="801" t="n"/>
      <c r="O12" s="802" t="n"/>
      <c r="P12" s="245" t="n"/>
    </row>
    <row r="13" customFormat="1" s="243">
      <c r="B13" s="245" t="n"/>
      <c r="C13" s="684" t="inlineStr">
        <is>
          <t>PROCESO GESTIÓN</t>
        </is>
      </c>
      <c r="D13" s="802" t="n"/>
      <c r="E13" s="706" t="inlineStr">
        <is>
          <t>Apoyo Académico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Unidad de Apoyo Académico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1</v>
      </c>
      <c r="O17" s="802" t="n"/>
      <c r="P17" s="544" t="n"/>
    </row>
    <row r="18" ht="33" customFormat="1" customHeight="1" s="243">
      <c r="B18" s="245" t="n"/>
      <c r="C18" s="684" t="inlineStr">
        <is>
          <t>FORMULA</t>
        </is>
      </c>
      <c r="D18" s="800" t="n"/>
      <c r="E18" s="684" t="inlineStr">
        <is>
          <t>NUMERADOR</t>
        </is>
      </c>
      <c r="F18" s="802" t="n"/>
      <c r="G18" s="481" t="inlineStr">
        <is>
          <t>Total de recursos electrónicos disponibles de los requeridos por la academia * 100</t>
        </is>
      </c>
      <c r="H18" s="801" t="n"/>
      <c r="I18" s="801" t="n"/>
      <c r="J18" s="801" t="n"/>
      <c r="K18" s="802" t="n"/>
      <c r="L18" s="684" t="inlineStr">
        <is>
          <t>UNIDAD DE MEDIDA</t>
        </is>
      </c>
      <c r="M18" s="800" t="n"/>
      <c r="N18" s="545" t="inlineStr">
        <is>
          <t>Porcentual</t>
        </is>
      </c>
      <c r="O18" s="800" t="n"/>
    </row>
    <row r="19" ht="28.5" customFormat="1" customHeight="1" s="243">
      <c r="B19" s="245" t="n"/>
      <c r="C19" s="806" t="n"/>
      <c r="D19" s="807" t="n"/>
      <c r="E19" s="684" t="inlineStr">
        <is>
          <t>DENOMINADOR</t>
        </is>
      </c>
      <c r="F19" s="802" t="n"/>
      <c r="G19" s="481" t="inlineStr">
        <is>
          <t xml:space="preserve">Total de  recursos electrónico requeridos por la academia (pregrado y posgrado)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- 80%</t>
        </is>
      </c>
      <c r="N22" s="329" t="inlineStr">
        <is>
          <t>81% - 100%</t>
        </is>
      </c>
      <c r="O22" s="255" t="inlineStr">
        <is>
          <t>N/A</t>
        </is>
      </c>
      <c r="P22" s="245" t="n"/>
    </row>
    <row r="23" ht="26.25" customFormat="1" customHeight="1" s="243">
      <c r="B23" s="245" t="n"/>
      <c r="C23" s="684" t="inlineStr">
        <is>
          <t>ORIGEN DE DATOS NUMERADOR</t>
        </is>
      </c>
      <c r="D23" s="802" t="n"/>
      <c r="E23" s="475" t="inlineStr">
        <is>
          <t>Aplicativo Apoyo Académico</t>
        </is>
      </c>
      <c r="F23" s="801" t="n"/>
      <c r="G23" s="802" t="n"/>
      <c r="H23" s="818" t="inlineStr">
        <is>
          <t>FRECUENCIA DE LA MEDICIÓN</t>
        </is>
      </c>
      <c r="I23" s="800" t="n"/>
      <c r="J23" s="762" t="inlineStr">
        <is>
          <t>SEMESTRAL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Aplicativo Apoyo Académico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29.25" customFormat="1" customHeight="1" s="243">
      <c r="B28" s="245" t="n"/>
      <c r="C28" s="803" t="n"/>
      <c r="I28" s="804" t="n"/>
      <c r="J28" s="394" t="inlineStr">
        <is>
          <t>Se observa que la academia solicito 19 recursos electrónicos entre especializados y  multidisciplinares ( vlex, proquest, j-gate, springer, e-collection, virtual pro, naxos, multilegis, ebsco, ebook, nnn, magisterio, mcgraw hill, ediciones, igi, Knovel, sciencie direct, scopus, embase). En la vigencia actual 2020 se han adquirido 3 recursos electrónicos los cuales son: Proquest, Ebsco y Virtual Pro, los demás tienen vencimiento hasta en Septiembre por lo cual su entrega es para éste mes, sin embargo cabe aclarar que todos los 19 recursos están disponibles para la academia. Knovel se adquiere en lugar de Reaxyss que funcionará hasta Agosto e inmediatamente empezará a funcionar Knovel, este cambio se realizó teniendo en cuenta la estadística de usabilidad.</t>
        </is>
      </c>
      <c r="O28" s="804" t="n"/>
    </row>
    <row r="29" ht="26.25" customFormat="1" customHeight="1" s="243">
      <c r="B29" s="245" t="n"/>
      <c r="C29" s="803" t="n"/>
      <c r="I29" s="804" t="n"/>
      <c r="O29" s="804" t="n"/>
      <c r="P29" s="245" t="n"/>
    </row>
    <row r="30" ht="30" customFormat="1" customHeight="1" s="243">
      <c r="B30" s="245" t="n"/>
      <c r="C30" s="803" t="n"/>
      <c r="I30" s="804" t="n"/>
      <c r="O30" s="804" t="n"/>
      <c r="P30" s="245" t="n"/>
    </row>
    <row r="31" ht="22.5" customFormat="1" customHeight="1" s="243">
      <c r="B31" s="245" t="n"/>
      <c r="C31" s="803" t="n"/>
      <c r="I31" s="804" t="n"/>
      <c r="O31" s="804" t="n"/>
      <c r="P31" s="245" t="n"/>
    </row>
    <row r="32" ht="15.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22.5" customFormat="1" customHeight="1" s="243">
      <c r="B34" s="245" t="n"/>
      <c r="C34" s="803" t="n"/>
      <c r="I34" s="804" t="n"/>
      <c r="J34" s="400" t="inlineStr">
        <is>
          <t>ACCIÓN FORMULADA</t>
        </is>
      </c>
      <c r="O34" s="804" t="n"/>
      <c r="P34" s="245" t="n"/>
    </row>
    <row r="35" ht="27" customFormat="1" customHeight="1" s="243">
      <c r="B35" s="245" t="n"/>
      <c r="C35" s="803" t="n"/>
      <c r="I35" s="804" t="n"/>
      <c r="J35" s="394" t="inlineStr">
        <is>
          <t>Teniendo en cuenta que de los 19 recursos electrónicos requeridos por la academia se han adquirido 3 debido a que son los que ya vencieron con el contrato F-OCC 056 de 2020, los demás se encuentran en proyección y con disponibilidad de los recursos ya que aún se encuentran activos hasta la siguientes fechas:  Naxos 11 Septiembre 2020, Magisterio 01 Septiembre 2020, IGI 10 Octubre 2020, Multilegis 30 Octubre 2020, Ediciones 15 Noviembre 2020, e-collection 30 Noviembre 2020, Vlex 07 Diciembre 2020, J-gate 08 Diciembre 2020, NNN 23 Diciembre, Ebook 30 Diciembre, Mcgraw Hill 30 Enero 2021, Sciencie direct 03 Octubre 2020, Scopus 26 Agosto 2020, Embase 01 Agosto 2020 y Knovel será adquirido en Agosto 2020</t>
        </is>
      </c>
      <c r="O35" s="804" t="n"/>
      <c r="P35" s="245" t="n"/>
    </row>
    <row r="36" ht="25.5" customFormat="1" customHeight="1" s="243">
      <c r="B36" s="245" t="n"/>
      <c r="C36" s="803" t="n"/>
      <c r="I36" s="804" t="n"/>
      <c r="O36" s="804" t="n"/>
      <c r="P36" s="245" t="n"/>
    </row>
    <row r="37" ht="27" customFormat="1" customHeight="1" s="243">
      <c r="B37" s="245" t="n"/>
      <c r="C37" s="803" t="n"/>
      <c r="I37" s="804" t="n"/>
      <c r="O37" s="804" t="n"/>
      <c r="P37" s="245" t="n"/>
    </row>
    <row r="38" ht="18.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71.25" customFormat="1" customHeight="1" s="247">
      <c r="B47" s="246" t="n"/>
      <c r="C47" s="763">
        <f>G18</f>
        <v/>
      </c>
      <c r="D47" s="762" t="n">
        <v>19</v>
      </c>
      <c r="E47" s="762" t="n"/>
      <c r="F47" s="762" t="n"/>
      <c r="G47" s="762" t="n"/>
      <c r="H47" s="762" t="n"/>
      <c r="I47" s="762" t="n"/>
      <c r="J47" s="762" t="n"/>
      <c r="K47" s="762" t="n"/>
      <c r="L47" s="762" t="n"/>
      <c r="M47" s="762" t="n"/>
      <c r="N47" s="762" t="n"/>
      <c r="O47" s="762" t="n"/>
      <c r="P47" s="246" t="n"/>
    </row>
    <row r="48" ht="70.5" customFormat="1" customHeight="1" s="247">
      <c r="B48" s="246" t="n"/>
      <c r="C48" s="763">
        <f>G19</f>
        <v/>
      </c>
      <c r="D48" s="762" t="n">
        <v>19</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27" customFormat="1" customHeight="1" s="317">
      <c r="A54" s="316" t="n"/>
      <c r="B54" s="318" t="n"/>
      <c r="C54" s="785" t="inlineStr">
        <is>
          <t>Administración de Empresas</t>
        </is>
      </c>
      <c r="D54" s="820" t="n"/>
      <c r="E54" s="820" t="n"/>
      <c r="F54" s="821" t="n"/>
      <c r="G54" s="533" t="n">
        <v>0.210526315789474</v>
      </c>
      <c r="H54" s="820" t="n"/>
      <c r="I54" s="820" t="n"/>
      <c r="J54" s="821" t="n"/>
      <c r="K54" s="630" t="inlineStr">
        <is>
          <t xml:space="preserve">De los 19 recursos electrónicos solicitados por la academía 4 son usados por el programa. </t>
        </is>
      </c>
      <c r="L54" s="820" t="n"/>
      <c r="M54" s="820" t="n"/>
      <c r="N54" s="820" t="n"/>
      <c r="O54" s="821" t="n"/>
      <c r="P54" s="318" t="n"/>
      <c r="Q54" s="316" t="n"/>
      <c r="R54" s="316" t="n"/>
      <c r="S54" s="316" t="n"/>
      <c r="T54" s="316" t="n"/>
      <c r="U54" s="316" t="n"/>
      <c r="V54" s="316" t="n"/>
      <c r="W54" s="316" t="n"/>
      <c r="X54" s="316" t="n"/>
      <c r="Y54" s="316" t="n"/>
      <c r="Z54" s="316" t="n"/>
      <c r="AA54" s="316" t="n"/>
      <c r="AB54" s="316" t="n"/>
    </row>
    <row r="55" ht="27" customFormat="1" customHeight="1" s="317">
      <c r="A55" s="316" t="n"/>
      <c r="B55" s="318" t="n"/>
      <c r="C55" s="785" t="inlineStr">
        <is>
          <t>Contaduría Pública</t>
        </is>
      </c>
      <c r="D55" s="820" t="n"/>
      <c r="E55" s="820" t="n"/>
      <c r="F55" s="821" t="n"/>
      <c r="G55" s="533" t="n">
        <v>0.210526315789474</v>
      </c>
      <c r="H55" s="820" t="n"/>
      <c r="I55" s="820" t="n"/>
      <c r="J55" s="821" t="n"/>
      <c r="K55" s="630" t="inlineStr">
        <is>
          <t xml:space="preserve">De los 19 recursos electrónicos solicitados por la academía 4 son usados por el programa. </t>
        </is>
      </c>
      <c r="L55" s="820" t="n"/>
      <c r="M55" s="820" t="n"/>
      <c r="N55" s="820" t="n"/>
      <c r="O55" s="821" t="n"/>
      <c r="P55" s="318" t="n"/>
      <c r="Q55" s="316" t="n"/>
      <c r="R55" s="316" t="n"/>
      <c r="S55" s="316" t="n"/>
      <c r="T55" s="316" t="n"/>
      <c r="U55" s="316" t="n"/>
      <c r="V55" s="316" t="n"/>
      <c r="W55" s="316" t="n"/>
      <c r="X55" s="316" t="n"/>
      <c r="Y55" s="316" t="n"/>
      <c r="Z55" s="316" t="n"/>
      <c r="AA55" s="316" t="n"/>
      <c r="AB55" s="316" t="n"/>
    </row>
    <row r="56" ht="27" customFormat="1" customHeight="1" s="317">
      <c r="A56" s="316" t="n"/>
      <c r="B56" s="318" t="n"/>
      <c r="C56" s="785" t="inlineStr">
        <is>
          <t>Ingeniería Agronómica</t>
        </is>
      </c>
      <c r="D56" s="820" t="n"/>
      <c r="E56" s="820" t="n"/>
      <c r="F56" s="821" t="n"/>
      <c r="G56" s="533" t="n">
        <v>0.157894736842105</v>
      </c>
      <c r="H56" s="820" t="n"/>
      <c r="I56" s="820" t="n"/>
      <c r="J56" s="821" t="n"/>
      <c r="K56" s="630" t="inlineStr">
        <is>
          <t xml:space="preserve">De los 19 recursos electrónicos solicitados por la academía 3 son usados por el programa. </t>
        </is>
      </c>
      <c r="L56" s="820" t="n"/>
      <c r="M56" s="820" t="n"/>
      <c r="N56" s="820" t="n"/>
      <c r="O56" s="821" t="n"/>
      <c r="P56" s="318" t="n"/>
      <c r="Q56" s="316" t="n"/>
      <c r="R56" s="316" t="n"/>
      <c r="S56" s="316" t="n"/>
      <c r="T56" s="316" t="n"/>
      <c r="U56" s="316" t="n"/>
      <c r="V56" s="316" t="n"/>
      <c r="W56" s="316" t="n"/>
      <c r="X56" s="316" t="n"/>
      <c r="Y56" s="316" t="n"/>
      <c r="Z56" s="316" t="n"/>
      <c r="AA56" s="316" t="n"/>
      <c r="AB56" s="316" t="n"/>
    </row>
    <row r="57" ht="27" customFormat="1" customHeight="1" s="317">
      <c r="A57" s="316" t="n"/>
      <c r="B57" s="318" t="n"/>
      <c r="C57" s="785" t="inlineStr">
        <is>
          <t>Ingeniería Ambiental</t>
        </is>
      </c>
      <c r="D57" s="820" t="n"/>
      <c r="E57" s="820" t="n"/>
      <c r="F57" s="821" t="n"/>
      <c r="G57" s="533" t="n">
        <v>0.157894736842105</v>
      </c>
      <c r="H57" s="820" t="n"/>
      <c r="I57" s="820" t="n"/>
      <c r="J57" s="821" t="n"/>
      <c r="K57" s="630" t="inlineStr">
        <is>
          <t xml:space="preserve">De los 19 recursos electrónicos solicitados por la academía 3 son usados por el programa. </t>
        </is>
      </c>
      <c r="L57" s="820" t="n"/>
      <c r="M57" s="820" t="n"/>
      <c r="N57" s="820" t="n"/>
      <c r="O57" s="821" t="n"/>
      <c r="P57" s="318" t="n"/>
      <c r="Q57" s="316" t="n"/>
      <c r="R57" s="316" t="n"/>
      <c r="S57" s="316" t="n"/>
      <c r="T57" s="316" t="n"/>
      <c r="U57" s="316" t="n"/>
      <c r="V57" s="316" t="n"/>
      <c r="W57" s="316" t="n"/>
      <c r="X57" s="316" t="n"/>
      <c r="Y57" s="316" t="n"/>
      <c r="Z57" s="316" t="n"/>
      <c r="AA57" s="316" t="n"/>
      <c r="AB57" s="316" t="n"/>
    </row>
    <row r="58" ht="27" customFormat="1" customHeight="1" s="317">
      <c r="A58" s="316" t="n"/>
      <c r="B58" s="318" t="n"/>
      <c r="C58" s="785" t="inlineStr">
        <is>
          <t>Zootecnia</t>
        </is>
      </c>
      <c r="D58" s="820" t="n"/>
      <c r="E58" s="820" t="n"/>
      <c r="F58" s="821" t="n"/>
      <c r="G58" s="533" t="n">
        <v>0.105263157894737</v>
      </c>
      <c r="H58" s="820" t="n"/>
      <c r="I58" s="820" t="n"/>
      <c r="J58" s="821" t="n"/>
      <c r="K58" s="630" t="inlineStr">
        <is>
          <t>De las 19 bases de datos solicitadas por la academía 2 son usadas por el programa</t>
        </is>
      </c>
      <c r="L58" s="820" t="n"/>
      <c r="M58" s="820" t="n"/>
      <c r="N58" s="820" t="n"/>
      <c r="O58" s="821" t="n"/>
      <c r="P58" s="318" t="n"/>
      <c r="Q58" s="316" t="n"/>
      <c r="R58" s="316" t="n"/>
      <c r="S58" s="316" t="n"/>
      <c r="T58" s="316" t="n"/>
      <c r="U58" s="316" t="n"/>
      <c r="V58" s="316" t="n"/>
      <c r="W58" s="316" t="n"/>
      <c r="X58" s="316" t="n"/>
      <c r="Y58" s="316" t="n"/>
      <c r="Z58" s="316" t="n"/>
      <c r="AA58" s="316" t="n"/>
      <c r="AB58" s="316" t="n"/>
    </row>
    <row r="59" ht="27" customFormat="1" customHeight="1" s="317">
      <c r="A59" s="316" t="n"/>
      <c r="B59" s="318" t="n"/>
      <c r="C59" s="785" t="inlineStr">
        <is>
          <t>Profesional en Ciencias del Deporte y la Educación Física</t>
        </is>
      </c>
      <c r="D59" s="820" t="n"/>
      <c r="E59" s="820" t="n"/>
      <c r="F59" s="821" t="n"/>
      <c r="G59" s="533" t="n">
        <v>0.11</v>
      </c>
      <c r="H59" s="820" t="n"/>
      <c r="I59" s="820" t="n"/>
      <c r="J59" s="821" t="n"/>
      <c r="K59" s="630" t="inlineStr">
        <is>
          <t>De las 19 bases de datos solicitadas por la academía 2 es usada por el programa</t>
        </is>
      </c>
      <c r="L59" s="820" t="n"/>
      <c r="M59" s="820" t="n"/>
      <c r="N59" s="820" t="n"/>
      <c r="O59" s="821" t="n"/>
      <c r="P59" s="318" t="n"/>
      <c r="Q59" s="316" t="n"/>
      <c r="R59" s="316" t="n"/>
      <c r="S59" s="316" t="n"/>
      <c r="T59" s="316" t="n"/>
      <c r="U59" s="316" t="n"/>
      <c r="V59" s="316" t="n"/>
      <c r="W59" s="316" t="n"/>
      <c r="X59" s="316" t="n"/>
      <c r="Y59" s="316" t="n"/>
      <c r="Z59" s="316" t="n"/>
      <c r="AA59" s="316" t="n"/>
      <c r="AB59" s="316" t="n"/>
    </row>
    <row r="60" ht="27" customFormat="1" customHeight="1" s="317">
      <c r="A60" s="316" t="n"/>
      <c r="B60" s="318" t="n"/>
      <c r="C60" s="785" t="inlineStr">
        <is>
          <t>Licenciatura en Ciencias Sociales</t>
        </is>
      </c>
      <c r="D60" s="820" t="n"/>
      <c r="E60" s="820" t="n"/>
      <c r="F60" s="821" t="n"/>
      <c r="G60" s="533" t="n">
        <v>0.16</v>
      </c>
      <c r="H60" s="820" t="n"/>
      <c r="I60" s="820" t="n"/>
      <c r="J60" s="821" t="n"/>
      <c r="K60" s="630" t="inlineStr">
        <is>
          <t>De las 19 bases de datos solicitadas por la academía 3 es usada por el programa</t>
        </is>
      </c>
      <c r="L60" s="820" t="n"/>
      <c r="M60" s="820" t="n"/>
      <c r="N60" s="820" t="n"/>
      <c r="O60" s="821" t="n"/>
      <c r="P60" s="318" t="n"/>
      <c r="Q60" s="316" t="n"/>
      <c r="R60" s="316" t="n"/>
      <c r="S60" s="316" t="n"/>
      <c r="T60" s="316" t="n"/>
      <c r="U60" s="316" t="n"/>
      <c r="V60" s="316" t="n"/>
      <c r="W60" s="316" t="n"/>
      <c r="X60" s="316" t="n"/>
      <c r="Y60" s="316" t="n"/>
      <c r="Z60" s="316" t="n"/>
      <c r="AA60" s="316" t="n"/>
      <c r="AB60" s="316" t="n"/>
    </row>
    <row r="61" ht="27" customFormat="1" customHeight="1" s="317">
      <c r="A61" s="316" t="n"/>
      <c r="B61" s="318" t="n"/>
      <c r="C61" s="785" t="inlineStr">
        <is>
          <t>Ingeniería Industrial</t>
        </is>
      </c>
      <c r="D61" s="820" t="n"/>
      <c r="E61" s="820" t="n"/>
      <c r="F61" s="821" t="n"/>
      <c r="G61" s="533" t="n">
        <v>0.2105263157894737</v>
      </c>
      <c r="H61" s="820" t="n"/>
      <c r="I61" s="820" t="n"/>
      <c r="J61" s="821" t="n"/>
      <c r="K61" s="630" t="inlineStr">
        <is>
          <t>De los 19 recursos electrónicos solicitados por la academía 4 son usados por programa</t>
        </is>
      </c>
      <c r="L61" s="820" t="n"/>
      <c r="M61" s="820" t="n"/>
      <c r="N61" s="820" t="n"/>
      <c r="O61" s="821" t="n"/>
      <c r="P61" s="318" t="n"/>
      <c r="Q61" s="316" t="n"/>
      <c r="R61" s="316" t="n"/>
      <c r="S61" s="316" t="n"/>
      <c r="T61" s="316" t="n"/>
      <c r="U61" s="316" t="n"/>
      <c r="V61" s="316" t="n"/>
      <c r="W61" s="316" t="n"/>
      <c r="X61" s="316" t="n"/>
      <c r="Y61" s="316" t="n"/>
      <c r="Z61" s="316" t="n"/>
      <c r="AA61" s="316" t="n"/>
      <c r="AB61" s="316" t="n"/>
    </row>
    <row r="62" ht="27" customFormat="1" customHeight="1" s="317">
      <c r="A62" s="316" t="n"/>
      <c r="B62" s="318" t="n"/>
      <c r="C62" s="785" t="inlineStr">
        <is>
          <t>Ingeniería de Sistemas</t>
        </is>
      </c>
      <c r="D62" s="820" t="n"/>
      <c r="E62" s="820" t="n"/>
      <c r="F62" s="821" t="n"/>
      <c r="G62" s="533" t="n">
        <v>0.105263157894737</v>
      </c>
      <c r="H62" s="820" t="n"/>
      <c r="I62" s="820" t="n"/>
      <c r="J62" s="821" t="n"/>
      <c r="K62" s="630" t="inlineStr">
        <is>
          <t>De las 19 bases de datos solicitadas por la academía 2 son usadas por el programa</t>
        </is>
      </c>
      <c r="L62" s="820" t="n"/>
      <c r="M62" s="820" t="n"/>
      <c r="N62" s="820" t="n"/>
      <c r="O62" s="821" t="n"/>
      <c r="P62" s="318" t="n"/>
      <c r="Q62" s="316" t="n"/>
      <c r="R62" s="316" t="n"/>
      <c r="S62" s="316" t="n"/>
      <c r="T62" s="316" t="n"/>
      <c r="U62" s="316" t="n"/>
      <c r="V62" s="316" t="n"/>
      <c r="W62" s="316" t="n"/>
      <c r="X62" s="316" t="n"/>
      <c r="Y62" s="316" t="n"/>
      <c r="Z62" s="316" t="n"/>
      <c r="AA62" s="316" t="n"/>
      <c r="AB62" s="316" t="n"/>
    </row>
    <row r="63" ht="27" customFormat="1" customHeight="1" s="317">
      <c r="A63" s="316" t="n"/>
      <c r="B63" s="318" t="n"/>
      <c r="C63" s="785" t="inlineStr">
        <is>
          <t>Tecnología en Desarrollo de Software</t>
        </is>
      </c>
      <c r="D63" s="820" t="n"/>
      <c r="E63" s="820" t="n"/>
      <c r="F63" s="821" t="n"/>
      <c r="G63" s="533" t="n">
        <v>0.105263157894737</v>
      </c>
      <c r="H63" s="820" t="n"/>
      <c r="I63" s="820" t="n"/>
      <c r="J63" s="821" t="n"/>
      <c r="K63" s="630" t="inlineStr">
        <is>
          <t>De las 19 bases de datos solicitadas por la academía 2 son usadas por el programa</t>
        </is>
      </c>
      <c r="L63" s="820" t="n"/>
      <c r="M63" s="820" t="n"/>
      <c r="N63" s="820" t="n"/>
      <c r="O63" s="821" t="n"/>
      <c r="P63" s="318" t="n"/>
      <c r="Q63" s="316" t="n"/>
      <c r="R63" s="316" t="n"/>
      <c r="S63" s="316" t="n"/>
      <c r="T63" s="316" t="n"/>
      <c r="U63" s="316" t="n"/>
      <c r="V63" s="316" t="n"/>
      <c r="W63" s="316" t="n"/>
      <c r="X63" s="316" t="n"/>
      <c r="Y63" s="316" t="n"/>
      <c r="Z63" s="316" t="n"/>
      <c r="AA63" s="316" t="n"/>
      <c r="AB63" s="316" t="n"/>
    </row>
    <row r="64" ht="27" customFormat="1" customHeight="1" s="317">
      <c r="A64" s="316" t="n"/>
      <c r="B64" s="318" t="n"/>
      <c r="C64" s="516" t="n"/>
      <c r="D64" s="517" t="inlineStr">
        <is>
          <t>Enfermería</t>
        </is>
      </c>
      <c r="E64" s="517" t="n"/>
      <c r="F64" s="518" t="n"/>
      <c r="G64" s="533" t="n">
        <v>0.210526315789474</v>
      </c>
      <c r="H64" s="820" t="n"/>
      <c r="I64" s="820" t="n"/>
      <c r="J64" s="821" t="n"/>
      <c r="K64" s="630" t="inlineStr">
        <is>
          <t xml:space="preserve">De los 19 recursos electrónicos solicitados por la academía 4 son usados por el programa. </t>
        </is>
      </c>
      <c r="L64" s="820" t="n"/>
      <c r="M64" s="820" t="n"/>
      <c r="N64" s="820" t="n"/>
      <c r="O64" s="821" t="n"/>
      <c r="P64" s="318" t="n"/>
      <c r="Q64" s="316" t="n"/>
      <c r="R64" s="316" t="n"/>
      <c r="S64" s="316" t="n"/>
      <c r="T64" s="316" t="n"/>
      <c r="U64" s="316" t="n"/>
      <c r="V64" s="316" t="n"/>
      <c r="W64" s="316" t="n"/>
      <c r="X64" s="316" t="n"/>
      <c r="Y64" s="316" t="n"/>
      <c r="Z64" s="316" t="n"/>
      <c r="AA64" s="316" t="n"/>
      <c r="AB64" s="316" t="n"/>
    </row>
    <row r="65" ht="27" customFormat="1" customHeight="1" s="317">
      <c r="A65" s="316" t="n"/>
      <c r="B65" s="318" t="n"/>
      <c r="C65" s="785" t="inlineStr">
        <is>
          <t>Música</t>
        </is>
      </c>
      <c r="D65" s="820" t="n"/>
      <c r="E65" s="820" t="n"/>
      <c r="F65" s="821" t="n"/>
      <c r="G65" s="533" t="n">
        <v>0.0526315789473684</v>
      </c>
      <c r="H65" s="820" t="n"/>
      <c r="I65" s="820" t="n"/>
      <c r="J65" s="821" t="n"/>
      <c r="K65" s="630" t="inlineStr">
        <is>
          <t>De las 19 bases de datos solicitadas por la academía 1 es usada por el programa</t>
        </is>
      </c>
      <c r="L65" s="820" t="n"/>
      <c r="M65" s="820" t="n"/>
      <c r="N65" s="820" t="n"/>
      <c r="O65" s="821" t="n"/>
      <c r="P65" s="318" t="n"/>
      <c r="Q65" s="316" t="n"/>
      <c r="R65" s="316" t="n"/>
      <c r="S65" s="316" t="n"/>
      <c r="T65" s="316" t="n"/>
      <c r="U65" s="316" t="n"/>
      <c r="V65" s="316" t="n"/>
      <c r="W65" s="316" t="n"/>
      <c r="X65" s="316" t="n"/>
      <c r="Y65" s="316" t="n"/>
      <c r="Z65" s="316" t="n"/>
      <c r="AA65" s="316" t="n"/>
      <c r="AB65" s="316" t="n"/>
    </row>
    <row r="66" ht="27" customFormat="1" customHeight="1" s="317">
      <c r="A66" s="316" t="n"/>
      <c r="B66" s="318" t="n"/>
      <c r="C66" s="785" t="inlineStr">
        <is>
          <t>Psicología</t>
        </is>
      </c>
      <c r="D66" s="820" t="n"/>
      <c r="E66" s="820" t="n"/>
      <c r="F66" s="821" t="n"/>
      <c r="G66" s="533" t="n">
        <v>0.105263157894737</v>
      </c>
      <c r="H66" s="820" t="n"/>
      <c r="I66" s="820" t="n"/>
      <c r="J66" s="821" t="n"/>
      <c r="K66" s="630" t="inlineStr">
        <is>
          <t>De las 19 bases de datos solicitadas por la academía 2 son usadas por el programa</t>
        </is>
      </c>
      <c r="L66" s="820" t="n"/>
      <c r="M66" s="820" t="n"/>
      <c r="N66" s="820" t="n"/>
      <c r="O66" s="821" t="n"/>
      <c r="P66" s="318" t="n"/>
      <c r="Q66" s="316" t="n"/>
      <c r="R66" s="316" t="n"/>
      <c r="S66" s="316" t="n"/>
      <c r="T66" s="316" t="n"/>
      <c r="U66" s="316" t="n"/>
      <c r="V66" s="316" t="n"/>
      <c r="W66" s="316" t="n"/>
      <c r="X66" s="316" t="n"/>
      <c r="Y66" s="316" t="n"/>
      <c r="Z66" s="316" t="n"/>
      <c r="AA66" s="316" t="n"/>
      <c r="AB66" s="316" t="n"/>
    </row>
    <row r="67" ht="27" customFormat="1" customHeight="1" s="317">
      <c r="A67" s="316" t="n"/>
      <c r="B67" s="318" t="n"/>
      <c r="C67" s="785" t="inlineStr">
        <is>
          <t>Tecnología en Gestión Turística y Hotelera</t>
        </is>
      </c>
      <c r="D67" s="820" t="n"/>
      <c r="E67" s="820" t="n"/>
      <c r="F67" s="821" t="n"/>
      <c r="G67" s="533" t="n">
        <v>0.157894736842105</v>
      </c>
      <c r="H67" s="820" t="n"/>
      <c r="I67" s="820" t="n"/>
      <c r="J67" s="821" t="n"/>
      <c r="K67" s="630" t="inlineStr">
        <is>
          <t xml:space="preserve">De los 19 recursos electrónicos solicitados por la academía 3 son usados por el programa. </t>
        </is>
      </c>
      <c r="L67" s="820" t="n"/>
      <c r="M67" s="820" t="n"/>
      <c r="N67" s="820" t="n"/>
      <c r="O67" s="821" t="n"/>
      <c r="P67" s="318" t="n"/>
      <c r="Q67" s="316" t="n"/>
      <c r="R67" s="316" t="n"/>
      <c r="S67" s="316" t="n"/>
      <c r="T67" s="316" t="n"/>
      <c r="U67" s="316" t="n"/>
      <c r="V67" s="316" t="n"/>
      <c r="W67" s="316" t="n"/>
      <c r="X67" s="316" t="n"/>
      <c r="Y67" s="316" t="n"/>
      <c r="Z67" s="316" t="n"/>
      <c r="AA67" s="316" t="n"/>
      <c r="AB67" s="316" t="n"/>
    </row>
    <row r="68" ht="27" customFormat="1" customHeight="1" s="317">
      <c r="A68" s="316" t="n"/>
      <c r="B68" s="318" t="n"/>
      <c r="C68" s="785" t="inlineStr">
        <is>
          <t>Esp. en Educación Ambiental y Desarrollo de la Comunidad</t>
        </is>
      </c>
      <c r="D68" s="820" t="n"/>
      <c r="E68" s="820" t="n"/>
      <c r="F68" s="821" t="n"/>
      <c r="G68" s="533" t="n">
        <v>0.1578947368421053</v>
      </c>
      <c r="H68" s="820" t="n"/>
      <c r="I68" s="820" t="n"/>
      <c r="J68" s="821" t="n"/>
      <c r="K68" s="630" t="inlineStr">
        <is>
          <t xml:space="preserve">De los 19 recursos electrónicos solicitados por la academía 3 son usados por el programa. </t>
        </is>
      </c>
      <c r="L68" s="820" t="n"/>
      <c r="M68" s="820" t="n"/>
      <c r="N68" s="820" t="n"/>
      <c r="O68" s="821" t="n"/>
      <c r="P68" s="318" t="n"/>
      <c r="Q68" s="316" t="n"/>
      <c r="R68" s="316" t="n"/>
      <c r="S68" s="316" t="n"/>
      <c r="T68" s="316" t="n"/>
      <c r="U68" s="316" t="n"/>
      <c r="V68" s="316" t="n"/>
      <c r="W68" s="316" t="n"/>
      <c r="X68" s="316" t="n"/>
      <c r="Y68" s="316" t="n"/>
      <c r="Z68" s="316" t="n"/>
      <c r="AA68" s="316" t="n"/>
      <c r="AB68" s="316" t="n"/>
    </row>
    <row r="69" ht="27" customFormat="1" customHeight="1" s="317">
      <c r="A69" s="316" t="n"/>
      <c r="B69" s="318" t="n"/>
      <c r="C69" s="785" t="inlineStr">
        <is>
          <t>Maestría en Educación</t>
        </is>
      </c>
      <c r="D69" s="820" t="n"/>
      <c r="E69" s="820" t="n"/>
      <c r="F69" s="821" t="n"/>
      <c r="G69" s="533" t="n">
        <v>0.263157894736842</v>
      </c>
      <c r="H69" s="820" t="n"/>
      <c r="I69" s="820" t="n"/>
      <c r="J69" s="821" t="n"/>
      <c r="K69" s="630" t="inlineStr">
        <is>
          <t>De las 19 bases de datos solicitadas por la academía 5 son usadas por el programa</t>
        </is>
      </c>
      <c r="L69" s="820" t="n"/>
      <c r="M69" s="820" t="n"/>
      <c r="N69" s="820" t="n"/>
      <c r="O69" s="821" t="n"/>
      <c r="P69" s="318" t="n"/>
      <c r="Q69" s="316" t="n"/>
      <c r="R69" s="316" t="n"/>
      <c r="S69" s="316" t="n"/>
      <c r="T69" s="316" t="n"/>
      <c r="U69" s="316" t="n"/>
      <c r="V69" s="316" t="n"/>
      <c r="W69" s="316" t="n"/>
      <c r="X69" s="316" t="n"/>
      <c r="Y69" s="316" t="n"/>
      <c r="Z69" s="316" t="n"/>
      <c r="AA69" s="316" t="n"/>
      <c r="AB69" s="316" t="n"/>
    </row>
    <row r="70" ht="27" customFormat="1" customHeight="1" s="317">
      <c r="A70" s="316" t="n"/>
      <c r="B70" s="318" t="n"/>
      <c r="C70" s="785" t="inlineStr">
        <is>
          <t>Esp. en Gerencia para el Desarrollo Organizacional</t>
        </is>
      </c>
      <c r="D70" s="820" t="n"/>
      <c r="E70" s="820" t="n"/>
      <c r="F70" s="821" t="n"/>
      <c r="G70" s="533" t="n">
        <v>0.210526315789474</v>
      </c>
      <c r="H70" s="820" t="n"/>
      <c r="I70" s="820" t="n"/>
      <c r="J70" s="821" t="n"/>
      <c r="K70" s="630" t="inlineStr">
        <is>
          <t>De los 19 recursos electrónicos solicitados por la academía 4 son usados por programa</t>
        </is>
      </c>
      <c r="L70" s="820" t="n"/>
      <c r="M70" s="820" t="n"/>
      <c r="N70" s="820" t="n"/>
      <c r="O70" s="821" t="n"/>
      <c r="P70" s="318" t="n"/>
      <c r="Q70" s="316" t="n"/>
      <c r="R70" s="316" t="n"/>
      <c r="S70" s="316" t="n"/>
      <c r="T70" s="316" t="n"/>
      <c r="U70" s="316" t="n"/>
      <c r="V70" s="316" t="n"/>
      <c r="W70" s="316" t="n"/>
      <c r="X70" s="316" t="n"/>
      <c r="Y70" s="316" t="n"/>
      <c r="Z70" s="316" t="n"/>
      <c r="AA70" s="316" t="n"/>
      <c r="AB70" s="316" t="n"/>
    </row>
    <row r="71" ht="27" customFormat="1" customHeight="1" s="317">
      <c r="A71" s="316" t="n"/>
      <c r="B71" s="318" t="n"/>
      <c r="C71" s="785" t="inlineStr">
        <is>
          <t>Esp. Gestión de Sistemas de Información Gerencial</t>
        </is>
      </c>
      <c r="D71" s="820" t="n"/>
      <c r="E71" s="820" t="n"/>
      <c r="F71" s="821" t="n"/>
      <c r="G71" s="533" t="n">
        <v>0.157894736842105</v>
      </c>
      <c r="H71" s="820" t="n"/>
      <c r="I71" s="820" t="n"/>
      <c r="J71" s="821" t="n"/>
      <c r="K71" s="630" t="inlineStr">
        <is>
          <t>De las 19 bases de datos solicitadas por la academía 3 es usada por el programa</t>
        </is>
      </c>
      <c r="L71" s="820" t="n"/>
      <c r="M71" s="820" t="n"/>
      <c r="N71" s="820" t="n"/>
      <c r="O71" s="821" t="n"/>
      <c r="P71" s="318" t="n"/>
      <c r="Q71" s="316" t="n"/>
      <c r="R71" s="316" t="n"/>
      <c r="S71" s="316" t="n"/>
      <c r="T71" s="316" t="n"/>
      <c r="U71" s="316" t="n"/>
      <c r="V71" s="316" t="n"/>
      <c r="W71" s="316" t="n"/>
      <c r="X71" s="316" t="n"/>
      <c r="Y71" s="316" t="n"/>
      <c r="Z71" s="316" t="n"/>
      <c r="AA71" s="316" t="n"/>
      <c r="AB71" s="316" t="n"/>
    </row>
    <row r="72" ht="27" customFormat="1" customHeight="1" s="317">
      <c r="A72" s="316" t="n"/>
      <c r="B72" s="318" t="n"/>
      <c r="C72" s="785" t="inlineStr">
        <is>
          <t>Esp. Negocios y Comercio Electrónico</t>
        </is>
      </c>
      <c r="D72" s="820" t="n"/>
      <c r="E72" s="820" t="n"/>
      <c r="F72" s="821" t="n"/>
      <c r="G72" s="533" t="n">
        <v>0.157894736842105</v>
      </c>
      <c r="H72" s="820" t="n"/>
      <c r="I72" s="820" t="n"/>
      <c r="J72" s="821" t="n"/>
      <c r="K72" s="630" t="inlineStr">
        <is>
          <t>De las 19 bases de datos solicitadas por la academía 3 es usada por el programa</t>
        </is>
      </c>
      <c r="L72" s="820" t="n"/>
      <c r="M72" s="820" t="n"/>
      <c r="N72" s="820" t="n"/>
      <c r="O72" s="821" t="n"/>
      <c r="P72" s="318" t="n"/>
      <c r="Q72" s="316" t="n"/>
      <c r="R72" s="316" t="n"/>
      <c r="S72" s="316" t="n"/>
      <c r="T72" s="316" t="n"/>
      <c r="U72" s="316" t="n"/>
      <c r="V72" s="316" t="n"/>
      <c r="W72" s="316" t="n"/>
      <c r="X72" s="316" t="n"/>
      <c r="Y72" s="316" t="n"/>
      <c r="Z72" s="316" t="n"/>
      <c r="AA72" s="316" t="n"/>
      <c r="AB72" s="316" t="n"/>
    </row>
    <row r="73" ht="27" customFormat="1" customHeight="1" s="317">
      <c r="A73" s="316" t="n"/>
      <c r="B73" s="318" t="n"/>
      <c r="C73" s="785" t="inlineStr">
        <is>
          <t>Maestría en Ciencias Ambientales</t>
        </is>
      </c>
      <c r="D73" s="820" t="n"/>
      <c r="E73" s="820" t="n"/>
      <c r="F73" s="821" t="n"/>
      <c r="G73" s="533" t="n">
        <v>0.157894736842105</v>
      </c>
      <c r="H73" s="820" t="n"/>
      <c r="I73" s="820" t="n"/>
      <c r="J73" s="821" t="n"/>
      <c r="K73" s="630" t="inlineStr">
        <is>
          <t xml:space="preserve">De los 19 recursos electrónicos solicitados por la academía 3 son usados por el programa. </t>
        </is>
      </c>
      <c r="L73" s="820" t="n"/>
      <c r="M73" s="820" t="n"/>
      <c r="N73" s="820" t="n"/>
      <c r="O73" s="821" t="n"/>
      <c r="P73" s="318" t="n"/>
      <c r="Q73" s="316" t="n"/>
      <c r="R73" s="316" t="n"/>
      <c r="S73" s="316" t="n"/>
      <c r="T73" s="316" t="n"/>
      <c r="U73" s="316" t="n"/>
      <c r="V73" s="316" t="n"/>
      <c r="W73" s="316" t="n"/>
      <c r="X73" s="316" t="n"/>
      <c r="Y73" s="316" t="n"/>
      <c r="Z73" s="316" t="n"/>
      <c r="AA73" s="316" t="n"/>
      <c r="AB73" s="316" t="n"/>
    </row>
    <row r="74" ht="27" customFormat="1" customHeight="1" s="317">
      <c r="A74" s="316" t="n"/>
      <c r="B74" s="318" t="n"/>
      <c r="C74" s="785" t="inlineStr">
        <is>
          <t>Esp. en Procesos Pedagógicos del Entrenamiento Deportivo</t>
        </is>
      </c>
      <c r="D74" s="820" t="n"/>
      <c r="E74" s="820" t="n"/>
      <c r="F74" s="821" t="n"/>
      <c r="G74" s="533" t="n">
        <v>0.105263157894737</v>
      </c>
      <c r="H74" s="820" t="n"/>
      <c r="I74" s="820" t="n"/>
      <c r="J74" s="821" t="n"/>
      <c r="K74" s="630" t="inlineStr">
        <is>
          <t>De las 19 bases de datos solicitadas por la academía 2 son usadas por el programa</t>
        </is>
      </c>
      <c r="L74" s="820" t="n"/>
      <c r="M74" s="820" t="n"/>
      <c r="N74" s="820" t="n"/>
      <c r="O74" s="821" t="n"/>
      <c r="P74" s="318" t="n"/>
      <c r="Q74" s="316" t="n"/>
      <c r="R74" s="316" t="n"/>
      <c r="S74" s="316" t="n"/>
      <c r="T74" s="316" t="n"/>
      <c r="U74" s="316" t="n"/>
      <c r="V74" s="316" t="n"/>
      <c r="W74" s="316" t="n"/>
      <c r="X74" s="316" t="n"/>
      <c r="Y74" s="316" t="n"/>
      <c r="Z74" s="316" t="n"/>
      <c r="AA74" s="316" t="n"/>
      <c r="AB74" s="316" t="n"/>
    </row>
    <row r="75" customFormat="1" s="317">
      <c r="A75" s="316" t="n"/>
      <c r="B75" s="318" t="n"/>
      <c r="C75" s="788" t="n"/>
      <c r="D75" s="812" t="n"/>
      <c r="E75" s="812" t="n"/>
      <c r="F75" s="812" t="n"/>
      <c r="G75" s="788" t="n"/>
      <c r="H75" s="812" t="n"/>
      <c r="I75" s="812" t="n"/>
      <c r="J75" s="812" t="n"/>
      <c r="K75" s="788" t="n"/>
      <c r="L75" s="812" t="n"/>
      <c r="M75" s="812" t="n"/>
      <c r="N75" s="812" t="n"/>
      <c r="O75" s="812" t="n"/>
      <c r="P75" s="318" t="n"/>
      <c r="Q75" s="316" t="n"/>
      <c r="R75" s="316" t="n"/>
      <c r="S75" s="316" t="n"/>
      <c r="T75" s="316" t="n"/>
      <c r="U75" s="316" t="n"/>
      <c r="V75" s="316" t="n"/>
      <c r="W75" s="316" t="n"/>
      <c r="X75" s="316" t="n"/>
      <c r="Y75" s="316" t="n"/>
      <c r="Z75" s="316" t="n"/>
      <c r="AA75" s="316" t="n"/>
      <c r="AB75" s="316" t="n"/>
    </row>
    <row r="76" customFormat="1" s="317">
      <c r="A76" s="316" t="n"/>
      <c r="B76" s="318" t="n"/>
      <c r="C76" s="349" t="n"/>
      <c r="D76" s="350" t="n"/>
      <c r="E76" s="350" t="n"/>
      <c r="F76" s="350" t="n"/>
      <c r="G76" s="350" t="n"/>
      <c r="H76" s="350" t="n"/>
      <c r="I76" s="350" t="n"/>
      <c r="J76" s="350" t="n"/>
      <c r="K76" s="350" t="n"/>
      <c r="L76" s="350" t="n"/>
      <c r="M76" s="350" t="n"/>
      <c r="N76" s="350" t="n"/>
      <c r="O76" s="350" t="n"/>
      <c r="P76" s="318" t="n"/>
      <c r="Q76" s="316" t="n"/>
      <c r="R76" s="316" t="n"/>
      <c r="S76" s="316" t="n"/>
      <c r="T76" s="316" t="n"/>
      <c r="U76" s="316" t="n"/>
      <c r="V76" s="316" t="n"/>
      <c r="W76" s="316" t="n"/>
      <c r="X76" s="316" t="n"/>
      <c r="Y76" s="316" t="n"/>
      <c r="Z76" s="316" t="n"/>
      <c r="AA76" s="316" t="n"/>
      <c r="AB76" s="316" t="n"/>
    </row>
    <row r="77" customFormat="1" s="317">
      <c r="A77" s="316" t="n"/>
      <c r="B77" s="318" t="n"/>
      <c r="C77" s="349" t="n"/>
      <c r="D77" s="350" t="n"/>
      <c r="E77" s="350" t="n"/>
      <c r="F77" s="350" t="n"/>
      <c r="G77" s="350" t="n"/>
      <c r="H77" s="350" t="n"/>
      <c r="I77" s="350" t="n"/>
      <c r="J77" s="350" t="n"/>
      <c r="K77" s="350" t="n"/>
      <c r="L77" s="350" t="n"/>
      <c r="M77" s="350" t="n"/>
      <c r="N77" s="350" t="n"/>
      <c r="O77" s="350" t="n"/>
      <c r="P77" s="318" t="n"/>
      <c r="Q77" s="316" t="n"/>
      <c r="R77" s="316" t="n"/>
      <c r="S77" s="316" t="n"/>
      <c r="T77" s="316" t="n"/>
      <c r="U77" s="316" t="n"/>
      <c r="V77" s="316" t="n"/>
      <c r="W77" s="316" t="n"/>
      <c r="X77" s="316" t="n"/>
      <c r="Y77" s="316" t="n"/>
      <c r="Z77" s="316" t="n"/>
      <c r="AA77" s="316" t="n"/>
      <c r="AB77" s="316" t="n"/>
    </row>
    <row r="78" customFormat="1" s="317">
      <c r="A78" s="316" t="n"/>
      <c r="B78" s="318" t="n"/>
      <c r="C78" s="349" t="n"/>
      <c r="D78" s="350" t="n"/>
      <c r="E78" s="350" t="n"/>
      <c r="F78" s="350" t="n"/>
      <c r="G78" s="350" t="n"/>
      <c r="H78" s="350" t="n"/>
      <c r="I78" s="350" t="n"/>
      <c r="J78" s="350" t="n"/>
      <c r="K78" s="350" t="n"/>
      <c r="L78" s="350" t="n"/>
      <c r="M78" s="350" t="n"/>
      <c r="N78" s="350" t="n"/>
      <c r="O78" s="350" t="n"/>
      <c r="P78" s="318" t="n"/>
      <c r="Q78" s="316" t="n"/>
      <c r="R78" s="316" t="n"/>
      <c r="S78" s="316" t="n"/>
      <c r="T78" s="316" t="n"/>
      <c r="U78" s="316" t="n"/>
      <c r="V78" s="316" t="n"/>
      <c r="W78" s="316" t="n"/>
      <c r="X78" s="316" t="n"/>
      <c r="Y78" s="316" t="n"/>
      <c r="Z78" s="316" t="n"/>
      <c r="AA78" s="316" t="n"/>
      <c r="AB78" s="316" t="n"/>
    </row>
    <row r="81" customFormat="1" s="260">
      <c r="C81" s="259" t="n"/>
      <c r="D81" s="259" t="n"/>
      <c r="E81" s="259" t="n"/>
      <c r="F81" s="259" t="n"/>
      <c r="G81" s="259" t="n"/>
      <c r="H81" s="259" t="n"/>
      <c r="I81" s="259" t="n"/>
      <c r="J81" s="259" t="n"/>
      <c r="K81" s="259" t="n"/>
      <c r="L81" s="259" t="n"/>
      <c r="M81" s="259" t="n"/>
      <c r="N81" s="259" t="n"/>
      <c r="O81" s="259" t="n"/>
    </row>
    <row r="82" customFormat="1" s="260">
      <c r="C82" s="259" t="n"/>
      <c r="D82" s="259" t="n"/>
      <c r="E82" s="259" t="n"/>
      <c r="F82" s="259" t="n"/>
      <c r="G82" s="259" t="n"/>
      <c r="H82" s="259" t="n"/>
      <c r="I82" s="259" t="n"/>
      <c r="J82" s="259" t="n"/>
      <c r="K82" s="259" t="n"/>
      <c r="L82" s="259" t="n"/>
      <c r="M82" s="259" t="n"/>
      <c r="N82" s="259" t="n"/>
      <c r="O82" s="259" t="n"/>
    </row>
    <row r="83" customFormat="1" s="260">
      <c r="C83" s="259" t="n"/>
      <c r="D83" s="259" t="n"/>
      <c r="E83" s="259" t="n"/>
      <c r="F83" s="259" t="n"/>
      <c r="G83" s="259" t="n"/>
      <c r="H83" s="259" t="n"/>
      <c r="I83" s="259" t="n"/>
      <c r="J83" s="259" t="n"/>
      <c r="K83" s="259" t="n"/>
      <c r="L83" s="259" t="n"/>
      <c r="M83" s="259" t="n"/>
      <c r="N83" s="259" t="n"/>
      <c r="O83" s="259" t="n"/>
    </row>
    <row r="84" customFormat="1" s="260">
      <c r="C84" s="259" t="n"/>
      <c r="D84" s="259" t="n"/>
      <c r="E84" s="259" t="n"/>
      <c r="F84" s="259" t="n"/>
      <c r="G84" s="259" t="n"/>
      <c r="H84" s="259" t="n"/>
      <c r="I84" s="259" t="n"/>
      <c r="J84" s="259" t="n"/>
      <c r="K84" s="259" t="n"/>
      <c r="L84" s="259" t="n"/>
      <c r="M84" s="259" t="n"/>
      <c r="N84" s="259" t="n"/>
      <c r="O84" s="259" t="n"/>
    </row>
    <row r="85" customFormat="1" s="260">
      <c r="C85" s="259" t="n"/>
      <c r="D85" s="259" t="n"/>
      <c r="E85" s="259" t="n"/>
      <c r="F85" s="259" t="n"/>
      <c r="G85" s="259" t="n"/>
      <c r="H85" s="259" t="n"/>
      <c r="I85" s="259" t="n"/>
      <c r="J85" s="259" t="n"/>
      <c r="K85" s="259" t="n"/>
      <c r="L85" s="259" t="n"/>
      <c r="M85" s="259" t="n"/>
      <c r="N85" s="259" t="n"/>
      <c r="O85" s="259" t="n"/>
    </row>
    <row r="86" customFormat="1" s="260">
      <c r="C86" s="259" t="n"/>
      <c r="D86" s="259" t="n"/>
      <c r="E86" s="259" t="n"/>
      <c r="F86" s="259" t="n"/>
      <c r="G86" s="259" t="n"/>
      <c r="H86" s="259" t="n"/>
      <c r="I86" s="259" t="n"/>
      <c r="J86" s="259" t="n"/>
      <c r="K86" s="259" t="n"/>
      <c r="L86" s="259" t="n"/>
      <c r="M86" s="259" t="n"/>
      <c r="N86" s="259" t="n"/>
      <c r="O86" s="259" t="n"/>
    </row>
    <row r="87" customFormat="1" s="260">
      <c r="C87" s="259" t="n"/>
      <c r="D87" s="259" t="n"/>
      <c r="E87" s="259" t="n"/>
      <c r="F87" s="259" t="n"/>
      <c r="G87" s="355" t="inlineStr">
        <is>
          <t>Estratégico</t>
        </is>
      </c>
      <c r="H87" s="262" t="n"/>
      <c r="I87" s="262" t="n"/>
      <c r="J87" s="355" t="inlineStr">
        <is>
          <t>Eficacia</t>
        </is>
      </c>
      <c r="K87" s="259" t="n"/>
      <c r="L87" s="259" t="n"/>
      <c r="M87" s="259" t="n"/>
      <c r="N87" s="259" t="n"/>
      <c r="O87" s="259" t="n"/>
    </row>
    <row r="88" customFormat="1" s="260">
      <c r="C88" s="259" t="n"/>
      <c r="D88" s="259" t="n"/>
      <c r="E88" s="259" t="n"/>
      <c r="F88" s="259" t="n"/>
      <c r="G88" s="355" t="inlineStr">
        <is>
          <t>Misional</t>
        </is>
      </c>
      <c r="H88" s="262" t="n"/>
      <c r="I88" s="262" t="n"/>
      <c r="J88" s="355" t="inlineStr">
        <is>
          <t>Eficiencia</t>
        </is>
      </c>
      <c r="K88" s="259" t="n"/>
      <c r="L88" s="259" t="n"/>
      <c r="M88" s="259" t="n"/>
      <c r="N88" s="259" t="n"/>
      <c r="O88" s="259" t="n"/>
    </row>
    <row r="89" customFormat="1" s="260">
      <c r="C89" s="259" t="n"/>
      <c r="D89" s="259" t="n"/>
      <c r="E89" s="259" t="n"/>
      <c r="F89" s="259" t="n"/>
      <c r="G89" s="355" t="inlineStr">
        <is>
          <t>Apoyo</t>
        </is>
      </c>
      <c r="H89" s="262" t="n"/>
      <c r="I89" s="262" t="n"/>
      <c r="J89" s="355" t="inlineStr">
        <is>
          <t>Acreditación</t>
        </is>
      </c>
      <c r="K89" s="259" t="n"/>
      <c r="L89" s="259" t="n"/>
      <c r="M89" s="259" t="n"/>
      <c r="N89" s="259" t="n"/>
      <c r="O89" s="259" t="n"/>
    </row>
    <row r="90" customFormat="1" s="260">
      <c r="C90" s="259" t="n"/>
      <c r="D90" s="259" t="n"/>
      <c r="E90" s="259" t="n"/>
      <c r="F90" s="259" t="n"/>
      <c r="G90" s="355" t="inlineStr">
        <is>
          <t>Seguimiento, Medición, Análisis y Evaluación</t>
        </is>
      </c>
      <c r="H90" s="262" t="n"/>
      <c r="I90" s="262" t="n"/>
      <c r="J90" s="355" t="inlineStr">
        <is>
          <t>Positiva</t>
        </is>
      </c>
      <c r="K90" s="259" t="n"/>
      <c r="L90" s="259" t="n"/>
      <c r="M90" s="259" t="n"/>
      <c r="N90" s="259" t="n"/>
      <c r="O90" s="259" t="n"/>
    </row>
    <row r="91" customFormat="1" s="260">
      <c r="C91" s="259" t="n"/>
      <c r="D91" s="259" t="n"/>
      <c r="E91" s="259" t="n"/>
      <c r="F91" s="259" t="n"/>
      <c r="G91" s="355" t="inlineStr">
        <is>
          <t>Direccionamiento Estratégico</t>
        </is>
      </c>
      <c r="H91" s="262" t="n"/>
      <c r="I91" s="262" t="n"/>
      <c r="J91" s="355" t="inlineStr">
        <is>
          <t>Negativa</t>
        </is>
      </c>
      <c r="K91" s="259" t="n"/>
      <c r="L91" s="259" t="n"/>
      <c r="M91" s="259" t="n"/>
      <c r="N91" s="259" t="n"/>
      <c r="O91" s="259" t="n"/>
    </row>
    <row r="92" customFormat="1" s="260">
      <c r="C92" s="259" t="n"/>
      <c r="D92" s="259" t="n"/>
      <c r="E92" s="259" t="n"/>
      <c r="F92" s="259" t="n"/>
      <c r="G92" s="355" t="inlineStr">
        <is>
          <t>Planeación Institucional</t>
        </is>
      </c>
      <c r="H92" s="262" t="n"/>
      <c r="I92" s="262" t="n"/>
      <c r="J92" s="355" t="inlineStr">
        <is>
          <t>Por Unidad Regional</t>
        </is>
      </c>
      <c r="K92" s="259" t="n"/>
      <c r="L92" s="259" t="n"/>
      <c r="M92" s="259" t="n"/>
      <c r="N92" s="259" t="n"/>
      <c r="O92" s="259" t="n"/>
    </row>
    <row r="93" customFormat="1" s="260">
      <c r="C93" s="259" t="n"/>
      <c r="D93" s="259" t="n"/>
      <c r="E93" s="259" t="n"/>
      <c r="F93" s="259" t="n"/>
      <c r="G93" s="355" t="inlineStr">
        <is>
          <t>Proyectos Especiales y Relaciones Interinstitucionales</t>
        </is>
      </c>
      <c r="H93" s="262" t="n"/>
      <c r="I93" s="262" t="n"/>
      <c r="J93" s="355" t="inlineStr">
        <is>
          <t>Por Facultad</t>
        </is>
      </c>
      <c r="K93" s="259" t="n"/>
      <c r="L93" s="259" t="n"/>
      <c r="M93" s="259" t="n"/>
      <c r="N93" s="259" t="n"/>
      <c r="O93" s="259" t="n"/>
    </row>
    <row r="94" customFormat="1" s="260">
      <c r="C94" s="259" t="n"/>
      <c r="D94" s="259" t="n"/>
      <c r="E94" s="259" t="n"/>
      <c r="F94" s="259" t="n"/>
      <c r="G94" s="355" t="inlineStr">
        <is>
          <t>Sistemas Integrados</t>
        </is>
      </c>
      <c r="H94" s="262" t="n"/>
      <c r="I94" s="262" t="n"/>
      <c r="J94" s="355" t="inlineStr">
        <is>
          <t>Por Programa Académico</t>
        </is>
      </c>
      <c r="K94" s="259" t="n"/>
      <c r="L94" s="259" t="n"/>
      <c r="M94" s="259" t="n"/>
      <c r="N94" s="259" t="n"/>
      <c r="O94" s="259" t="n"/>
    </row>
    <row r="95" customFormat="1" s="260">
      <c r="C95" s="259" t="n"/>
      <c r="D95" s="259" t="n"/>
      <c r="E95" s="259" t="n"/>
      <c r="F95" s="259" t="n"/>
      <c r="G95" s="355" t="inlineStr">
        <is>
          <t>Autoevaluación y Acreditación</t>
        </is>
      </c>
      <c r="H95" s="262" t="n"/>
      <c r="I95" s="262" t="n"/>
      <c r="J95" s="355" t="inlineStr">
        <is>
          <t>Por área</t>
        </is>
      </c>
      <c r="K95" s="259" t="n"/>
      <c r="L95" s="259" t="n"/>
      <c r="M95" s="259" t="n"/>
      <c r="N95" s="259" t="n"/>
      <c r="O95" s="259" t="n"/>
    </row>
    <row r="96" customFormat="1" s="260">
      <c r="C96" s="259" t="n"/>
      <c r="D96" s="259" t="n"/>
      <c r="E96" s="259" t="n"/>
      <c r="F96" s="259" t="n"/>
      <c r="G96" s="355" t="inlineStr">
        <is>
          <t>Comunicaciones</t>
        </is>
      </c>
      <c r="H96" s="262" t="n"/>
      <c r="I96" s="262" t="n"/>
      <c r="J96" s="355" t="inlineStr">
        <is>
          <t>Por Laboratorio</t>
        </is>
      </c>
      <c r="K96" s="259" t="n"/>
      <c r="L96" s="259" t="n"/>
      <c r="M96" s="259" t="n"/>
      <c r="N96" s="259" t="n"/>
      <c r="O96" s="259" t="n"/>
    </row>
    <row r="97" customFormat="1" s="260">
      <c r="C97" s="259" t="n"/>
      <c r="D97" s="259" t="n"/>
      <c r="E97" s="259" t="n"/>
      <c r="F97" s="259" t="n"/>
      <c r="G97" s="355" t="inlineStr">
        <is>
          <t>Formación y Aprendizaje</t>
        </is>
      </c>
      <c r="H97" s="262" t="n"/>
      <c r="I97" s="262" t="n"/>
      <c r="J97" s="355" t="inlineStr">
        <is>
          <t>Otros</t>
        </is>
      </c>
      <c r="K97" s="259" t="n"/>
      <c r="L97" s="259" t="n"/>
      <c r="M97" s="259" t="n"/>
      <c r="N97" s="259" t="n"/>
      <c r="O97" s="259" t="n"/>
    </row>
    <row r="98" customFormat="1" s="260">
      <c r="C98" s="259" t="n"/>
      <c r="D98" s="259" t="n"/>
      <c r="E98" s="259" t="n"/>
      <c r="F98" s="259" t="n"/>
      <c r="G98" s="355" t="inlineStr">
        <is>
          <t>Ciencia, Tecnología e Innovación</t>
        </is>
      </c>
      <c r="H98" s="262" t="n"/>
      <c r="I98" s="262" t="n"/>
      <c r="J98" s="355" t="inlineStr">
        <is>
          <t>No Aplica</t>
        </is>
      </c>
      <c r="K98" s="259" t="n"/>
      <c r="L98" s="259" t="n"/>
      <c r="M98" s="259" t="n"/>
      <c r="N98" s="259" t="n"/>
      <c r="O98" s="259" t="n"/>
    </row>
    <row r="99">
      <c r="G99" s="355" t="inlineStr">
        <is>
          <t>Interacción Social Universitaria</t>
        </is>
      </c>
      <c r="H99" s="262" t="n"/>
      <c r="I99" s="262" t="n"/>
      <c r="J99" s="262" t="n"/>
      <c r="K99" s="259" t="n"/>
      <c r="L99" s="259" t="n"/>
    </row>
    <row r="100">
      <c r="G100" s="355" t="inlineStr">
        <is>
          <t>Bienestar Universitario</t>
        </is>
      </c>
      <c r="H100" s="262" t="n"/>
      <c r="I100" s="262" t="n"/>
      <c r="J100" s="262" t="n"/>
      <c r="K100" s="259" t="n"/>
      <c r="L100" s="259" t="n"/>
    </row>
    <row r="101">
      <c r="G101" s="355" t="inlineStr">
        <is>
          <t>Admisiones y Registro</t>
        </is>
      </c>
      <c r="H101" s="262" t="n"/>
      <c r="I101" s="262" t="n"/>
      <c r="J101" s="262" t="n"/>
      <c r="K101" s="259" t="n"/>
      <c r="L101" s="259" t="n"/>
    </row>
    <row r="102">
      <c r="G102" s="355" t="inlineStr">
        <is>
          <t>Graduados</t>
        </is>
      </c>
      <c r="H102" s="262" t="n"/>
      <c r="I102" s="262" t="n"/>
      <c r="J102" s="262" t="n"/>
      <c r="K102" s="259" t="n"/>
      <c r="L102" s="259" t="n"/>
    </row>
    <row r="103">
      <c r="G103" s="355" t="inlineStr">
        <is>
          <t>Dialogando con el Mundo</t>
        </is>
      </c>
      <c r="H103" s="262" t="n"/>
      <c r="I103" s="262" t="n"/>
      <c r="J103" s="262" t="n"/>
      <c r="K103" s="259" t="n"/>
      <c r="L103" s="259" t="n"/>
    </row>
    <row r="104">
      <c r="G104" s="355" t="inlineStr">
        <is>
          <t>Talento Humano</t>
        </is>
      </c>
      <c r="H104" s="262" t="n"/>
      <c r="I104" s="262" t="n"/>
      <c r="J104" s="262" t="n"/>
      <c r="K104" s="259" t="n"/>
      <c r="L104" s="259" t="n"/>
    </row>
    <row r="105">
      <c r="G105" s="355" t="inlineStr">
        <is>
          <t>Jurídica</t>
        </is>
      </c>
      <c r="H105" s="262" t="n"/>
      <c r="I105" s="262" t="n"/>
      <c r="J105" s="262" t="n"/>
      <c r="K105" s="259" t="n"/>
      <c r="L105" s="259" t="n"/>
    </row>
    <row r="106">
      <c r="G106" s="355" t="inlineStr">
        <is>
          <t>Financiera</t>
        </is>
      </c>
      <c r="H106" s="262" t="n"/>
      <c r="I106" s="262" t="n"/>
      <c r="J106" s="262" t="n"/>
      <c r="K106" s="259" t="n"/>
      <c r="L106" s="259" t="n"/>
    </row>
    <row r="107">
      <c r="G107" s="355" t="inlineStr">
        <is>
          <t>Sistemas y Tecnología</t>
        </is>
      </c>
      <c r="H107" s="262" t="n"/>
      <c r="I107" s="262" t="n"/>
      <c r="J107" s="262" t="n"/>
      <c r="K107" s="259" t="n"/>
      <c r="L107" s="259" t="n"/>
    </row>
    <row r="108">
      <c r="G108" s="355" t="inlineStr">
        <is>
          <t>Bienes y Servicios</t>
        </is>
      </c>
      <c r="H108" s="262" t="n"/>
      <c r="I108" s="262" t="n"/>
      <c r="J108" s="262" t="n"/>
      <c r="K108" s="259" t="n"/>
      <c r="L108" s="259" t="n"/>
    </row>
    <row r="109">
      <c r="G109" s="355" t="inlineStr">
        <is>
          <t>Documental</t>
        </is>
      </c>
      <c r="H109" s="262" t="n"/>
      <c r="I109" s="262" t="n"/>
      <c r="J109" s="262" t="n"/>
    </row>
    <row r="110">
      <c r="G110" s="355" t="inlineStr">
        <is>
          <t>Apoyo Académico</t>
        </is>
      </c>
      <c r="H110" s="262" t="n"/>
      <c r="I110" s="262" t="n"/>
      <c r="J110" s="262" t="n"/>
    </row>
    <row r="111">
      <c r="G111" s="355" t="inlineStr">
        <is>
          <t>Control Interno</t>
        </is>
      </c>
      <c r="H111" s="262" t="n"/>
      <c r="I111" s="262" t="n"/>
      <c r="J111" s="262" t="n"/>
    </row>
    <row r="112">
      <c r="G112" s="355" t="inlineStr">
        <is>
          <t>Control Disciplinario</t>
        </is>
      </c>
      <c r="H112" s="262" t="n"/>
      <c r="I112" s="262" t="n"/>
      <c r="J112" s="262" t="n"/>
    </row>
    <row r="113">
      <c r="G113" s="355" t="inlineStr">
        <is>
          <t>Servicio de Atención al Ciudadano</t>
        </is>
      </c>
      <c r="H113" s="262" t="n"/>
      <c r="I113" s="262" t="n"/>
      <c r="J113" s="262" t="n"/>
    </row>
  </sheetData>
  <sheetProtection selectLockedCells="0" selectUnlockedCells="0" algorithmName="SHA-512" sheet="1" objects="1" insertRows="1" insertHyperlinks="1" autoFilter="1" scenarios="1" formatColumns="1" deleteColumns="1" insertColumns="1" pivotTables="1" deleteRows="1" formatCells="1" saltValue="hu9+VwCRUNeieru3n3EyXw==" formatRows="1" sort="1" spinCount="100000" hashValue="Hp+I6iylWRf4u/yDGvq4t+l7WPkwMeO0Qzv3zb+kbp0P+AC8GVUapOK40RSCEcqfUPYz0hzrjj/Yrm+/vr52KA=="/>
  <mergeCells count="128">
    <mergeCell ref="L17:M17"/>
    <mergeCell ref="C61:F61"/>
    <mergeCell ref="C52:O52"/>
    <mergeCell ref="J35:O40"/>
    <mergeCell ref="G55:J55"/>
    <mergeCell ref="C72:F72"/>
    <mergeCell ref="K54:O54"/>
    <mergeCell ref="K55:O55"/>
    <mergeCell ref="K64:O64"/>
    <mergeCell ref="J41:O41"/>
    <mergeCell ref="B2:C4"/>
    <mergeCell ref="G72:J72"/>
    <mergeCell ref="C62:F62"/>
    <mergeCell ref="K72:O72"/>
    <mergeCell ref="C15:O15"/>
    <mergeCell ref="G71:J71"/>
    <mergeCell ref="J43:O43"/>
    <mergeCell ref="K56:O56"/>
    <mergeCell ref="C73:F73"/>
    <mergeCell ref="J20:K22"/>
    <mergeCell ref="J42:O42"/>
    <mergeCell ref="E6:L6"/>
    <mergeCell ref="K71:O71"/>
    <mergeCell ref="C26:O26"/>
    <mergeCell ref="C54:F54"/>
    <mergeCell ref="C63:F63"/>
    <mergeCell ref="C17:D17"/>
    <mergeCell ref="G57:J57"/>
    <mergeCell ref="C16:O16"/>
    <mergeCell ref="G66:J66"/>
    <mergeCell ref="K73:O73"/>
    <mergeCell ref="G53:J53"/>
    <mergeCell ref="C56:F56"/>
    <mergeCell ref="M5:O5"/>
    <mergeCell ref="G74:J74"/>
    <mergeCell ref="K66:O66"/>
    <mergeCell ref="G68:J68"/>
    <mergeCell ref="G58:J58"/>
    <mergeCell ref="K74:O74"/>
    <mergeCell ref="K68:O68"/>
    <mergeCell ref="L23:M24"/>
    <mergeCell ref="N23:O24"/>
    <mergeCell ref="C14:D14"/>
    <mergeCell ref="C67:F67"/>
    <mergeCell ref="E14:O14"/>
    <mergeCell ref="M6:O6"/>
    <mergeCell ref="G75:J75"/>
    <mergeCell ref="K60:O60"/>
    <mergeCell ref="C20:D22"/>
    <mergeCell ref="J17:K17"/>
    <mergeCell ref="C69:F69"/>
    <mergeCell ref="E12:H12"/>
    <mergeCell ref="G67:J67"/>
    <mergeCell ref="H17:I17"/>
    <mergeCell ref="G61:J61"/>
    <mergeCell ref="K12:O12"/>
    <mergeCell ref="G70:J70"/>
    <mergeCell ref="K70:O70"/>
    <mergeCell ref="C27:I43"/>
    <mergeCell ref="G62:J62"/>
    <mergeCell ref="E24:G24"/>
    <mergeCell ref="K65:O65"/>
    <mergeCell ref="E17:G17"/>
    <mergeCell ref="L20:O20"/>
    <mergeCell ref="K57:O57"/>
    <mergeCell ref="C71:F71"/>
    <mergeCell ref="E18:F18"/>
    <mergeCell ref="J34:O34"/>
    <mergeCell ref="G65:J65"/>
    <mergeCell ref="J27:O27"/>
    <mergeCell ref="C57:F57"/>
    <mergeCell ref="C66:F66"/>
    <mergeCell ref="P27:P28"/>
    <mergeCell ref="G60:J60"/>
    <mergeCell ref="C53:F53"/>
    <mergeCell ref="P17:P18"/>
    <mergeCell ref="E7:L8"/>
    <mergeCell ref="C68:F68"/>
    <mergeCell ref="G59:J59"/>
    <mergeCell ref="G19:K19"/>
    <mergeCell ref="E13:O13"/>
    <mergeCell ref="C58:F58"/>
    <mergeCell ref="K75:O75"/>
    <mergeCell ref="N17:O17"/>
    <mergeCell ref="C12:D12"/>
    <mergeCell ref="K59:O59"/>
    <mergeCell ref="C45:O45"/>
    <mergeCell ref="J28:O33"/>
    <mergeCell ref="J23:K24"/>
    <mergeCell ref="C5:D8"/>
    <mergeCell ref="C65:F65"/>
    <mergeCell ref="C23:D23"/>
    <mergeCell ref="K61:O61"/>
    <mergeCell ref="E23:G23"/>
    <mergeCell ref="L18:M19"/>
    <mergeCell ref="C60:F60"/>
    <mergeCell ref="E20:G22"/>
    <mergeCell ref="K62:O62"/>
    <mergeCell ref="C70:F70"/>
    <mergeCell ref="C24:D24"/>
    <mergeCell ref="G64:J64"/>
    <mergeCell ref="G73:J73"/>
    <mergeCell ref="G54:J54"/>
    <mergeCell ref="M7:O7"/>
    <mergeCell ref="G63:J63"/>
    <mergeCell ref="E5:L5"/>
    <mergeCell ref="H20:I22"/>
    <mergeCell ref="C10:O11"/>
    <mergeCell ref="G56:J56"/>
    <mergeCell ref="K63:O63"/>
    <mergeCell ref="E19:F19"/>
    <mergeCell ref="M8:O8"/>
    <mergeCell ref="G18:K18"/>
    <mergeCell ref="C74:F74"/>
    <mergeCell ref="K58:O58"/>
    <mergeCell ref="I12:J12"/>
    <mergeCell ref="K67:O67"/>
    <mergeCell ref="C18:D19"/>
    <mergeCell ref="H23:I24"/>
    <mergeCell ref="C55:F55"/>
    <mergeCell ref="N18:O19"/>
    <mergeCell ref="C75:F75"/>
    <mergeCell ref="K53:O53"/>
    <mergeCell ref="C9:O9"/>
    <mergeCell ref="G69:J69"/>
    <mergeCell ref="C59:F59"/>
    <mergeCell ref="C13:D13"/>
    <mergeCell ref="K69:O69"/>
  </mergeCells>
  <dataValidations count="5">
    <dataValidation sqref="E13:O13" showDropDown="0" showInputMessage="1" showErrorMessage="1" allowBlank="1" type="list">
      <formula1>$G$91:$G$113</formula1>
    </dataValidation>
    <dataValidation sqref="E12:H12" showDropDown="0" showInputMessage="1" showErrorMessage="1" allowBlank="1" type="list">
      <formula1>$G$87:$G$90</formula1>
    </dataValidation>
    <dataValidation sqref="J17:K17" showDropDown="0" showInputMessage="1" showErrorMessage="1" allowBlank="1" type="list">
      <formula1>$J$87:$J$89</formula1>
    </dataValidation>
    <dataValidation sqref="J20:K22" showDropDown="0" showInputMessage="1" showErrorMessage="1" allowBlank="1" type="list">
      <formula1>$J$92:$J$98</formula1>
    </dataValidation>
    <dataValidation sqref="E20:G22" showDropDown="0" showInputMessage="1" showErrorMessage="1" allowBlank="1" type="list">
      <formula1>$J$90:$J$91</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56.xml><?xml version="1.0" encoding="utf-8"?>
<worksheet xmlns="http://schemas.openxmlformats.org/spreadsheetml/2006/main">
  <sheetPr codeName="Hoja90">
    <tabColor rgb="FFEDE394"/>
    <outlinePr summaryBelow="1" summaryRight="1"/>
    <pageSetUpPr fitToPage="1"/>
  </sheetPr>
  <dimension ref="A1:AB98"/>
  <sheetViews>
    <sheetView topLeftCell="B4"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Disponibilidad de espacios académicos</t>
        </is>
      </c>
      <c r="L12" s="801" t="n"/>
      <c r="M12" s="801" t="n"/>
      <c r="N12" s="801" t="n"/>
      <c r="O12" s="802" t="n"/>
      <c r="P12" s="245" t="n"/>
    </row>
    <row r="13" customFormat="1" s="243">
      <c r="B13" s="245" t="n"/>
      <c r="C13" s="684" t="inlineStr">
        <is>
          <t>PROCESO GESTIÓN</t>
        </is>
      </c>
      <c r="D13" s="802" t="n"/>
      <c r="E13" s="706" t="inlineStr">
        <is>
          <t>Apoyo Académico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Unidad de Apoyo Académico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1</v>
      </c>
      <c r="O17" s="802" t="n"/>
      <c r="P17" s="544" t="n"/>
    </row>
    <row r="18" ht="31.5" customFormat="1" customHeight="1" s="243">
      <c r="B18" s="245" t="n"/>
      <c r="C18" s="684" t="inlineStr">
        <is>
          <t>FORMULA</t>
        </is>
      </c>
      <c r="D18" s="800" t="n"/>
      <c r="E18" s="684" t="inlineStr">
        <is>
          <t>NUMERADOR</t>
        </is>
      </c>
      <c r="F18" s="802" t="n"/>
      <c r="G18" s="481" t="inlineStr">
        <is>
          <t>Espacios académicos disponibles (condiciones aptas para su uso)  requeridos por la academia * 100</t>
        </is>
      </c>
      <c r="H18" s="801" t="n"/>
      <c r="I18" s="801" t="n"/>
      <c r="J18" s="801" t="n"/>
      <c r="K18" s="802" t="n"/>
      <c r="L18" s="684" t="inlineStr">
        <is>
          <t>UNIDAD DE MEDIDA</t>
        </is>
      </c>
      <c r="M18" s="800" t="n"/>
      <c r="N18" s="545" t="inlineStr">
        <is>
          <t>Porcentual</t>
        </is>
      </c>
      <c r="O18" s="800" t="n"/>
    </row>
    <row r="19" ht="26.25" customFormat="1" customHeight="1" s="243">
      <c r="B19" s="245" t="n"/>
      <c r="C19" s="806" t="n"/>
      <c r="D19" s="807" t="n"/>
      <c r="E19" s="684" t="inlineStr">
        <is>
          <t>DENOMINADOR</t>
        </is>
      </c>
      <c r="F19" s="802" t="n"/>
      <c r="G19" s="481" t="inlineStr">
        <is>
          <t xml:space="preserve">Total de espacios académicos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- 80%</t>
        </is>
      </c>
      <c r="N22" s="329" t="inlineStr">
        <is>
          <t>81% - 100%</t>
        </is>
      </c>
      <c r="O22" s="255" t="inlineStr">
        <is>
          <t>N/A</t>
        </is>
      </c>
      <c r="P22" s="245" t="n"/>
    </row>
    <row r="23" ht="26.25" customFormat="1" customHeight="1" s="243">
      <c r="B23" s="245" t="n"/>
      <c r="C23" s="684" t="inlineStr">
        <is>
          <t>ORIGEN DE DATOS NUMERADOR</t>
        </is>
      </c>
      <c r="D23" s="802" t="n"/>
      <c r="E23" s="475" t="inlineStr">
        <is>
          <t>Aplicativo Apoyo Académico</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Aplicativo Apoyo Académico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30" customFormat="1" customHeight="1" s="243">
      <c r="B28" s="245" t="n"/>
      <c r="C28" s="803" t="n"/>
      <c r="I28" s="804" t="n"/>
      <c r="J28" s="394" t="inlineStr">
        <is>
          <t>La Unidad de Apoyo Académico cuenta actualmente con 386 espacios académicos que corresponden a cada Nomenclatura de cada recurso físico. Estos espacios están clasificados así (Aulas, Laboratorios, Bibliotecas, Unidades Agroambientales, Centros de Recursos, gimnasios, Centros de Cómputo, Auditorios) para la vigencia 2020 se encuentran disponibles en su totalidad. Los encargados de hacer la solicitud de espacios son los coordinadores de programa, quienes realizaron la solicitud de 976 espacios en diferentes días y horarios, la plataforma solo se habilita para la solicitud de estos espacios al inicio de cada semestre y son resueltas por lo encargados de los espacios. Todo el procedimiento de solicitud y préstamo de espacios académico se realiza por medio de la Plataforma Institucional a través del aplicativo Gestión Apoyo Académico. las 976 solicitudes fueron resueltas garantizando así la disponibilidad de los espacios a toda la comunidad Universitaria.</t>
        </is>
      </c>
      <c r="O28" s="804" t="n"/>
    </row>
    <row r="29" ht="33" customFormat="1" customHeight="1" s="243">
      <c r="B29" s="245" t="n"/>
      <c r="C29" s="803" t="n"/>
      <c r="I29" s="804" t="n"/>
      <c r="O29" s="804" t="n"/>
      <c r="P29" s="245" t="n"/>
    </row>
    <row r="30" ht="36" customFormat="1" customHeight="1" s="243">
      <c r="B30" s="245" t="n"/>
      <c r="C30" s="803" t="n"/>
      <c r="I30" s="804" t="n"/>
      <c r="O30" s="804" t="n"/>
      <c r="P30" s="245" t="n"/>
    </row>
    <row r="31" ht="36" customFormat="1" customHeight="1" s="243">
      <c r="B31" s="245" t="n"/>
      <c r="C31" s="803" t="n"/>
      <c r="I31" s="804" t="n"/>
      <c r="O31" s="804" t="n"/>
      <c r="P31" s="245" t="n"/>
    </row>
    <row r="32" ht="27"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Para la vigencia 2020 se encuentran la totalidad de espacios académicos adscritos a la Unidad de Apoyo Académico Disponibles y se dio respuesta a las solicitudes de estos espacios que hacen los coordinadores de programa. Debido a la emergencia Sanitaria provocada por la pandemia de COVID-19 se interrumpieron las actividades de formación aprendizaje de manera presencial por lo que ya no se realizaron maás solicitudes de espacios académicos en esta vigencia.</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49.5" customFormat="1" customHeight="1" s="247">
      <c r="B47" s="246" t="n"/>
      <c r="C47" s="763">
        <f>G18</f>
        <v/>
      </c>
      <c r="D47" s="762" t="n">
        <v>386</v>
      </c>
      <c r="E47" s="762" t="n"/>
      <c r="F47" s="762" t="n"/>
      <c r="G47" s="762" t="n"/>
      <c r="H47" s="762" t="n"/>
      <c r="I47" s="762" t="n"/>
      <c r="J47" s="762" t="n"/>
      <c r="K47" s="762" t="n"/>
      <c r="L47" s="762" t="n"/>
      <c r="M47" s="762" t="n"/>
      <c r="N47" s="762" t="n"/>
      <c r="O47" s="762" t="n"/>
      <c r="P47" s="246" t="n"/>
    </row>
    <row r="48" ht="36" customFormat="1" customHeight="1" s="247">
      <c r="B48" s="246" t="n"/>
      <c r="C48" s="763">
        <f>G19</f>
        <v/>
      </c>
      <c r="D48" s="762" t="n">
        <v>386</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32.25" customFormat="1" customHeight="1" s="317">
      <c r="A54" s="316" t="n"/>
      <c r="B54" s="318" t="n"/>
      <c r="C54" s="785" t="inlineStr">
        <is>
          <t>Tecnología En Cartografia</t>
        </is>
      </c>
      <c r="D54" s="820" t="n"/>
      <c r="E54" s="820" t="n"/>
      <c r="F54" s="821" t="n"/>
      <c r="G54" s="392" t="inlineStr">
        <is>
          <t>50/50= 100%</t>
        </is>
      </c>
      <c r="H54" s="820" t="n"/>
      <c r="I54" s="820" t="n"/>
      <c r="J54" s="821" t="n"/>
      <c r="K54" s="776" t="inlineStr">
        <is>
          <t>Se realizó la asignación de la totalidad de los espacios solicitados por el coordinador de programa</t>
        </is>
      </c>
      <c r="L54" s="820" t="n"/>
      <c r="M54" s="820" t="n"/>
      <c r="N54" s="820" t="n"/>
      <c r="O54" s="821" t="n"/>
      <c r="P54" s="318" t="n"/>
      <c r="Q54" s="316" t="n"/>
      <c r="R54" s="316" t="n"/>
      <c r="S54" s="316" t="n"/>
      <c r="T54" s="316" t="n"/>
      <c r="U54" s="316" t="n"/>
      <c r="V54" s="316" t="n"/>
      <c r="W54" s="316" t="n"/>
      <c r="X54" s="316" t="n"/>
      <c r="Y54" s="316" t="n"/>
      <c r="Z54" s="316" t="n"/>
      <c r="AA54" s="316" t="n"/>
      <c r="AB54" s="316" t="n"/>
    </row>
    <row r="55" ht="32.25" customFormat="1" customHeight="1" s="317">
      <c r="A55" s="316" t="n"/>
      <c r="B55" s="318" t="n"/>
      <c r="C55" s="785" t="inlineStr">
        <is>
          <t>Contaduría Pública</t>
        </is>
      </c>
      <c r="D55" s="820" t="n"/>
      <c r="E55" s="820" t="n"/>
      <c r="F55" s="821" t="n"/>
      <c r="G55" s="392" t="inlineStr">
        <is>
          <t>114/114=100%</t>
        </is>
      </c>
      <c r="H55" s="820" t="n"/>
      <c r="I55" s="820" t="n"/>
      <c r="J55" s="821" t="n"/>
      <c r="K55" s="776" t="inlineStr">
        <is>
          <t>Se realizó la asignación de la totalidad de los espacios solicitados por el coordinador de programa</t>
        </is>
      </c>
      <c r="L55" s="820" t="n"/>
      <c r="M55" s="820" t="n"/>
      <c r="N55" s="820" t="n"/>
      <c r="O55" s="821" t="n"/>
      <c r="P55" s="318" t="n"/>
      <c r="Q55" s="316" t="n"/>
      <c r="R55" s="316" t="n"/>
      <c r="S55" s="316" t="n"/>
      <c r="T55" s="316" t="n"/>
      <c r="U55" s="316" t="n"/>
      <c r="V55" s="316" t="n"/>
      <c r="W55" s="316" t="n"/>
      <c r="X55" s="316" t="n"/>
      <c r="Y55" s="316" t="n"/>
      <c r="Z55" s="316" t="n"/>
      <c r="AA55" s="316" t="n"/>
      <c r="AB55" s="316" t="n"/>
    </row>
    <row r="56" ht="32.25" customFormat="1" customHeight="1" s="317">
      <c r="A56" s="316" t="n"/>
      <c r="B56" s="318" t="n"/>
      <c r="C56" s="785" t="inlineStr">
        <is>
          <t>Ingeniería Agronómica</t>
        </is>
      </c>
      <c r="D56" s="820" t="n"/>
      <c r="E56" s="820" t="n"/>
      <c r="F56" s="821" t="n"/>
      <c r="G56" s="392" t="inlineStr">
        <is>
          <t>94/94=100%</t>
        </is>
      </c>
      <c r="H56" s="820" t="n"/>
      <c r="I56" s="820" t="n"/>
      <c r="J56" s="821" t="n"/>
      <c r="K56" s="776" t="inlineStr">
        <is>
          <t>Se realizó la asignación de la totalidad de los espacios solicitados por el coordinador de programa</t>
        </is>
      </c>
      <c r="L56" s="820" t="n"/>
      <c r="M56" s="820" t="n"/>
      <c r="N56" s="820" t="n"/>
      <c r="O56" s="821" t="n"/>
      <c r="P56" s="318" t="n"/>
      <c r="Q56" s="316" t="n"/>
      <c r="R56" s="316" t="n"/>
      <c r="S56" s="316" t="n"/>
      <c r="T56" s="316" t="n"/>
      <c r="U56" s="316" t="n"/>
      <c r="V56" s="316" t="n"/>
      <c r="W56" s="316" t="n"/>
      <c r="X56" s="316" t="n"/>
      <c r="Y56" s="316" t="n"/>
      <c r="Z56" s="316" t="n"/>
      <c r="AA56" s="316" t="n"/>
      <c r="AB56" s="316" t="n"/>
    </row>
    <row r="57" ht="32.25" customFormat="1" customHeight="1" s="317">
      <c r="A57" s="316" t="n"/>
      <c r="B57" s="318" t="n"/>
      <c r="C57" s="785" t="inlineStr">
        <is>
          <t>Ingeniería de Sistemas</t>
        </is>
      </c>
      <c r="D57" s="820" t="n"/>
      <c r="E57" s="820" t="n"/>
      <c r="F57" s="821" t="n"/>
      <c r="G57" s="785" t="inlineStr">
        <is>
          <t>344/344=100%</t>
        </is>
      </c>
      <c r="H57" s="820" t="n"/>
      <c r="I57" s="820" t="n"/>
      <c r="J57" s="821" t="n"/>
      <c r="K57" s="776" t="inlineStr">
        <is>
          <t>Se realizó la asignación de la totalidad de los espacios solicitados por el coordinador de programa</t>
        </is>
      </c>
      <c r="L57" s="820" t="n"/>
      <c r="M57" s="820" t="n"/>
      <c r="N57" s="820" t="n"/>
      <c r="O57" s="821" t="n"/>
      <c r="P57" s="318" t="n"/>
      <c r="Q57" s="316" t="n"/>
      <c r="R57" s="316" t="n"/>
      <c r="S57" s="316" t="n"/>
      <c r="T57" s="316" t="n"/>
      <c r="U57" s="316" t="n"/>
      <c r="V57" s="316" t="n"/>
      <c r="W57" s="316" t="n"/>
      <c r="X57" s="316" t="n"/>
      <c r="Y57" s="316" t="n"/>
      <c r="Z57" s="316" t="n"/>
      <c r="AA57" s="316" t="n"/>
      <c r="AB57" s="316" t="n"/>
    </row>
    <row r="58" ht="32.25" customFormat="1" customHeight="1" s="317">
      <c r="A58" s="316" t="n"/>
      <c r="B58" s="318" t="n"/>
      <c r="C58" s="785" t="inlineStr">
        <is>
          <t>Ingeniería Electrónica</t>
        </is>
      </c>
      <c r="D58" s="820" t="n"/>
      <c r="E58" s="820" t="n"/>
      <c r="F58" s="821" t="n"/>
      <c r="G58" s="785" t="inlineStr">
        <is>
          <t>184/184=100%</t>
        </is>
      </c>
      <c r="H58" s="820" t="n"/>
      <c r="I58" s="820" t="n"/>
      <c r="J58" s="821" t="n"/>
      <c r="K58" s="776" t="inlineStr">
        <is>
          <t>Se realizó la asignación de la totalidad de los espacios solicitados por el coordinador de programa</t>
        </is>
      </c>
      <c r="L58" s="820" t="n"/>
      <c r="M58" s="820" t="n"/>
      <c r="N58" s="820" t="n"/>
      <c r="O58" s="821" t="n"/>
      <c r="P58" s="318" t="n"/>
      <c r="Q58" s="316" t="n"/>
      <c r="R58" s="316" t="n"/>
      <c r="S58" s="316" t="n"/>
      <c r="T58" s="316" t="n"/>
      <c r="U58" s="316" t="n"/>
      <c r="V58" s="316" t="n"/>
      <c r="W58" s="316" t="n"/>
      <c r="X58" s="316" t="n"/>
      <c r="Y58" s="316" t="n"/>
      <c r="Z58" s="316" t="n"/>
      <c r="AA58" s="316" t="n"/>
      <c r="AB58" s="316" t="n"/>
    </row>
    <row r="59" ht="32.25" customFormat="1" customHeight="1" s="317">
      <c r="A59" s="316" t="n"/>
      <c r="B59" s="318" t="n"/>
      <c r="C59" s="785" t="inlineStr">
        <is>
          <t>Licenciatura en Ciencias Sociales</t>
        </is>
      </c>
      <c r="D59" s="820" t="n"/>
      <c r="E59" s="820" t="n"/>
      <c r="F59" s="821" t="n"/>
      <c r="G59" s="785" t="inlineStr">
        <is>
          <t>1/1=100%</t>
        </is>
      </c>
      <c r="H59" s="820" t="n"/>
      <c r="I59" s="820" t="n"/>
      <c r="J59" s="821" t="n"/>
      <c r="K59" s="776" t="inlineStr">
        <is>
          <t>Se realizó la asignación de la totalidad de los espacios solicitados por el coordinador de programa</t>
        </is>
      </c>
      <c r="L59" s="820" t="n"/>
      <c r="M59" s="820" t="n"/>
      <c r="N59" s="820" t="n"/>
      <c r="O59" s="821" t="n"/>
      <c r="P59" s="318" t="n"/>
      <c r="Q59" s="316" t="n"/>
      <c r="R59" s="316" t="n"/>
      <c r="S59" s="316" t="n"/>
      <c r="T59" s="316" t="n"/>
      <c r="U59" s="316" t="n"/>
      <c r="V59" s="316" t="n"/>
      <c r="W59" s="316" t="n"/>
      <c r="X59" s="316" t="n"/>
      <c r="Y59" s="316" t="n"/>
      <c r="Z59" s="316" t="n"/>
      <c r="AA59" s="316" t="n"/>
      <c r="AB59" s="316" t="n"/>
    </row>
    <row r="60" ht="32.25" customFormat="1" customHeight="1" s="317">
      <c r="A60" s="316" t="n"/>
      <c r="B60" s="318" t="n"/>
      <c r="C60" s="785" t="inlineStr">
        <is>
          <t>Licenciatura en Matemáticas</t>
        </is>
      </c>
      <c r="D60" s="820" t="n"/>
      <c r="E60" s="820" t="n"/>
      <c r="F60" s="821" t="n"/>
      <c r="G60" s="785" t="inlineStr">
        <is>
          <t>77/77=100%</t>
        </is>
      </c>
      <c r="H60" s="820" t="n"/>
      <c r="I60" s="820" t="n"/>
      <c r="J60" s="821" t="n"/>
      <c r="K60" s="776" t="inlineStr">
        <is>
          <t>Se realizó la asignación de la totalidad de los espacios solicitados por el coordinador de programa</t>
        </is>
      </c>
      <c r="L60" s="820" t="n"/>
      <c r="M60" s="820" t="n"/>
      <c r="N60" s="820" t="n"/>
      <c r="O60" s="821" t="n"/>
      <c r="P60" s="318" t="n"/>
      <c r="Q60" s="316" t="n"/>
      <c r="R60" s="316" t="n"/>
      <c r="S60" s="316" t="n"/>
      <c r="T60" s="316" t="n"/>
      <c r="U60" s="316" t="n"/>
      <c r="V60" s="316" t="n"/>
      <c r="W60" s="316" t="n"/>
      <c r="X60" s="316" t="n"/>
      <c r="Y60" s="316" t="n"/>
      <c r="Z60" s="316" t="n"/>
      <c r="AA60" s="316" t="n"/>
      <c r="AB60" s="316" t="n"/>
    </row>
    <row r="61" ht="32.25" customFormat="1" customHeight="1" s="317">
      <c r="A61" s="316" t="n"/>
      <c r="B61" s="318" t="n"/>
      <c r="C61" s="785" t="inlineStr">
        <is>
          <t>Zootécnia</t>
        </is>
      </c>
      <c r="D61" s="820" t="n"/>
      <c r="E61" s="820" t="n"/>
      <c r="F61" s="821" t="n"/>
      <c r="G61" s="785" t="inlineStr">
        <is>
          <t>32/32=100%</t>
        </is>
      </c>
      <c r="H61" s="820" t="n"/>
      <c r="I61" s="820" t="n"/>
      <c r="J61" s="821" t="n"/>
      <c r="K61" s="776" t="inlineStr">
        <is>
          <t>Se realizó la asignación de la totalidad de los espacios solicitados por el coordinador de programa</t>
        </is>
      </c>
      <c r="L61" s="820" t="n"/>
      <c r="M61" s="820" t="n"/>
      <c r="N61" s="820" t="n"/>
      <c r="O61" s="821"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6HkzU5TPux+5xgjAMjnxZw==" formatRows="1" sort="1" spinCount="100000" hashValue="2S8lPlXsZUHY/70l5mM/UftEcUYO6QqTlYqx/h7/1sZ4OJ31iVYNeZWq/L/6d620chHK4VX4spjKXrLa13cH6A=="/>
  <mergeCells count="87">
    <mergeCell ref="L17:M17"/>
    <mergeCell ref="C61:F61"/>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G61:J61"/>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K61:O61"/>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57.xml><?xml version="1.0" encoding="utf-8"?>
<worksheet xmlns="http://schemas.openxmlformats.org/spreadsheetml/2006/main">
  <sheetPr>
    <tabColor rgb="FFEDE394"/>
    <outlinePr summaryBelow="1" summaryRight="1"/>
    <pageSetUpPr fitToPage="1"/>
  </sheetPr>
  <dimension ref="A1:AB98"/>
  <sheetViews>
    <sheetView topLeftCell="A26"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4.4257812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n"/>
      <c r="F12" s="801" t="n"/>
      <c r="G12" s="801" t="n"/>
      <c r="H12" s="802" t="n"/>
      <c r="I12" s="763" t="inlineStr">
        <is>
          <t>NOMBRE DEL INDICADOR</t>
        </is>
      </c>
      <c r="J12" s="802" t="n"/>
      <c r="K12" s="463" t="inlineStr">
        <is>
          <t xml:space="preserve">Adquisición-Disponibilidad de material bibliográfico </t>
        </is>
      </c>
      <c r="L12" s="801" t="n"/>
      <c r="M12" s="801" t="n"/>
      <c r="N12" s="801" t="n"/>
      <c r="O12" s="802" t="n"/>
      <c r="P12" s="245" t="n"/>
    </row>
    <row r="13" customFormat="1" s="243">
      <c r="B13" s="245" t="n"/>
      <c r="C13" s="684" t="inlineStr">
        <is>
          <t>PROCESO GESTIÓN</t>
        </is>
      </c>
      <c r="D13" s="802" t="n"/>
      <c r="E13" s="706" t="inlineStr">
        <is>
          <t>Apoyo Académico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Unidad de Apoyo Académico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0.9</v>
      </c>
      <c r="O17" s="802" t="n"/>
      <c r="P17" s="544" t="n"/>
    </row>
    <row r="18" ht="30" customFormat="1" customHeight="1" s="243">
      <c r="B18" s="245" t="n"/>
      <c r="C18" s="684" t="inlineStr">
        <is>
          <t>FORMULA</t>
        </is>
      </c>
      <c r="D18" s="800" t="n"/>
      <c r="E18" s="684" t="inlineStr">
        <is>
          <t>NUMERADOR</t>
        </is>
      </c>
      <c r="F18" s="802" t="n"/>
      <c r="G18" s="481" t="inlineStr">
        <is>
          <t>Total de material bibliográfico disponibles de los requeridos por la academia  * 100</t>
        </is>
      </c>
      <c r="H18" s="801" t="n"/>
      <c r="I18" s="801" t="n"/>
      <c r="J18" s="801" t="n"/>
      <c r="K18" s="802" t="n"/>
      <c r="L18" s="684" t="inlineStr">
        <is>
          <t>UNIDAD DE MEDIDA</t>
        </is>
      </c>
      <c r="M18" s="800" t="n"/>
      <c r="N18" s="545" t="inlineStr">
        <is>
          <t>Porcentual</t>
        </is>
      </c>
      <c r="O18" s="800" t="n"/>
    </row>
    <row r="19" ht="28.5" customFormat="1" customHeight="1" s="243">
      <c r="B19" s="245" t="n"/>
      <c r="C19" s="806" t="n"/>
      <c r="D19" s="807" t="n"/>
      <c r="E19" s="684" t="inlineStr">
        <is>
          <t>DENOMINADOR</t>
        </is>
      </c>
      <c r="F19" s="802" t="n"/>
      <c r="G19" s="481" t="inlineStr">
        <is>
          <t xml:space="preserve">Total de  material bibliográfico requeridos por la academia en la vigencia anterior(pregrado y posgrado)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- 80%</t>
        </is>
      </c>
      <c r="N22" s="329" t="inlineStr">
        <is>
          <t>81% - 90%</t>
        </is>
      </c>
      <c r="O22" s="255" t="inlineStr">
        <is>
          <t>91% - 100%</t>
        </is>
      </c>
      <c r="P22" s="245" t="n"/>
    </row>
    <row r="23" ht="26.25" customFormat="1" customHeight="1" s="243">
      <c r="B23" s="245" t="n"/>
      <c r="C23" s="684" t="inlineStr">
        <is>
          <t>ORIGEN DE DATOS NUMERADOR</t>
        </is>
      </c>
      <c r="D23" s="802" t="n"/>
      <c r="E23" s="475" t="inlineStr">
        <is>
          <t>Aplicativo Apoyo Académico</t>
        </is>
      </c>
      <c r="F23" s="801" t="n"/>
      <c r="G23" s="802" t="n"/>
      <c r="H23" s="818" t="inlineStr">
        <is>
          <t>FRECUENCIA DE LA MEDICIÓN</t>
        </is>
      </c>
      <c r="I23" s="800" t="n"/>
      <c r="J23" s="762" t="inlineStr">
        <is>
          <t>ANUAL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Aplicativo Apoyo Académico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 xml:space="preserve">En la vigencia 2019 se realizaron 7 solicitudes de material Bibliográfico de la Sede Fusagasugá   por parte de la academia pero no se asignaron recursos para material bibliográfico para la adquisión, sin embargo en la vigencia 2019 se adquirieron 1.650 ejemplares y 200 que fueron de donaciones y publicaciones periódicas por lo cual en el momento se cuenta con 52.659 ejemplares en material bibliográfico teniendo en cuenta que actualmente hay 13.170 estudiantes en la Universidad se tiene 3,99 libros por estudiante. </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 xml:space="preserve">Debido al análisis evidenciado en busca de promover que la academia realice las solicitudes de material bibliográfico de los diferentes programas académicos de todas las Unidades Regionales se divulgará por medio de la página principal de la Universidad el momento en que se habilite el servicio para la solicitud del material bibliográfico y realizar los proyectos para la asignación de recursos. </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t="n"/>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75" customFormat="1" customHeight="1" s="247">
      <c r="B47" s="246" t="n"/>
      <c r="C47" s="763">
        <f>G18</f>
        <v/>
      </c>
      <c r="D47" s="762" t="n">
        <v>0</v>
      </c>
      <c r="E47" s="762" t="n"/>
      <c r="F47" s="762" t="n"/>
      <c r="G47" s="762" t="n"/>
      <c r="H47" s="762" t="n"/>
      <c r="I47" s="762" t="n"/>
      <c r="J47" s="762" t="n"/>
      <c r="K47" s="762" t="n"/>
      <c r="L47" s="762" t="n"/>
      <c r="M47" s="762" t="n"/>
      <c r="N47" s="762" t="n"/>
      <c r="O47" s="762" t="n"/>
      <c r="P47" s="246" t="n"/>
    </row>
    <row r="48" ht="105" customFormat="1" customHeight="1" s="247">
      <c r="B48" s="246" t="n"/>
      <c r="C48" s="763">
        <f>G19</f>
        <v/>
      </c>
      <c r="D48" s="762" t="n">
        <v>7</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t="n">
        <v>0</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inlineStr">
        <is>
          <t>No aplica</t>
        </is>
      </c>
      <c r="D54" s="820" t="n"/>
      <c r="E54" s="820" t="n"/>
      <c r="F54" s="821" t="n"/>
      <c r="G54" s="392" t="inlineStr">
        <is>
          <t>No aplica</t>
        </is>
      </c>
      <c r="H54" s="820" t="n"/>
      <c r="I54" s="820" t="n"/>
      <c r="J54" s="821" t="n"/>
      <c r="K54" s="785" t="inlineStr">
        <is>
          <t>Leer el análisis general</t>
        </is>
      </c>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G3Utbye/Um4WhP8ZbzwB5w==" formatRows="1" sort="1" spinCount="100000" hashValue="EdCujAwJiJ3uLOvMt8HggHWmwc2pDvB5E0XLnnvubjGIJ40c0NqstRgILVtL/5fRnHyUIZdNj3KlqLnvTWJN/Q=="/>
  <mergeCells count="84">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58.xml><?xml version="1.0" encoding="utf-8"?>
<worksheet xmlns="http://schemas.openxmlformats.org/spreadsheetml/2006/main">
  <sheetPr codeName="Hoja89">
    <tabColor rgb="FFEDE394"/>
    <outlinePr summaryBelow="1" summaryRight="1"/>
    <pageSetUpPr fitToPage="1"/>
  </sheetPr>
  <dimension ref="A1:AB109"/>
  <sheetViews>
    <sheetView topLeftCell="A16"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4"/>
    <col width="18.7109375" customWidth="1" style="241" min="15"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 xml:space="preserve">Suficiencia de elementos educativos </t>
        </is>
      </c>
      <c r="L12" s="801" t="n"/>
      <c r="M12" s="801" t="n"/>
      <c r="N12" s="801" t="n"/>
      <c r="O12" s="802" t="n"/>
      <c r="P12" s="245" t="n"/>
    </row>
    <row r="13" customFormat="1" s="243">
      <c r="B13" s="245" t="n"/>
      <c r="C13" s="684" t="inlineStr">
        <is>
          <t>PROCESO GESTIÓN</t>
        </is>
      </c>
      <c r="D13" s="802" t="n"/>
      <c r="E13" s="706" t="inlineStr">
        <is>
          <t>Apoyo Académico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Unidad de Apoyo Académico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1</v>
      </c>
      <c r="O17" s="802" t="n"/>
      <c r="P17" s="544" t="n"/>
    </row>
    <row r="18" ht="30" customFormat="1" customHeight="1" s="243">
      <c r="B18" s="245" t="n"/>
      <c r="C18" s="684" t="inlineStr">
        <is>
          <t>FORMULA</t>
        </is>
      </c>
      <c r="D18" s="800" t="n"/>
      <c r="E18" s="684" t="inlineStr">
        <is>
          <t>NUMERADOR</t>
        </is>
      </c>
      <c r="F18" s="802" t="n"/>
      <c r="G18" s="481" t="inlineStr">
        <is>
          <t>Elementos educativos suficientes de los requeridos por la academia * 100</t>
        </is>
      </c>
      <c r="H18" s="801" t="n"/>
      <c r="I18" s="801" t="n"/>
      <c r="J18" s="801" t="n"/>
      <c r="K18" s="802" t="n"/>
      <c r="L18" s="684" t="inlineStr">
        <is>
          <t>UNIDAD DE MEDIDA</t>
        </is>
      </c>
      <c r="M18" s="800" t="n"/>
      <c r="N18" s="545" t="inlineStr">
        <is>
          <t>Porcentual</t>
        </is>
      </c>
      <c r="O18" s="800" t="n"/>
    </row>
    <row r="19" ht="33.75" customFormat="1" customHeight="1" s="243">
      <c r="B19" s="245" t="n"/>
      <c r="C19" s="806" t="n"/>
      <c r="D19" s="807" t="n"/>
      <c r="E19" s="684" t="inlineStr">
        <is>
          <t>DENOMINADOR</t>
        </is>
      </c>
      <c r="F19" s="802" t="n"/>
      <c r="G19" s="481" t="inlineStr">
        <is>
          <t xml:space="preserve">total de elementos educativos requeridos por la academia (pregrado y posgrado)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- 80%</t>
        </is>
      </c>
      <c r="N22" s="329" t="inlineStr">
        <is>
          <t>81% - 100%</t>
        </is>
      </c>
      <c r="O22" s="255" t="inlineStr">
        <is>
          <t>N/A</t>
        </is>
      </c>
      <c r="P22" s="245" t="n"/>
    </row>
    <row r="23" ht="26.25" customFormat="1" customHeight="1" s="243">
      <c r="B23" s="245" t="n"/>
      <c r="C23" s="684" t="inlineStr">
        <is>
          <t>ORIGEN DE DATOS NUMERADOR</t>
        </is>
      </c>
      <c r="D23" s="802" t="n"/>
      <c r="E23" s="475" t="inlineStr">
        <is>
          <t>Aplicativo Apoyo Académico</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Aplicativo Apoyo Académico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22.5" customFormat="1" customHeight="1" s="243">
      <c r="B28" s="245" t="n"/>
      <c r="C28" s="803" t="n"/>
      <c r="I28" s="804" t="n"/>
      <c r="J28" s="394" t="inlineStr">
        <is>
          <t>Para el primero periodo de 2020 se realizaron 12.262 solicitudes de préstamo de elementos educativos, a través del aplicativo Gestión Apoyo Académico. Todas estas solicitudes fueron atendidas y resueltas por los encargados de los espacios académicos. Debido a la emergencia sanitaria provocada por la pandemia de COVID-19 y por la interrupción de clases presenciales se incrementó el numero de préstamo de elementos educativos, en especial el préstamo de equipos tecnológicos que se prestaron a aquellos usuarios que no contaban con esos recursos para el desarrollo de sus actividades de Formación y Aprendizaje desde sus casas. Todo el proceso de préstamo de elementos educativos se realiza a través de la plataforma institucional y de sus respectivos aplicativos.</t>
        </is>
      </c>
      <c r="O28" s="804" t="n"/>
    </row>
    <row r="29" ht="22.5" customFormat="1" customHeight="1" s="243">
      <c r="B29" s="245" t="n"/>
      <c r="C29" s="803" t="n"/>
      <c r="I29" s="804" t="n"/>
      <c r="O29" s="804" t="n"/>
      <c r="P29" s="245" t="n"/>
    </row>
    <row r="30" ht="24" customFormat="1" customHeight="1" s="243">
      <c r="B30" s="245" t="n"/>
      <c r="C30" s="803" t="n"/>
      <c r="I30" s="804" t="n"/>
      <c r="O30" s="804" t="n"/>
      <c r="P30" s="245" t="n"/>
    </row>
    <row r="31" ht="22.5" customFormat="1" customHeight="1" s="243">
      <c r="B31" s="245" t="n"/>
      <c r="C31" s="803" t="n"/>
      <c r="I31" s="804" t="n"/>
      <c r="O31" s="804" t="n"/>
      <c r="P31" s="245" t="n"/>
    </row>
    <row r="32" ht="27.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Para poder atender la demanda de recursos tecnológicos, la Unidad de Apoyo Académico está en el proceso de adquisición de equipos de cómputo portátiles, este proceso se está llevando a través de la tienda virtual de Colombia Compra Eficiente. Se espera que para el segundo semestre la Universidad ya cuente con la cantidad de equipos requeridos por la comunidad estudiantil.</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60" customFormat="1" customHeight="1" s="247">
      <c r="B47" s="246" t="n"/>
      <c r="C47" s="763">
        <f>G18</f>
        <v/>
      </c>
      <c r="D47" s="289" t="n">
        <v>12262</v>
      </c>
      <c r="E47" s="762" t="n"/>
      <c r="F47" s="762" t="n"/>
      <c r="G47" s="762" t="n"/>
      <c r="H47" s="762" t="n"/>
      <c r="I47" s="762" t="n"/>
      <c r="J47" s="762" t="n"/>
      <c r="K47" s="762" t="n"/>
      <c r="L47" s="762" t="n"/>
      <c r="M47" s="762" t="n"/>
      <c r="N47" s="762" t="n"/>
      <c r="O47" s="762" t="n"/>
      <c r="P47" s="246" t="n"/>
    </row>
    <row r="48" ht="60" customFormat="1" customHeight="1" s="247">
      <c r="B48" s="246" t="n"/>
      <c r="C48" s="763">
        <f>G19</f>
        <v/>
      </c>
      <c r="D48" s="289" t="n">
        <v>12262</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inlineStr">
        <is>
          <t>Ingeniería Agonómica</t>
        </is>
      </c>
      <c r="D54" s="820" t="n"/>
      <c r="E54" s="820" t="n"/>
      <c r="F54" s="821" t="n"/>
      <c r="G54" s="392" t="inlineStr">
        <is>
          <t>884/884=100%</t>
        </is>
      </c>
      <c r="H54" s="820" t="n"/>
      <c r="I54" s="820" t="n"/>
      <c r="J54" s="821" t="n"/>
      <c r="K54" s="199" t="inlineStr">
        <is>
          <t>Fueron atendidas todas las solicitudes de Préstamo de Elementos Educativos</t>
        </is>
      </c>
      <c r="L54" s="200" t="n"/>
      <c r="M54" s="200" t="n"/>
      <c r="N54" s="200" t="n"/>
      <c r="O54" s="201" t="n"/>
      <c r="P54" s="318" t="n"/>
      <c r="Q54" s="316" t="n"/>
      <c r="R54" s="316" t="n"/>
      <c r="S54" s="316" t="n"/>
      <c r="T54" s="316" t="n"/>
      <c r="U54" s="316" t="n"/>
      <c r="V54" s="316" t="n"/>
      <c r="W54" s="316" t="n"/>
      <c r="X54" s="316" t="n"/>
      <c r="Y54" s="316" t="n"/>
      <c r="Z54" s="316" t="n"/>
      <c r="AA54" s="316" t="n"/>
      <c r="AB54" s="316" t="n"/>
    </row>
    <row r="55" customFormat="1" s="317">
      <c r="A55" s="316" t="n"/>
      <c r="B55" s="318" t="n"/>
      <c r="C55" s="785" t="inlineStr">
        <is>
          <t>Ingeniería Ambiental</t>
        </is>
      </c>
      <c r="D55" s="820" t="n"/>
      <c r="E55" s="820" t="n"/>
      <c r="F55" s="821" t="n"/>
      <c r="G55" s="392" t="inlineStr">
        <is>
          <t>591/591=100%</t>
        </is>
      </c>
      <c r="H55" s="820" t="n"/>
      <c r="I55" s="820" t="n"/>
      <c r="J55" s="821" t="n"/>
      <c r="K55" s="199" t="inlineStr">
        <is>
          <t>Fueron atendidas todas las solicitudes de Préstamo de Elementos Educativos</t>
        </is>
      </c>
      <c r="L55" s="200" t="n"/>
      <c r="M55" s="200" t="n"/>
      <c r="N55" s="200" t="n"/>
      <c r="O55" s="201" t="n"/>
      <c r="P55" s="318" t="n"/>
      <c r="Q55" s="316" t="n"/>
      <c r="R55" s="316" t="n"/>
      <c r="S55" s="316" t="n"/>
      <c r="T55" s="316" t="n"/>
      <c r="U55" s="316" t="n"/>
      <c r="V55" s="316" t="n"/>
      <c r="W55" s="316" t="n"/>
      <c r="X55" s="316" t="n"/>
      <c r="Y55" s="316" t="n"/>
      <c r="Z55" s="316" t="n"/>
      <c r="AA55" s="316" t="n"/>
      <c r="AB55" s="316" t="n"/>
    </row>
    <row r="56" customFormat="1" s="317">
      <c r="A56" s="316" t="n"/>
      <c r="B56" s="318" t="n"/>
      <c r="C56" s="785" t="inlineStr">
        <is>
          <t>Tecnología en Cartografia</t>
        </is>
      </c>
      <c r="D56" s="820" t="n"/>
      <c r="E56" s="820" t="n"/>
      <c r="F56" s="821" t="n"/>
      <c r="G56" s="392" t="inlineStr">
        <is>
          <t>71/71=100%</t>
        </is>
      </c>
      <c r="H56" s="820" t="n"/>
      <c r="I56" s="820" t="n"/>
      <c r="J56" s="821" t="n"/>
      <c r="K56" s="199" t="inlineStr">
        <is>
          <t>Fueron atendidas todas las solicitudes de Préstamo de Elementos Educativos</t>
        </is>
      </c>
      <c r="L56" s="200" t="n"/>
      <c r="M56" s="200" t="n"/>
      <c r="N56" s="200" t="n"/>
      <c r="O56" s="201" t="n"/>
      <c r="P56" s="318" t="n"/>
      <c r="Q56" s="316" t="n"/>
      <c r="R56" s="316" t="n"/>
      <c r="S56" s="316" t="n"/>
      <c r="T56" s="316" t="n"/>
      <c r="U56" s="316" t="n"/>
      <c r="V56" s="316" t="n"/>
      <c r="W56" s="316" t="n"/>
      <c r="X56" s="316" t="n"/>
      <c r="Y56" s="316" t="n"/>
      <c r="Z56" s="316" t="n"/>
      <c r="AA56" s="316" t="n"/>
      <c r="AB56" s="316" t="n"/>
    </row>
    <row r="57" customFormat="1" s="317">
      <c r="A57" s="316" t="n"/>
      <c r="B57" s="318" t="n"/>
      <c r="C57" s="785" t="inlineStr">
        <is>
          <t>Contaduría Pública</t>
        </is>
      </c>
      <c r="D57" s="820" t="n"/>
      <c r="E57" s="820" t="n"/>
      <c r="F57" s="821" t="n"/>
      <c r="G57" s="785" t="inlineStr">
        <is>
          <t>658/658=100%</t>
        </is>
      </c>
      <c r="H57" s="820" t="n"/>
      <c r="I57" s="820" t="n"/>
      <c r="J57" s="821" t="n"/>
      <c r="K57" s="199" t="inlineStr">
        <is>
          <t>Fueron atendidas todas las solicitudes de Préstamo de Elementos Educativos</t>
        </is>
      </c>
      <c r="L57" s="200" t="n"/>
      <c r="M57" s="200" t="n"/>
      <c r="N57" s="200" t="n"/>
      <c r="O57" s="201" t="n"/>
      <c r="P57" s="318" t="n"/>
      <c r="Q57" s="316" t="n"/>
      <c r="R57" s="316" t="n"/>
      <c r="S57" s="316" t="n"/>
      <c r="T57" s="316" t="n"/>
      <c r="U57" s="316" t="n"/>
      <c r="V57" s="316" t="n"/>
      <c r="W57" s="316" t="n"/>
      <c r="X57" s="316" t="n"/>
      <c r="Y57" s="316" t="n"/>
      <c r="Z57" s="316" t="n"/>
      <c r="AA57" s="316" t="n"/>
      <c r="AB57" s="316" t="n"/>
    </row>
    <row r="58" customFormat="1" s="317">
      <c r="A58" s="316" t="n"/>
      <c r="B58" s="318" t="n"/>
      <c r="C58" s="785" t="inlineStr">
        <is>
          <t>Educación Física</t>
        </is>
      </c>
      <c r="D58" s="820" t="n"/>
      <c r="E58" s="820" t="n"/>
      <c r="F58" s="821" t="n"/>
      <c r="G58" s="785" t="inlineStr">
        <is>
          <t>5.885/5.885=100%</t>
        </is>
      </c>
      <c r="H58" s="820" t="n"/>
      <c r="I58" s="820" t="n"/>
      <c r="J58" s="821" t="n"/>
      <c r="K58" s="199" t="inlineStr">
        <is>
          <t>Fueron atendidas todas las solicitudes de Préstamo de Elementos Educativos</t>
        </is>
      </c>
      <c r="L58" s="200" t="n"/>
      <c r="M58" s="200" t="n"/>
      <c r="N58" s="200" t="n"/>
      <c r="O58" s="201" t="n"/>
      <c r="P58" s="318" t="n"/>
      <c r="Q58" s="316" t="n"/>
      <c r="R58" s="316" t="n"/>
      <c r="S58" s="316" t="n"/>
      <c r="T58" s="316" t="n"/>
      <c r="U58" s="316" t="n"/>
      <c r="V58" s="316" t="n"/>
      <c r="W58" s="316" t="n"/>
      <c r="X58" s="316" t="n"/>
      <c r="Y58" s="316" t="n"/>
      <c r="Z58" s="316" t="n"/>
      <c r="AA58" s="316" t="n"/>
      <c r="AB58" s="316" t="n"/>
    </row>
    <row r="59" customFormat="1" s="317">
      <c r="A59" s="316" t="n"/>
      <c r="B59" s="318" t="n"/>
      <c r="C59" s="785" t="inlineStr">
        <is>
          <t>Ingeniería Electrónica</t>
        </is>
      </c>
      <c r="D59" s="820" t="n"/>
      <c r="E59" s="820" t="n"/>
      <c r="F59" s="821" t="n"/>
      <c r="G59" s="785" t="inlineStr">
        <is>
          <t>893/893=100%</t>
        </is>
      </c>
      <c r="H59" s="820" t="n"/>
      <c r="I59" s="820" t="n"/>
      <c r="J59" s="821" t="n"/>
      <c r="K59" s="199" t="inlineStr">
        <is>
          <t>Fueron atendidas todas las solicitudes de Préstamo de Elementos Educativos</t>
        </is>
      </c>
      <c r="L59" s="200" t="n"/>
      <c r="M59" s="200" t="n"/>
      <c r="N59" s="200" t="n"/>
      <c r="O59" s="201" t="n"/>
      <c r="P59" s="318" t="n"/>
      <c r="Q59" s="316" t="n"/>
      <c r="R59" s="316" t="n"/>
      <c r="S59" s="316" t="n"/>
      <c r="T59" s="316" t="n"/>
      <c r="U59" s="316" t="n"/>
      <c r="V59" s="316" t="n"/>
      <c r="W59" s="316" t="n"/>
      <c r="X59" s="316" t="n"/>
      <c r="Y59" s="316" t="n"/>
      <c r="Z59" s="316" t="n"/>
      <c r="AA59" s="316" t="n"/>
      <c r="AB59" s="316" t="n"/>
    </row>
    <row r="60" customFormat="1" s="317">
      <c r="A60" s="316" t="n"/>
      <c r="B60" s="318" t="n"/>
      <c r="C60" s="785" t="inlineStr">
        <is>
          <t>Administración de Empresas</t>
        </is>
      </c>
      <c r="D60" s="820" t="n"/>
      <c r="E60" s="820" t="n"/>
      <c r="F60" s="821" t="n"/>
      <c r="G60" s="785" t="inlineStr">
        <is>
          <t>992/992=100%</t>
        </is>
      </c>
      <c r="H60" s="820" t="n"/>
      <c r="I60" s="820" t="n"/>
      <c r="J60" s="821" t="n"/>
      <c r="K60" s="199" t="inlineStr">
        <is>
          <t>Fueron atendidas todas las solicitudes de Préstamo de Elementos Educativos</t>
        </is>
      </c>
      <c r="L60" s="200" t="n"/>
      <c r="M60" s="200" t="n"/>
      <c r="N60" s="200" t="n"/>
      <c r="O60" s="201" t="n"/>
      <c r="P60" s="318" t="n"/>
      <c r="Q60" s="316" t="n"/>
      <c r="R60" s="316" t="n"/>
      <c r="S60" s="316" t="n"/>
      <c r="T60" s="316" t="n"/>
      <c r="U60" s="316" t="n"/>
      <c r="V60" s="316" t="n"/>
      <c r="W60" s="316" t="n"/>
      <c r="X60" s="316" t="n"/>
      <c r="Y60" s="316" t="n"/>
      <c r="Z60" s="316" t="n"/>
      <c r="AA60" s="316" t="n"/>
      <c r="AB60" s="316" t="n"/>
    </row>
    <row r="61" customFormat="1" s="317">
      <c r="A61" s="316" t="n"/>
      <c r="B61" s="318" t="n"/>
      <c r="C61" s="785" t="inlineStr">
        <is>
          <t>Enfermería</t>
        </is>
      </c>
      <c r="D61" s="820" t="n"/>
      <c r="E61" s="820" t="n"/>
      <c r="F61" s="821" t="n"/>
      <c r="G61" s="785" t="inlineStr">
        <is>
          <t>156/156=100%</t>
        </is>
      </c>
      <c r="H61" s="820" t="n"/>
      <c r="I61" s="820" t="n"/>
      <c r="J61" s="821" t="n"/>
      <c r="K61" s="199" t="inlineStr">
        <is>
          <t>Fueron atendidas todas las solicitudes de Préstamo de Elementos Educativos</t>
        </is>
      </c>
      <c r="L61" s="200" t="n"/>
      <c r="M61" s="200" t="n"/>
      <c r="N61" s="200" t="n"/>
      <c r="O61" s="201" t="n"/>
      <c r="P61" s="318" t="n"/>
      <c r="Q61" s="316" t="n"/>
      <c r="R61" s="316" t="n"/>
      <c r="S61" s="316" t="n"/>
      <c r="T61" s="316" t="n"/>
      <c r="U61" s="316" t="n"/>
      <c r="V61" s="316" t="n"/>
      <c r="W61" s="316" t="n"/>
      <c r="X61" s="316" t="n"/>
      <c r="Y61" s="316" t="n"/>
      <c r="Z61" s="316" t="n"/>
      <c r="AA61" s="316" t="n"/>
      <c r="AB61" s="316" t="n"/>
    </row>
    <row r="62" customFormat="1" s="317">
      <c r="A62" s="316" t="n"/>
      <c r="B62" s="318" t="n"/>
      <c r="C62" s="785" t="inlineStr">
        <is>
          <t>Gestión Turistica y Hotelera</t>
        </is>
      </c>
      <c r="D62" s="820" t="n"/>
      <c r="E62" s="820" t="n"/>
      <c r="F62" s="821" t="n"/>
      <c r="G62" s="785" t="inlineStr">
        <is>
          <t>5/5=100%</t>
        </is>
      </c>
      <c r="H62" s="820" t="n"/>
      <c r="I62" s="820" t="n"/>
      <c r="J62" s="821" t="n"/>
      <c r="K62" s="199" t="inlineStr">
        <is>
          <t>Fueron atendidas todas las solicitudes de Préstamo de Elementos Educativos</t>
        </is>
      </c>
      <c r="L62" s="200" t="n"/>
      <c r="M62" s="200" t="n"/>
      <c r="N62" s="200" t="n"/>
      <c r="O62" s="201" t="n"/>
      <c r="P62" s="318" t="n"/>
      <c r="Q62" s="316" t="n"/>
      <c r="R62" s="316" t="n"/>
      <c r="S62" s="316" t="n"/>
      <c r="T62" s="316" t="n"/>
      <c r="U62" s="316" t="n"/>
      <c r="V62" s="316" t="n"/>
      <c r="W62" s="316" t="n"/>
      <c r="X62" s="316" t="n"/>
      <c r="Y62" s="316" t="n"/>
      <c r="Z62" s="316" t="n"/>
      <c r="AA62" s="316" t="n"/>
      <c r="AB62" s="316" t="n"/>
    </row>
    <row r="63" customFormat="1" s="317">
      <c r="A63" s="316" t="n"/>
      <c r="B63" s="318" t="n"/>
      <c r="C63" s="785" t="inlineStr">
        <is>
          <t>Lic. Idiomas Girardot</t>
        </is>
      </c>
      <c r="D63" s="820" t="n"/>
      <c r="E63" s="820" t="n"/>
      <c r="F63" s="821" t="n"/>
      <c r="G63" s="785" t="inlineStr">
        <is>
          <t>28/28=100%</t>
        </is>
      </c>
      <c r="H63" s="820" t="n"/>
      <c r="I63" s="820" t="n"/>
      <c r="J63" s="821" t="n"/>
      <c r="K63" s="199" t="inlineStr">
        <is>
          <t>Fueron atendidas todas las solicitudes de Préstamo de Elementos Educativos</t>
        </is>
      </c>
      <c r="L63" s="200" t="n"/>
      <c r="M63" s="200" t="n"/>
      <c r="N63" s="200" t="n"/>
      <c r="O63" s="201" t="n"/>
      <c r="P63" s="318" t="n"/>
      <c r="Q63" s="316" t="n"/>
      <c r="R63" s="316" t="n"/>
      <c r="S63" s="316" t="n"/>
      <c r="T63" s="316" t="n"/>
      <c r="U63" s="316" t="n"/>
      <c r="V63" s="316" t="n"/>
      <c r="W63" s="316" t="n"/>
      <c r="X63" s="316" t="n"/>
      <c r="Y63" s="316" t="n"/>
      <c r="Z63" s="316" t="n"/>
      <c r="AA63" s="316" t="n"/>
      <c r="AB63" s="316" t="n"/>
    </row>
    <row r="64" customFormat="1" s="317">
      <c r="A64" s="316" t="n"/>
      <c r="B64" s="318" t="n"/>
      <c r="C64" s="785" t="inlineStr">
        <is>
          <t>Ingeniería Industrial</t>
        </is>
      </c>
      <c r="D64" s="820" t="n"/>
      <c r="E64" s="820" t="n"/>
      <c r="F64" s="821" t="n"/>
      <c r="G64" s="785" t="inlineStr">
        <is>
          <t>105/105=100%</t>
        </is>
      </c>
      <c r="H64" s="820" t="n"/>
      <c r="I64" s="820" t="n"/>
      <c r="J64" s="821" t="n"/>
      <c r="K64" s="199" t="inlineStr">
        <is>
          <t>Fueron atendidas todas las solicitudes de Préstamo de Elementos Educativos</t>
        </is>
      </c>
      <c r="L64" s="200" t="n"/>
      <c r="M64" s="200" t="n"/>
      <c r="N64" s="200" t="n"/>
      <c r="O64" s="201" t="n"/>
      <c r="P64" s="318" t="n"/>
      <c r="Q64" s="316" t="n"/>
      <c r="R64" s="316" t="n"/>
      <c r="S64" s="316" t="n"/>
      <c r="T64" s="316" t="n"/>
      <c r="U64" s="316" t="n"/>
      <c r="V64" s="316" t="n"/>
      <c r="W64" s="316" t="n"/>
      <c r="X64" s="316" t="n"/>
      <c r="Y64" s="316" t="n"/>
      <c r="Z64" s="316" t="n"/>
      <c r="AA64" s="316" t="n"/>
      <c r="AB64" s="316" t="n"/>
    </row>
    <row r="65" customFormat="1" s="317">
      <c r="A65" s="316" t="n"/>
      <c r="B65" s="318" t="n"/>
      <c r="C65" s="785" t="inlineStr">
        <is>
          <t>Lic. En Matemáticas</t>
        </is>
      </c>
      <c r="D65" s="820" t="n"/>
      <c r="E65" s="820" t="n"/>
      <c r="F65" s="821" t="n"/>
      <c r="G65" s="785" t="inlineStr">
        <is>
          <t>64/64=100%</t>
        </is>
      </c>
      <c r="H65" s="820" t="n"/>
      <c r="I65" s="820" t="n"/>
      <c r="J65" s="821" t="n"/>
      <c r="K65" s="199" t="inlineStr">
        <is>
          <t>Fueron atendidas todas las solicitudes de Préstamo de Elementos Educativos</t>
        </is>
      </c>
      <c r="L65" s="200" t="n"/>
      <c r="M65" s="200" t="n"/>
      <c r="N65" s="200" t="n"/>
      <c r="O65" s="201" t="n"/>
      <c r="P65" s="318" t="n"/>
      <c r="Q65" s="316" t="n"/>
      <c r="R65" s="316" t="n"/>
      <c r="S65" s="316" t="n"/>
      <c r="T65" s="316" t="n"/>
      <c r="U65" s="316" t="n"/>
      <c r="V65" s="316" t="n"/>
      <c r="W65" s="316" t="n"/>
      <c r="X65" s="316" t="n"/>
      <c r="Y65" s="316" t="n"/>
      <c r="Z65" s="316" t="n"/>
      <c r="AA65" s="316" t="n"/>
      <c r="AB65" s="316" t="n"/>
    </row>
    <row r="66" customFormat="1" s="317">
      <c r="A66" s="316" t="n"/>
      <c r="B66" s="318" t="n"/>
      <c r="C66" s="785" t="inlineStr">
        <is>
          <t>Música</t>
        </is>
      </c>
      <c r="D66" s="820" t="n"/>
      <c r="E66" s="820" t="n"/>
      <c r="F66" s="821" t="n"/>
      <c r="G66" s="785" t="inlineStr">
        <is>
          <t>14/14=100%</t>
        </is>
      </c>
      <c r="H66" s="820" t="n"/>
      <c r="I66" s="820" t="n"/>
      <c r="J66" s="821" t="n"/>
      <c r="K66" s="199" t="inlineStr">
        <is>
          <t>Fueron atendidas todas las solicitudes de Préstamo de Elementos Educativos</t>
        </is>
      </c>
      <c r="L66" s="200" t="n"/>
      <c r="M66" s="200" t="n"/>
      <c r="N66" s="200" t="n"/>
      <c r="O66" s="201" t="n"/>
      <c r="P66" s="318" t="n"/>
      <c r="Q66" s="316" t="n"/>
      <c r="R66" s="316" t="n"/>
      <c r="S66" s="316" t="n"/>
      <c r="T66" s="316" t="n"/>
      <c r="U66" s="316" t="n"/>
      <c r="V66" s="316" t="n"/>
      <c r="W66" s="316" t="n"/>
      <c r="X66" s="316" t="n"/>
      <c r="Y66" s="316" t="n"/>
      <c r="Z66" s="316" t="n"/>
      <c r="AA66" s="316" t="n"/>
      <c r="AB66" s="316" t="n"/>
    </row>
    <row r="67" customFormat="1" s="317">
      <c r="A67" s="316" t="n"/>
      <c r="B67" s="318" t="n"/>
      <c r="C67" s="785" t="inlineStr">
        <is>
          <t>Postgrados</t>
        </is>
      </c>
      <c r="D67" s="820" t="n"/>
      <c r="E67" s="820" t="n"/>
      <c r="F67" s="821" t="n"/>
      <c r="G67" s="785" t="inlineStr">
        <is>
          <t>106/106=100%</t>
        </is>
      </c>
      <c r="H67" s="820" t="n"/>
      <c r="I67" s="820" t="n"/>
      <c r="J67" s="821" t="n"/>
      <c r="K67" s="199" t="inlineStr">
        <is>
          <t>Fueron atendidas todas las solicitudes de Préstamo de Elementos Educativos</t>
        </is>
      </c>
      <c r="L67" s="200" t="n"/>
      <c r="M67" s="200" t="n"/>
      <c r="N67" s="200" t="n"/>
      <c r="O67" s="201" t="n"/>
      <c r="P67" s="318" t="n"/>
      <c r="Q67" s="316" t="n"/>
      <c r="R67" s="316" t="n"/>
      <c r="S67" s="316" t="n"/>
      <c r="T67" s="316" t="n"/>
      <c r="U67" s="316" t="n"/>
      <c r="V67" s="316" t="n"/>
      <c r="W67" s="316" t="n"/>
      <c r="X67" s="316" t="n"/>
      <c r="Y67" s="316" t="n"/>
      <c r="Z67" s="316" t="n"/>
      <c r="AA67" s="316" t="n"/>
      <c r="AB67" s="316" t="n"/>
    </row>
    <row r="68" customFormat="1" s="317">
      <c r="A68" s="316" t="n"/>
      <c r="B68" s="318" t="n"/>
      <c r="C68" s="785" t="inlineStr">
        <is>
          <t>Psicología</t>
        </is>
      </c>
      <c r="D68" s="820" t="n"/>
      <c r="E68" s="820" t="n"/>
      <c r="F68" s="821" t="n"/>
      <c r="G68" s="785" t="inlineStr">
        <is>
          <t>242/242=100%</t>
        </is>
      </c>
      <c r="H68" s="820" t="n"/>
      <c r="I68" s="820" t="n"/>
      <c r="J68" s="821" t="n"/>
      <c r="K68" s="199" t="inlineStr">
        <is>
          <t>Fueron atendidas todas las solicitudes de Préstamo de Elementos Educativos</t>
        </is>
      </c>
      <c r="L68" s="200" t="n"/>
      <c r="M68" s="200" t="n"/>
      <c r="N68" s="200" t="n"/>
      <c r="O68" s="201" t="n"/>
      <c r="P68" s="318" t="n"/>
      <c r="Q68" s="316" t="n"/>
      <c r="R68" s="316" t="n"/>
      <c r="S68" s="316" t="n"/>
      <c r="T68" s="316" t="n"/>
      <c r="U68" s="316" t="n"/>
      <c r="V68" s="316" t="n"/>
      <c r="W68" s="316" t="n"/>
      <c r="X68" s="316" t="n"/>
      <c r="Y68" s="316" t="n"/>
      <c r="Z68" s="316" t="n"/>
      <c r="AA68" s="316" t="n"/>
      <c r="AB68" s="316" t="n"/>
    </row>
    <row r="69" customFormat="1" s="317">
      <c r="A69" s="316" t="n"/>
      <c r="B69" s="318" t="n"/>
      <c r="C69" s="785" t="inlineStr">
        <is>
          <t>Ingeniería de Sistemas</t>
        </is>
      </c>
      <c r="D69" s="820" t="n"/>
      <c r="E69" s="820" t="n"/>
      <c r="F69" s="821" t="n"/>
      <c r="G69" s="785" t="inlineStr">
        <is>
          <t>738/738=100%</t>
        </is>
      </c>
      <c r="H69" s="820" t="n"/>
      <c r="I69" s="820" t="n"/>
      <c r="J69" s="821" t="n"/>
      <c r="K69" s="199" t="inlineStr">
        <is>
          <t>Fueron atendidas todas las solicitudes de Préstamo de Elementos Educativos</t>
        </is>
      </c>
      <c r="L69" s="200" t="n"/>
      <c r="M69" s="200" t="n"/>
      <c r="N69" s="200" t="n"/>
      <c r="O69" s="201" t="n"/>
      <c r="P69" s="318" t="n"/>
      <c r="Q69" s="316" t="n"/>
      <c r="R69" s="316" t="n"/>
      <c r="S69" s="316" t="n"/>
      <c r="T69" s="316" t="n"/>
      <c r="U69" s="316" t="n"/>
      <c r="V69" s="316" t="n"/>
      <c r="W69" s="316" t="n"/>
      <c r="X69" s="316" t="n"/>
      <c r="Y69" s="316" t="n"/>
      <c r="Z69" s="316" t="n"/>
      <c r="AA69" s="316" t="n"/>
      <c r="AB69" s="316" t="n"/>
    </row>
    <row r="70" customFormat="1" s="317">
      <c r="A70" s="316" t="n"/>
      <c r="B70" s="318" t="n"/>
      <c r="C70" s="785" t="inlineStr">
        <is>
          <t>Lic. En Sociales</t>
        </is>
      </c>
      <c r="D70" s="820" t="n"/>
      <c r="E70" s="820" t="n"/>
      <c r="F70" s="821" t="n"/>
      <c r="G70" s="785" t="inlineStr">
        <is>
          <t>122/122=100%</t>
        </is>
      </c>
      <c r="H70" s="820" t="n"/>
      <c r="I70" s="820" t="n"/>
      <c r="J70" s="821" t="n"/>
      <c r="K70" s="199" t="inlineStr">
        <is>
          <t>Fueron atendidas todas las solicitudes de Préstamo de Elementos Educativos</t>
        </is>
      </c>
      <c r="L70" s="200" t="n"/>
      <c r="M70" s="200" t="n"/>
      <c r="N70" s="200" t="n"/>
      <c r="O70" s="201" t="n"/>
      <c r="P70" s="318" t="n"/>
      <c r="Q70" s="316" t="n"/>
      <c r="R70" s="316" t="n"/>
      <c r="S70" s="316" t="n"/>
      <c r="T70" s="316" t="n"/>
      <c r="U70" s="316" t="n"/>
      <c r="V70" s="316" t="n"/>
      <c r="W70" s="316" t="n"/>
      <c r="X70" s="316" t="n"/>
      <c r="Y70" s="316" t="n"/>
      <c r="Z70" s="316" t="n"/>
      <c r="AA70" s="316" t="n"/>
      <c r="AB70" s="316" t="n"/>
    </row>
    <row r="71" customFormat="1" s="317">
      <c r="A71" s="316" t="n"/>
      <c r="B71" s="318" t="n"/>
      <c r="C71" s="785" t="inlineStr">
        <is>
          <t>Tecnologia en Desarrollo de Software</t>
        </is>
      </c>
      <c r="D71" s="820" t="n"/>
      <c r="E71" s="820" t="n"/>
      <c r="F71" s="821" t="n"/>
      <c r="G71" s="785" t="inlineStr">
        <is>
          <t>21/21=100%</t>
        </is>
      </c>
      <c r="H71" s="820" t="n"/>
      <c r="I71" s="820" t="n"/>
      <c r="J71" s="821" t="n"/>
      <c r="K71" s="199" t="inlineStr">
        <is>
          <t>Fueron atendidas todas las solicitudes de Préstamo de Elementos Educativos</t>
        </is>
      </c>
      <c r="L71" s="200" t="n"/>
      <c r="M71" s="200" t="n"/>
      <c r="N71" s="200" t="n"/>
      <c r="O71" s="201" t="n"/>
      <c r="P71" s="318" t="n"/>
      <c r="Q71" s="316" t="n"/>
      <c r="R71" s="316" t="n"/>
      <c r="S71" s="316" t="n"/>
      <c r="T71" s="316" t="n"/>
      <c r="U71" s="316" t="n"/>
      <c r="V71" s="316" t="n"/>
      <c r="W71" s="316" t="n"/>
      <c r="X71" s="316" t="n"/>
      <c r="Y71" s="316" t="n"/>
      <c r="Z71" s="316" t="n"/>
      <c r="AA71" s="316" t="n"/>
      <c r="AB71" s="316" t="n"/>
    </row>
    <row r="72" customFormat="1" s="317">
      <c r="A72" s="316" t="n"/>
      <c r="B72" s="318" t="n"/>
      <c r="C72" s="785" t="inlineStr">
        <is>
          <t>Transversales</t>
        </is>
      </c>
      <c r="D72" s="820" t="n"/>
      <c r="E72" s="820" t="n"/>
      <c r="F72" s="821" t="n"/>
      <c r="G72" s="785" t="inlineStr">
        <is>
          <t>179/179=100%</t>
        </is>
      </c>
      <c r="H72" s="820" t="n"/>
      <c r="I72" s="820" t="n"/>
      <c r="J72" s="821" t="n"/>
      <c r="K72" s="199" t="inlineStr">
        <is>
          <t>Fueron atendidas todas las solicitudes de Préstamo de Elementos Educativos</t>
        </is>
      </c>
      <c r="L72" s="200" t="n"/>
      <c r="M72" s="200" t="n"/>
      <c r="N72" s="200" t="n"/>
      <c r="O72" s="201" t="n"/>
      <c r="P72" s="318" t="n"/>
      <c r="Q72" s="316" t="n"/>
      <c r="R72" s="316" t="n"/>
      <c r="S72" s="316" t="n"/>
      <c r="T72" s="316" t="n"/>
      <c r="U72" s="316" t="n"/>
      <c r="V72" s="316" t="n"/>
      <c r="W72" s="316" t="n"/>
      <c r="X72" s="316" t="n"/>
      <c r="Y72" s="316" t="n"/>
      <c r="Z72" s="316" t="n"/>
      <c r="AA72" s="316" t="n"/>
      <c r="AB72" s="316" t="n"/>
    </row>
    <row r="73" customFormat="1" s="317">
      <c r="A73" s="316" t="n"/>
      <c r="B73" s="318" t="n"/>
      <c r="C73" s="785" t="inlineStr">
        <is>
          <t>Zootécnia</t>
        </is>
      </c>
      <c r="D73" s="820" t="n"/>
      <c r="E73" s="820" t="n"/>
      <c r="F73" s="821" t="n"/>
      <c r="G73" s="785" t="inlineStr">
        <is>
          <t>277/277=100%</t>
        </is>
      </c>
      <c r="H73" s="820" t="n"/>
      <c r="I73" s="820" t="n"/>
      <c r="J73" s="821" t="n"/>
      <c r="K73" s="199" t="inlineStr">
        <is>
          <t>Fueron atendidas todas las solicitudes de Préstamo de Elementos Educativos</t>
        </is>
      </c>
      <c r="L73" s="200" t="n"/>
      <c r="M73" s="200" t="n"/>
      <c r="N73" s="200" t="n"/>
      <c r="O73" s="201" t="n"/>
      <c r="P73" s="318" t="n"/>
      <c r="Q73" s="316" t="n"/>
      <c r="R73" s="316" t="n"/>
      <c r="S73" s="316" t="n"/>
      <c r="T73" s="316" t="n"/>
      <c r="U73" s="316" t="n"/>
      <c r="V73" s="316" t="n"/>
      <c r="W73" s="316" t="n"/>
      <c r="X73" s="316" t="n"/>
      <c r="Y73" s="316" t="n"/>
      <c r="Z73" s="316" t="n"/>
      <c r="AA73" s="316" t="n"/>
      <c r="AB73" s="316" t="n"/>
    </row>
    <row r="74" customFormat="1" s="317">
      <c r="A74" s="316" t="n"/>
      <c r="B74" s="318" t="n"/>
      <c r="C74" s="349" t="n"/>
      <c r="D74" s="350" t="n"/>
      <c r="E74" s="350" t="n"/>
      <c r="F74" s="350" t="n"/>
      <c r="G74" s="350" t="n"/>
      <c r="H74" s="350" t="n"/>
      <c r="I74" s="350" t="n"/>
      <c r="J74" s="350" t="n"/>
      <c r="K74" s="350" t="n"/>
      <c r="L74" s="350" t="n"/>
      <c r="M74" s="350" t="n"/>
      <c r="N74" s="350" t="n"/>
      <c r="O74" s="350" t="n"/>
      <c r="P74" s="318" t="n"/>
      <c r="Q74" s="316" t="n"/>
      <c r="R74" s="316" t="n"/>
      <c r="S74" s="316" t="n"/>
      <c r="T74" s="316" t="n"/>
      <c r="U74" s="316" t="n"/>
      <c r="V74" s="316" t="n"/>
      <c r="W74" s="316" t="n"/>
      <c r="X74" s="316" t="n"/>
      <c r="Y74" s="316" t="n"/>
      <c r="Z74" s="316" t="n"/>
      <c r="AA74" s="316" t="n"/>
      <c r="AB74" s="316" t="n"/>
    </row>
    <row r="77" customFormat="1" s="260">
      <c r="C77" s="259" t="n"/>
      <c r="D77" s="259" t="n"/>
      <c r="E77" s="259" t="n"/>
      <c r="F77" s="259" t="n"/>
      <c r="G77" s="259" t="n"/>
      <c r="H77" s="259" t="n"/>
      <c r="I77" s="259" t="n"/>
      <c r="J77" s="259" t="n"/>
      <c r="K77" s="259" t="n"/>
      <c r="L77" s="259" t="n"/>
      <c r="M77" s="259" t="n"/>
      <c r="N77" s="259" t="n"/>
      <c r="O77" s="259" t="n"/>
    </row>
    <row r="78" customFormat="1" s="260">
      <c r="C78" s="259" t="n"/>
      <c r="D78" s="259" t="n"/>
      <c r="E78" s="259" t="n"/>
      <c r="F78" s="259" t="n"/>
      <c r="G78" s="259" t="n"/>
      <c r="H78" s="259" t="n"/>
      <c r="I78" s="259" t="n"/>
      <c r="J78" s="259" t="n"/>
      <c r="K78" s="259" t="n"/>
      <c r="L78" s="259" t="n"/>
      <c r="M78" s="259" t="n"/>
      <c r="N78" s="259" t="n"/>
      <c r="O78" s="259" t="n"/>
    </row>
    <row r="79" customFormat="1" s="260">
      <c r="C79" s="259" t="n"/>
      <c r="D79" s="259" t="n"/>
      <c r="E79" s="259" t="n"/>
      <c r="F79" s="259" t="n"/>
      <c r="G79" s="259" t="n"/>
      <c r="H79" s="259" t="n"/>
      <c r="I79" s="259" t="n"/>
      <c r="J79" s="259" t="n"/>
      <c r="K79" s="259" t="n"/>
      <c r="L79" s="259" t="n"/>
      <c r="M79" s="259" t="n"/>
      <c r="N79" s="259" t="n"/>
      <c r="O79" s="259" t="n"/>
    </row>
    <row r="80" customFormat="1" s="260">
      <c r="C80" s="259" t="n"/>
      <c r="D80" s="259" t="n"/>
      <c r="E80" s="259" t="n"/>
      <c r="F80" s="259" t="n"/>
      <c r="G80" s="259" t="n"/>
      <c r="H80" s="259" t="n"/>
      <c r="I80" s="259" t="n"/>
      <c r="J80" s="259" t="n"/>
      <c r="K80" s="259" t="n"/>
      <c r="L80" s="259" t="n"/>
      <c r="M80" s="259" t="n"/>
      <c r="N80" s="259" t="n"/>
      <c r="O80" s="259" t="n"/>
    </row>
    <row r="81" customFormat="1" s="260">
      <c r="C81" s="259" t="n"/>
      <c r="D81" s="259" t="n"/>
      <c r="E81" s="259" t="n"/>
      <c r="F81" s="259" t="n"/>
      <c r="G81" s="259" t="n"/>
      <c r="H81" s="259" t="n"/>
      <c r="I81" s="259" t="n"/>
      <c r="J81" s="259" t="n"/>
      <c r="K81" s="259" t="n"/>
      <c r="L81" s="259" t="n"/>
      <c r="M81" s="259" t="n"/>
      <c r="N81" s="259" t="n"/>
      <c r="O81" s="259" t="n"/>
    </row>
    <row r="82" customFormat="1" s="260">
      <c r="C82" s="259" t="n"/>
      <c r="D82" s="259" t="n"/>
      <c r="E82" s="259" t="n"/>
      <c r="F82" s="259" t="n"/>
      <c r="G82" s="259" t="n"/>
      <c r="H82" s="259" t="n"/>
      <c r="I82" s="259" t="n"/>
      <c r="J82" s="259" t="n"/>
      <c r="K82" s="259" t="n"/>
      <c r="L82" s="259" t="n"/>
      <c r="M82" s="259" t="n"/>
      <c r="N82" s="259" t="n"/>
      <c r="O82" s="259" t="n"/>
    </row>
    <row r="83" customFormat="1" s="260">
      <c r="C83" s="259" t="n"/>
      <c r="D83" s="259" t="n"/>
      <c r="E83" s="259" t="n"/>
      <c r="F83" s="259" t="n"/>
      <c r="G83" s="355" t="inlineStr">
        <is>
          <t>Estratégico</t>
        </is>
      </c>
      <c r="H83" s="262" t="n"/>
      <c r="I83" s="262" t="n"/>
      <c r="J83" s="355" t="inlineStr">
        <is>
          <t>Eficacia</t>
        </is>
      </c>
      <c r="K83" s="259" t="n"/>
      <c r="L83" s="259" t="n"/>
      <c r="M83" s="259" t="n"/>
      <c r="N83" s="259" t="n"/>
      <c r="O83" s="259" t="n"/>
    </row>
    <row r="84" customFormat="1" s="260">
      <c r="C84" s="259" t="n"/>
      <c r="D84" s="259" t="n"/>
      <c r="E84" s="259" t="n"/>
      <c r="F84" s="259" t="n"/>
      <c r="G84" s="355" t="inlineStr">
        <is>
          <t>Misional</t>
        </is>
      </c>
      <c r="H84" s="262" t="n"/>
      <c r="I84" s="262" t="n"/>
      <c r="J84" s="355" t="inlineStr">
        <is>
          <t>Eficiencia</t>
        </is>
      </c>
      <c r="K84" s="259" t="n"/>
      <c r="L84" s="259" t="n"/>
      <c r="M84" s="259" t="n"/>
      <c r="N84" s="259" t="n"/>
      <c r="O84" s="259" t="n"/>
    </row>
    <row r="85" customFormat="1" s="260">
      <c r="C85" s="259" t="n"/>
      <c r="D85" s="259" t="n"/>
      <c r="E85" s="259" t="n"/>
      <c r="F85" s="259" t="n"/>
      <c r="G85" s="355" t="inlineStr">
        <is>
          <t>Apoyo</t>
        </is>
      </c>
      <c r="H85" s="262" t="n"/>
      <c r="I85" s="262" t="n"/>
      <c r="J85" s="355" t="inlineStr">
        <is>
          <t>Acreditación</t>
        </is>
      </c>
      <c r="K85" s="259" t="n"/>
      <c r="L85" s="259" t="n"/>
      <c r="M85" s="259" t="n"/>
      <c r="N85" s="259" t="n"/>
      <c r="O85" s="259" t="n"/>
    </row>
    <row r="86" customFormat="1" s="260">
      <c r="C86" s="259" t="n"/>
      <c r="D86" s="259" t="n"/>
      <c r="E86" s="259" t="n"/>
      <c r="F86" s="259" t="n"/>
      <c r="G86" s="355" t="inlineStr">
        <is>
          <t>Seguimiento, Medición, Análisis y Evaluación</t>
        </is>
      </c>
      <c r="H86" s="262" t="n"/>
      <c r="I86" s="262" t="n"/>
      <c r="J86" s="355" t="inlineStr">
        <is>
          <t>Positiva</t>
        </is>
      </c>
      <c r="K86" s="259" t="n"/>
      <c r="L86" s="259" t="n"/>
      <c r="M86" s="259" t="n"/>
      <c r="N86" s="259" t="n"/>
      <c r="O86" s="259" t="n"/>
    </row>
    <row r="87" customFormat="1" s="260">
      <c r="C87" s="259" t="n"/>
      <c r="D87" s="259" t="n"/>
      <c r="E87" s="259" t="n"/>
      <c r="F87" s="259" t="n"/>
      <c r="G87" s="355" t="inlineStr">
        <is>
          <t>Direccionamiento Estratégico</t>
        </is>
      </c>
      <c r="H87" s="262" t="n"/>
      <c r="I87" s="262" t="n"/>
      <c r="J87" s="355" t="inlineStr">
        <is>
          <t>Negativa</t>
        </is>
      </c>
      <c r="K87" s="259" t="n"/>
      <c r="L87" s="259" t="n"/>
      <c r="M87" s="259" t="n"/>
      <c r="N87" s="259" t="n"/>
      <c r="O87" s="259" t="n"/>
    </row>
    <row r="88" customFormat="1" s="260">
      <c r="C88" s="259" t="n"/>
      <c r="D88" s="259" t="n"/>
      <c r="E88" s="259" t="n"/>
      <c r="F88" s="259" t="n"/>
      <c r="G88" s="355" t="inlineStr">
        <is>
          <t>Planeación Institucional</t>
        </is>
      </c>
      <c r="H88" s="262" t="n"/>
      <c r="I88" s="262" t="n"/>
      <c r="J88" s="355" t="inlineStr">
        <is>
          <t>Por Unidad Regional</t>
        </is>
      </c>
      <c r="K88" s="259" t="n"/>
      <c r="L88" s="259" t="n"/>
      <c r="M88" s="259" t="n"/>
      <c r="N88" s="259" t="n"/>
      <c r="O88" s="259" t="n"/>
    </row>
    <row r="89" customFormat="1" s="260">
      <c r="C89" s="259" t="n"/>
      <c r="D89" s="259" t="n"/>
      <c r="E89" s="259" t="n"/>
      <c r="F89" s="259" t="n"/>
      <c r="G89" s="355" t="inlineStr">
        <is>
          <t>Proyectos Especiales y Relaciones Interinstitucionales</t>
        </is>
      </c>
      <c r="H89" s="262" t="n"/>
      <c r="I89" s="262" t="n"/>
      <c r="J89" s="355" t="inlineStr">
        <is>
          <t>Por Facultad</t>
        </is>
      </c>
      <c r="K89" s="259" t="n"/>
      <c r="L89" s="259" t="n"/>
      <c r="M89" s="259" t="n"/>
      <c r="N89" s="259" t="n"/>
      <c r="O89" s="259" t="n"/>
    </row>
    <row r="90" customFormat="1" s="260">
      <c r="C90" s="259" t="n"/>
      <c r="D90" s="259" t="n"/>
      <c r="E90" s="259" t="n"/>
      <c r="F90" s="259" t="n"/>
      <c r="G90" s="355" t="inlineStr">
        <is>
          <t>Sistemas Integrados</t>
        </is>
      </c>
      <c r="H90" s="262" t="n"/>
      <c r="I90" s="262" t="n"/>
      <c r="J90" s="355" t="inlineStr">
        <is>
          <t>Por Programa Académico</t>
        </is>
      </c>
      <c r="K90" s="259" t="n"/>
      <c r="L90" s="259" t="n"/>
      <c r="M90" s="259" t="n"/>
      <c r="N90" s="259" t="n"/>
      <c r="O90" s="259" t="n"/>
    </row>
    <row r="91" customFormat="1" s="260">
      <c r="C91" s="259" t="n"/>
      <c r="D91" s="259" t="n"/>
      <c r="E91" s="259" t="n"/>
      <c r="F91" s="259" t="n"/>
      <c r="G91" s="355" t="inlineStr">
        <is>
          <t>Autoevaluación y Acreditación</t>
        </is>
      </c>
      <c r="H91" s="262" t="n"/>
      <c r="I91" s="262" t="n"/>
      <c r="J91" s="355" t="inlineStr">
        <is>
          <t>Por área</t>
        </is>
      </c>
      <c r="K91" s="259" t="n"/>
      <c r="L91" s="259" t="n"/>
      <c r="M91" s="259" t="n"/>
      <c r="N91" s="259" t="n"/>
      <c r="O91" s="259" t="n"/>
    </row>
    <row r="92" customFormat="1" s="260">
      <c r="C92" s="259" t="n"/>
      <c r="D92" s="259" t="n"/>
      <c r="E92" s="259" t="n"/>
      <c r="F92" s="259" t="n"/>
      <c r="G92" s="355" t="inlineStr">
        <is>
          <t>Comunicaciones</t>
        </is>
      </c>
      <c r="H92" s="262" t="n"/>
      <c r="I92" s="262" t="n"/>
      <c r="J92" s="355" t="inlineStr">
        <is>
          <t>Por Laboratorio</t>
        </is>
      </c>
      <c r="K92" s="259" t="n"/>
      <c r="L92" s="259" t="n"/>
      <c r="M92" s="259" t="n"/>
      <c r="N92" s="259" t="n"/>
      <c r="O92" s="259" t="n"/>
    </row>
    <row r="93" customFormat="1" s="260">
      <c r="C93" s="259" t="n"/>
      <c r="D93" s="259" t="n"/>
      <c r="E93" s="259" t="n"/>
      <c r="F93" s="259" t="n"/>
      <c r="G93" s="355" t="inlineStr">
        <is>
          <t>Formación y Aprendizaje</t>
        </is>
      </c>
      <c r="H93" s="262" t="n"/>
      <c r="I93" s="262" t="n"/>
      <c r="J93" s="355" t="inlineStr">
        <is>
          <t>Otros</t>
        </is>
      </c>
      <c r="K93" s="259" t="n"/>
      <c r="L93" s="259" t="n"/>
      <c r="M93" s="259" t="n"/>
      <c r="N93" s="259" t="n"/>
      <c r="O93" s="259" t="n"/>
    </row>
    <row r="94" customFormat="1" s="260">
      <c r="C94" s="259" t="n"/>
      <c r="D94" s="259" t="n"/>
      <c r="E94" s="259" t="n"/>
      <c r="F94" s="259" t="n"/>
      <c r="G94" s="355" t="inlineStr">
        <is>
          <t>Ciencia, Tecnología e Innovación</t>
        </is>
      </c>
      <c r="H94" s="262" t="n"/>
      <c r="I94" s="262" t="n"/>
      <c r="J94" s="355" t="inlineStr">
        <is>
          <t>No Aplica</t>
        </is>
      </c>
      <c r="K94" s="259" t="n"/>
      <c r="L94" s="259" t="n"/>
      <c r="M94" s="259" t="n"/>
      <c r="N94" s="259" t="n"/>
      <c r="O94" s="259" t="n"/>
    </row>
    <row r="95">
      <c r="G95" s="355" t="inlineStr">
        <is>
          <t>Interacción Social Universitaria</t>
        </is>
      </c>
      <c r="H95" s="262" t="n"/>
      <c r="I95" s="262" t="n"/>
      <c r="J95" s="262" t="n"/>
      <c r="K95" s="259" t="n"/>
      <c r="L95" s="259" t="n"/>
    </row>
    <row r="96">
      <c r="G96" s="355" t="inlineStr">
        <is>
          <t>Bienestar Universitario</t>
        </is>
      </c>
      <c r="H96" s="262" t="n"/>
      <c r="I96" s="262" t="n"/>
      <c r="J96" s="262" t="n"/>
      <c r="K96" s="259" t="n"/>
      <c r="L96" s="259" t="n"/>
    </row>
    <row r="97">
      <c r="G97" s="355" t="inlineStr">
        <is>
          <t>Admisiones y Registro</t>
        </is>
      </c>
      <c r="H97" s="262" t="n"/>
      <c r="I97" s="262" t="n"/>
      <c r="J97" s="262" t="n"/>
      <c r="K97" s="259" t="n"/>
      <c r="L97" s="259" t="n"/>
    </row>
    <row r="98">
      <c r="G98" s="355" t="inlineStr">
        <is>
          <t>Graduados</t>
        </is>
      </c>
      <c r="H98" s="262" t="n"/>
      <c r="I98" s="262" t="n"/>
      <c r="J98" s="262" t="n"/>
      <c r="K98" s="259" t="n"/>
      <c r="L98" s="259" t="n"/>
    </row>
    <row r="99">
      <c r="G99" s="355" t="inlineStr">
        <is>
          <t>Dialogando con el Mundo</t>
        </is>
      </c>
      <c r="H99" s="262" t="n"/>
      <c r="I99" s="262" t="n"/>
      <c r="J99" s="262" t="n"/>
      <c r="K99" s="259" t="n"/>
      <c r="L99" s="259" t="n"/>
    </row>
    <row r="100">
      <c r="G100" s="355" t="inlineStr">
        <is>
          <t>Talento Humano</t>
        </is>
      </c>
      <c r="H100" s="262" t="n"/>
      <c r="I100" s="262" t="n"/>
      <c r="J100" s="262" t="n"/>
      <c r="K100" s="259" t="n"/>
      <c r="L100" s="259" t="n"/>
    </row>
    <row r="101">
      <c r="G101" s="355" t="inlineStr">
        <is>
          <t>Jurídica</t>
        </is>
      </c>
      <c r="H101" s="262" t="n"/>
      <c r="I101" s="262" t="n"/>
      <c r="J101" s="262" t="n"/>
      <c r="K101" s="259" t="n"/>
      <c r="L101" s="259" t="n"/>
    </row>
    <row r="102">
      <c r="G102" s="355" t="inlineStr">
        <is>
          <t>Financiera</t>
        </is>
      </c>
      <c r="H102" s="262" t="n"/>
      <c r="I102" s="262" t="n"/>
      <c r="J102" s="262" t="n"/>
      <c r="K102" s="259" t="n"/>
      <c r="L102" s="259" t="n"/>
    </row>
    <row r="103">
      <c r="G103" s="355" t="inlineStr">
        <is>
          <t>Sistemas y Tecnología</t>
        </is>
      </c>
      <c r="H103" s="262" t="n"/>
      <c r="I103" s="262" t="n"/>
      <c r="J103" s="262" t="n"/>
      <c r="K103" s="259" t="n"/>
      <c r="L103" s="259" t="n"/>
    </row>
    <row r="104">
      <c r="G104" s="355" t="inlineStr">
        <is>
          <t>Bienes y Servicios</t>
        </is>
      </c>
      <c r="H104" s="262" t="n"/>
      <c r="I104" s="262" t="n"/>
      <c r="J104" s="262" t="n"/>
      <c r="K104" s="259" t="n"/>
      <c r="L104" s="259" t="n"/>
    </row>
    <row r="105">
      <c r="G105" s="355" t="inlineStr">
        <is>
          <t>Documental</t>
        </is>
      </c>
      <c r="H105" s="262" t="n"/>
      <c r="I105" s="262" t="n"/>
      <c r="J105" s="262" t="n"/>
    </row>
    <row r="106">
      <c r="G106" s="355" t="inlineStr">
        <is>
          <t>Apoyo Académico</t>
        </is>
      </c>
      <c r="H106" s="262" t="n"/>
      <c r="I106" s="262" t="n"/>
      <c r="J106" s="262" t="n"/>
    </row>
    <row r="107">
      <c r="G107" s="355" t="inlineStr">
        <is>
          <t>Control Interno</t>
        </is>
      </c>
      <c r="H107" s="262" t="n"/>
      <c r="I107" s="262" t="n"/>
      <c r="J107" s="262" t="n"/>
    </row>
    <row r="108">
      <c r="G108" s="355" t="inlineStr">
        <is>
          <t>Control Disciplinario</t>
        </is>
      </c>
      <c r="H108" s="262" t="n"/>
      <c r="I108" s="262" t="n"/>
      <c r="J108" s="262" t="n"/>
    </row>
    <row r="109">
      <c r="G109" s="355" t="inlineStr">
        <is>
          <t>Servicio de Atención al Ciudadano</t>
        </is>
      </c>
      <c r="H109" s="262" t="n"/>
      <c r="I109" s="262" t="n"/>
      <c r="J109" s="262" t="n"/>
    </row>
  </sheetData>
  <sheetProtection selectLockedCells="0" selectUnlockedCells="0" algorithmName="SHA-512" sheet="1" objects="1" insertRows="1" insertHyperlinks="1" autoFilter="1" scenarios="1" formatColumns="1" deleteColumns="1" insertColumns="1" pivotTables="1" deleteRows="1" formatCells="1" saltValue="7kUyQcWGMasY7yxgRMKp5A==" formatRows="1" sort="1" spinCount="100000" hashValue="mpeU+IxSrCzfsjMpqir22X7MSb5Qv7fWitM5XK+xgaml+Mv0lz42ClXSR0pgvUXstClX2KSCKuoBVTaN+dEgHQ=="/>
  <mergeCells count="103">
    <mergeCell ref="L17:M17"/>
    <mergeCell ref="C61:F61"/>
    <mergeCell ref="C52:O52"/>
    <mergeCell ref="J35:O40"/>
    <mergeCell ref="G55:J55"/>
    <mergeCell ref="C72:F72"/>
    <mergeCell ref="J41:O41"/>
    <mergeCell ref="B2:C4"/>
    <mergeCell ref="G72:J72"/>
    <mergeCell ref="C62:F62"/>
    <mergeCell ref="C15:O15"/>
    <mergeCell ref="G71:J71"/>
    <mergeCell ref="J43:O43"/>
    <mergeCell ref="C64:F64"/>
    <mergeCell ref="C73:F73"/>
    <mergeCell ref="J20:K22"/>
    <mergeCell ref="J42:O42"/>
    <mergeCell ref="E6:L6"/>
    <mergeCell ref="C26:O26"/>
    <mergeCell ref="C54:F54"/>
    <mergeCell ref="C63:F63"/>
    <mergeCell ref="C17:D17"/>
    <mergeCell ref="G57:J57"/>
    <mergeCell ref="C16:O16"/>
    <mergeCell ref="G66:J66"/>
    <mergeCell ref="G53:J53"/>
    <mergeCell ref="C56:F56"/>
    <mergeCell ref="M5:O5"/>
    <mergeCell ref="G68:J68"/>
    <mergeCell ref="G58:J58"/>
    <mergeCell ref="L23:M24"/>
    <mergeCell ref="N23:O24"/>
    <mergeCell ref="C14:D14"/>
    <mergeCell ref="C67:F67"/>
    <mergeCell ref="E14:O14"/>
    <mergeCell ref="M6:O6"/>
    <mergeCell ref="C20:D22"/>
    <mergeCell ref="C69:F69"/>
    <mergeCell ref="E12:H12"/>
    <mergeCell ref="G67:J67"/>
    <mergeCell ref="H17:I17"/>
    <mergeCell ref="G61:J61"/>
    <mergeCell ref="K12:O12"/>
    <mergeCell ref="G70:J70"/>
    <mergeCell ref="C27:I43"/>
    <mergeCell ref="G62:J62"/>
    <mergeCell ref="E24:G24"/>
    <mergeCell ref="E17:G17"/>
    <mergeCell ref="L20:O20"/>
    <mergeCell ref="C71:F71"/>
    <mergeCell ref="E18:F18"/>
    <mergeCell ref="J34:O34"/>
    <mergeCell ref="G65:J65"/>
    <mergeCell ref="J27:O27"/>
    <mergeCell ref="C57:F57"/>
    <mergeCell ref="C66:F66"/>
    <mergeCell ref="P27:P28"/>
    <mergeCell ref="G60:J60"/>
    <mergeCell ref="C53:F53"/>
    <mergeCell ref="P17:P18"/>
    <mergeCell ref="E7:L8"/>
    <mergeCell ref="C68:F68"/>
    <mergeCell ref="G59:J59"/>
    <mergeCell ref="G19:K19"/>
    <mergeCell ref="E13:O13"/>
    <mergeCell ref="C58:F58"/>
    <mergeCell ref="N17:O17"/>
    <mergeCell ref="C12:D12"/>
    <mergeCell ref="C45:O45"/>
    <mergeCell ref="J23:K24"/>
    <mergeCell ref="J28:O33"/>
    <mergeCell ref="C65:F65"/>
    <mergeCell ref="C5:D8"/>
    <mergeCell ref="C23:D23"/>
    <mergeCell ref="E23:G23"/>
    <mergeCell ref="L18:M19"/>
    <mergeCell ref="C60:F60"/>
    <mergeCell ref="E20:G22"/>
    <mergeCell ref="C70:F70"/>
    <mergeCell ref="C24:D24"/>
    <mergeCell ref="G64:J64"/>
    <mergeCell ref="G73:J73"/>
    <mergeCell ref="G54:J54"/>
    <mergeCell ref="M7:O7"/>
    <mergeCell ref="G63:J63"/>
    <mergeCell ref="E5:L5"/>
    <mergeCell ref="H20:I22"/>
    <mergeCell ref="C10:O11"/>
    <mergeCell ref="G56:J56"/>
    <mergeCell ref="E19:F19"/>
    <mergeCell ref="M8:O8"/>
    <mergeCell ref="G18:K18"/>
    <mergeCell ref="I12:J12"/>
    <mergeCell ref="C18:D19"/>
    <mergeCell ref="H23:I24"/>
    <mergeCell ref="C55:F55"/>
    <mergeCell ref="N18:O19"/>
    <mergeCell ref="K53:O53"/>
    <mergeCell ref="C9:O9"/>
    <mergeCell ref="G69:J69"/>
    <mergeCell ref="C59:F59"/>
    <mergeCell ref="C13:D13"/>
    <mergeCell ref="J17:K17"/>
  </mergeCells>
  <dataValidations count="5">
    <dataValidation sqref="E13:O13" showDropDown="0" showInputMessage="1" showErrorMessage="1" allowBlank="1" type="list">
      <formula1>$G$87:$G$109</formula1>
    </dataValidation>
    <dataValidation sqref="E12:H12" showDropDown="0" showInputMessage="1" showErrorMessage="1" allowBlank="1" type="list">
      <formula1>$G$83:$G$86</formula1>
    </dataValidation>
    <dataValidation sqref="J17:K17" showDropDown="0" showInputMessage="1" showErrorMessage="1" allowBlank="1" type="list">
      <formula1>$J$83:$J$85</formula1>
    </dataValidation>
    <dataValidation sqref="J20:K22" showDropDown="0" showInputMessage="1" showErrorMessage="1" allowBlank="1" type="list">
      <formula1>$J$88:$J$94</formula1>
    </dataValidation>
    <dataValidation sqref="E20:G22" showDropDown="0" showInputMessage="1" showErrorMessage="1" allowBlank="1" type="list">
      <formula1>$J$86:$J$87</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59.xml><?xml version="1.0" encoding="utf-8"?>
<worksheet xmlns="http://schemas.openxmlformats.org/spreadsheetml/2006/main">
  <sheetPr codeName="Hoja109">
    <tabColor rgb="FFEDE394"/>
    <outlinePr summaryBelow="1" summaryRight="1"/>
    <pageSetUpPr fitToPage="1"/>
  </sheetPr>
  <dimension ref="A1:AB100"/>
  <sheetViews>
    <sheetView topLeftCell="A16"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Suficiencia de espacios académicos</t>
        </is>
      </c>
      <c r="L12" s="801" t="n"/>
      <c r="M12" s="801" t="n"/>
      <c r="N12" s="801" t="n"/>
      <c r="O12" s="802" t="n"/>
      <c r="P12" s="245" t="n"/>
    </row>
    <row r="13" customFormat="1" s="243">
      <c r="B13" s="245" t="n"/>
      <c r="C13" s="684" t="inlineStr">
        <is>
          <t>PROCESO GESTIÓN</t>
        </is>
      </c>
      <c r="D13" s="802" t="n"/>
      <c r="E13" s="706" t="inlineStr">
        <is>
          <t>Apoyo Académico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Unidad de Apoyo Académico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Acreditación</t>
        </is>
      </c>
      <c r="K17" s="802" t="n"/>
      <c r="L17" s="684" t="inlineStr">
        <is>
          <t>META ANUAL</t>
        </is>
      </c>
      <c r="M17" s="802" t="n"/>
      <c r="N17" s="545" t="n">
        <v>1</v>
      </c>
      <c r="O17" s="802" t="n"/>
      <c r="P17" s="544" t="n"/>
    </row>
    <row r="18" ht="31.5" customFormat="1" customHeight="1" s="243">
      <c r="B18" s="245" t="n"/>
      <c r="C18" s="684" t="inlineStr">
        <is>
          <t>FORMULA</t>
        </is>
      </c>
      <c r="D18" s="800" t="n"/>
      <c r="E18" s="684" t="inlineStr">
        <is>
          <t>NUMERADOR</t>
        </is>
      </c>
      <c r="F18" s="802" t="n"/>
      <c r="G18" s="481" t="inlineStr">
        <is>
          <t>Total de espacios académicos suficientes de los requeridos por la academia * 100</t>
        </is>
      </c>
      <c r="H18" s="801" t="n"/>
      <c r="I18" s="801" t="n"/>
      <c r="J18" s="801" t="n"/>
      <c r="K18" s="802" t="n"/>
      <c r="L18" s="684" t="inlineStr">
        <is>
          <t>UNIDAD DE MEDIDA</t>
        </is>
      </c>
      <c r="M18" s="800" t="n"/>
      <c r="N18" s="545" t="inlineStr">
        <is>
          <t>Porcentual</t>
        </is>
      </c>
      <c r="O18" s="800" t="n"/>
    </row>
    <row r="19" ht="28.5" customFormat="1" customHeight="1" s="243">
      <c r="B19" s="245" t="n"/>
      <c r="C19" s="806" t="n"/>
      <c r="D19" s="807" t="n"/>
      <c r="E19" s="684" t="inlineStr">
        <is>
          <t>DENOMINADOR</t>
        </is>
      </c>
      <c r="F19" s="802" t="n"/>
      <c r="G19" s="481" t="inlineStr">
        <is>
          <t xml:space="preserve">Total de  espacio académicos requeridos por la academia (pregrado y posgrado)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- 80%</t>
        </is>
      </c>
      <c r="N22" s="329" t="inlineStr">
        <is>
          <t>81% - 100%</t>
        </is>
      </c>
      <c r="O22" s="255" t="inlineStr">
        <is>
          <t>N/A</t>
        </is>
      </c>
      <c r="P22" s="245" t="n"/>
    </row>
    <row r="23" ht="26.25" customFormat="1" customHeight="1" s="243">
      <c r="B23" s="245" t="n"/>
      <c r="C23" s="684" t="inlineStr">
        <is>
          <t>ORIGEN DE DATOS NUMERADOR</t>
        </is>
      </c>
      <c r="D23" s="802" t="n"/>
      <c r="E23" s="475" t="inlineStr">
        <is>
          <t>Aplicativo Apoyo Académico</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Aplicativo Apoyo Académico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8.7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27" customFormat="1" customHeight="1" s="243">
      <c r="B28" s="245" t="n"/>
      <c r="C28" s="803" t="n"/>
      <c r="I28" s="804" t="n"/>
      <c r="J28" s="394" t="inlineStr">
        <is>
          <t>La Unidad de Apoyo Académico cuenta actualmente con 386 espacios académicos que corresponden a cada Nomenclatura de cada recurso físico. Estos espacios estan clasificados así (Aulas, Laboratorios, Bibliotecas, Unidades Agroambientales, Centros de Recursos, gimnasios, Centros de Cómputo, Auditorios) para la vigencia 2020 se encuentran disponibles en su totalidad. Los encargados de hacer la solicitud de espacios son los coordinadores de programa, quienes realizaron la solicitud de 976 espacios en diferentes días y horarios, la plataforma solo se habilita para la solicitud de estos espacios al inicio de cada semestre y son resueltas por lo encargados de los espacios. Todo el procedimiento de solicitud y prestamo de espacios académico se realiza por medio de la Plataforma Insitucional a traves del aplicativo Gestión Apoyo Académico. las 976 solicitudes fueron resueltas garantizando así la disponibilidad de los espacios a toda la comunidad Universitaria.</t>
        </is>
      </c>
      <c r="O28" s="804" t="n"/>
    </row>
    <row r="29" ht="30.75" customFormat="1" customHeight="1" s="243">
      <c r="B29" s="245" t="n"/>
      <c r="C29" s="803" t="n"/>
      <c r="I29" s="804" t="n"/>
      <c r="O29" s="804" t="n"/>
      <c r="P29" s="245" t="n"/>
    </row>
    <row r="30" ht="34.5" customFormat="1" customHeight="1" s="243">
      <c r="B30" s="245" t="n"/>
      <c r="C30" s="803" t="n"/>
      <c r="I30" s="804" t="n"/>
      <c r="O30" s="804" t="n"/>
      <c r="P30" s="245" t="n"/>
    </row>
    <row r="31" ht="33.75" customFormat="1" customHeight="1" s="243">
      <c r="B31" s="245" t="n"/>
      <c r="C31" s="803" t="n"/>
      <c r="I31" s="804" t="n"/>
      <c r="O31" s="804" t="n"/>
      <c r="P31" s="245" t="n"/>
    </row>
    <row r="32" ht="27.75" customFormat="1" customHeight="1" s="243">
      <c r="B32" s="245" t="n"/>
      <c r="C32" s="803" t="n"/>
      <c r="I32" s="804" t="n"/>
      <c r="O32" s="804" t="n"/>
      <c r="P32" s="245" t="n"/>
    </row>
    <row r="33" ht="21"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Para la vigencia 2020 se encuentran la totalidad de espacios académicos adscritos a la Unidad de Apoyo Académico Disponibles y se dio respuesta a las solicitudes de estos espacios que hacen los coordinadores de programa. Debido a la emergencia Sanitaria provocada por la pandemia de COVID-19 se interrumpieron las actividades de formación aprendizaje de manera presencial por lo que ya no se realizaron más solicitudes de espacios académicos en esta vigencia.</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51" customFormat="1" customHeight="1" s="247">
      <c r="B47" s="246" t="n"/>
      <c r="C47" s="168">
        <f>G18</f>
        <v/>
      </c>
      <c r="D47" s="762" t="n">
        <v>386</v>
      </c>
      <c r="E47" s="762" t="n"/>
      <c r="F47" s="762" t="n"/>
      <c r="G47" s="762" t="n"/>
      <c r="H47" s="762" t="n"/>
      <c r="I47" s="762" t="n"/>
      <c r="J47" s="762" t="n"/>
      <c r="K47" s="762" t="n"/>
      <c r="L47" s="762" t="n"/>
      <c r="M47" s="762" t="n"/>
      <c r="N47" s="762" t="n"/>
      <c r="O47" s="762" t="n"/>
      <c r="P47" s="246" t="n"/>
    </row>
    <row r="48" ht="51" customFormat="1" customHeight="1" s="247">
      <c r="B48" s="246" t="n"/>
      <c r="C48" s="168">
        <f>G19</f>
        <v/>
      </c>
      <c r="D48" s="762" t="n">
        <v>386</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31.5" customFormat="1" customHeight="1" s="317">
      <c r="A54" s="316" t="n"/>
      <c r="B54" s="318" t="n"/>
      <c r="C54" s="785" t="inlineStr">
        <is>
          <t>Tecnología En Cartografia</t>
        </is>
      </c>
      <c r="D54" s="820" t="n"/>
      <c r="E54" s="820" t="n"/>
      <c r="F54" s="821" t="n"/>
      <c r="G54" s="392" t="inlineStr">
        <is>
          <t>50/50= 100%</t>
        </is>
      </c>
      <c r="H54" s="820" t="n"/>
      <c r="I54" s="820" t="n"/>
      <c r="J54" s="821" t="n"/>
      <c r="K54" s="776" t="inlineStr">
        <is>
          <t>Se realizó la asignación de la totalidad de los espacios solicitados por el coordinador de programa</t>
        </is>
      </c>
      <c r="L54" s="820" t="n"/>
      <c r="M54" s="820" t="n"/>
      <c r="N54" s="820" t="n"/>
      <c r="O54" s="821" t="n"/>
      <c r="P54" s="318" t="n"/>
      <c r="Q54" s="316" t="n"/>
      <c r="R54" s="316" t="n"/>
      <c r="S54" s="316" t="n"/>
      <c r="T54" s="316" t="n"/>
      <c r="U54" s="316" t="n"/>
      <c r="V54" s="316" t="n"/>
      <c r="W54" s="316" t="n"/>
      <c r="X54" s="316" t="n"/>
      <c r="Y54" s="316" t="n"/>
      <c r="Z54" s="316" t="n"/>
      <c r="AA54" s="316" t="n"/>
      <c r="AB54" s="316" t="n"/>
    </row>
    <row r="55" ht="31.5" customFormat="1" customHeight="1" s="317">
      <c r="A55" s="316" t="n"/>
      <c r="B55" s="318" t="n"/>
      <c r="C55" s="785" t="inlineStr">
        <is>
          <t>Contaduría Pública</t>
        </is>
      </c>
      <c r="D55" s="820" t="n"/>
      <c r="E55" s="820" t="n"/>
      <c r="F55" s="821" t="n"/>
      <c r="G55" s="392" t="inlineStr">
        <is>
          <t>114/114=100%</t>
        </is>
      </c>
      <c r="H55" s="820" t="n"/>
      <c r="I55" s="820" t="n"/>
      <c r="J55" s="821" t="n"/>
      <c r="K55" s="776" t="inlineStr">
        <is>
          <t>Se realizó la asignación de la totalidad de los espacios solicitados por el coordinador de programa</t>
        </is>
      </c>
      <c r="L55" s="820" t="n"/>
      <c r="M55" s="820" t="n"/>
      <c r="N55" s="820" t="n"/>
      <c r="O55" s="821" t="n"/>
      <c r="P55" s="318" t="n"/>
      <c r="Q55" s="316" t="n"/>
      <c r="R55" s="316" t="n"/>
      <c r="S55" s="316" t="n"/>
      <c r="T55" s="316" t="n"/>
      <c r="U55" s="316" t="n"/>
      <c r="V55" s="316" t="n"/>
      <c r="W55" s="316" t="n"/>
      <c r="X55" s="316" t="n"/>
      <c r="Y55" s="316" t="n"/>
      <c r="Z55" s="316" t="n"/>
      <c r="AA55" s="316" t="n"/>
      <c r="AB55" s="316" t="n"/>
    </row>
    <row r="56" ht="31.5" customFormat="1" customHeight="1" s="317">
      <c r="A56" s="316" t="n"/>
      <c r="B56" s="318" t="n"/>
      <c r="C56" s="785" t="inlineStr">
        <is>
          <t>Ingeniería Agronómica</t>
        </is>
      </c>
      <c r="D56" s="820" t="n"/>
      <c r="E56" s="820" t="n"/>
      <c r="F56" s="821" t="n"/>
      <c r="G56" s="392" t="inlineStr">
        <is>
          <t>94/94=100%</t>
        </is>
      </c>
      <c r="H56" s="820" t="n"/>
      <c r="I56" s="820" t="n"/>
      <c r="J56" s="821" t="n"/>
      <c r="K56" s="776" t="inlineStr">
        <is>
          <t>Se realizó la asignación de la totalidad de los espacios solicitados por el coordinador de programa</t>
        </is>
      </c>
      <c r="L56" s="820" t="n"/>
      <c r="M56" s="820" t="n"/>
      <c r="N56" s="820" t="n"/>
      <c r="O56" s="821" t="n"/>
      <c r="P56" s="318" t="n"/>
      <c r="Q56" s="316" t="n"/>
      <c r="R56" s="316" t="n"/>
      <c r="S56" s="316" t="n"/>
      <c r="T56" s="316" t="n"/>
      <c r="U56" s="316" t="n"/>
      <c r="V56" s="316" t="n"/>
      <c r="W56" s="316" t="n"/>
      <c r="X56" s="316" t="n"/>
      <c r="Y56" s="316" t="n"/>
      <c r="Z56" s="316" t="n"/>
      <c r="AA56" s="316" t="n"/>
      <c r="AB56" s="316" t="n"/>
    </row>
    <row r="57" ht="31.5" customFormat="1" customHeight="1" s="317">
      <c r="A57" s="316" t="n"/>
      <c r="B57" s="318" t="n"/>
      <c r="C57" s="785" t="inlineStr">
        <is>
          <t>Ingeniería de Sistemas</t>
        </is>
      </c>
      <c r="D57" s="820" t="n"/>
      <c r="E57" s="820" t="n"/>
      <c r="F57" s="821" t="n"/>
      <c r="G57" s="785" t="inlineStr">
        <is>
          <t>344/344=100%</t>
        </is>
      </c>
      <c r="H57" s="820" t="n"/>
      <c r="I57" s="820" t="n"/>
      <c r="J57" s="821" t="n"/>
      <c r="K57" s="776" t="inlineStr">
        <is>
          <t>Se realizó la asignación de la totalidad de los espacios solicitados por el coordinador de programa</t>
        </is>
      </c>
      <c r="L57" s="820" t="n"/>
      <c r="M57" s="820" t="n"/>
      <c r="N57" s="820" t="n"/>
      <c r="O57" s="821" t="n"/>
      <c r="P57" s="318" t="n"/>
      <c r="Q57" s="316" t="n"/>
      <c r="R57" s="316" t="n"/>
      <c r="S57" s="316" t="n"/>
      <c r="T57" s="316" t="n"/>
      <c r="U57" s="316" t="n"/>
      <c r="V57" s="316" t="n"/>
      <c r="W57" s="316" t="n"/>
      <c r="X57" s="316" t="n"/>
      <c r="Y57" s="316" t="n"/>
      <c r="Z57" s="316" t="n"/>
      <c r="AA57" s="316" t="n"/>
      <c r="AB57" s="316" t="n"/>
    </row>
    <row r="58" ht="31.5" customFormat="1" customHeight="1" s="317">
      <c r="A58" s="316" t="n"/>
      <c r="B58" s="318" t="n"/>
      <c r="C58" s="785" t="inlineStr">
        <is>
          <t>Ingeniería Electrónica</t>
        </is>
      </c>
      <c r="D58" s="820" t="n"/>
      <c r="E58" s="820" t="n"/>
      <c r="F58" s="821" t="n"/>
      <c r="G58" s="785" t="inlineStr">
        <is>
          <t>184/184=100%</t>
        </is>
      </c>
      <c r="H58" s="820" t="n"/>
      <c r="I58" s="820" t="n"/>
      <c r="J58" s="821" t="n"/>
      <c r="K58" s="776" t="inlineStr">
        <is>
          <t>Se realizó la asignación de la totalidad de los espacios solicitados por el coordinador de programa</t>
        </is>
      </c>
      <c r="L58" s="820" t="n"/>
      <c r="M58" s="820" t="n"/>
      <c r="N58" s="820" t="n"/>
      <c r="O58" s="821" t="n"/>
      <c r="P58" s="318" t="n"/>
      <c r="Q58" s="316" t="n"/>
      <c r="R58" s="316" t="n"/>
      <c r="S58" s="316" t="n"/>
      <c r="T58" s="316" t="n"/>
      <c r="U58" s="316" t="n"/>
      <c r="V58" s="316" t="n"/>
      <c r="W58" s="316" t="n"/>
      <c r="X58" s="316" t="n"/>
      <c r="Y58" s="316" t="n"/>
      <c r="Z58" s="316" t="n"/>
      <c r="AA58" s="316" t="n"/>
      <c r="AB58" s="316" t="n"/>
    </row>
    <row r="59" ht="31.5" customFormat="1" customHeight="1" s="317">
      <c r="A59" s="316" t="n"/>
      <c r="B59" s="318" t="n"/>
      <c r="C59" s="785" t="inlineStr">
        <is>
          <t>Licenciatura en Ciencias Sociales</t>
        </is>
      </c>
      <c r="D59" s="820" t="n"/>
      <c r="E59" s="820" t="n"/>
      <c r="F59" s="821" t="n"/>
      <c r="G59" s="785" t="inlineStr">
        <is>
          <t>1/1=100%</t>
        </is>
      </c>
      <c r="H59" s="820" t="n"/>
      <c r="I59" s="820" t="n"/>
      <c r="J59" s="821" t="n"/>
      <c r="K59" s="776" t="inlineStr">
        <is>
          <t>Se realizó la asignación de la totalidad de los espacios solicitados por el coordinador de programa</t>
        </is>
      </c>
      <c r="L59" s="820" t="n"/>
      <c r="M59" s="820" t="n"/>
      <c r="N59" s="820" t="n"/>
      <c r="O59" s="821" t="n"/>
      <c r="P59" s="318" t="n"/>
      <c r="Q59" s="316" t="n"/>
      <c r="R59" s="316" t="n"/>
      <c r="S59" s="316" t="n"/>
      <c r="T59" s="316" t="n"/>
      <c r="U59" s="316" t="n"/>
      <c r="V59" s="316" t="n"/>
      <c r="W59" s="316" t="n"/>
      <c r="X59" s="316" t="n"/>
      <c r="Y59" s="316" t="n"/>
      <c r="Z59" s="316" t="n"/>
      <c r="AA59" s="316" t="n"/>
      <c r="AB59" s="316" t="n"/>
    </row>
    <row r="60" ht="31.5" customFormat="1" customHeight="1" s="317">
      <c r="A60" s="316" t="n"/>
      <c r="B60" s="318" t="n"/>
      <c r="C60" s="785" t="inlineStr">
        <is>
          <t>Licenciatura en Matemáticas</t>
        </is>
      </c>
      <c r="D60" s="820" t="n"/>
      <c r="E60" s="820" t="n"/>
      <c r="F60" s="821" t="n"/>
      <c r="G60" s="785" t="inlineStr">
        <is>
          <t>77/77=100%</t>
        </is>
      </c>
      <c r="H60" s="820" t="n"/>
      <c r="I60" s="820" t="n"/>
      <c r="J60" s="821" t="n"/>
      <c r="K60" s="776" t="inlineStr">
        <is>
          <t>Se realizó la asignación de la totalidad de los espacios solicitados por el coordinador de programa</t>
        </is>
      </c>
      <c r="L60" s="820" t="n"/>
      <c r="M60" s="820" t="n"/>
      <c r="N60" s="820" t="n"/>
      <c r="O60" s="821" t="n"/>
      <c r="P60" s="318" t="n"/>
      <c r="Q60" s="316" t="n"/>
      <c r="R60" s="316" t="n"/>
      <c r="S60" s="316" t="n"/>
      <c r="T60" s="316" t="n"/>
      <c r="U60" s="316" t="n"/>
      <c r="V60" s="316" t="n"/>
      <c r="W60" s="316" t="n"/>
      <c r="X60" s="316" t="n"/>
      <c r="Y60" s="316" t="n"/>
      <c r="Z60" s="316" t="n"/>
      <c r="AA60" s="316" t="n"/>
      <c r="AB60" s="316" t="n"/>
    </row>
    <row r="61" ht="31.5" customFormat="1" customHeight="1" s="317">
      <c r="A61" s="316" t="n"/>
      <c r="B61" s="318" t="n"/>
      <c r="C61" s="785" t="inlineStr">
        <is>
          <t>Zootécnia</t>
        </is>
      </c>
      <c r="D61" s="820" t="n"/>
      <c r="E61" s="820" t="n"/>
      <c r="F61" s="821" t="n"/>
      <c r="G61" s="785" t="inlineStr">
        <is>
          <t>32/32=100%</t>
        </is>
      </c>
      <c r="H61" s="820" t="n"/>
      <c r="I61" s="820" t="n"/>
      <c r="J61" s="821" t="n"/>
      <c r="K61" s="776" t="inlineStr">
        <is>
          <t>Se realizó la asignación de la totalidad de los espacios solicitados por el coordinador de programa</t>
        </is>
      </c>
      <c r="L61" s="820" t="n"/>
      <c r="M61" s="820" t="n"/>
      <c r="N61" s="820" t="n"/>
      <c r="O61" s="821" t="n"/>
      <c r="P61" s="318" t="n"/>
      <c r="Q61" s="316" t="n"/>
      <c r="R61" s="316" t="n"/>
      <c r="S61" s="316" t="n"/>
      <c r="T61" s="316" t="n"/>
      <c r="U61" s="316" t="n"/>
      <c r="V61" s="316" t="n"/>
      <c r="W61" s="316" t="n"/>
      <c r="X61" s="316" t="n"/>
      <c r="Y61" s="316" t="n"/>
      <c r="Z61" s="316" t="n"/>
      <c r="AA61" s="316" t="n"/>
      <c r="AB61" s="316" t="n"/>
    </row>
    <row r="62" customFormat="1" s="317">
      <c r="A62" s="316" t="n"/>
      <c r="B62" s="318" t="n"/>
      <c r="C62" s="788" t="n"/>
      <c r="D62" s="812" t="n"/>
      <c r="E62" s="812" t="n"/>
      <c r="F62" s="812" t="n"/>
      <c r="G62" s="788" t="n"/>
      <c r="H62" s="812" t="n"/>
      <c r="I62" s="812" t="n"/>
      <c r="J62" s="812" t="n"/>
      <c r="K62" s="788" t="n"/>
      <c r="L62" s="812" t="n"/>
      <c r="M62" s="812" t="n"/>
      <c r="N62" s="812" t="n"/>
      <c r="O62" s="812"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4" customFormat="1" s="317">
      <c r="A64" s="316" t="n"/>
      <c r="B64" s="318" t="n"/>
      <c r="C64" s="349" t="n"/>
      <c r="D64" s="350" t="n"/>
      <c r="E64" s="350" t="n"/>
      <c r="F64" s="350" t="n"/>
      <c r="G64" s="350" t="n"/>
      <c r="H64" s="350" t="n"/>
      <c r="I64" s="350" t="n"/>
      <c r="J64" s="350" t="n"/>
      <c r="K64" s="350" t="n"/>
      <c r="L64" s="350" t="n"/>
      <c r="M64" s="350" t="n"/>
      <c r="N64" s="350" t="n"/>
      <c r="O64" s="350" t="n"/>
      <c r="P64" s="318" t="n"/>
      <c r="Q64" s="316" t="n"/>
      <c r="R64" s="316" t="n"/>
      <c r="S64" s="316" t="n"/>
      <c r="T64" s="316" t="n"/>
      <c r="U64" s="316" t="n"/>
      <c r="V64" s="316" t="n"/>
      <c r="W64" s="316" t="n"/>
      <c r="X64" s="316" t="n"/>
      <c r="Y64" s="316" t="n"/>
      <c r="Z64" s="316" t="n"/>
      <c r="AA64" s="316" t="n"/>
      <c r="AB64" s="316" t="n"/>
    </row>
    <row r="65" customFormat="1" s="317">
      <c r="A65" s="316" t="n"/>
      <c r="B65" s="318" t="n"/>
      <c r="C65" s="349" t="n"/>
      <c r="D65" s="350" t="n"/>
      <c r="E65" s="350" t="n"/>
      <c r="F65" s="350" t="n"/>
      <c r="G65" s="350" t="n"/>
      <c r="H65" s="350" t="n"/>
      <c r="I65" s="350" t="n"/>
      <c r="J65" s="350" t="n"/>
      <c r="K65" s="350" t="n"/>
      <c r="L65" s="350" t="n"/>
      <c r="M65" s="350" t="n"/>
      <c r="N65" s="350" t="n"/>
      <c r="O65" s="350" t="n"/>
      <c r="P65" s="318" t="n"/>
      <c r="Q65" s="316" t="n"/>
      <c r="R65" s="316" t="n"/>
      <c r="S65" s="316" t="n"/>
      <c r="T65" s="316" t="n"/>
      <c r="U65" s="316" t="n"/>
      <c r="V65" s="316" t="n"/>
      <c r="W65" s="316" t="n"/>
      <c r="X65" s="316" t="n"/>
      <c r="Y65" s="316" t="n"/>
      <c r="Z65" s="316" t="n"/>
      <c r="AA65" s="316" t="n"/>
      <c r="AB65" s="316"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259" t="n"/>
      <c r="H72" s="259" t="n"/>
      <c r="I72" s="259" t="n"/>
      <c r="J72" s="259" t="n"/>
      <c r="K72" s="259" t="n"/>
      <c r="L72" s="259" t="n"/>
      <c r="M72" s="259" t="n"/>
      <c r="N72" s="259" t="n"/>
      <c r="O72" s="259" t="n"/>
    </row>
    <row r="73" customFormat="1" s="260">
      <c r="C73" s="259" t="n"/>
      <c r="D73" s="259" t="n"/>
      <c r="E73" s="259" t="n"/>
      <c r="F73" s="259" t="n"/>
      <c r="G73" s="259" t="n"/>
      <c r="H73" s="259" t="n"/>
      <c r="I73" s="259" t="n"/>
      <c r="J73" s="259" t="n"/>
      <c r="K73" s="259" t="n"/>
      <c r="L73" s="259" t="n"/>
      <c r="M73" s="259" t="n"/>
      <c r="N73" s="259" t="n"/>
      <c r="O73" s="259" t="n"/>
    </row>
    <row r="74" customFormat="1" s="260">
      <c r="C74" s="259" t="n"/>
      <c r="D74" s="259" t="n"/>
      <c r="E74" s="259" t="n"/>
      <c r="F74" s="259" t="n"/>
      <c r="G74" s="355" t="inlineStr">
        <is>
          <t>Estratégico</t>
        </is>
      </c>
      <c r="H74" s="262" t="n"/>
      <c r="I74" s="262" t="n"/>
      <c r="J74" s="355" t="inlineStr">
        <is>
          <t>Eficacia</t>
        </is>
      </c>
      <c r="K74" s="259" t="n"/>
      <c r="L74" s="259" t="n"/>
      <c r="M74" s="259" t="n"/>
      <c r="N74" s="259" t="n"/>
      <c r="O74" s="259" t="n"/>
    </row>
    <row r="75" customFormat="1" s="260">
      <c r="C75" s="259" t="n"/>
      <c r="D75" s="259" t="n"/>
      <c r="E75" s="259" t="n"/>
      <c r="F75" s="259" t="n"/>
      <c r="G75" s="355" t="inlineStr">
        <is>
          <t>Misional</t>
        </is>
      </c>
      <c r="H75" s="262" t="n"/>
      <c r="I75" s="262" t="n"/>
      <c r="J75" s="355" t="inlineStr">
        <is>
          <t>Eficiencia</t>
        </is>
      </c>
      <c r="K75" s="259" t="n"/>
      <c r="L75" s="259" t="n"/>
      <c r="M75" s="259" t="n"/>
      <c r="N75" s="259" t="n"/>
      <c r="O75" s="259" t="n"/>
    </row>
    <row r="76" customFormat="1" s="260">
      <c r="C76" s="259" t="n"/>
      <c r="D76" s="259" t="n"/>
      <c r="E76" s="259" t="n"/>
      <c r="F76" s="259" t="n"/>
      <c r="G76" s="355" t="inlineStr">
        <is>
          <t>Apoyo</t>
        </is>
      </c>
      <c r="H76" s="262" t="n"/>
      <c r="I76" s="262" t="n"/>
      <c r="J76" s="355" t="inlineStr">
        <is>
          <t>Acreditación</t>
        </is>
      </c>
      <c r="K76" s="259" t="n"/>
      <c r="L76" s="259" t="n"/>
      <c r="M76" s="259" t="n"/>
      <c r="N76" s="259" t="n"/>
      <c r="O76" s="259" t="n"/>
    </row>
    <row r="77" customFormat="1" s="260">
      <c r="C77" s="259" t="n"/>
      <c r="D77" s="259" t="n"/>
      <c r="E77" s="259" t="n"/>
      <c r="F77" s="259" t="n"/>
      <c r="G77" s="355" t="inlineStr">
        <is>
          <t>Seguimiento, Medición, Análisis y Evaluación</t>
        </is>
      </c>
      <c r="H77" s="262" t="n"/>
      <c r="I77" s="262" t="n"/>
      <c r="J77" s="355" t="inlineStr">
        <is>
          <t>Positiva</t>
        </is>
      </c>
      <c r="K77" s="259" t="n"/>
      <c r="L77" s="259" t="n"/>
      <c r="M77" s="259" t="n"/>
      <c r="N77" s="259" t="n"/>
      <c r="O77" s="259" t="n"/>
    </row>
    <row r="78" customFormat="1" s="260">
      <c r="C78" s="259" t="n"/>
      <c r="D78" s="259" t="n"/>
      <c r="E78" s="259" t="n"/>
      <c r="F78" s="259" t="n"/>
      <c r="G78" s="355" t="inlineStr">
        <is>
          <t>Direccionamiento Estratégico</t>
        </is>
      </c>
      <c r="H78" s="262" t="n"/>
      <c r="I78" s="262" t="n"/>
      <c r="J78" s="355" t="inlineStr">
        <is>
          <t>Negativa</t>
        </is>
      </c>
      <c r="K78" s="259" t="n"/>
      <c r="L78" s="259" t="n"/>
      <c r="M78" s="259" t="n"/>
      <c r="N78" s="259" t="n"/>
      <c r="O78" s="259" t="n"/>
    </row>
    <row r="79" customFormat="1" s="260">
      <c r="C79" s="259" t="n"/>
      <c r="D79" s="259" t="n"/>
      <c r="E79" s="259" t="n"/>
      <c r="F79" s="259" t="n"/>
      <c r="G79" s="355" t="inlineStr">
        <is>
          <t>Planeación Institucional</t>
        </is>
      </c>
      <c r="H79" s="262" t="n"/>
      <c r="I79" s="262" t="n"/>
      <c r="J79" s="355" t="inlineStr">
        <is>
          <t>Por Unidad Regional</t>
        </is>
      </c>
      <c r="K79" s="259" t="n"/>
      <c r="L79" s="259" t="n"/>
      <c r="M79" s="259" t="n"/>
      <c r="N79" s="259" t="n"/>
      <c r="O79" s="259" t="n"/>
    </row>
    <row r="80" customFormat="1" s="260">
      <c r="C80" s="259" t="n"/>
      <c r="D80" s="259" t="n"/>
      <c r="E80" s="259" t="n"/>
      <c r="F80" s="259" t="n"/>
      <c r="G80" s="355" t="inlineStr">
        <is>
          <t>Proyectos Especiales y Relaciones Interinstitucionales</t>
        </is>
      </c>
      <c r="H80" s="262" t="n"/>
      <c r="I80" s="262" t="n"/>
      <c r="J80" s="355" t="inlineStr">
        <is>
          <t>Por Facultad</t>
        </is>
      </c>
      <c r="K80" s="259" t="n"/>
      <c r="L80" s="259" t="n"/>
      <c r="M80" s="259" t="n"/>
      <c r="N80" s="259" t="n"/>
      <c r="O80" s="259" t="n"/>
    </row>
    <row r="81" customFormat="1" s="260">
      <c r="C81" s="259" t="n"/>
      <c r="D81" s="259" t="n"/>
      <c r="E81" s="259" t="n"/>
      <c r="F81" s="259" t="n"/>
      <c r="G81" s="355" t="inlineStr">
        <is>
          <t>Sistemas Integrados</t>
        </is>
      </c>
      <c r="H81" s="262" t="n"/>
      <c r="I81" s="262" t="n"/>
      <c r="J81" s="355" t="inlineStr">
        <is>
          <t>Por Programa Académico</t>
        </is>
      </c>
      <c r="K81" s="259" t="n"/>
      <c r="L81" s="259" t="n"/>
      <c r="M81" s="259" t="n"/>
      <c r="N81" s="259" t="n"/>
      <c r="O81" s="259" t="n"/>
    </row>
    <row r="82" customFormat="1" s="260">
      <c r="C82" s="259" t="n"/>
      <c r="D82" s="259" t="n"/>
      <c r="E82" s="259" t="n"/>
      <c r="F82" s="259" t="n"/>
      <c r="G82" s="355" t="inlineStr">
        <is>
          <t>Autoevaluación y Acreditación</t>
        </is>
      </c>
      <c r="H82" s="262" t="n"/>
      <c r="I82" s="262" t="n"/>
      <c r="J82" s="355" t="inlineStr">
        <is>
          <t>Por área</t>
        </is>
      </c>
      <c r="K82" s="259" t="n"/>
      <c r="L82" s="259" t="n"/>
      <c r="M82" s="259" t="n"/>
      <c r="N82" s="259" t="n"/>
      <c r="O82" s="259" t="n"/>
    </row>
    <row r="83" customFormat="1" s="260">
      <c r="C83" s="259" t="n"/>
      <c r="D83" s="259" t="n"/>
      <c r="E83" s="259" t="n"/>
      <c r="F83" s="259" t="n"/>
      <c r="G83" s="355" t="inlineStr">
        <is>
          <t>Comunicaciones</t>
        </is>
      </c>
      <c r="H83" s="262" t="n"/>
      <c r="I83" s="262" t="n"/>
      <c r="J83" s="355" t="inlineStr">
        <is>
          <t>Por Laboratorio</t>
        </is>
      </c>
      <c r="K83" s="259" t="n"/>
      <c r="L83" s="259" t="n"/>
      <c r="M83" s="259" t="n"/>
      <c r="N83" s="259" t="n"/>
      <c r="O83" s="259" t="n"/>
    </row>
    <row r="84" customFormat="1" s="260">
      <c r="C84" s="259" t="n"/>
      <c r="D84" s="259" t="n"/>
      <c r="E84" s="259" t="n"/>
      <c r="F84" s="259" t="n"/>
      <c r="G84" s="355" t="inlineStr">
        <is>
          <t>Formación y Aprendizaje</t>
        </is>
      </c>
      <c r="H84" s="262" t="n"/>
      <c r="I84" s="262" t="n"/>
      <c r="J84" s="355" t="inlineStr">
        <is>
          <t>Otros</t>
        </is>
      </c>
      <c r="K84" s="259" t="n"/>
      <c r="L84" s="259" t="n"/>
      <c r="M84" s="259" t="n"/>
      <c r="N84" s="259" t="n"/>
      <c r="O84" s="259" t="n"/>
    </row>
    <row r="85" customFormat="1" s="260">
      <c r="C85" s="259" t="n"/>
      <c r="D85" s="259" t="n"/>
      <c r="E85" s="259" t="n"/>
      <c r="F85" s="259" t="n"/>
      <c r="G85" s="355" t="inlineStr">
        <is>
          <t>Ciencia, Tecnología e Innovación</t>
        </is>
      </c>
      <c r="H85" s="262" t="n"/>
      <c r="I85" s="262" t="n"/>
      <c r="J85" s="355" t="inlineStr">
        <is>
          <t>No Aplica</t>
        </is>
      </c>
      <c r="K85" s="259" t="n"/>
      <c r="L85" s="259" t="n"/>
      <c r="M85" s="259" t="n"/>
      <c r="N85" s="259" t="n"/>
      <c r="O85" s="259" t="n"/>
    </row>
    <row r="86">
      <c r="G86" s="355" t="inlineStr">
        <is>
          <t>Interacción Social Universitaria</t>
        </is>
      </c>
      <c r="H86" s="262" t="n"/>
      <c r="I86" s="262" t="n"/>
      <c r="J86" s="262" t="n"/>
      <c r="K86" s="259" t="n"/>
      <c r="L86" s="259" t="n"/>
    </row>
    <row r="87">
      <c r="G87" s="355" t="inlineStr">
        <is>
          <t>Bienestar Universitario</t>
        </is>
      </c>
      <c r="H87" s="262" t="n"/>
      <c r="I87" s="262" t="n"/>
      <c r="J87" s="262" t="n"/>
      <c r="K87" s="259" t="n"/>
      <c r="L87" s="259" t="n"/>
    </row>
    <row r="88">
      <c r="G88" s="355" t="inlineStr">
        <is>
          <t>Admisiones y Registro</t>
        </is>
      </c>
      <c r="H88" s="262" t="n"/>
      <c r="I88" s="262" t="n"/>
      <c r="J88" s="262" t="n"/>
      <c r="K88" s="259" t="n"/>
      <c r="L88" s="259" t="n"/>
    </row>
    <row r="89">
      <c r="G89" s="355" t="inlineStr">
        <is>
          <t>Graduados</t>
        </is>
      </c>
      <c r="H89" s="262" t="n"/>
      <c r="I89" s="262" t="n"/>
      <c r="J89" s="262" t="n"/>
      <c r="K89" s="259" t="n"/>
      <c r="L89" s="259" t="n"/>
    </row>
    <row r="90">
      <c r="G90" s="355" t="inlineStr">
        <is>
          <t>Dialogando con el Mundo</t>
        </is>
      </c>
      <c r="H90" s="262" t="n"/>
      <c r="I90" s="262" t="n"/>
      <c r="J90" s="262" t="n"/>
      <c r="K90" s="259" t="n"/>
      <c r="L90" s="259" t="n"/>
    </row>
    <row r="91">
      <c r="G91" s="355" t="inlineStr">
        <is>
          <t>Talento Humano</t>
        </is>
      </c>
      <c r="H91" s="262" t="n"/>
      <c r="I91" s="262" t="n"/>
      <c r="J91" s="262" t="n"/>
      <c r="K91" s="259" t="n"/>
      <c r="L91" s="259" t="n"/>
    </row>
    <row r="92">
      <c r="G92" s="355" t="inlineStr">
        <is>
          <t>Jurídica</t>
        </is>
      </c>
      <c r="H92" s="262" t="n"/>
      <c r="I92" s="262" t="n"/>
      <c r="J92" s="262" t="n"/>
      <c r="K92" s="259" t="n"/>
      <c r="L92" s="259" t="n"/>
    </row>
    <row r="93">
      <c r="G93" s="355" t="inlineStr">
        <is>
          <t>Financiera</t>
        </is>
      </c>
      <c r="H93" s="262" t="n"/>
      <c r="I93" s="262" t="n"/>
      <c r="J93" s="262" t="n"/>
      <c r="K93" s="259" t="n"/>
      <c r="L93" s="259" t="n"/>
    </row>
    <row r="94">
      <c r="G94" s="355" t="inlineStr">
        <is>
          <t>Sistemas y Tecnología</t>
        </is>
      </c>
      <c r="H94" s="262" t="n"/>
      <c r="I94" s="262" t="n"/>
      <c r="J94" s="262" t="n"/>
      <c r="K94" s="259" t="n"/>
      <c r="L94" s="259" t="n"/>
    </row>
    <row r="95">
      <c r="G95" s="355" t="inlineStr">
        <is>
          <t>Bienes y Servicios</t>
        </is>
      </c>
      <c r="H95" s="262" t="n"/>
      <c r="I95" s="262" t="n"/>
      <c r="J95" s="262" t="n"/>
      <c r="K95" s="259" t="n"/>
      <c r="L95" s="259" t="n"/>
    </row>
    <row r="96">
      <c r="G96" s="355" t="inlineStr">
        <is>
          <t>Documental</t>
        </is>
      </c>
      <c r="H96" s="262" t="n"/>
      <c r="I96" s="262" t="n"/>
      <c r="J96" s="262" t="n"/>
    </row>
    <row r="97">
      <c r="G97" s="355" t="inlineStr">
        <is>
          <t>Apoyo Académico</t>
        </is>
      </c>
      <c r="H97" s="262" t="n"/>
      <c r="I97" s="262" t="n"/>
      <c r="J97" s="262" t="n"/>
    </row>
    <row r="98">
      <c r="G98" s="355" t="inlineStr">
        <is>
          <t>Control Interno</t>
        </is>
      </c>
      <c r="H98" s="262" t="n"/>
      <c r="I98" s="262" t="n"/>
      <c r="J98" s="262" t="n"/>
    </row>
    <row r="99">
      <c r="G99" s="355" t="inlineStr">
        <is>
          <t>Control Disciplinario</t>
        </is>
      </c>
      <c r="H99" s="262" t="n"/>
      <c r="I99" s="262" t="n"/>
      <c r="J99" s="262" t="n"/>
    </row>
    <row r="100">
      <c r="G100" s="355" t="inlineStr">
        <is>
          <t>Servicio de Atención al Ciudadano</t>
        </is>
      </c>
      <c r="H100" s="262" t="n"/>
      <c r="I100" s="262" t="n"/>
      <c r="J100" s="262" t="n"/>
    </row>
  </sheetData>
  <sheetProtection selectLockedCells="0" selectUnlockedCells="0" algorithmName="SHA-512" sheet="1" objects="1" insertRows="1" insertHyperlinks="1" autoFilter="1" scenarios="1" formatColumns="1" deleteColumns="1" insertColumns="1" pivotTables="1" deleteRows="1" formatCells="1" saltValue="8dyopTDLHmb1dM7ZvGr8eA==" formatRows="1" sort="1" spinCount="100000" hashValue="vs3c0VQOci/qux7r99wLC4KRwZTdfWNWpSnwtb768XCaJ0ZWI5H5nS3Ctl6/hNQPdy5EwU28epaPJ961c2hTYw=="/>
  <mergeCells count="90">
    <mergeCell ref="L17:M17"/>
    <mergeCell ref="C61:F61"/>
    <mergeCell ref="C52:O52"/>
    <mergeCell ref="J35:O40"/>
    <mergeCell ref="G55:J55"/>
    <mergeCell ref="K54:O54"/>
    <mergeCell ref="K55:O55"/>
    <mergeCell ref="J41:O41"/>
    <mergeCell ref="B2:C4"/>
    <mergeCell ref="C62:F62"/>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G61:J61"/>
    <mergeCell ref="K12:O12"/>
    <mergeCell ref="C27:I43"/>
    <mergeCell ref="G62:J62"/>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K61:O61"/>
    <mergeCell ref="E23:G23"/>
    <mergeCell ref="L18:M19"/>
    <mergeCell ref="C60:F60"/>
    <mergeCell ref="E20:G22"/>
    <mergeCell ref="K62:O6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13:O13" showDropDown="0" showInputMessage="1" showErrorMessage="1" allowBlank="1" type="list">
      <formula1>$G$78:$G$100</formula1>
    </dataValidation>
    <dataValidation sqref="E12:H12" showDropDown="0" showInputMessage="1" showErrorMessage="1" allowBlank="1" type="list">
      <formula1>$G$74:$G$77</formula1>
    </dataValidation>
    <dataValidation sqref="J17:K17" showDropDown="0" showInputMessage="1" showErrorMessage="1" allowBlank="1" type="list">
      <formula1>$J$74:$J$76</formula1>
    </dataValidation>
    <dataValidation sqref="J20:K22" showDropDown="0" showInputMessage="1" showErrorMessage="1" allowBlank="1" type="list">
      <formula1>$J$79:$J$85</formula1>
    </dataValidation>
    <dataValidation sqref="E20:G22" showDropDown="0" showInputMessage="1" showErrorMessage="1" allowBlank="1" type="list">
      <formula1>$J$77:$J$78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6.xml><?xml version="1.0" encoding="utf-8"?>
<worksheet xmlns="http://schemas.openxmlformats.org/spreadsheetml/2006/main">
  <sheetPr codeName="Hoja115">
    <tabColor rgb="FFEDE394"/>
    <outlinePr summaryBelow="1" summaryRight="1"/>
    <pageSetUpPr fitToPage="1"/>
  </sheetPr>
  <dimension ref="A1:AB114"/>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2020-03-31</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Estratégico</t>
        </is>
      </c>
      <c r="F12" s="801" t="n"/>
      <c r="G12" s="801" t="n"/>
      <c r="H12" s="802" t="n"/>
      <c r="I12" s="763" t="inlineStr">
        <is>
          <t>NOMBRE DEL INDICADOR</t>
        </is>
      </c>
      <c r="J12" s="802" t="n"/>
      <c r="K12" s="463" t="inlineStr">
        <is>
          <t>Acompañamientos por proceso</t>
        </is>
      </c>
      <c r="L12" s="801" t="n"/>
      <c r="M12" s="801" t="n"/>
      <c r="N12" s="801" t="n"/>
      <c r="O12" s="802" t="n"/>
      <c r="P12" s="245" t="n"/>
    </row>
    <row r="13" customFormat="1" s="243">
      <c r="B13" s="245" t="n"/>
      <c r="C13" s="684" t="inlineStr">
        <is>
          <t>PROCESO GESTIÓN</t>
        </is>
      </c>
      <c r="D13" s="802" t="n"/>
      <c r="E13" s="706" t="inlineStr">
        <is>
          <t>Sistemas Integrados</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Coordinador de Calidad</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3</v>
      </c>
      <c r="F17" s="801" t="n"/>
      <c r="G17" s="802" t="n"/>
      <c r="H17" s="684" t="inlineStr">
        <is>
          <t>TIPO DE INDICADOR</t>
        </is>
      </c>
      <c r="I17" s="802" t="n"/>
      <c r="J17" s="481" t="inlineStr">
        <is>
          <t>Eficacia</t>
        </is>
      </c>
      <c r="K17" s="802" t="n"/>
      <c r="L17" s="684" t="inlineStr">
        <is>
          <t>META ANUAL</t>
        </is>
      </c>
      <c r="M17" s="802" t="n"/>
      <c r="N17" s="715" t="n">
        <v>7</v>
      </c>
      <c r="O17" s="802" t="n"/>
      <c r="P17" s="544" t="n"/>
    </row>
    <row r="18" ht="20.25" customFormat="1" customHeight="1" s="243">
      <c r="B18" s="245" t="n"/>
      <c r="C18" s="684" t="inlineStr">
        <is>
          <t>FORMULA</t>
        </is>
      </c>
      <c r="D18" s="800" t="n"/>
      <c r="E18" s="684" t="inlineStr">
        <is>
          <t>NUMERADOR</t>
        </is>
      </c>
      <c r="F18" s="802" t="n"/>
      <c r="G18" s="481" t="inlineStr">
        <is>
          <t># Total de Acompañamientos</t>
        </is>
      </c>
      <c r="H18" s="801" t="n"/>
      <c r="I18" s="801" t="n"/>
      <c r="J18" s="801" t="n"/>
      <c r="K18" s="802" t="n"/>
      <c r="L18" s="684" t="inlineStr">
        <is>
          <t>UNIDAD DE MEDIDA</t>
        </is>
      </c>
      <c r="M18" s="800" t="n"/>
      <c r="N18" s="463" t="inlineStr">
        <is>
          <t>Número de Acompañamientos por Proceso</t>
        </is>
      </c>
      <c r="O18" s="800" t="n"/>
    </row>
    <row r="19" ht="20.25" customFormat="1" customHeight="1" s="243">
      <c r="B19" s="245" t="n"/>
      <c r="C19" s="806" t="n"/>
      <c r="D19" s="807" t="n"/>
      <c r="E19" s="684" t="inlineStr">
        <is>
          <t>DENOMINADOR</t>
        </is>
      </c>
      <c r="F19" s="802" t="n"/>
      <c r="G19" s="762" t="inlineStr">
        <is>
          <t># Total de Total de Procesos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30" customFormat="1" customHeight="1" s="243">
      <c r="B22" s="245" t="n"/>
      <c r="C22" s="806" t="n"/>
      <c r="D22" s="807" t="n"/>
      <c r="E22" s="806" t="n"/>
      <c r="F22" s="808" t="n"/>
      <c r="G22" s="807" t="n"/>
      <c r="H22" s="806" t="n"/>
      <c r="I22" s="807" t="n"/>
      <c r="J22" s="806" t="n"/>
      <c r="K22" s="807" t="n"/>
      <c r="L22" s="327" t="inlineStr">
        <is>
          <t>0 - 3,9</t>
        </is>
      </c>
      <c r="M22" s="328" t="inlineStr">
        <is>
          <t>4 - 4,9</t>
        </is>
      </c>
      <c r="N22" s="178" t="inlineStr">
        <is>
          <t>5 - 7,0</t>
        </is>
      </c>
      <c r="O22" s="111" t="inlineStr">
        <is>
          <t>7,1 - En adelante</t>
        </is>
      </c>
      <c r="P22" s="245" t="n"/>
    </row>
    <row r="23" ht="26.25" customFormat="1" customHeight="1" s="243">
      <c r="B23" s="245" t="n"/>
      <c r="C23" s="684" t="inlineStr">
        <is>
          <t>ORIGEN DE DATOS NUMERADOR</t>
        </is>
      </c>
      <c r="D23" s="802" t="n"/>
      <c r="E23" s="475" t="inlineStr">
        <is>
          <t>Listados de Asistencia (Plataforma, Teams, Google Forms, etc.)</t>
        </is>
      </c>
      <c r="F23" s="801" t="n"/>
      <c r="G23" s="802" t="n"/>
      <c r="H23" s="818" t="inlineStr">
        <is>
          <t>FRECUENCIA DE LA MEDICIÓN</t>
        </is>
      </c>
      <c r="I23" s="800" t="n"/>
      <c r="J23" s="762" t="inlineStr">
        <is>
          <t>TRIMESTRAL</t>
        </is>
      </c>
      <c r="K23" s="800" t="n"/>
      <c r="L23" s="684" t="inlineStr">
        <is>
          <t>FRECUENCIA DE RESULTADO</t>
        </is>
      </c>
      <c r="M23" s="800" t="n"/>
      <c r="N23" s="762" t="inlineStr">
        <is>
          <t>TRIMESTRAL</t>
        </is>
      </c>
      <c r="O23" s="800" t="n"/>
      <c r="P23" s="245" t="n"/>
    </row>
    <row r="24" ht="26.25" customFormat="1" customHeight="1" s="243">
      <c r="B24" s="245" t="n"/>
      <c r="C24" s="684" t="inlineStr">
        <is>
          <t>ORIGEN DE DATOS DENOMINADOR</t>
        </is>
      </c>
      <c r="D24" s="802" t="n"/>
      <c r="E24" s="475" t="inlineStr">
        <is>
          <t>Modelo de Operación</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I TRIMESTRE
Entendiendo la actual contingencia (COVID 19), el presente reporte se encuentra justificado con los registros digitales del calendario de Outlook, por lo cual, se estima que la presente medición no cuenta con la información a completitud dado que no se cuenta con el archivo físico y bajo el presente aislamiento obligatorio no se puede acceder al mismo; por ende, los 100 acompañamientos reportados estarán sujetos a modificaciones en cuanto se pueda entregar un dato real. Es importante aclarar, que estos acompañamientos responden a actividades como trámites por medio de INTEGRADOC, acompañamientos y asesoramientos a los 21 procesos de la Universidad de Cundinamarca.
II TRIMESTRE
Se evidencia la correcta adaptación de estrategias y metodologías en relación al acompañamiento y asesoramiento de los 21 procesos del Sistema de Gestión de Calidad por medio de plataformas tecnológicas (TEAMS, zoom, correos electrónicos, etc.). Durante este periodo de tiempo se realizaron actividades tales como la actualización de matrices DOFA; matrices de riesgos y oportunidades, reportes mediante gestión del cambio, apoyos documentales y optimización de procesos entre otros.
III TRIMESTRE
Durante el tercer trimestre, se evidenció un alto nivel de acompañamientos debido a la presentación de la auditoria interna del Sistema de Gestión de la Calidad, adicionalmente, se brindaron asesoramientos a cada uno de los procesos  frente al cumplimiento de los procedimientos alineados a los requisitos de la NTC ISO 9001: 2015.
Por otra parte, se tuvo presente los acompañamientos y asesoramientos solicitados por las seccionales, extensiones y sede en relación a la herramienta Integradoc.</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5.75" customFormat="1" customHeight="1" s="243">
      <c r="B34" s="245" t="n"/>
      <c r="C34" s="803" t="n"/>
      <c r="I34" s="804" t="n"/>
      <c r="O34" s="804" t="n"/>
      <c r="P34" s="245" t="n"/>
    </row>
    <row r="35" ht="15.75" customFormat="1" customHeight="1" s="243">
      <c r="B35" s="245" t="n"/>
      <c r="C35" s="803" t="n"/>
      <c r="I35" s="804" t="n"/>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5.75" customFormat="1" customHeight="1" s="243">
      <c r="B40" s="245" t="n"/>
      <c r="C40" s="803" t="n"/>
      <c r="I40" s="804" t="n"/>
      <c r="O40" s="804" t="n"/>
      <c r="P40" s="245" t="n"/>
    </row>
    <row r="41" ht="15.75" customFormat="1" customHeight="1" s="243">
      <c r="B41" s="245" t="n"/>
      <c r="C41" s="803" t="n"/>
      <c r="I41" s="804" t="n"/>
      <c r="O41" s="804" t="n"/>
      <c r="P41" s="245" t="n"/>
    </row>
    <row r="42" ht="15.75" customFormat="1" customHeight="1" s="243">
      <c r="B42" s="245" t="n"/>
      <c r="C42" s="803" t="n"/>
      <c r="I42" s="804" t="n"/>
      <c r="O42" s="804" t="n"/>
      <c r="P42" s="245" t="n"/>
    </row>
    <row r="43" ht="15.75" customFormat="1" customHeight="1" s="243">
      <c r="B43" s="245" t="n"/>
      <c r="C43" s="803" t="n"/>
      <c r="I43" s="804" t="n"/>
      <c r="O43" s="804" t="n"/>
      <c r="P43" s="245" t="n"/>
    </row>
    <row r="44" ht="15.75" customFormat="1" customHeight="1" s="243">
      <c r="B44" s="245" t="n"/>
      <c r="C44" s="803" t="n"/>
      <c r="I44" s="804" t="n"/>
      <c r="O44" s="804" t="n"/>
      <c r="P44" s="245" t="n"/>
    </row>
    <row r="45" ht="15.75" customFormat="1" customHeight="1" s="243">
      <c r="B45" s="245" t="n"/>
      <c r="C45" s="803" t="n"/>
      <c r="I45" s="804" t="n"/>
      <c r="O45" s="804" t="n"/>
      <c r="P45" s="245" t="n"/>
    </row>
    <row r="46" ht="15.75" customFormat="1" customHeight="1" s="243">
      <c r="B46" s="245" t="n"/>
      <c r="C46" s="803" t="n"/>
      <c r="I46" s="804" t="n"/>
      <c r="O46" s="804" t="n"/>
      <c r="P46" s="245" t="n"/>
    </row>
    <row r="47" ht="15.75" customFormat="1" customHeight="1" s="243">
      <c r="B47" s="245" t="n"/>
      <c r="C47" s="803" t="n"/>
      <c r="I47" s="804" t="n"/>
      <c r="O47" s="804" t="n"/>
      <c r="P47" s="245" t="n"/>
    </row>
    <row r="48" ht="16.5" customFormat="1" customHeight="1" s="243">
      <c r="B48" s="245" t="n"/>
      <c r="C48" s="803" t="n"/>
      <c r="I48" s="804" t="n"/>
      <c r="J48" s="808" t="n"/>
      <c r="K48" s="808" t="n"/>
      <c r="L48" s="808" t="n"/>
      <c r="M48" s="808" t="n"/>
      <c r="N48" s="808" t="n"/>
      <c r="O48" s="807" t="n"/>
      <c r="P48" s="245" t="n"/>
    </row>
    <row r="49" ht="15.75" customFormat="1" customHeight="1" s="243">
      <c r="B49" s="245" t="n"/>
      <c r="C49" s="803" t="n"/>
      <c r="I49" s="804" t="n"/>
      <c r="J49" s="400" t="inlineStr">
        <is>
          <t>ACCIÓN FORMULADA</t>
        </is>
      </c>
      <c r="O49" s="804" t="n"/>
      <c r="P49" s="245" t="n"/>
    </row>
    <row r="50" ht="16.5" customFormat="1" customHeight="1" s="243">
      <c r="B50" s="245" t="n"/>
      <c r="C50" s="803" t="n"/>
      <c r="I50" s="804" t="n"/>
      <c r="J50" s="394" t="inlineStr">
        <is>
          <t>I TRIMESTRE
Dado la actual contingencia, el presente indicador estará sujeto a modificaciones en cuanto se pueda acceder a todas las fuentes de información lo cual permitirá reportar un dato real.
II TRIMESTRE
No aplica
III TRIMESTRE
No aplica</t>
        </is>
      </c>
      <c r="O50" s="804" t="n"/>
      <c r="P50" s="245" t="n"/>
    </row>
    <row r="51" ht="15.75" customFormat="1" customHeight="1" s="243">
      <c r="B51" s="245" t="n"/>
      <c r="C51" s="803" t="n"/>
      <c r="I51" s="804" t="n"/>
      <c r="O51" s="804" t="n"/>
      <c r="P51" s="245" t="n"/>
    </row>
    <row r="52" ht="15.75" customFormat="1" customHeight="1" s="243">
      <c r="B52" s="245" t="n"/>
      <c r="C52" s="803" t="n"/>
      <c r="I52" s="804" t="n"/>
      <c r="O52" s="804" t="n"/>
      <c r="P52" s="245" t="n"/>
    </row>
    <row r="53" ht="15.75" customFormat="1" customHeight="1" s="243">
      <c r="B53" s="245" t="n"/>
      <c r="C53" s="803" t="n"/>
      <c r="I53" s="804" t="n"/>
      <c r="O53" s="804" t="n"/>
      <c r="P53" s="245" t="n"/>
    </row>
    <row r="54" ht="15.75" customFormat="1" customHeight="1" s="243">
      <c r="B54" s="245" t="n"/>
      <c r="C54" s="803" t="n"/>
      <c r="I54" s="804" t="n"/>
      <c r="O54" s="804" t="n"/>
      <c r="P54" s="245" t="n"/>
    </row>
    <row r="55" ht="15.75" customFormat="1" customHeight="1" s="243">
      <c r="B55" s="245" t="n"/>
      <c r="C55" s="803" t="n"/>
      <c r="I55" s="804" t="n"/>
      <c r="O55" s="804" t="n"/>
      <c r="P55" s="245" t="n"/>
    </row>
    <row r="56" ht="16.5" customFormat="1" customHeight="1" s="243">
      <c r="B56" s="245" t="n"/>
      <c r="C56" s="803" t="n"/>
      <c r="I56" s="804" t="n"/>
      <c r="J56" s="808" t="n"/>
      <c r="K56" s="808" t="n"/>
      <c r="L56" s="808" t="n"/>
      <c r="M56" s="808" t="n"/>
      <c r="N56" s="808" t="n"/>
      <c r="O56" s="807" t="n"/>
      <c r="P56" s="245" t="n"/>
    </row>
    <row r="57" ht="15.75" customFormat="1" customHeight="1" s="243">
      <c r="B57" s="245" t="n"/>
      <c r="C57" s="803" t="n"/>
      <c r="I57" s="804" t="n"/>
      <c r="J57" s="400" t="inlineStr">
        <is>
          <t xml:space="preserve">RESPONSABLE </t>
        </is>
      </c>
      <c r="O57" s="804" t="n"/>
      <c r="P57" s="245" t="n"/>
    </row>
    <row r="58" ht="15.75" customFormat="1" customHeight="1" s="243">
      <c r="B58" s="245" t="n"/>
      <c r="C58" s="803" t="n"/>
      <c r="I58" s="804" t="n"/>
      <c r="J58" s="402">
        <f>E14</f>
        <v/>
      </c>
      <c r="O58" s="804" t="n"/>
      <c r="P58" s="245" t="n"/>
    </row>
    <row r="59" ht="16.5" customFormat="1" customHeight="1" s="243">
      <c r="B59" s="245" t="n"/>
      <c r="C59" s="806" t="n"/>
      <c r="D59" s="808" t="n"/>
      <c r="E59" s="808" t="n"/>
      <c r="F59" s="808" t="n"/>
      <c r="G59" s="808" t="n"/>
      <c r="H59" s="808" t="n"/>
      <c r="I59" s="807" t="n"/>
      <c r="J59" s="418" t="n"/>
      <c r="K59" s="808" t="n"/>
      <c r="L59" s="808" t="n"/>
      <c r="M59" s="808" t="n"/>
      <c r="N59" s="808" t="n"/>
      <c r="O59" s="807" t="n"/>
      <c r="P59" s="245" t="n"/>
    </row>
    <row r="60" ht="16.5" customFormat="1" customHeight="1" s="243">
      <c r="B60" s="245" t="n"/>
      <c r="C60" s="319" t="n"/>
      <c r="D60" s="319" t="n"/>
      <c r="E60" s="319" t="n"/>
      <c r="F60" s="319" t="n"/>
      <c r="G60" s="319" t="n"/>
      <c r="H60" s="319" t="n"/>
      <c r="I60" s="319" t="n"/>
      <c r="J60" s="319" t="n"/>
      <c r="K60" s="319" t="n"/>
      <c r="L60" s="319" t="n"/>
      <c r="M60" s="319" t="n"/>
      <c r="N60" s="319" t="n"/>
      <c r="O60" s="319" t="n"/>
      <c r="P60" s="245" t="n"/>
    </row>
    <row r="61" ht="15" customFormat="1" customHeight="1" s="247">
      <c r="B61" s="246" t="n"/>
      <c r="C61" s="819" t="inlineStr">
        <is>
          <t>PERIODO DE EVALUACIÓN</t>
        </is>
      </c>
      <c r="D61" s="808" t="n"/>
      <c r="E61" s="808" t="n"/>
      <c r="F61" s="808" t="n"/>
      <c r="G61" s="808" t="n"/>
      <c r="H61" s="808" t="n"/>
      <c r="I61" s="808" t="n"/>
      <c r="J61" s="808" t="n"/>
      <c r="K61" s="808" t="n"/>
      <c r="L61" s="808" t="n"/>
      <c r="M61" s="808" t="n"/>
      <c r="N61" s="808" t="n"/>
      <c r="O61" s="807" t="n"/>
      <c r="P61" s="246" t="n"/>
    </row>
    <row r="62" customFormat="1" s="247">
      <c r="B62" s="246" t="n"/>
      <c r="C62" s="684" t="inlineStr">
        <is>
          <t>MES</t>
        </is>
      </c>
      <c r="D62" s="762">
        <f>IF(J23="MENSUAL","ENERO",IF(J23="TRIMESTRAL","MARZO",IF(J23="SEMESTRAL","JUNIO",IF(J23="ANUAL",YEAR(TODAY()),""))))</f>
        <v/>
      </c>
      <c r="E62" s="762">
        <f>IF(J23="MENSUAL","FEBRERO",IF(J23="TRIMESTRAL","JUNIO",IF(J23="SEMESTRAL","DICIEMBRE","")))</f>
        <v/>
      </c>
      <c r="F62" s="762">
        <f>IF(J23="MENSUAL","MARZO",IF(J23="TRIMESTRAL","SEPTIEMBRE",""))</f>
        <v/>
      </c>
      <c r="G62" s="762">
        <f>IF(J23="MENSUAL","ABRIL",IF(J23="TRIMESTRAL","DICIEMBRE",""))</f>
        <v/>
      </c>
      <c r="H62" s="762">
        <f>IF(J23="MENSUAL","MAYO","")</f>
        <v/>
      </c>
      <c r="I62" s="762">
        <f>IF(J23="MENSUAL","JUNIO","")</f>
        <v/>
      </c>
      <c r="J62" s="762">
        <f>IF(J23="MENSUAL","JULIO","")</f>
        <v/>
      </c>
      <c r="K62" s="762">
        <f>IF(J23="MENSUAL","AGOSTO","")</f>
        <v/>
      </c>
      <c r="L62" s="762">
        <f>IF(J23="MENSUAL","SEPTIEMBRE","")</f>
        <v/>
      </c>
      <c r="M62" s="762">
        <f>IF(J23="MENSUAL","OCTUBRE","")</f>
        <v/>
      </c>
      <c r="N62" s="762">
        <f>IF(J23="MENSUAL","NOVIEMBRE","")</f>
        <v/>
      </c>
      <c r="O62" s="762">
        <f>IF(J23="MENSUAL","DICIEMBRE","")</f>
        <v/>
      </c>
      <c r="P62" s="246" t="n"/>
    </row>
    <row r="63" ht="25.5" customFormat="1" customHeight="1" s="247">
      <c r="B63" s="246" t="n"/>
      <c r="C63" s="168">
        <f>G18</f>
        <v/>
      </c>
      <c r="D63" s="762" t="n">
        <v>100</v>
      </c>
      <c r="E63" s="762" t="n">
        <v>315</v>
      </c>
      <c r="F63" s="762" t="n">
        <v>220</v>
      </c>
      <c r="G63" s="762" t="n"/>
      <c r="H63" s="762" t="n"/>
      <c r="I63" s="762" t="n"/>
      <c r="J63" s="762" t="n"/>
      <c r="K63" s="762" t="n"/>
      <c r="L63" s="762" t="n"/>
      <c r="M63" s="762" t="n"/>
      <c r="N63" s="762" t="n"/>
      <c r="O63" s="762" t="n"/>
      <c r="P63" s="246" t="n"/>
    </row>
    <row r="64" ht="25.5" customFormat="1" customHeight="1" s="247">
      <c r="B64" s="246" t="n"/>
      <c r="C64" s="168">
        <f>G19</f>
        <v/>
      </c>
      <c r="D64" s="762" t="n">
        <v>21</v>
      </c>
      <c r="E64" s="762" t="n">
        <v>21</v>
      </c>
      <c r="F64" s="762" t="n">
        <v>23</v>
      </c>
      <c r="G64" s="762" t="n"/>
      <c r="H64" s="762" t="n"/>
      <c r="I64" s="762" t="n"/>
      <c r="J64" s="762" t="n"/>
      <c r="K64" s="762" t="n"/>
      <c r="L64" s="762" t="n"/>
      <c r="M64" s="762" t="n"/>
      <c r="N64" s="762" t="n"/>
      <c r="O64" s="762" t="n"/>
      <c r="P64" s="248" t="n"/>
    </row>
    <row r="65" customFormat="1" s="247">
      <c r="B65" s="246" t="n"/>
      <c r="C65" s="344" t="inlineStr">
        <is>
          <t xml:space="preserve">VALOR </t>
        </is>
      </c>
      <c r="D65" s="823">
        <f>IFERROR(IF($E$17=3,D63/D64,IF($E$17=2,D63,"")),"")</f>
        <v/>
      </c>
      <c r="E65" s="823">
        <f>IFERROR(IF($E$17=3,E63/E64,IF($E$17=2,E63,"")),"")</f>
        <v/>
      </c>
      <c r="F65" s="823">
        <f>IFERROR(IF($E$17=3,F63/F64,IF($E$17=2,F63,"")),"")</f>
        <v/>
      </c>
      <c r="G65" s="823">
        <f>IFERROR(IF($E$17=3,G63/G64,IF($E$17=2,G63,"")),"")</f>
        <v/>
      </c>
      <c r="H65" s="348">
        <f>IFERROR(IF($E$17=1,H63/H64,IF($E$17=2,H63,"")),"")</f>
        <v/>
      </c>
      <c r="I65" s="348">
        <f>IFERROR(IF($E$17=1,I63/I64,IF($E$17=2,I63,"")),"")</f>
        <v/>
      </c>
      <c r="J65" s="348">
        <f>IFERROR(IF($E$17=1,J63/J64,IF($E$17=2,J63,"")),"")</f>
        <v/>
      </c>
      <c r="K65" s="348">
        <f>IFERROR(IF($E$17=1,K63/K64,IF($E$17=2,K63,"")),"")</f>
        <v/>
      </c>
      <c r="L65" s="348">
        <f>IFERROR(IF($E$17=1,L63/L64,IF($E$17=2,L63,"")),"")</f>
        <v/>
      </c>
      <c r="M65" s="348">
        <f>IFERROR(IF($E$17=1,M63/M64,IF($E$17=2,M63,"")),"")</f>
        <v/>
      </c>
      <c r="N65" s="348">
        <f>IFERROR(IF($E$17=1,N63/N64,IF($E$17=2,N63,"")),"")</f>
        <v/>
      </c>
      <c r="O65" s="348">
        <f>IFERROR(IF($E$17=1,O63/O64,IF($E$17=2,O63,"")),"")</f>
        <v/>
      </c>
      <c r="P65" s="246" t="n"/>
    </row>
    <row r="66" customFormat="1" s="247">
      <c r="B66" s="246" t="n"/>
      <c r="C66" s="347" t="inlineStr">
        <is>
          <t>META PONDERADA</t>
        </is>
      </c>
      <c r="D66" s="348">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66" s="348">
        <f>IF(AND(N23="ANUAL",J23="MENSUAL"),N17/12+D66,IF(AND(N23="ANUAL",J23="TRIMESTRAL"),N17/4+D66,IF(AND(N23="ANUAL",J23="SEMESTRAL"),N17/2+D66,IF(AND(N23="SEMESTRAL",J23="MENSUAL"),N17/6+D66,IF(AND(N23="SEMESTRAL",J23="TRIMESTRAL"),N17/2+D66,IF(AND(N23="SEMESTRAL",J23="SEMESTRAL"),N17,IF(AND(N23="TRIMESTRAL",J23="MENSUAL"),N17/3+D66,IF(AND(N23="TRIMESTRAL",J23="TRIMESTRAL"),N17,IF(AND(N23="MENSUAL",J23="MENSUAL"),N17,"")))))))))</f>
        <v/>
      </c>
      <c r="F66" s="348">
        <f>IF(AND(N23="ANUAL",J23="MENSUAL"),N17/12+E66,IF(AND(N23="ANUAL",J23="TRIMESTRAL"),N17/4+E66,IF(AND(N23="SEMESTRAL",J23="MENSUAL"),N17/6+E66,IF(AND(N23="SEMESTRAL",J23="TRIMESTRAL"),N17/2,IF(AND(N23="TRIMESTRAL",J23="MENSUAL"),N17/3+E66,IF(AND(N23="TRIMESTRAL",J23="TRIMESTRAL"),N17,IF(AND(N23="MENSUAL",J23="MENSUAL"),N17,"")))))))</f>
        <v/>
      </c>
      <c r="G66" s="348">
        <f>IF(AND(N23="ANUAL",J23="MENSUAL"),N17/12+F66,IF(AND(N23="ANUAL",J23="TRIMESTRAL"),N17/4+F66,IF(AND(N23="SEMESTRAL",J23="MENSUAL"),N17/6+F66,IF(AND(N23="SEMESTRAL",J23="TRIMESTRAL"),N17/2+F66,IF(AND(N23="TRIMESTRAL",J23="MENSUAL"),N17/3,IF(AND(N23="TRIMESTRAL",J23="TRIMESTRAL"),N17,IF(AND(N23="MENSUAL",J23="MENSUAL"),N17,"")))))))</f>
        <v/>
      </c>
      <c r="H66" s="348">
        <f>IF(AND($N$23="ANUAL",$J$23="MENSUAL"),$N$17/12+G66,IF(AND(N23="SEMESTRAL",J23="MENSUAL"),N17/6+G66,IF(AND(N23="TRIMESTRAL",J23="MENSUAL"),N17/3+G66,IF(AND(N23="MENSUAL",J23="MENSUAL"),N17,""))))</f>
        <v/>
      </c>
      <c r="I66" s="348">
        <f>IF(AND($N$23="ANUAL",$J$23="MENSUAL"),$N$17/12+H66,IF(AND(N23="SEMESTRAL",J23="MENSUAL"),N17/6+H66,IF(AND(N23="TRIMESTRAL",J23="MENSUAL"),N17/3+H66,IF(AND(N23="MENSUAL",J23="MENSUAL"),N17,""))))</f>
        <v/>
      </c>
      <c r="J66" s="348">
        <f>IF(AND($N$23="ANUAL",$J$23="MENSUAL"),$N$17/12+I66,IF(AND(N23="SEMESTRAL",J23="MENSUAL"),N17/6,IF(AND(N23="TRIMESTRAL",J23="MENSUAL"),N17/3,IF(AND(N23="MENSUAL",J23="MENSUAL"),N17,""))))</f>
        <v/>
      </c>
      <c r="K66" s="348">
        <f>IF(AND($N$23="ANUAL",$J$23="MENSUAL"),$N$17/12+J66,IF(AND(N23="SEMESTRAL",J23="MENSUAL"),N17/6+J66,IF(AND(N23="TRIMESTRAL",J23="MENSUAL"),N17/3+J66,IF(AND(N23="MENSUAL",J23="MENSUAL"),N17,""))))</f>
        <v/>
      </c>
      <c r="L66" s="348">
        <f>IF(AND($N$23="ANUAL",$J$23="MENSUAL"),$N$17/12+K66,IF(AND(N23="SEMESTRAL",J23="MENSUAL"),N17/6+K66,IF(AND(N23="TRIMESTRAL",J23="MENSUAL"),N17/3+K66,IF(AND(N23="MENSUAL",J23="MENSUAL"),N17,""))))</f>
        <v/>
      </c>
      <c r="M66" s="348">
        <f>IF(AND($N$23="ANUAL",$J$23="MENSUAL"),$N$17/12+L66,IF(AND(N23="SEMESTRAL",J23="MENSUAL"),N17/6+L66,IF(AND(N23="TRIMESTRAL",J23="MENSUAL"),N17/3,IF(AND(N23="MENSUAL",J23="MENSUAL"),N17,""))))</f>
        <v/>
      </c>
      <c r="N66" s="348">
        <f>IF(AND($N$23="ANUAL",$J$23="MENSUAL"),$N$17/12+M66,IF(AND(N23="SEMESTRAL",J23="MENSUAL"),N17/6+M66,IF(AND(N23="TRIMESTRAL",J23="MENSUAL"),N17/3+M66,IF(AND(N23="MENSUAL",J23="MENSUAL"),N17,""))))</f>
        <v/>
      </c>
      <c r="O66" s="348">
        <f>IF(AND($N$23="ANUAL",$J$23="MENSUAL"),$N$17/12+N66,IF(AND(N23="SEMESTRAL",J23="MENSUAL"),N17/6+N66,IF(AND(N23="TRIMESTRAL",J23="MENSUAL"),N17/3+N66,IF(AND(N23="MENSUAL",J23="MENSUAL"),N17,""))))</f>
        <v/>
      </c>
      <c r="P66" s="246" t="n"/>
    </row>
    <row r="67" customFormat="1" s="247">
      <c r="B67" s="246" t="n"/>
      <c r="C67" s="319" t="n"/>
      <c r="D67" s="319" t="n"/>
      <c r="E67" s="319" t="n"/>
      <c r="F67" s="319" t="n"/>
      <c r="G67" s="319" t="n"/>
      <c r="H67" s="319" t="n"/>
      <c r="I67" s="319" t="n"/>
      <c r="J67" s="319" t="n"/>
      <c r="K67" s="319" t="n"/>
      <c r="L67" s="319" t="n"/>
      <c r="M67" s="319" t="n"/>
      <c r="N67" s="319" t="n"/>
      <c r="O67" s="319" t="n"/>
      <c r="P67" s="246" t="n"/>
    </row>
    <row r="68" customFormat="1" s="317">
      <c r="A68" s="316" t="n"/>
      <c r="B68" s="318" t="n"/>
      <c r="C68" s="779" t="inlineStr">
        <is>
          <t>NIVEL DE SEGREGACIÓN *</t>
        </is>
      </c>
      <c r="D68" s="805" t="n"/>
      <c r="E68" s="805" t="n"/>
      <c r="F68" s="805" t="n"/>
      <c r="G68" s="805" t="n"/>
      <c r="H68" s="805" t="n"/>
      <c r="I68" s="805" t="n"/>
      <c r="J68" s="805" t="n"/>
      <c r="K68" s="805" t="n"/>
      <c r="L68" s="805" t="n"/>
      <c r="M68" s="805" t="n"/>
      <c r="N68" s="805" t="n"/>
      <c r="O68" s="800" t="n"/>
      <c r="P68" s="318" t="n"/>
      <c r="Q68" s="316" t="n"/>
      <c r="R68" s="316" t="n"/>
      <c r="S68" s="316" t="n"/>
      <c r="T68" s="316" t="n"/>
      <c r="U68" s="316" t="n"/>
      <c r="V68" s="316" t="n"/>
      <c r="W68" s="316" t="n"/>
      <c r="X68" s="316" t="n"/>
      <c r="Y68" s="316" t="n"/>
      <c r="Z68" s="316" t="n"/>
      <c r="AA68" s="316" t="n"/>
      <c r="AB68" s="316" t="n"/>
    </row>
    <row r="69" customFormat="1" s="317">
      <c r="A69" s="316" t="n"/>
      <c r="B69" s="318" t="n"/>
      <c r="C69" s="781" t="inlineStr">
        <is>
          <t>UNIDAD SEGREGADA (Ej. Facultad, Programa Académico, Área)</t>
        </is>
      </c>
      <c r="D69" s="820" t="n"/>
      <c r="E69" s="820" t="n"/>
      <c r="F69" s="821" t="n"/>
      <c r="G69" s="781" t="inlineStr">
        <is>
          <t>RESULTADO</t>
        </is>
      </c>
      <c r="H69" s="820" t="n"/>
      <c r="I69" s="820" t="n"/>
      <c r="J69" s="821" t="n"/>
      <c r="K69" s="781" t="inlineStr">
        <is>
          <t>ANALISIS DE DATOS SEGREGADO</t>
        </is>
      </c>
      <c r="L69" s="820" t="n"/>
      <c r="M69" s="820" t="n"/>
      <c r="N69" s="820" t="n"/>
      <c r="O69" s="821" t="n"/>
      <c r="P69" s="318" t="n"/>
      <c r="Q69" s="316" t="n"/>
      <c r="R69" s="316" t="n"/>
      <c r="S69" s="316" t="n"/>
      <c r="T69" s="316" t="n"/>
      <c r="U69" s="316" t="n"/>
      <c r="V69" s="316" t="n"/>
      <c r="W69" s="316" t="n"/>
      <c r="X69" s="316" t="n"/>
      <c r="Y69" s="316" t="n"/>
      <c r="Z69" s="316" t="n"/>
      <c r="AA69" s="316" t="n"/>
      <c r="AB69" s="316" t="n"/>
    </row>
    <row r="70" customFormat="1" s="317">
      <c r="A70" s="316" t="n"/>
      <c r="B70" s="318" t="n"/>
      <c r="C70" s="785" t="n"/>
      <c r="D70" s="820" t="n"/>
      <c r="E70" s="820" t="n"/>
      <c r="F70" s="821" t="n"/>
      <c r="G70" s="392" t="n"/>
      <c r="H70" s="820" t="n"/>
      <c r="I70" s="820" t="n"/>
      <c r="J70" s="821" t="n"/>
      <c r="K70" s="785" t="n"/>
      <c r="L70" s="820" t="n"/>
      <c r="M70" s="820" t="n"/>
      <c r="N70" s="820" t="n"/>
      <c r="O70" s="821" t="n"/>
      <c r="P70" s="318" t="n"/>
      <c r="Q70" s="316" t="n"/>
      <c r="R70" s="316" t="n"/>
      <c r="S70" s="316" t="n"/>
      <c r="T70" s="316" t="n"/>
      <c r="U70" s="316" t="n"/>
      <c r="V70" s="316" t="n"/>
      <c r="W70" s="316" t="n"/>
      <c r="X70" s="316" t="n"/>
      <c r="Y70" s="316" t="n"/>
      <c r="Z70" s="316" t="n"/>
      <c r="AA70" s="316" t="n"/>
      <c r="AB70" s="316" t="n"/>
    </row>
    <row r="71" customFormat="1" s="317">
      <c r="A71" s="316" t="n"/>
      <c r="B71" s="318" t="n"/>
      <c r="C71" s="785" t="n"/>
      <c r="D71" s="820" t="n"/>
      <c r="E71" s="820" t="n"/>
      <c r="F71" s="821" t="n"/>
      <c r="G71" s="392" t="n"/>
      <c r="H71" s="820" t="n"/>
      <c r="I71" s="820" t="n"/>
      <c r="J71" s="821" t="n"/>
      <c r="K71" s="785" t="n"/>
      <c r="L71" s="820" t="n"/>
      <c r="M71" s="820" t="n"/>
      <c r="N71" s="820" t="n"/>
      <c r="O71" s="821" t="n"/>
      <c r="P71" s="318" t="n"/>
      <c r="Q71" s="316" t="n"/>
      <c r="R71" s="316" t="n"/>
      <c r="S71" s="316" t="n"/>
      <c r="T71" s="316" t="n"/>
      <c r="U71" s="316" t="n"/>
      <c r="V71" s="316" t="n"/>
      <c r="W71" s="316" t="n"/>
      <c r="X71" s="316" t="n"/>
      <c r="Y71" s="316" t="n"/>
      <c r="Z71" s="316" t="n"/>
      <c r="AA71" s="316" t="n"/>
      <c r="AB71" s="316" t="n"/>
    </row>
    <row r="72" customFormat="1" s="317">
      <c r="A72" s="316" t="n"/>
      <c r="B72" s="318" t="n"/>
      <c r="C72" s="785" t="n"/>
      <c r="D72" s="820" t="n"/>
      <c r="E72" s="820" t="n"/>
      <c r="F72" s="821" t="n"/>
      <c r="G72" s="392" t="n"/>
      <c r="H72" s="820" t="n"/>
      <c r="I72" s="820" t="n"/>
      <c r="J72" s="821" t="n"/>
      <c r="K72" s="785" t="n"/>
      <c r="L72" s="820" t="n"/>
      <c r="M72" s="820" t="n"/>
      <c r="N72" s="820" t="n"/>
      <c r="O72" s="821" t="n"/>
      <c r="P72" s="318" t="n"/>
      <c r="Q72" s="316" t="n"/>
      <c r="R72" s="316" t="n"/>
      <c r="S72" s="316" t="n"/>
      <c r="T72" s="316" t="n"/>
      <c r="U72" s="316" t="n"/>
      <c r="V72" s="316" t="n"/>
      <c r="W72" s="316" t="n"/>
      <c r="X72" s="316" t="n"/>
      <c r="Y72" s="316" t="n"/>
      <c r="Z72" s="316" t="n"/>
      <c r="AA72" s="316" t="n"/>
      <c r="AB72" s="316" t="n"/>
    </row>
    <row r="73" customFormat="1" s="317">
      <c r="A73" s="316" t="n"/>
      <c r="B73" s="318" t="n"/>
      <c r="C73" s="785" t="n"/>
      <c r="D73" s="820" t="n"/>
      <c r="E73" s="820" t="n"/>
      <c r="F73" s="821" t="n"/>
      <c r="G73" s="785" t="n"/>
      <c r="H73" s="820" t="n"/>
      <c r="I73" s="820" t="n"/>
      <c r="J73" s="821" t="n"/>
      <c r="K73" s="785" t="n"/>
      <c r="L73" s="820" t="n"/>
      <c r="M73" s="820" t="n"/>
      <c r="N73" s="820" t="n"/>
      <c r="O73" s="821" t="n"/>
      <c r="P73" s="318" t="n"/>
      <c r="Q73" s="316" t="n"/>
      <c r="R73" s="316" t="n"/>
      <c r="S73" s="316" t="n"/>
      <c r="T73" s="316" t="n"/>
      <c r="U73" s="316" t="n"/>
      <c r="V73" s="316" t="n"/>
      <c r="W73" s="316" t="n"/>
      <c r="X73" s="316" t="n"/>
      <c r="Y73" s="316" t="n"/>
      <c r="Z73" s="316" t="n"/>
      <c r="AA73" s="316" t="n"/>
      <c r="AB73" s="316" t="n"/>
    </row>
    <row r="74" customFormat="1" s="317">
      <c r="A74" s="316" t="n"/>
      <c r="B74" s="318" t="n"/>
      <c r="C74" s="785" t="n"/>
      <c r="D74" s="820" t="n"/>
      <c r="E74" s="820" t="n"/>
      <c r="F74" s="821" t="n"/>
      <c r="G74" s="785" t="n"/>
      <c r="H74" s="820" t="n"/>
      <c r="I74" s="820" t="n"/>
      <c r="J74" s="821" t="n"/>
      <c r="K74" s="785" t="n"/>
      <c r="L74" s="820" t="n"/>
      <c r="M74" s="820" t="n"/>
      <c r="N74" s="820" t="n"/>
      <c r="O74" s="821" t="n"/>
      <c r="P74" s="318" t="n"/>
      <c r="Q74" s="316" t="n"/>
      <c r="R74" s="316" t="n"/>
      <c r="S74" s="316" t="n"/>
      <c r="T74" s="316" t="n"/>
      <c r="U74" s="316" t="n"/>
      <c r="V74" s="316" t="n"/>
      <c r="W74" s="316" t="n"/>
      <c r="X74" s="316" t="n"/>
      <c r="Y74" s="316" t="n"/>
      <c r="Z74" s="316" t="n"/>
      <c r="AA74" s="316" t="n"/>
      <c r="AB74" s="316" t="n"/>
    </row>
    <row r="75" customFormat="1" s="317">
      <c r="A75" s="316" t="n"/>
      <c r="B75" s="318" t="n"/>
      <c r="C75" s="785" t="n"/>
      <c r="D75" s="820" t="n"/>
      <c r="E75" s="820" t="n"/>
      <c r="F75" s="821" t="n"/>
      <c r="G75" s="785" t="n"/>
      <c r="H75" s="820" t="n"/>
      <c r="I75" s="820" t="n"/>
      <c r="J75" s="821" t="n"/>
      <c r="K75" s="785" t="n"/>
      <c r="L75" s="820" t="n"/>
      <c r="M75" s="820" t="n"/>
      <c r="N75" s="820" t="n"/>
      <c r="O75" s="821" t="n"/>
      <c r="P75" s="318" t="n"/>
      <c r="Q75" s="316" t="n"/>
      <c r="R75" s="316" t="n"/>
      <c r="S75" s="316" t="n"/>
      <c r="T75" s="316" t="n"/>
      <c r="U75" s="316" t="n"/>
      <c r="V75" s="316" t="n"/>
      <c r="W75" s="316" t="n"/>
      <c r="X75" s="316" t="n"/>
      <c r="Y75" s="316" t="n"/>
      <c r="Z75" s="316" t="n"/>
      <c r="AA75" s="316" t="n"/>
      <c r="AB75" s="316" t="n"/>
    </row>
    <row r="76" customFormat="1" s="317">
      <c r="A76" s="316" t="n"/>
      <c r="B76" s="318" t="n"/>
      <c r="C76" s="788" t="n"/>
      <c r="D76" s="812" t="n"/>
      <c r="E76" s="812" t="n"/>
      <c r="F76" s="812" t="n"/>
      <c r="G76" s="788" t="n"/>
      <c r="H76" s="812" t="n"/>
      <c r="I76" s="812" t="n"/>
      <c r="J76" s="812" t="n"/>
      <c r="K76" s="788" t="n"/>
      <c r="L76" s="812" t="n"/>
      <c r="M76" s="812" t="n"/>
      <c r="N76" s="812" t="n"/>
      <c r="O76" s="812" t="n"/>
      <c r="P76" s="318" t="n"/>
      <c r="Q76" s="316" t="n"/>
      <c r="R76" s="316" t="n"/>
      <c r="S76" s="316" t="n"/>
      <c r="T76" s="316" t="n"/>
      <c r="U76" s="316" t="n"/>
      <c r="V76" s="316" t="n"/>
      <c r="W76" s="316" t="n"/>
      <c r="X76" s="316" t="n"/>
      <c r="Y76" s="316" t="n"/>
      <c r="Z76" s="316" t="n"/>
      <c r="AA76" s="316" t="n"/>
      <c r="AB76" s="316" t="n"/>
    </row>
    <row r="77" customFormat="1" s="317">
      <c r="A77" s="316" t="n"/>
      <c r="B77" s="318" t="n"/>
      <c r="C77" s="349" t="n"/>
      <c r="D77" s="350" t="n"/>
      <c r="E77" s="350" t="n"/>
      <c r="F77" s="350" t="n"/>
      <c r="G77" s="350" t="n"/>
      <c r="H77" s="350" t="n"/>
      <c r="I77" s="350" t="n"/>
      <c r="J77" s="350" t="n"/>
      <c r="K77" s="350" t="n"/>
      <c r="L77" s="350" t="n"/>
      <c r="M77" s="350" t="n"/>
      <c r="N77" s="350" t="n"/>
      <c r="O77" s="350" t="n"/>
      <c r="P77" s="318" t="n"/>
      <c r="Q77" s="316" t="n"/>
      <c r="R77" s="316" t="n"/>
      <c r="S77" s="316" t="n"/>
      <c r="T77" s="316" t="n"/>
      <c r="U77" s="316" t="n"/>
      <c r="V77" s="316" t="n"/>
      <c r="W77" s="316" t="n"/>
      <c r="X77" s="316" t="n"/>
      <c r="Y77" s="316" t="n"/>
      <c r="Z77" s="316" t="n"/>
      <c r="AA77" s="316" t="n"/>
      <c r="AB77" s="316" t="n"/>
    </row>
    <row r="78" customFormat="1" s="317">
      <c r="A78" s="316" t="n"/>
      <c r="B78" s="318" t="n"/>
      <c r="C78" s="349" t="n"/>
      <c r="D78" s="350" t="n"/>
      <c r="E78" s="350" t="n"/>
      <c r="F78" s="350" t="n"/>
      <c r="G78" s="350" t="n"/>
      <c r="H78" s="350" t="n"/>
      <c r="I78" s="350" t="n"/>
      <c r="J78" s="350" t="n"/>
      <c r="K78" s="350" t="n"/>
      <c r="L78" s="350" t="n"/>
      <c r="M78" s="350" t="n"/>
      <c r="N78" s="350" t="n"/>
      <c r="O78" s="350" t="n"/>
      <c r="P78" s="318" t="n"/>
      <c r="Q78" s="316" t="n"/>
      <c r="R78" s="316" t="n"/>
      <c r="S78" s="316" t="n"/>
      <c r="T78" s="316" t="n"/>
      <c r="U78" s="316" t="n"/>
      <c r="V78" s="316" t="n"/>
      <c r="W78" s="316" t="n"/>
      <c r="X78" s="316" t="n"/>
      <c r="Y78" s="316" t="n"/>
      <c r="Z78" s="316" t="n"/>
      <c r="AA78" s="316" t="n"/>
      <c r="AB78" s="316" t="n"/>
    </row>
    <row r="79" customFormat="1" s="317">
      <c r="A79" s="316" t="n"/>
      <c r="B79" s="318" t="n"/>
      <c r="C79" s="349" t="n"/>
      <c r="D79" s="350" t="n"/>
      <c r="E79" s="350" t="n"/>
      <c r="F79" s="350" t="n"/>
      <c r="G79" s="350" t="n"/>
      <c r="H79" s="350" t="n"/>
      <c r="I79" s="350" t="n"/>
      <c r="J79" s="350" t="n"/>
      <c r="K79" s="350" t="n"/>
      <c r="L79" s="350" t="n"/>
      <c r="M79" s="350" t="n"/>
      <c r="N79" s="350" t="n"/>
      <c r="O79" s="350" t="n"/>
      <c r="P79" s="318" t="n"/>
      <c r="Q79" s="316" t="n"/>
      <c r="R79" s="316" t="n"/>
      <c r="S79" s="316" t="n"/>
      <c r="T79" s="316" t="n"/>
      <c r="U79" s="316" t="n"/>
      <c r="V79" s="316" t="n"/>
      <c r="W79" s="316" t="n"/>
      <c r="X79" s="316" t="n"/>
      <c r="Y79" s="316" t="n"/>
      <c r="Z79" s="316" t="n"/>
      <c r="AA79" s="316" t="n"/>
      <c r="AB79" s="316" t="n"/>
    </row>
    <row r="82" customFormat="1" s="260">
      <c r="C82" s="259" t="n"/>
      <c r="D82" s="259" t="n"/>
      <c r="E82" s="259" t="n"/>
      <c r="F82" s="259" t="n"/>
      <c r="G82" s="259" t="n"/>
      <c r="H82" s="259" t="n"/>
      <c r="I82" s="259" t="n"/>
      <c r="J82" s="259" t="n"/>
      <c r="K82" s="259" t="n"/>
      <c r="L82" s="259" t="n"/>
      <c r="M82" s="259" t="n"/>
      <c r="N82" s="259" t="n"/>
      <c r="O82" s="259" t="n"/>
    </row>
    <row r="83" customFormat="1" s="260">
      <c r="C83" s="259" t="n"/>
      <c r="D83" s="259" t="n"/>
      <c r="E83" s="259" t="n"/>
      <c r="F83" s="259" t="n"/>
      <c r="G83" s="259" t="n"/>
      <c r="H83" s="259" t="n"/>
      <c r="I83" s="259" t="n"/>
      <c r="J83" s="259" t="n"/>
      <c r="K83" s="259" t="n"/>
      <c r="L83" s="259" t="n"/>
      <c r="M83" s="259" t="n"/>
      <c r="N83" s="259" t="n"/>
      <c r="O83" s="259" t="n"/>
    </row>
    <row r="84" customFormat="1" s="260">
      <c r="C84" s="259" t="n"/>
      <c r="D84" s="259" t="n"/>
      <c r="E84" s="259" t="n"/>
      <c r="F84" s="259" t="n"/>
      <c r="G84" s="259" t="n"/>
      <c r="H84" s="259" t="n"/>
      <c r="I84" s="259" t="n"/>
      <c r="J84" s="259" t="n"/>
      <c r="K84" s="259" t="n"/>
      <c r="L84" s="259" t="n"/>
      <c r="M84" s="259" t="n"/>
      <c r="N84" s="259" t="n"/>
      <c r="O84" s="259" t="n"/>
    </row>
    <row r="85" customFormat="1" s="260">
      <c r="C85" s="259" t="n"/>
      <c r="D85" s="259" t="n"/>
      <c r="E85" s="259" t="n"/>
      <c r="F85" s="259" t="n"/>
      <c r="G85" s="259" t="n"/>
      <c r="H85" s="259" t="n"/>
      <c r="I85" s="259" t="n"/>
      <c r="J85" s="259" t="n"/>
      <c r="K85" s="259" t="n"/>
      <c r="L85" s="259" t="n"/>
      <c r="M85" s="259" t="n"/>
      <c r="N85" s="259" t="n"/>
      <c r="O85" s="259" t="n"/>
    </row>
    <row r="86" customFormat="1" s="260">
      <c r="C86" s="259" t="n"/>
      <c r="D86" s="259" t="n"/>
      <c r="E86" s="259" t="n"/>
      <c r="F86" s="259" t="n"/>
      <c r="G86" s="259" t="n"/>
      <c r="H86" s="259" t="n"/>
      <c r="I86" s="259" t="n"/>
      <c r="J86" s="259" t="n"/>
      <c r="K86" s="259" t="n"/>
      <c r="L86" s="259" t="n"/>
      <c r="M86" s="259" t="n"/>
      <c r="N86" s="259" t="n"/>
      <c r="O86" s="259" t="n"/>
    </row>
    <row r="87" customFormat="1" s="260">
      <c r="C87" s="259" t="n"/>
      <c r="D87" s="259" t="n"/>
      <c r="E87" s="259" t="n"/>
      <c r="F87" s="259" t="n"/>
      <c r="G87" s="259" t="n"/>
      <c r="H87" s="259" t="n"/>
      <c r="I87" s="259" t="n"/>
      <c r="J87" s="259" t="n"/>
      <c r="K87" s="259" t="n"/>
      <c r="L87" s="259" t="n"/>
      <c r="M87" s="259" t="n"/>
      <c r="N87" s="259" t="n"/>
      <c r="O87" s="259" t="n"/>
    </row>
    <row r="88" customFormat="1" s="260">
      <c r="C88" s="259" t="n"/>
      <c r="D88" s="259" t="n"/>
      <c r="E88" s="259" t="n"/>
      <c r="F88" s="259" t="n"/>
      <c r="G88" s="355" t="inlineStr">
        <is>
          <t>Estratégico</t>
        </is>
      </c>
      <c r="H88" s="262" t="n"/>
      <c r="I88" s="262" t="n"/>
      <c r="J88" s="355" t="inlineStr">
        <is>
          <t>Eficacia</t>
        </is>
      </c>
      <c r="K88" s="259" t="n"/>
      <c r="L88" s="259" t="n"/>
      <c r="M88" s="259" t="n"/>
      <c r="N88" s="259" t="n"/>
      <c r="O88" s="259" t="n"/>
    </row>
    <row r="89" customFormat="1" s="260">
      <c r="C89" s="259" t="n"/>
      <c r="D89" s="259" t="n"/>
      <c r="E89" s="259" t="n"/>
      <c r="F89" s="259" t="n"/>
      <c r="G89" s="355" t="inlineStr">
        <is>
          <t>Misional</t>
        </is>
      </c>
      <c r="H89" s="262" t="n"/>
      <c r="I89" s="262" t="n"/>
      <c r="J89" s="355" t="inlineStr">
        <is>
          <t>Eficiencia</t>
        </is>
      </c>
      <c r="K89" s="259" t="n"/>
      <c r="L89" s="259" t="n"/>
      <c r="M89" s="259" t="n"/>
      <c r="N89" s="259" t="n"/>
      <c r="O89" s="259" t="n"/>
    </row>
    <row r="90" customFormat="1" s="260">
      <c r="C90" s="259" t="n"/>
      <c r="D90" s="259" t="n"/>
      <c r="E90" s="259" t="n"/>
      <c r="F90" s="259" t="n"/>
      <c r="G90" s="355" t="inlineStr">
        <is>
          <t>Apoyo</t>
        </is>
      </c>
      <c r="H90" s="262" t="n"/>
      <c r="I90" s="262" t="n"/>
      <c r="J90" s="355" t="inlineStr">
        <is>
          <t>Acreditación</t>
        </is>
      </c>
      <c r="K90" s="259" t="n"/>
      <c r="L90" s="259" t="n"/>
      <c r="M90" s="259" t="n"/>
      <c r="N90" s="259" t="n"/>
      <c r="O90" s="259" t="n"/>
    </row>
    <row r="91" customFormat="1" s="260">
      <c r="C91" s="259" t="n"/>
      <c r="D91" s="259" t="n"/>
      <c r="E91" s="259" t="n"/>
      <c r="F91" s="259" t="n"/>
      <c r="G91" s="355" t="inlineStr">
        <is>
          <t>Seguimiento, Medición, Análisis y Evaluación</t>
        </is>
      </c>
      <c r="H91" s="262" t="n"/>
      <c r="I91" s="262" t="n"/>
      <c r="J91" s="355" t="inlineStr">
        <is>
          <t>Positiva</t>
        </is>
      </c>
      <c r="K91" s="259" t="n"/>
      <c r="L91" s="259" t="n"/>
      <c r="M91" s="259" t="n"/>
      <c r="N91" s="259" t="n"/>
      <c r="O91" s="259" t="n"/>
    </row>
    <row r="92" customFormat="1" s="260">
      <c r="C92" s="259" t="n"/>
      <c r="D92" s="259" t="n"/>
      <c r="E92" s="259" t="n"/>
      <c r="F92" s="259" t="n"/>
      <c r="G92" s="355" t="inlineStr">
        <is>
          <t>Direccionamiento Estratégico</t>
        </is>
      </c>
      <c r="H92" s="262" t="n"/>
      <c r="I92" s="262" t="n"/>
      <c r="J92" s="355" t="inlineStr">
        <is>
          <t>Negativa</t>
        </is>
      </c>
      <c r="K92" s="259" t="n"/>
      <c r="L92" s="259" t="n"/>
      <c r="M92" s="259" t="n"/>
      <c r="N92" s="259" t="n"/>
      <c r="O92" s="259" t="n"/>
    </row>
    <row r="93" customFormat="1" s="260">
      <c r="C93" s="259" t="n"/>
      <c r="D93" s="259" t="n"/>
      <c r="E93" s="259" t="n"/>
      <c r="F93" s="259" t="n"/>
      <c r="G93" s="355" t="inlineStr">
        <is>
          <t>Planeación Institucional</t>
        </is>
      </c>
      <c r="H93" s="262" t="n"/>
      <c r="I93" s="262" t="n"/>
      <c r="J93" s="355" t="inlineStr">
        <is>
          <t>Por Unidad Regional</t>
        </is>
      </c>
      <c r="K93" s="259" t="n"/>
      <c r="L93" s="259" t="n"/>
      <c r="M93" s="259" t="n"/>
      <c r="N93" s="259" t="n"/>
      <c r="O93" s="259" t="n"/>
    </row>
    <row r="94" customFormat="1" s="260">
      <c r="C94" s="259" t="n"/>
      <c r="D94" s="259" t="n"/>
      <c r="E94" s="259" t="n"/>
      <c r="F94" s="259" t="n"/>
      <c r="G94" s="355" t="inlineStr">
        <is>
          <t>Proyectos Especiales y Relaciones Interinstitucionales</t>
        </is>
      </c>
      <c r="H94" s="262" t="n"/>
      <c r="I94" s="262" t="n"/>
      <c r="J94" s="355" t="inlineStr">
        <is>
          <t>Por Facultad</t>
        </is>
      </c>
      <c r="K94" s="259" t="n"/>
      <c r="L94" s="259" t="n"/>
      <c r="M94" s="259" t="n"/>
      <c r="N94" s="259" t="n"/>
      <c r="O94" s="259" t="n"/>
    </row>
    <row r="95" customFormat="1" s="260">
      <c r="C95" s="259" t="n"/>
      <c r="D95" s="259" t="n"/>
      <c r="E95" s="259" t="n"/>
      <c r="F95" s="259" t="n"/>
      <c r="G95" s="355" t="inlineStr">
        <is>
          <t>Sistemas Integrados</t>
        </is>
      </c>
      <c r="H95" s="262" t="n"/>
      <c r="I95" s="262" t="n"/>
      <c r="J95" s="355" t="inlineStr">
        <is>
          <t>Por Programa Académico</t>
        </is>
      </c>
      <c r="K95" s="259" t="n"/>
      <c r="L95" s="259" t="n"/>
      <c r="M95" s="259" t="n"/>
      <c r="N95" s="259" t="n"/>
      <c r="O95" s="259" t="n"/>
    </row>
    <row r="96" customFormat="1" s="260">
      <c r="C96" s="259" t="n"/>
      <c r="D96" s="259" t="n"/>
      <c r="E96" s="259" t="n"/>
      <c r="F96" s="259" t="n"/>
      <c r="G96" s="355" t="inlineStr">
        <is>
          <t>Autoevaluación y Acreditación</t>
        </is>
      </c>
      <c r="H96" s="262" t="n"/>
      <c r="I96" s="262" t="n"/>
      <c r="J96" s="355" t="inlineStr">
        <is>
          <t>Por área</t>
        </is>
      </c>
      <c r="K96" s="259" t="n"/>
      <c r="L96" s="259" t="n"/>
      <c r="M96" s="259" t="n"/>
      <c r="N96" s="259" t="n"/>
      <c r="O96" s="259" t="n"/>
    </row>
    <row r="97" customFormat="1" s="260">
      <c r="C97" s="259" t="n"/>
      <c r="D97" s="259" t="n"/>
      <c r="E97" s="259" t="n"/>
      <c r="F97" s="259" t="n"/>
      <c r="G97" s="355" t="inlineStr">
        <is>
          <t>Comunicaciones</t>
        </is>
      </c>
      <c r="H97" s="262" t="n"/>
      <c r="I97" s="262" t="n"/>
      <c r="J97" s="355" t="inlineStr">
        <is>
          <t>Por Laboratorio</t>
        </is>
      </c>
      <c r="K97" s="259" t="n"/>
      <c r="L97" s="259" t="n"/>
      <c r="M97" s="259" t="n"/>
      <c r="N97" s="259" t="n"/>
      <c r="O97" s="259" t="n"/>
    </row>
    <row r="98" customFormat="1" s="260">
      <c r="C98" s="259" t="n"/>
      <c r="D98" s="259" t="n"/>
      <c r="E98" s="259" t="n"/>
      <c r="F98" s="259" t="n"/>
      <c r="G98" s="355" t="inlineStr">
        <is>
          <t>Formación y Aprendizaje</t>
        </is>
      </c>
      <c r="H98" s="262" t="n"/>
      <c r="I98" s="262" t="n"/>
      <c r="J98" s="355" t="inlineStr">
        <is>
          <t>Otros</t>
        </is>
      </c>
      <c r="K98" s="259" t="n"/>
      <c r="L98" s="259" t="n"/>
      <c r="M98" s="259" t="n"/>
      <c r="N98" s="259" t="n"/>
      <c r="O98" s="259" t="n"/>
    </row>
    <row r="99" customFormat="1" s="260">
      <c r="C99" s="259" t="n"/>
      <c r="D99" s="259" t="n"/>
      <c r="E99" s="259" t="n"/>
      <c r="F99" s="259" t="n"/>
      <c r="G99" s="355" t="inlineStr">
        <is>
          <t>Ciencia, Tecnología e Innovación</t>
        </is>
      </c>
      <c r="H99" s="262" t="n"/>
      <c r="I99" s="262" t="n"/>
      <c r="J99" s="355" t="inlineStr">
        <is>
          <t>No Aplica</t>
        </is>
      </c>
      <c r="K99" s="259" t="n"/>
      <c r="L99" s="259" t="n"/>
      <c r="M99" s="259" t="n"/>
      <c r="N99" s="259" t="n"/>
      <c r="O99" s="259" t="n"/>
    </row>
    <row r="100">
      <c r="G100" s="355" t="inlineStr">
        <is>
          <t>Interacción Social Universitaria</t>
        </is>
      </c>
      <c r="H100" s="262" t="n"/>
      <c r="I100" s="262" t="n"/>
      <c r="J100" s="262" t="n"/>
      <c r="K100" s="259" t="n"/>
      <c r="L100" s="259" t="n"/>
    </row>
    <row r="101">
      <c r="G101" s="355" t="inlineStr">
        <is>
          <t>Bienestar Universitario</t>
        </is>
      </c>
      <c r="H101" s="262" t="n"/>
      <c r="I101" s="262" t="n"/>
      <c r="J101" s="262" t="n"/>
      <c r="K101" s="259" t="n"/>
      <c r="L101" s="259" t="n"/>
    </row>
    <row r="102">
      <c r="G102" s="355" t="inlineStr">
        <is>
          <t>Admisiones y Registro</t>
        </is>
      </c>
      <c r="H102" s="262" t="n"/>
      <c r="I102" s="262" t="n"/>
      <c r="J102" s="262" t="n"/>
      <c r="K102" s="259" t="n"/>
      <c r="L102" s="259" t="n"/>
    </row>
    <row r="103">
      <c r="G103" s="355" t="inlineStr">
        <is>
          <t>Graduados</t>
        </is>
      </c>
      <c r="H103" s="262" t="n"/>
      <c r="I103" s="262" t="n"/>
      <c r="J103" s="262" t="n"/>
      <c r="K103" s="259" t="n"/>
      <c r="L103" s="259" t="n"/>
    </row>
    <row r="104">
      <c r="G104" s="355" t="inlineStr">
        <is>
          <t>Dialogando con el Mundo</t>
        </is>
      </c>
      <c r="H104" s="262" t="n"/>
      <c r="I104" s="262" t="n"/>
      <c r="J104" s="262" t="n"/>
      <c r="K104" s="259" t="n"/>
      <c r="L104" s="259" t="n"/>
    </row>
    <row r="105">
      <c r="G105" s="355" t="inlineStr">
        <is>
          <t>Talento Humano</t>
        </is>
      </c>
      <c r="H105" s="262" t="n"/>
      <c r="I105" s="262" t="n"/>
      <c r="J105" s="262" t="n"/>
      <c r="K105" s="259" t="n"/>
      <c r="L105" s="259" t="n"/>
    </row>
    <row r="106">
      <c r="G106" s="355" t="inlineStr">
        <is>
          <t>Jurídica</t>
        </is>
      </c>
      <c r="H106" s="262" t="n"/>
      <c r="I106" s="262" t="n"/>
      <c r="J106" s="262" t="n"/>
      <c r="K106" s="259" t="n"/>
      <c r="L106" s="259" t="n"/>
    </row>
    <row r="107">
      <c r="G107" s="355" t="inlineStr">
        <is>
          <t>Financiera</t>
        </is>
      </c>
      <c r="H107" s="262" t="n"/>
      <c r="I107" s="262" t="n"/>
      <c r="J107" s="262" t="n"/>
      <c r="K107" s="259" t="n"/>
      <c r="L107" s="259" t="n"/>
    </row>
    <row r="108">
      <c r="G108" s="355" t="inlineStr">
        <is>
          <t>Sistemas y Tecnología</t>
        </is>
      </c>
      <c r="H108" s="262" t="n"/>
      <c r="I108" s="262" t="n"/>
      <c r="J108" s="262" t="n"/>
      <c r="K108" s="259" t="n"/>
      <c r="L108" s="259" t="n"/>
    </row>
    <row r="109">
      <c r="G109" s="355" t="inlineStr">
        <is>
          <t>Bienes y Servicios</t>
        </is>
      </c>
      <c r="H109" s="262" t="n"/>
      <c r="I109" s="262" t="n"/>
      <c r="J109" s="262" t="n"/>
      <c r="K109" s="259" t="n"/>
      <c r="L109" s="259" t="n"/>
    </row>
    <row r="110">
      <c r="G110" s="355" t="inlineStr">
        <is>
          <t>Documental</t>
        </is>
      </c>
      <c r="H110" s="262" t="n"/>
      <c r="I110" s="262" t="n"/>
      <c r="J110" s="262" t="n"/>
    </row>
    <row r="111">
      <c r="G111" s="355" t="inlineStr">
        <is>
          <t>Apoyo Académico</t>
        </is>
      </c>
      <c r="H111" s="262" t="n"/>
      <c r="I111" s="262" t="n"/>
      <c r="J111" s="262" t="n"/>
    </row>
    <row r="112">
      <c r="G112" s="355" t="inlineStr">
        <is>
          <t>Control Interno</t>
        </is>
      </c>
      <c r="H112" s="262" t="n"/>
      <c r="I112" s="262" t="n"/>
      <c r="J112" s="262" t="n"/>
    </row>
    <row r="113">
      <c r="G113" s="355" t="inlineStr">
        <is>
          <t>Control Disciplinario</t>
        </is>
      </c>
      <c r="H113" s="262" t="n"/>
      <c r="I113" s="262" t="n"/>
      <c r="J113" s="262" t="n"/>
    </row>
    <row r="114">
      <c r="G114" s="355" t="inlineStr">
        <is>
          <t>Servicio de Atención al Ciudadano</t>
        </is>
      </c>
      <c r="H114" s="262" t="n"/>
      <c r="I114" s="262" t="n"/>
      <c r="J114" s="262" t="n"/>
    </row>
  </sheetData>
  <sheetProtection selectLockedCells="0" selectUnlockedCells="0" algorithmName="SHA-512" sheet="1" objects="1" insertRows="1" insertHyperlinks="1" autoFilter="1" scenarios="1" formatColumns="1" deleteColumns="1" insertColumns="1" pivotTables="1" deleteRows="1" formatCells="1" saltValue="9sST1wLFojphJElwQvZQlw==" formatRows="1" sort="1" spinCount="100000" hashValue="XeNPZSKFtv12zcN1kqJOWDIwFA5RQ3EizqXvpLvhh/DY3SsHUcmeO07BtOPa5LSEUhh/eEpjMU5dzPk7iHfDKA=="/>
  <mergeCells count="84">
    <mergeCell ref="L17:M17"/>
    <mergeCell ref="C61:O61"/>
    <mergeCell ref="C72:F72"/>
    <mergeCell ref="B2:C4"/>
    <mergeCell ref="G72:J72"/>
    <mergeCell ref="K72:O72"/>
    <mergeCell ref="C15:O15"/>
    <mergeCell ref="G71:J71"/>
    <mergeCell ref="C73:F73"/>
    <mergeCell ref="J20:K22"/>
    <mergeCell ref="E6:L6"/>
    <mergeCell ref="K71:O71"/>
    <mergeCell ref="C26:O26"/>
    <mergeCell ref="C17:D17"/>
    <mergeCell ref="C16:O16"/>
    <mergeCell ref="K73:O73"/>
    <mergeCell ref="J59:O59"/>
    <mergeCell ref="M5:O5"/>
    <mergeCell ref="G74:J74"/>
    <mergeCell ref="K74:O74"/>
    <mergeCell ref="L23:M24"/>
    <mergeCell ref="N23:O24"/>
    <mergeCell ref="C14:D14"/>
    <mergeCell ref="M6:O6"/>
    <mergeCell ref="E14:O14"/>
    <mergeCell ref="G75:J75"/>
    <mergeCell ref="C20:D22"/>
    <mergeCell ref="C69:F69"/>
    <mergeCell ref="E12:H12"/>
    <mergeCell ref="H17:I17"/>
    <mergeCell ref="K12:O12"/>
    <mergeCell ref="G70:J70"/>
    <mergeCell ref="J58:O58"/>
    <mergeCell ref="K70:O70"/>
    <mergeCell ref="E24:G24"/>
    <mergeCell ref="J28:O48"/>
    <mergeCell ref="J57:O57"/>
    <mergeCell ref="E17:G17"/>
    <mergeCell ref="L20:O20"/>
    <mergeCell ref="C71:F71"/>
    <mergeCell ref="E18:F18"/>
    <mergeCell ref="C76:F76"/>
    <mergeCell ref="K69:O69"/>
    <mergeCell ref="J49:O49"/>
    <mergeCell ref="J27:O27"/>
    <mergeCell ref="G76:J76"/>
    <mergeCell ref="P27:P28"/>
    <mergeCell ref="K76:O76"/>
    <mergeCell ref="E7:L8"/>
    <mergeCell ref="P17:P18"/>
    <mergeCell ref="G19:K19"/>
    <mergeCell ref="C68:O68"/>
    <mergeCell ref="E13:O13"/>
    <mergeCell ref="K75:O75"/>
    <mergeCell ref="N17:O17"/>
    <mergeCell ref="C12:D12"/>
    <mergeCell ref="J23:K24"/>
    <mergeCell ref="J50:O56"/>
    <mergeCell ref="C5:D8"/>
    <mergeCell ref="C23:D23"/>
    <mergeCell ref="E23:G23"/>
    <mergeCell ref="L18:M19"/>
    <mergeCell ref="E20:G22"/>
    <mergeCell ref="C70:F70"/>
    <mergeCell ref="C24:D24"/>
    <mergeCell ref="G73:J73"/>
    <mergeCell ref="M7:O7"/>
    <mergeCell ref="E5:L5"/>
    <mergeCell ref="H20:I22"/>
    <mergeCell ref="C10:O11"/>
    <mergeCell ref="E19:F19"/>
    <mergeCell ref="M8:O8"/>
    <mergeCell ref="C27:I59"/>
    <mergeCell ref="G18:K18"/>
    <mergeCell ref="C74:F74"/>
    <mergeCell ref="I12:J12"/>
    <mergeCell ref="C18:D19"/>
    <mergeCell ref="H23:I24"/>
    <mergeCell ref="N18:O19"/>
    <mergeCell ref="C75:F75"/>
    <mergeCell ref="C9:O9"/>
    <mergeCell ref="G69:J69"/>
    <mergeCell ref="C13:D13"/>
    <mergeCell ref="J17:K17"/>
  </mergeCells>
  <dataValidations count="5">
    <dataValidation sqref="E13:O13" showDropDown="0" showInputMessage="1" showErrorMessage="1" allowBlank="1" type="list">
      <formula1>$G$92:$G$114</formula1>
    </dataValidation>
    <dataValidation sqref="E12:H12" showDropDown="0" showInputMessage="1" showErrorMessage="1" allowBlank="1" type="list">
      <formula1>$G$88:$G$91</formula1>
    </dataValidation>
    <dataValidation sqref="J17:K17" showDropDown="0" showInputMessage="1" showErrorMessage="1" allowBlank="1" type="list">
      <formula1>$J$88:$J$90</formula1>
    </dataValidation>
    <dataValidation sqref="J20:K22" showDropDown="0" showInputMessage="1" showErrorMessage="1" allowBlank="1" type="list">
      <formula1>$J$93:$J$99</formula1>
    </dataValidation>
    <dataValidation sqref="E20:G22" showDropDown="0" showInputMessage="1" showErrorMessage="1" allowBlank="1" type="list">
      <formula1>$J$91:$J$92</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60.xml><?xml version="1.0" encoding="utf-8"?>
<worksheet xmlns="http://schemas.openxmlformats.org/spreadsheetml/2006/main">
  <sheetPr codeName="Hoja95">
    <tabColor rgb="FFEDE394"/>
    <outlinePr summaryBelow="1" summaryRight="1"/>
    <pageSetUpPr fitToPage="1"/>
  </sheetPr>
  <dimension ref="A1:AB98"/>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Recursos de apoyo - Usabilidad de laboratorios</t>
        </is>
      </c>
      <c r="L12" s="801" t="n"/>
      <c r="M12" s="801" t="n"/>
      <c r="N12" s="801" t="n"/>
      <c r="O12" s="802" t="n"/>
      <c r="P12" s="245" t="n"/>
    </row>
    <row r="13" customFormat="1" s="243">
      <c r="B13" s="245" t="n"/>
      <c r="C13" s="684" t="inlineStr">
        <is>
          <t>PROCESO GESTIÓN</t>
        </is>
      </c>
      <c r="D13" s="802" t="n"/>
      <c r="E13" s="706" t="inlineStr">
        <is>
          <t>Apoyo Académico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Unidad de Apoyo Académico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3</v>
      </c>
      <c r="F17" s="801" t="n"/>
      <c r="G17" s="802" t="n"/>
      <c r="H17" s="684" t="inlineStr">
        <is>
          <t>TIPO DE INDICADOR</t>
        </is>
      </c>
      <c r="I17" s="802" t="n"/>
      <c r="J17" s="481" t="inlineStr">
        <is>
          <t>Acreditación</t>
        </is>
      </c>
      <c r="K17" s="802" t="n"/>
      <c r="L17" s="684" t="inlineStr">
        <is>
          <t>META ANUAL</t>
        </is>
      </c>
      <c r="M17" s="802" t="n"/>
      <c r="N17" s="715" t="n">
        <v>2</v>
      </c>
      <c r="O17" s="802" t="n"/>
      <c r="P17" s="544" t="n"/>
    </row>
    <row r="18" ht="15.75" customFormat="1" customHeight="1" s="243">
      <c r="B18" s="245" t="n"/>
      <c r="C18" s="684" t="inlineStr">
        <is>
          <t>FORMULA</t>
        </is>
      </c>
      <c r="D18" s="800" t="n"/>
      <c r="E18" s="684" t="inlineStr">
        <is>
          <t>NUMERADOR</t>
        </is>
      </c>
      <c r="F18" s="802" t="n"/>
      <c r="G18" s="762" t="inlineStr">
        <is>
          <t>Número de visitas a los laboratorios</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xml:space="preserve">Total de estudiantes activos para el uso del laboratorio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0 - 0,9</t>
        </is>
      </c>
      <c r="M22" s="328" t="inlineStr">
        <is>
          <t>1 - 1,4</t>
        </is>
      </c>
      <c r="N22" s="329" t="inlineStr">
        <is>
          <t>1,5 - 2</t>
        </is>
      </c>
      <c r="O22" s="255" t="inlineStr">
        <is>
          <t>≤ 2,1</t>
        </is>
      </c>
      <c r="P22" s="245" t="n"/>
    </row>
    <row r="23" ht="26.25" customFormat="1" customHeight="1" s="243">
      <c r="B23" s="245" t="n"/>
      <c r="C23" s="684" t="inlineStr">
        <is>
          <t>ORIGEN DE DATOS NUMERADOR</t>
        </is>
      </c>
      <c r="D23" s="802" t="n"/>
      <c r="E23" s="475" t="inlineStr">
        <is>
          <t>Aplicativo</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Aplicativo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24" customFormat="1" customHeight="1" s="243">
      <c r="B28" s="245" t="n"/>
      <c r="C28" s="803" t="n"/>
      <c r="I28" s="804" t="n"/>
      <c r="J28" s="394" t="inlineStr">
        <is>
          <t>La Universidad de Cundinamarca durante el periodo académico 2020-I contó con 13.150 estudiantes. De acuerdo al reporte de solicitudes de espacios académicos se evidencia que los espacios académicos adscritos a la Unidad de Apoyo Académico fueron visitados 18.990 veces por los estudiantes de la Institución. Esto quiere decir que en promedio un estudiante realiza 1.4 visitas a los espacios académicos dentro de sus actividades de Formación aprendizaje. Este dato corresponde al numero de solicitudes, sin embargo teniendo en cuenta la emergencia sanitaria causada por la Pandemia Covid-19 todas las visitas a los espacios académicos fueron canceladas. Todo el acompañamiento se brindó por medio de las ayudas tecnológicas.</t>
        </is>
      </c>
      <c r="O28" s="804" t="n"/>
    </row>
    <row r="29" ht="21.75" customFormat="1" customHeight="1" s="243">
      <c r="B29" s="245" t="n"/>
      <c r="C29" s="803" t="n"/>
      <c r="I29" s="804" t="n"/>
      <c r="O29" s="804" t="n"/>
      <c r="P29" s="245" t="n"/>
    </row>
    <row r="30" ht="22.5" customFormat="1" customHeight="1" s="243">
      <c r="B30" s="245" t="n"/>
      <c r="C30" s="803" t="n"/>
      <c r="I30" s="804" t="n"/>
      <c r="O30" s="804" t="n"/>
      <c r="P30" s="245" t="n"/>
    </row>
    <row r="31" ht="23.25" customFormat="1" customHeight="1" s="243">
      <c r="B31" s="245" t="n"/>
      <c r="C31" s="803" t="n"/>
      <c r="I31" s="804" t="n"/>
      <c r="O31" s="804" t="n"/>
      <c r="P31" s="245" t="n"/>
    </row>
    <row r="32" ht="20.2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Cada inicio de semestre los coordinadores de programa realizan las solicitudes del servicio Practica de Laboratorio para todos los grupos debidamente atados al respectivo Núcleo Temático, estas solicitudes son revisadas y avaladas por el encargado del espacio académico, a su vez la misma plataforma revisa que no existan cruces de horarios lo que también permite garantizar la disponibilidad y suficiencia de los espacios, optimizando los horarios y los días solicitados.</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30" customFormat="1" customHeight="1" s="247">
      <c r="B47" s="246" t="n"/>
      <c r="C47" s="763">
        <f>G18</f>
        <v/>
      </c>
      <c r="D47" s="289" t="n">
        <v>18990</v>
      </c>
      <c r="E47" s="762" t="n"/>
      <c r="F47" s="762" t="n"/>
      <c r="G47" s="762" t="n"/>
      <c r="H47" s="762" t="n"/>
      <c r="I47" s="762" t="n"/>
      <c r="J47" s="762" t="n"/>
      <c r="K47" s="762" t="n"/>
      <c r="L47" s="762" t="n"/>
      <c r="M47" s="762" t="n"/>
      <c r="N47" s="762" t="n"/>
      <c r="O47" s="762" t="n"/>
      <c r="P47" s="246" t="n"/>
    </row>
    <row r="48" ht="45" customFormat="1" customHeight="1" s="247">
      <c r="B48" s="246" t="n"/>
      <c r="C48" s="763">
        <f>G19</f>
        <v/>
      </c>
      <c r="D48" s="289" t="n">
        <v>13150</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823">
        <f>IFERROR(IF($E$17=1,D47/D48,IF($E$17=2,D47,IF($E$17=3,D47/D48,""))),"")</f>
        <v/>
      </c>
      <c r="E49" s="348">
        <f>IFERROR(IF($E$17=1,E47/E48,IF($E$17=2,E47,IF($E$17=3,E47/E48,""))),"")</f>
        <v/>
      </c>
      <c r="F49" s="348">
        <f>IFERROR(IF($E$17=1,F47/F48,IF($E$17=2,F47,"")),"")</f>
        <v/>
      </c>
      <c r="G49" s="348">
        <f>IFERROR(IF($E$17=1,G47/G48,IF($E$17=2,G47,"")),"")</f>
        <v/>
      </c>
      <c r="H49" s="348">
        <f>IFERROR(IF($E$17=1,H47/H48,IF($E$17=2,H47,"")),"")</f>
        <v/>
      </c>
      <c r="I49" s="348">
        <f>IFERROR(IF($E$17=1,I47/I48,IF($E$17=2,I47,"")),"")</f>
        <v/>
      </c>
      <c r="J49" s="348">
        <f>IFERROR(IF($E$17=1,J47/J48,IF($E$17=2,J47,"")),"")</f>
        <v/>
      </c>
      <c r="K49" s="348">
        <f>IFERROR(IF($E$17=1,K47/K48,IF($E$17=2,K47,"")),"")</f>
        <v/>
      </c>
      <c r="L49" s="348">
        <f>IFERROR(IF($E$17=1,L47/L48,IF($E$17=2,L47,"")),"")</f>
        <v/>
      </c>
      <c r="M49" s="348">
        <f>IFERROR(IF($E$17=1,M47/M48,IF($E$17=2,M47,"")),"")</f>
        <v/>
      </c>
      <c r="N49" s="348">
        <f>IFERROR(IF($E$17=1,N47/N48,IF($E$17=2,N47,"")),"")</f>
        <v/>
      </c>
      <c r="O49" s="348">
        <f>IFERROR(IF($E$17=1,O47/O48,IF($E$17=2,O47,"")),"")</f>
        <v/>
      </c>
      <c r="P49" s="246" t="n"/>
    </row>
    <row r="50" customFormat="1" s="247">
      <c r="B50" s="246" t="n"/>
      <c r="C50" s="347" t="inlineStr">
        <is>
          <t>META PONDERADA</t>
        </is>
      </c>
      <c r="D50" s="348">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348">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348">
        <f>IF(AND(N23="ANUAL",J23="MENSUAL"),N17/12+E50,IF(AND(N23="ANUAL",J23="TRIMESTRAL"),N17/4+E50,IF(AND(N23="SEMESTRAL",J23="MENSUAL"),N17/6+E50,IF(AND(N23="SEMESTRAL",J23="TRIMESTRAL"),N17/2,IF(AND(N23="TRIMESTRAL",J23="MENSUAL"),N17/3+E50,IF(AND(N23="TRIMESTRAL",J23="TRIMESTRAL"),N17,IF(AND(N23="MENSUAL",J23="MENSUAL"),N17,"")))))))</f>
        <v/>
      </c>
      <c r="G50" s="348">
        <f>IF(AND(N23="ANUAL",J23="MENSUAL"),N17/12+F50,IF(AND(N23="ANUAL",J23="TRIMESTRAL"),N17/4+F50,IF(AND(N23="SEMESTRAL",J23="MENSUAL"),N17/6+F50,IF(AND(N23="SEMESTRAL",J23="TRIMESTRAL"),N17/2+F50,IF(AND(N23="TRIMESTRAL",J23="MENSUAL"),N17/3,IF(AND(N23="TRIMESTRAL",J23="TRIMESTRAL"),N17,IF(AND(N23="MENSUAL",J23="MENSUAL"),N17,"")))))))</f>
        <v/>
      </c>
      <c r="H50" s="348">
        <f>IF(AND($N$23="ANUAL",$J$23="MENSUAL"),$N$17/12+G50,IF(AND(N23="SEMESTRAL",J23="MENSUAL"),N17/6+G50,IF(AND(N23="TRIMESTRAL",J23="MENSUAL"),N17/3+G50,IF(AND(N23="MENSUAL",J23="MENSUAL"),N17,""))))</f>
        <v/>
      </c>
      <c r="I50" s="348">
        <f>IF(AND($N$23="ANUAL",$J$23="MENSUAL"),$N$17/12+H50,IF(AND(N23="SEMESTRAL",J23="MENSUAL"),N17/6+H50,IF(AND(N23="TRIMESTRAL",J23="MENSUAL"),N17/3+H50,IF(AND(N23="MENSUAL",J23="MENSUAL"),N17,""))))</f>
        <v/>
      </c>
      <c r="J50" s="348">
        <f>IF(AND($N$23="ANUAL",$J$23="MENSUAL"),$N$17/12+I50,IF(AND(N23="SEMESTRAL",J23="MENSUAL"),N17/6,IF(AND(N23="TRIMESTRAL",J23="MENSUAL"),N17/3,IF(AND(N23="MENSUAL",J23="MENSUAL"),N17,""))))</f>
        <v/>
      </c>
      <c r="K50" s="348">
        <f>IF(AND($N$23="ANUAL",$J$23="MENSUAL"),$N$17/12+J50,IF(AND(N23="SEMESTRAL",J23="MENSUAL"),N17/6+J50,IF(AND(N23="TRIMESTRAL",J23="MENSUAL"),N17/3+J50,IF(AND(N23="MENSUAL",J23="MENSUAL"),N17,""))))</f>
        <v/>
      </c>
      <c r="L50" s="348">
        <f>IF(AND($N$23="ANUAL",$J$23="MENSUAL"),$N$17/12+K50,IF(AND(N23="SEMESTRAL",J23="MENSUAL"),N17/6+K50,IF(AND(N23="TRIMESTRAL",J23="MENSUAL"),N17/3+K50,IF(AND(N23="MENSUAL",J23="MENSUAL"),N17,""))))</f>
        <v/>
      </c>
      <c r="M50" s="348">
        <f>IF(AND($N$23="ANUAL",$J$23="MENSUAL"),$N$17/12+L50,IF(AND(N23="SEMESTRAL",J23="MENSUAL"),N17/6+L50,IF(AND(N23="TRIMESTRAL",J23="MENSUAL"),N17/3,IF(AND(N23="MENSUAL",J23="MENSUAL"),N17,""))))</f>
        <v/>
      </c>
      <c r="N50" s="348">
        <f>IF(AND($N$23="ANUAL",$J$23="MENSUAL"),$N$17/12+M50,IF(AND(N23="SEMESTRAL",J23="MENSUAL"),N17/6+M50,IF(AND(N23="TRIMESTRAL",J23="MENSUAL"),N17/3+M50,IF(AND(N23="MENSUAL",J23="MENSUAL"),N17,""))))</f>
        <v/>
      </c>
      <c r="O50" s="348">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29.25" customFormat="1" customHeight="1" s="317">
      <c r="A54" s="316" t="n"/>
      <c r="B54" s="318" t="n"/>
      <c r="C54" s="785" t="inlineStr">
        <is>
          <t>Postgrados</t>
        </is>
      </c>
      <c r="D54" s="820" t="n"/>
      <c r="E54" s="820" t="n"/>
      <c r="F54" s="821" t="n"/>
      <c r="G54" s="392" t="n">
        <v>358</v>
      </c>
      <c r="H54" s="820" t="n"/>
      <c r="I54" s="820" t="n"/>
      <c r="J54" s="821" t="n"/>
      <c r="K54" s="776" t="inlineStr">
        <is>
          <t>Cantidad de Estudiantes que hacen uso de los espacios académicos por Programa</t>
        </is>
      </c>
      <c r="L54" s="820" t="n"/>
      <c r="M54" s="820" t="n"/>
      <c r="N54" s="820" t="n"/>
      <c r="O54" s="821" t="n"/>
      <c r="P54" s="318" t="n"/>
      <c r="Q54" s="316" t="n"/>
      <c r="R54" s="316" t="n"/>
      <c r="S54" s="316" t="n"/>
      <c r="T54" s="316" t="n"/>
      <c r="U54" s="316" t="n"/>
      <c r="V54" s="316" t="n"/>
      <c r="W54" s="316" t="n"/>
      <c r="X54" s="316" t="n"/>
      <c r="Y54" s="316" t="n"/>
      <c r="Z54" s="316" t="n"/>
      <c r="AA54" s="316" t="n"/>
      <c r="AB54" s="316" t="n"/>
    </row>
    <row r="55" ht="29.25" customFormat="1" customHeight="1" s="317">
      <c r="A55" s="316" t="n"/>
      <c r="B55" s="318" t="n"/>
      <c r="C55" s="785" t="inlineStr">
        <is>
          <t>Administración de Empresas</t>
        </is>
      </c>
      <c r="D55" s="820" t="n"/>
      <c r="E55" s="820" t="n"/>
      <c r="F55" s="821" t="n"/>
      <c r="G55" s="392" t="n">
        <v>1310</v>
      </c>
      <c r="H55" s="820" t="n"/>
      <c r="I55" s="820" t="n"/>
      <c r="J55" s="821" t="n"/>
      <c r="K55" s="776" t="inlineStr">
        <is>
          <t>Cantidad de Estudiantes que hacen uso de los espacios académicos por Programa</t>
        </is>
      </c>
      <c r="L55" s="820" t="n"/>
      <c r="M55" s="820" t="n"/>
      <c r="N55" s="820" t="n"/>
      <c r="O55" s="821" t="n"/>
      <c r="P55" s="318" t="n"/>
      <c r="Q55" s="316" t="n"/>
      <c r="R55" s="316" t="n"/>
      <c r="S55" s="316" t="n"/>
      <c r="T55" s="316" t="n"/>
      <c r="U55" s="316" t="n"/>
      <c r="V55" s="316" t="n"/>
      <c r="W55" s="316" t="n"/>
      <c r="X55" s="316" t="n"/>
      <c r="Y55" s="316" t="n"/>
      <c r="Z55" s="316" t="n"/>
      <c r="AA55" s="316" t="n"/>
      <c r="AB55" s="316" t="n"/>
    </row>
    <row r="56" ht="29.25" customFormat="1" customHeight="1" s="317">
      <c r="A56" s="316" t="n"/>
      <c r="B56" s="318" t="n"/>
      <c r="C56" s="785" t="inlineStr">
        <is>
          <t>Tecnología en Cartografia</t>
        </is>
      </c>
      <c r="D56" s="820" t="n"/>
      <c r="E56" s="820" t="n"/>
      <c r="F56" s="821" t="n"/>
      <c r="G56" s="392" t="n">
        <v>359</v>
      </c>
      <c r="H56" s="820" t="n"/>
      <c r="I56" s="820" t="n"/>
      <c r="J56" s="821" t="n"/>
      <c r="K56" s="776" t="inlineStr">
        <is>
          <t>Cantidad de Estudiantes que hacen uso de los espacios académicos por Programa</t>
        </is>
      </c>
      <c r="L56" s="820" t="n"/>
      <c r="M56" s="820" t="n"/>
      <c r="N56" s="820" t="n"/>
      <c r="O56" s="821" t="n"/>
      <c r="P56" s="318" t="n"/>
      <c r="Q56" s="316" t="n"/>
      <c r="R56" s="316" t="n"/>
      <c r="S56" s="316" t="n"/>
      <c r="T56" s="316" t="n"/>
      <c r="U56" s="316" t="n"/>
      <c r="V56" s="316" t="n"/>
      <c r="W56" s="316" t="n"/>
      <c r="X56" s="316" t="n"/>
      <c r="Y56" s="316" t="n"/>
      <c r="Z56" s="316" t="n"/>
      <c r="AA56" s="316" t="n"/>
      <c r="AB56" s="316" t="n"/>
    </row>
    <row r="57" ht="29.25" customFormat="1" customHeight="1" s="317">
      <c r="A57" s="316" t="n"/>
      <c r="B57" s="318" t="n"/>
      <c r="C57" s="785" t="inlineStr">
        <is>
          <t>Contaduría Pública</t>
        </is>
      </c>
      <c r="D57" s="820" t="n"/>
      <c r="E57" s="820" t="n"/>
      <c r="F57" s="821" t="n"/>
      <c r="G57" s="785" t="n">
        <v>2670</v>
      </c>
      <c r="H57" s="820" t="n"/>
      <c r="I57" s="820" t="n"/>
      <c r="J57" s="821" t="n"/>
      <c r="K57" s="776" t="inlineStr">
        <is>
          <t>Cantidad de Estudiantes que hacen uso de los espacios académicos por Programa</t>
        </is>
      </c>
      <c r="L57" s="820" t="n"/>
      <c r="M57" s="820" t="n"/>
      <c r="N57" s="820" t="n"/>
      <c r="O57" s="821" t="n"/>
      <c r="P57" s="318" t="n"/>
      <c r="Q57" s="316" t="n"/>
      <c r="R57" s="316" t="n"/>
      <c r="S57" s="316" t="n"/>
      <c r="T57" s="316" t="n"/>
      <c r="U57" s="316" t="n"/>
      <c r="V57" s="316" t="n"/>
      <c r="W57" s="316" t="n"/>
      <c r="X57" s="316" t="n"/>
      <c r="Y57" s="316" t="n"/>
      <c r="Z57" s="316" t="n"/>
      <c r="AA57" s="316" t="n"/>
      <c r="AB57" s="316" t="n"/>
    </row>
    <row r="58" ht="29.25" customFormat="1" customHeight="1" s="317">
      <c r="A58" s="316" t="n"/>
      <c r="B58" s="318" t="n"/>
      <c r="C58" s="785" t="inlineStr">
        <is>
          <t>Ingeniería Agronómica</t>
        </is>
      </c>
      <c r="D58" s="820" t="n"/>
      <c r="E58" s="820" t="n"/>
      <c r="F58" s="821" t="n"/>
      <c r="G58" s="785" t="n">
        <v>1561</v>
      </c>
      <c r="H58" s="820" t="n"/>
      <c r="I58" s="820" t="n"/>
      <c r="J58" s="821" t="n"/>
      <c r="K58" s="776" t="inlineStr">
        <is>
          <t>Cantidad de Estudiantes que hacen uso de los espacios académicos por Programa</t>
        </is>
      </c>
      <c r="L58" s="820" t="n"/>
      <c r="M58" s="820" t="n"/>
      <c r="N58" s="820" t="n"/>
      <c r="O58" s="821" t="n"/>
      <c r="P58" s="318" t="n"/>
      <c r="Q58" s="316" t="n"/>
      <c r="R58" s="316" t="n"/>
      <c r="S58" s="316" t="n"/>
      <c r="T58" s="316" t="n"/>
      <c r="U58" s="316" t="n"/>
      <c r="V58" s="316" t="n"/>
      <c r="W58" s="316" t="n"/>
      <c r="X58" s="316" t="n"/>
      <c r="Y58" s="316" t="n"/>
      <c r="Z58" s="316" t="n"/>
      <c r="AA58" s="316" t="n"/>
      <c r="AB58" s="316" t="n"/>
    </row>
    <row r="59" ht="29.25" customFormat="1" customHeight="1" s="317">
      <c r="A59" s="316" t="n"/>
      <c r="B59" s="318" t="n"/>
      <c r="C59" s="785" t="inlineStr">
        <is>
          <t>Ingeniería de Sistemas</t>
        </is>
      </c>
      <c r="D59" s="820" t="n"/>
      <c r="E59" s="820" t="n"/>
      <c r="F59" s="821" t="n"/>
      <c r="G59" s="785" t="n">
        <v>7599</v>
      </c>
      <c r="H59" s="820" t="n"/>
      <c r="I59" s="820" t="n"/>
      <c r="J59" s="821" t="n"/>
      <c r="K59" s="776" t="inlineStr">
        <is>
          <t>Cantidad de Estudiantes que hacen uso de los espacios académicos por Programa</t>
        </is>
      </c>
      <c r="L59" s="820" t="n"/>
      <c r="M59" s="820" t="n"/>
      <c r="N59" s="820" t="n"/>
      <c r="O59" s="821" t="n"/>
      <c r="P59" s="318" t="n"/>
      <c r="Q59" s="316" t="n"/>
      <c r="R59" s="316" t="n"/>
      <c r="S59" s="316" t="n"/>
      <c r="T59" s="316" t="n"/>
      <c r="U59" s="316" t="n"/>
      <c r="V59" s="316" t="n"/>
      <c r="W59" s="316" t="n"/>
      <c r="X59" s="316" t="n"/>
      <c r="Y59" s="316" t="n"/>
      <c r="Z59" s="316" t="n"/>
      <c r="AA59" s="316" t="n"/>
      <c r="AB59" s="316" t="n"/>
    </row>
    <row r="60" ht="29.25" customFormat="1" customHeight="1" s="317">
      <c r="A60" s="316" t="n"/>
      <c r="B60" s="318" t="n"/>
      <c r="C60" s="785" t="inlineStr">
        <is>
          <t>Ingeniería Electrónica</t>
        </is>
      </c>
      <c r="D60" s="820" t="n"/>
      <c r="E60" s="820" t="n"/>
      <c r="F60" s="821" t="n"/>
      <c r="G60" s="785" t="n">
        <v>3057</v>
      </c>
      <c r="H60" s="820" t="n"/>
      <c r="I60" s="820" t="n"/>
      <c r="J60" s="821" t="n"/>
      <c r="K60" s="776" t="inlineStr">
        <is>
          <t>Cantidad de Estudiantes que hacen uso de los espacios académicos por Programa</t>
        </is>
      </c>
      <c r="L60" s="820" t="n"/>
      <c r="M60" s="820" t="n"/>
      <c r="N60" s="820" t="n"/>
      <c r="O60" s="821" t="n"/>
      <c r="P60" s="318" t="n"/>
      <c r="Q60" s="316" t="n"/>
      <c r="R60" s="316" t="n"/>
      <c r="S60" s="316" t="n"/>
      <c r="T60" s="316" t="n"/>
      <c r="U60" s="316" t="n"/>
      <c r="V60" s="316" t="n"/>
      <c r="W60" s="316" t="n"/>
      <c r="X60" s="316" t="n"/>
      <c r="Y60" s="316" t="n"/>
      <c r="Z60" s="316" t="n"/>
      <c r="AA60" s="316" t="n"/>
      <c r="AB60" s="316" t="n"/>
    </row>
    <row r="61" ht="29.25" customFormat="1" customHeight="1" s="317">
      <c r="A61" s="316" t="n"/>
      <c r="B61" s="318" t="n"/>
      <c r="C61" s="785" t="inlineStr">
        <is>
          <t>Lic. Educación Física</t>
        </is>
      </c>
      <c r="D61" s="820" t="n"/>
      <c r="E61" s="820" t="n"/>
      <c r="F61" s="821" t="n"/>
      <c r="G61" s="785" t="n">
        <v>20</v>
      </c>
      <c r="H61" s="820" t="n"/>
      <c r="I61" s="820" t="n"/>
      <c r="J61" s="821" t="n"/>
      <c r="K61" s="776" t="inlineStr">
        <is>
          <t>Cantidad de Estudiantes que hacen uso de los espacios académicos por Programa</t>
        </is>
      </c>
      <c r="L61" s="820" t="n"/>
      <c r="M61" s="820" t="n"/>
      <c r="N61" s="820" t="n"/>
      <c r="O61" s="821" t="n"/>
      <c r="P61" s="318" t="n"/>
      <c r="Q61" s="316" t="n"/>
      <c r="R61" s="316" t="n"/>
      <c r="S61" s="316" t="n"/>
      <c r="T61" s="316" t="n"/>
      <c r="U61" s="316" t="n"/>
      <c r="V61" s="316" t="n"/>
      <c r="W61" s="316" t="n"/>
      <c r="X61" s="316" t="n"/>
      <c r="Y61" s="316" t="n"/>
      <c r="Z61" s="316" t="n"/>
      <c r="AA61" s="316" t="n"/>
      <c r="AB61" s="316" t="n"/>
    </row>
    <row r="62" ht="29.25" customFormat="1" customHeight="1" s="317">
      <c r="A62" s="316" t="n"/>
      <c r="B62" s="318" t="n"/>
      <c r="C62" s="785" t="inlineStr">
        <is>
          <t>Lic. Matemáticas</t>
        </is>
      </c>
      <c r="D62" s="820" t="n"/>
      <c r="E62" s="820" t="n"/>
      <c r="F62" s="821" t="n"/>
      <c r="G62" s="785" t="n">
        <v>776</v>
      </c>
      <c r="H62" s="820" t="n"/>
      <c r="I62" s="820" t="n"/>
      <c r="J62" s="821" t="n"/>
      <c r="K62" s="776" t="inlineStr">
        <is>
          <t>Cantidad de Estudiantes que hacen uso de los espacios académicos por Programa</t>
        </is>
      </c>
      <c r="L62" s="820" t="n"/>
      <c r="M62" s="820" t="n"/>
      <c r="N62" s="820" t="n"/>
      <c r="O62" s="821" t="n"/>
      <c r="P62" s="318" t="n"/>
      <c r="Q62" s="316" t="n"/>
      <c r="R62" s="316" t="n"/>
      <c r="S62" s="316" t="n"/>
      <c r="T62" s="316" t="n"/>
      <c r="U62" s="316" t="n"/>
      <c r="V62" s="316" t="n"/>
      <c r="W62" s="316" t="n"/>
      <c r="X62" s="316" t="n"/>
      <c r="Y62" s="316" t="n"/>
      <c r="Z62" s="316" t="n"/>
      <c r="AA62" s="316" t="n"/>
      <c r="AB62" s="316" t="n"/>
    </row>
    <row r="63" ht="29.25" customFormat="1" customHeight="1" s="317">
      <c r="A63" s="316" t="n"/>
      <c r="B63" s="318" t="n"/>
      <c r="C63" s="785" t="inlineStr">
        <is>
          <t>Zootécnia</t>
        </is>
      </c>
      <c r="D63" s="820" t="n"/>
      <c r="E63" s="820" t="n"/>
      <c r="F63" s="821" t="n"/>
      <c r="G63" s="785" t="n">
        <v>570</v>
      </c>
      <c r="H63" s="820" t="n"/>
      <c r="I63" s="820" t="n"/>
      <c r="J63" s="821" t="n"/>
      <c r="K63" s="776" t="inlineStr">
        <is>
          <t>Cantidad de Estudiantes que hacen uso de los espacios académicos por Programa</t>
        </is>
      </c>
      <c r="L63" s="820" t="n"/>
      <c r="M63" s="820" t="n"/>
      <c r="N63" s="820" t="n"/>
      <c r="O63" s="821" t="n"/>
      <c r="P63" s="318" t="n"/>
      <c r="Q63" s="316" t="n"/>
      <c r="R63" s="316" t="n"/>
      <c r="S63" s="316" t="n"/>
      <c r="T63" s="316" t="n"/>
      <c r="U63" s="316" t="n"/>
      <c r="V63" s="316" t="n"/>
      <c r="W63" s="316" t="n"/>
      <c r="X63" s="316" t="n"/>
      <c r="Y63" s="316" t="n"/>
      <c r="Z63" s="316" t="n"/>
      <c r="AA63" s="316" t="n"/>
      <c r="AB63" s="316" t="n"/>
    </row>
    <row r="64" ht="29.25" customHeight="1">
      <c r="B64" s="290" t="n"/>
      <c r="C64" s="785" t="inlineStr">
        <is>
          <t>Transversales</t>
        </is>
      </c>
      <c r="D64" s="820" t="n"/>
      <c r="E64" s="820" t="n"/>
      <c r="F64" s="821" t="n"/>
      <c r="G64" s="785" t="n">
        <v>10</v>
      </c>
      <c r="H64" s="820" t="n"/>
      <c r="I64" s="820" t="n"/>
      <c r="J64" s="821" t="n"/>
      <c r="K64" s="776" t="inlineStr">
        <is>
          <t>Cantidad de Estudiantes que hacen uso de los espacios académicos por Programa</t>
        </is>
      </c>
      <c r="L64" s="820" t="n"/>
      <c r="M64" s="820" t="n"/>
      <c r="N64" s="820" t="n"/>
      <c r="O64" s="821" t="n"/>
      <c r="P64" s="290" t="n"/>
    </row>
    <row r="65">
      <c r="B65" s="290" t="n"/>
      <c r="C65" s="318" t="n"/>
      <c r="D65" s="318" t="n"/>
      <c r="E65" s="318" t="n"/>
      <c r="F65" s="318" t="n"/>
      <c r="G65" s="318" t="n"/>
      <c r="H65" s="318" t="n"/>
      <c r="I65" s="318" t="n"/>
      <c r="J65" s="318" t="n"/>
      <c r="K65" s="318" t="n"/>
      <c r="L65" s="318" t="n"/>
      <c r="M65" s="318" t="n"/>
      <c r="N65" s="318" t="n"/>
      <c r="O65" s="318" t="n"/>
      <c r="P65" s="290" t="n"/>
    </row>
    <row r="66" customFormat="1" s="260">
      <c r="B66" s="291" t="n"/>
      <c r="C66" s="292" t="n"/>
      <c r="D66" s="292" t="n"/>
      <c r="E66" s="292" t="n"/>
      <c r="F66" s="292" t="n"/>
      <c r="G66" s="292" t="n"/>
      <c r="H66" s="292" t="n"/>
      <c r="I66" s="292" t="n"/>
      <c r="J66" s="292" t="n"/>
      <c r="K66" s="292" t="n"/>
      <c r="L66" s="292" t="n"/>
      <c r="M66" s="292" t="n"/>
      <c r="N66" s="292" t="n"/>
      <c r="O66" s="292" t="n"/>
      <c r="P66" s="291"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OaHol1nN76FqdGFC5NllQg==" formatRows="1" sort="1" spinCount="100000" hashValue="WHvizNaQiOVUb0yRbxbs0hKlHziLPVaL6S4KEMwYj8eNWPhD88VqQIlJx3aXZxGjkWZ3TAnafqokHoWYzEIsgA=="/>
  <mergeCells count="96">
    <mergeCell ref="L17:M17"/>
    <mergeCell ref="C61:F61"/>
    <mergeCell ref="C52:O52"/>
    <mergeCell ref="J35:O40"/>
    <mergeCell ref="G55:J55"/>
    <mergeCell ref="K54:O54"/>
    <mergeCell ref="K55:O55"/>
    <mergeCell ref="K64:O64"/>
    <mergeCell ref="J41:O41"/>
    <mergeCell ref="B2:C4"/>
    <mergeCell ref="C62:F62"/>
    <mergeCell ref="C15:O15"/>
    <mergeCell ref="J43:O43"/>
    <mergeCell ref="K56:O56"/>
    <mergeCell ref="C64:F64"/>
    <mergeCell ref="J20:K22"/>
    <mergeCell ref="E6:L6"/>
    <mergeCell ref="J42:O42"/>
    <mergeCell ref="C26:O26"/>
    <mergeCell ref="C54:F54"/>
    <mergeCell ref="C63:F63"/>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G61:J61"/>
    <mergeCell ref="K12:O12"/>
    <mergeCell ref="C27:I43"/>
    <mergeCell ref="G62:J62"/>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K61:O61"/>
    <mergeCell ref="E23:G23"/>
    <mergeCell ref="L18:M19"/>
    <mergeCell ref="C60:F60"/>
    <mergeCell ref="E20:G22"/>
    <mergeCell ref="K62:O62"/>
    <mergeCell ref="C24:D24"/>
    <mergeCell ref="G64:J64"/>
    <mergeCell ref="M7:O7"/>
    <mergeCell ref="G54:J54"/>
    <mergeCell ref="G63:J63"/>
    <mergeCell ref="E5:L5"/>
    <mergeCell ref="H20:I22"/>
    <mergeCell ref="C10:O11"/>
    <mergeCell ref="G56:J56"/>
    <mergeCell ref="K63:O63"/>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61.xml><?xml version="1.0" encoding="utf-8"?>
<worksheet xmlns="http://schemas.openxmlformats.org/spreadsheetml/2006/main">
  <sheetPr>
    <tabColor rgb="FFEDE394"/>
    <outlinePr summaryBelow="1" summaryRight="1"/>
    <pageSetUpPr/>
  </sheetPr>
  <dimension ref="A2:AB98"/>
  <sheetViews>
    <sheetView topLeftCell="B13" zoomScale="80" zoomScaleNormal="80" workbookViewId="0">
      <selection activeCell="C10" sqref="C10:O11"/>
    </sheetView>
  </sheetViews>
  <sheetFormatPr baseColWidth="10" defaultColWidth="11.42578125" defaultRowHeight="15"/>
  <cols>
    <col width="4" customWidth="1" style="316" min="1" max="1"/>
    <col width="6.42578125" customWidth="1" style="316" min="2" max="2"/>
    <col width="25.140625" customWidth="1" style="316" min="3" max="3"/>
    <col width="15.140625" customWidth="1" style="316" min="4" max="4"/>
    <col width="12.7109375" customWidth="1" style="316" min="5" max="5"/>
    <col width="15.140625" customWidth="1" style="316" min="6" max="6"/>
    <col width="14" customWidth="1" style="316" min="7" max="7"/>
    <col width="11.42578125" customWidth="1" style="316" min="8" max="8"/>
    <col width="12.85546875" customWidth="1" style="316" min="9" max="9"/>
    <col width="15.5703125" customWidth="1" style="316" min="10" max="10"/>
    <col width="14.42578125" customWidth="1" style="316" min="11" max="11"/>
    <col width="15.28515625" customWidth="1" style="316" min="12" max="15"/>
    <col width="6.42578125" customWidth="1" style="316" min="16" max="16"/>
    <col width="11.42578125" customWidth="1" style="316" min="17" max="28"/>
    <col width="11.42578125" customWidth="1" style="317" min="29" max="16384"/>
  </cols>
  <sheetData>
    <row r="1" ht="10.5" customHeight="1"/>
    <row r="2">
      <c r="B2" s="686" t="inlineStr">
        <is>
          <t xml:space="preserve">      REGRESAR</t>
        </is>
      </c>
      <c r="D2" s="318" t="n"/>
      <c r="E2" s="318" t="n"/>
      <c r="F2" s="318" t="n"/>
      <c r="G2" s="318" t="n"/>
      <c r="H2" s="318" t="n"/>
      <c r="I2" s="318" t="n"/>
      <c r="J2" s="318" t="n"/>
      <c r="K2" s="318" t="n"/>
      <c r="L2" s="318" t="n"/>
      <c r="M2" s="318" t="n"/>
      <c r="N2" s="318" t="n"/>
      <c r="O2" s="318" t="n"/>
      <c r="P2" s="318" t="n"/>
    </row>
    <row r="3">
      <c r="D3" s="318" t="n"/>
      <c r="E3" s="318" t="n"/>
      <c r="F3" s="318" t="n"/>
      <c r="G3" s="318" t="n"/>
      <c r="H3" s="318" t="n"/>
      <c r="I3" s="318" t="n"/>
      <c r="J3" s="318" t="n"/>
      <c r="K3" s="318" t="n"/>
      <c r="L3" s="318" t="n"/>
      <c r="M3" s="318" t="n"/>
      <c r="N3" s="318" t="n"/>
      <c r="O3" s="318" t="n"/>
      <c r="P3" s="318" t="n"/>
    </row>
    <row r="4" ht="15.75" customHeight="1">
      <c r="D4" s="318" t="n"/>
      <c r="E4" s="318" t="n"/>
      <c r="F4" s="318" t="n"/>
      <c r="G4" s="318" t="n"/>
      <c r="H4" s="318" t="n"/>
      <c r="I4" s="318" t="n"/>
      <c r="J4" s="318" t="n"/>
      <c r="K4" s="318" t="n"/>
      <c r="L4" s="318" t="n"/>
      <c r="M4" s="318" t="n"/>
      <c r="N4" s="318" t="n"/>
      <c r="O4" s="318" t="n"/>
      <c r="P4" s="318" t="n"/>
    </row>
    <row r="5" ht="15.75" customHeight="1">
      <c r="B5" s="318" t="n"/>
      <c r="C5" s="414" t="n"/>
      <c r="D5" s="800" t="n"/>
      <c r="E5" s="474" t="inlineStr">
        <is>
          <t>MACROPROCESO ESTRATÉGICO</t>
        </is>
      </c>
      <c r="F5" s="801" t="n"/>
      <c r="G5" s="801" t="n"/>
      <c r="H5" s="801" t="n"/>
      <c r="I5" s="801" t="n"/>
      <c r="J5" s="801" t="n"/>
      <c r="K5" s="801" t="n"/>
      <c r="L5" s="802" t="n"/>
      <c r="M5" s="474" t="inlineStr">
        <is>
          <t>CÓDIGO: ESGr027</t>
        </is>
      </c>
      <c r="N5" s="801" t="n"/>
      <c r="O5" s="802" t="n"/>
      <c r="P5" s="318" t="n"/>
    </row>
    <row r="6" ht="15.75" customHeight="1">
      <c r="B6" s="318" t="n"/>
      <c r="C6" s="803" t="n"/>
      <c r="D6" s="804" t="n"/>
      <c r="E6" s="474" t="inlineStr">
        <is>
          <t>PROCESO GESTIÓN SISTEMAS INTEGRADOS</t>
        </is>
      </c>
      <c r="F6" s="801" t="n"/>
      <c r="G6" s="801" t="n"/>
      <c r="H6" s="801" t="n"/>
      <c r="I6" s="801" t="n"/>
      <c r="J6" s="801" t="n"/>
      <c r="K6" s="801" t="n"/>
      <c r="L6" s="802" t="n"/>
      <c r="M6" s="474" t="inlineStr">
        <is>
          <t>VERSIÓN: 7</t>
        </is>
      </c>
      <c r="N6" s="801" t="n"/>
      <c r="O6" s="802" t="n"/>
      <c r="P6" s="318" t="n"/>
    </row>
    <row r="7" ht="15" customHeight="1">
      <c r="B7" s="318"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318" t="n"/>
    </row>
    <row r="8" ht="15.75" customHeight="1">
      <c r="B8" s="318" t="n"/>
      <c r="C8" s="806" t="n"/>
      <c r="D8" s="807" t="n"/>
      <c r="E8" s="806" t="n"/>
      <c r="F8" s="808" t="n"/>
      <c r="G8" s="808" t="n"/>
      <c r="H8" s="808" t="n"/>
      <c r="I8" s="808" t="n"/>
      <c r="J8" s="808" t="n"/>
      <c r="K8" s="808" t="n"/>
      <c r="L8" s="807" t="n"/>
      <c r="M8" s="474" t="inlineStr">
        <is>
          <t>PÁGINA: 1 de 1</t>
        </is>
      </c>
      <c r="N8" s="801" t="n"/>
      <c r="O8" s="802" t="n"/>
      <c r="P8" s="318" t="n"/>
    </row>
    <row r="9" ht="15.75" customHeight="1">
      <c r="B9" s="318" t="n"/>
      <c r="C9" s="319" t="n"/>
      <c r="D9" s="319" t="n"/>
      <c r="E9" s="320" t="n"/>
      <c r="F9" s="320" t="n"/>
      <c r="G9" s="320" t="n"/>
      <c r="H9" s="320" t="n"/>
      <c r="I9" s="320" t="n"/>
      <c r="J9" s="320" t="n"/>
      <c r="K9" s="320" t="n"/>
      <c r="L9" s="320" t="n"/>
      <c r="M9" s="716" t="n"/>
      <c r="N9" s="716" t="n"/>
      <c r="O9" s="716" t="n"/>
      <c r="P9" s="318" t="n"/>
    </row>
    <row r="10" ht="15.75" customFormat="1" customHeight="1" s="324">
      <c r="A10" s="717" t="n"/>
      <c r="B10" s="708" t="n"/>
      <c r="C10" s="702" t="inlineStr">
        <is>
          <t>FICHA DE INDICADOR</t>
        </is>
      </c>
      <c r="D10" s="812" t="n"/>
      <c r="E10" s="812" t="n"/>
      <c r="F10" s="812" t="n"/>
      <c r="G10" s="812" t="n"/>
      <c r="H10" s="812" t="n"/>
      <c r="I10" s="812" t="n"/>
      <c r="J10" s="812" t="n"/>
      <c r="K10" s="812" t="n"/>
      <c r="L10" s="812" t="n"/>
      <c r="M10" s="812" t="n"/>
      <c r="N10" s="812" t="n"/>
      <c r="O10" s="813" t="n"/>
      <c r="P10" s="708" t="n"/>
      <c r="Q10" s="717" t="n"/>
      <c r="R10" s="717" t="n"/>
      <c r="S10" s="717" t="n"/>
      <c r="T10" s="717" t="n"/>
      <c r="U10" s="717" t="n"/>
      <c r="V10" s="717" t="n"/>
      <c r="W10" s="717" t="n"/>
      <c r="X10" s="717" t="n"/>
      <c r="Y10" s="717" t="n"/>
      <c r="Z10" s="717" t="n"/>
      <c r="AA10" s="717" t="n"/>
      <c r="AB10" s="717" t="n"/>
    </row>
    <row r="11" ht="15.75" customFormat="1" customHeight="1" s="324">
      <c r="A11" s="717" t="n"/>
      <c r="B11" s="708" t="n"/>
      <c r="C11" s="814" t="n"/>
      <c r="D11" s="815" t="n"/>
      <c r="E11" s="815" t="n"/>
      <c r="F11" s="815" t="n"/>
      <c r="G11" s="815" t="n"/>
      <c r="H11" s="815" t="n"/>
      <c r="I11" s="815" t="n"/>
      <c r="J11" s="815" t="n"/>
      <c r="K11" s="815" t="n"/>
      <c r="L11" s="815" t="n"/>
      <c r="M11" s="815" t="n"/>
      <c r="N11" s="815" t="n"/>
      <c r="O11" s="816" t="n"/>
      <c r="P11" s="708" t="n"/>
      <c r="Q11" s="717" t="n"/>
      <c r="R11" s="717" t="n"/>
      <c r="S11" s="717" t="n"/>
      <c r="T11" s="717" t="n"/>
      <c r="U11" s="717" t="n"/>
      <c r="V11" s="717" t="n"/>
      <c r="W11" s="717" t="n"/>
      <c r="X11" s="717" t="n"/>
      <c r="Y11" s="717" t="n"/>
      <c r="Z11" s="717" t="n"/>
      <c r="AA11" s="717" t="n"/>
      <c r="AB11" s="717" t="n"/>
    </row>
    <row r="12" ht="30" customFormat="1" customHeight="1" s="324">
      <c r="A12" s="717" t="n"/>
      <c r="B12" s="708" t="n"/>
      <c r="C12" s="703" t="inlineStr">
        <is>
          <t>MACROPROCESO</t>
        </is>
      </c>
      <c r="D12" s="807" t="n"/>
      <c r="E12" s="704" t="inlineStr">
        <is>
          <t>Apoyo</t>
        </is>
      </c>
      <c r="F12" s="808" t="n"/>
      <c r="G12" s="808" t="n"/>
      <c r="H12" s="807" t="n"/>
      <c r="I12" s="703" t="inlineStr">
        <is>
          <t>NOMBRE DEL INDICADOR</t>
        </is>
      </c>
      <c r="J12" s="807" t="n"/>
      <c r="K12" s="705" t="inlineStr">
        <is>
          <t xml:space="preserve">Usabilidad de recursos bibliográficos, (bases de datos, libros impresos y digitales)  </t>
        </is>
      </c>
      <c r="L12" s="808" t="n"/>
      <c r="M12" s="808" t="n"/>
      <c r="N12" s="808" t="n"/>
      <c r="O12" s="807" t="n"/>
      <c r="P12" s="708" t="n"/>
      <c r="Q12" s="717" t="n"/>
      <c r="R12" s="717" t="n"/>
      <c r="S12" s="717" t="n"/>
      <c r="T12" s="717" t="n"/>
      <c r="U12" s="717" t="n"/>
      <c r="V12" s="717" t="n"/>
      <c r="W12" s="717" t="n"/>
      <c r="X12" s="717" t="n"/>
      <c r="Y12" s="717" t="n"/>
      <c r="Z12" s="717" t="n"/>
      <c r="AA12" s="717" t="n"/>
      <c r="AB12" s="717" t="n"/>
    </row>
    <row r="13" ht="15.75" customFormat="1" customHeight="1" s="324">
      <c r="A13" s="717" t="n"/>
      <c r="B13" s="708" t="n"/>
      <c r="C13" s="684" t="inlineStr">
        <is>
          <t>PROCESO GESTIÓN</t>
        </is>
      </c>
      <c r="D13" s="802" t="n"/>
      <c r="E13" s="685" t="inlineStr">
        <is>
          <t>Apoyo Académico</t>
        </is>
      </c>
      <c r="F13" s="801" t="n"/>
      <c r="G13" s="801" t="n"/>
      <c r="H13" s="801" t="n"/>
      <c r="I13" s="801" t="n"/>
      <c r="J13" s="801" t="n"/>
      <c r="K13" s="801" t="n"/>
      <c r="L13" s="801" t="n"/>
      <c r="M13" s="801" t="n"/>
      <c r="N13" s="801" t="n"/>
      <c r="O13" s="802" t="n"/>
      <c r="P13" s="708" t="n"/>
      <c r="Q13" s="717" t="n"/>
      <c r="R13" s="717" t="n"/>
      <c r="S13" s="717" t="n"/>
      <c r="T13" s="717" t="n"/>
      <c r="U13" s="717" t="n"/>
      <c r="V13" s="717" t="n"/>
      <c r="W13" s="717" t="n"/>
      <c r="X13" s="717" t="n"/>
      <c r="Y13" s="717" t="n"/>
      <c r="Z13" s="717" t="n"/>
      <c r="AA13" s="717" t="n"/>
      <c r="AB13" s="717" t="n"/>
    </row>
    <row r="14" ht="15.75" customFormat="1" customHeight="1" s="324">
      <c r="A14" s="717" t="n"/>
      <c r="B14" s="708" t="n"/>
      <c r="C14" s="684" t="inlineStr">
        <is>
          <t>RESPONSABLE DE MEDICIÓN</t>
        </is>
      </c>
      <c r="D14" s="802" t="n"/>
      <c r="E14" s="706" t="inlineStr">
        <is>
          <t>Jefe de la Unidad de Apoyo Académico</t>
        </is>
      </c>
      <c r="F14" s="801" t="n"/>
      <c r="G14" s="801" t="n"/>
      <c r="H14" s="801" t="n"/>
      <c r="I14" s="801" t="n"/>
      <c r="J14" s="801" t="n"/>
      <c r="K14" s="801" t="n"/>
      <c r="L14" s="801" t="n"/>
      <c r="M14" s="801" t="n"/>
      <c r="N14" s="801" t="n"/>
      <c r="O14" s="802" t="n"/>
      <c r="P14" s="708" t="n"/>
      <c r="Q14" s="717" t="n"/>
      <c r="R14" s="717" t="n"/>
      <c r="S14" s="717" t="n"/>
      <c r="T14" s="717" t="n"/>
      <c r="U14" s="717" t="n"/>
      <c r="V14" s="717" t="n"/>
      <c r="W14" s="717" t="n"/>
      <c r="X14" s="717" t="n"/>
      <c r="Y14" s="717" t="n"/>
      <c r="Z14" s="717" t="n"/>
      <c r="AA14" s="717" t="n"/>
      <c r="AB14" s="717" t="n"/>
    </row>
    <row r="15" ht="15.75" customFormat="1" customHeight="1" s="324">
      <c r="A15" s="717" t="n"/>
      <c r="B15" s="708" t="n"/>
      <c r="C15" s="708" t="n"/>
      <c r="P15" s="708" t="n"/>
      <c r="Q15" s="717" t="n"/>
      <c r="R15" s="717" t="n"/>
      <c r="S15" s="717" t="n"/>
      <c r="T15" s="717" t="n"/>
      <c r="U15" s="717" t="n"/>
      <c r="V15" s="717" t="n"/>
      <c r="W15" s="717" t="n"/>
      <c r="X15" s="717" t="n"/>
      <c r="Y15" s="717" t="n"/>
      <c r="Z15" s="717" t="n"/>
      <c r="AA15" s="717" t="n"/>
      <c r="AB15" s="717" t="n"/>
    </row>
    <row r="16" ht="15.75" customFormat="1" customHeight="1" s="324">
      <c r="A16" s="717" t="n"/>
      <c r="B16" s="708" t="n"/>
      <c r="C16" s="709" t="inlineStr">
        <is>
          <t>1. COMPORTAMIENTO DE INDICADOR</t>
        </is>
      </c>
      <c r="D16" s="801" t="n"/>
      <c r="E16" s="801" t="n"/>
      <c r="F16" s="801" t="n"/>
      <c r="G16" s="801" t="n"/>
      <c r="H16" s="801" t="n"/>
      <c r="I16" s="801" t="n"/>
      <c r="J16" s="801" t="n"/>
      <c r="K16" s="801" t="n"/>
      <c r="L16" s="801" t="n"/>
      <c r="M16" s="801" t="n"/>
      <c r="N16" s="801" t="n"/>
      <c r="O16" s="802" t="n"/>
      <c r="P16" s="708" t="n"/>
      <c r="Q16" s="717" t="n"/>
      <c r="R16" s="717" t="n"/>
      <c r="S16" s="717" t="n"/>
      <c r="T16" s="717" t="n"/>
      <c r="U16" s="717" t="n"/>
      <c r="V16" s="717" t="n"/>
      <c r="W16" s="717" t="n"/>
      <c r="X16" s="717" t="n"/>
      <c r="Y16" s="717" t="n"/>
      <c r="Z16" s="717" t="n"/>
      <c r="AA16" s="717" t="n"/>
      <c r="AB16" s="717" t="n"/>
    </row>
    <row r="17" ht="36" customFormat="1" customHeight="1" s="324">
      <c r="A17" s="717" t="n"/>
      <c r="B17" s="708" t="n"/>
      <c r="C17" s="684" t="inlineStr">
        <is>
          <t xml:space="preserve">CLASIFICACIÓN DE LA MEDICIÓN </t>
        </is>
      </c>
      <c r="D17" s="802" t="n"/>
      <c r="E17" s="817" t="n">
        <v>2</v>
      </c>
      <c r="F17" s="801" t="n"/>
      <c r="G17" s="802" t="n"/>
      <c r="H17" s="684" t="inlineStr">
        <is>
          <t>TIPO DE INDICADOR</t>
        </is>
      </c>
      <c r="I17" s="802" t="n"/>
      <c r="J17" s="481" t="inlineStr">
        <is>
          <t>Acreditación</t>
        </is>
      </c>
      <c r="K17" s="802" t="n"/>
      <c r="L17" s="684" t="inlineStr">
        <is>
          <t>META</t>
        </is>
      </c>
      <c r="M17" s="802" t="n"/>
      <c r="N17" s="715" t="n">
        <v>70000</v>
      </c>
      <c r="O17" s="802" t="n"/>
      <c r="P17" s="716" t="n"/>
      <c r="Q17" s="717" t="n"/>
      <c r="R17" s="718" t="n"/>
      <c r="S17" s="717" t="n"/>
      <c r="W17" s="717" t="n"/>
      <c r="X17" s="717" t="n"/>
      <c r="Y17" s="717" t="n"/>
      <c r="Z17" s="717" t="n"/>
      <c r="AA17" s="717" t="n"/>
      <c r="AB17" s="717" t="n"/>
    </row>
    <row r="18" ht="15.75" customFormat="1" customHeight="1" s="324">
      <c r="A18" s="717" t="n"/>
      <c r="B18" s="708" t="n"/>
      <c r="C18" s="684" t="inlineStr">
        <is>
          <t>FORMULA</t>
        </is>
      </c>
      <c r="D18" s="800" t="n"/>
      <c r="E18" s="762" t="inlineStr">
        <is>
          <t>Número de consultas en relación con los recursos bibliográficos de la Ucundiamarca</t>
        </is>
      </c>
      <c r="F18" s="805" t="n"/>
      <c r="G18" s="805" t="n"/>
      <c r="H18" s="805" t="n"/>
      <c r="I18" s="805" t="n"/>
      <c r="J18" s="805" t="n"/>
      <c r="K18" s="800" t="n"/>
      <c r="L18" s="684" t="inlineStr">
        <is>
          <t>UNIDAD DE MEDIDA</t>
        </is>
      </c>
      <c r="M18" s="800" t="n"/>
      <c r="N18" s="824" t="inlineStr">
        <is>
          <t>Número Absoluto</t>
        </is>
      </c>
      <c r="O18" s="800" t="n"/>
      <c r="W18" s="717" t="n"/>
      <c r="X18" s="717" t="n"/>
      <c r="Y18" s="717" t="n"/>
      <c r="Z18" s="717" t="n"/>
      <c r="AA18" s="717" t="n"/>
      <c r="AB18" s="717" t="n"/>
    </row>
    <row r="19" ht="15.75" customFormat="1" customHeight="1" s="324">
      <c r="A19" s="717" t="n"/>
      <c r="B19" s="708" t="n"/>
      <c r="C19" s="806" t="n"/>
      <c r="D19" s="807" t="n"/>
      <c r="E19" s="806" t="n"/>
      <c r="F19" s="808" t="n"/>
      <c r="G19" s="808" t="n"/>
      <c r="H19" s="808" t="n"/>
      <c r="I19" s="808" t="n"/>
      <c r="J19" s="808" t="n"/>
      <c r="K19" s="807" t="n"/>
      <c r="L19" s="806" t="n"/>
      <c r="M19" s="807" t="n"/>
      <c r="N19" s="806" t="n"/>
      <c r="O19" s="807" t="n"/>
      <c r="P19" s="320" t="n"/>
      <c r="Q19" s="733" t="n"/>
      <c r="R19" s="733" t="n"/>
      <c r="S19" s="734" t="n"/>
      <c r="U19" s="773" t="n"/>
      <c r="V19" s="734" t="n"/>
      <c r="W19" s="717" t="n"/>
      <c r="X19" s="717" t="n"/>
      <c r="Y19" s="717" t="n"/>
      <c r="Z19" s="717" t="n"/>
      <c r="AA19" s="717" t="n"/>
      <c r="AB19" s="717" t="n"/>
    </row>
    <row r="20" ht="15.75" customFormat="1" customHeight="1" s="324">
      <c r="A20" s="717" t="n"/>
      <c r="B20" s="708"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320" t="n"/>
      <c r="Q20" s="733" t="n"/>
      <c r="W20" s="717" t="n"/>
      <c r="X20" s="717" t="n"/>
      <c r="Y20" s="717" t="n"/>
      <c r="Z20" s="717" t="n"/>
      <c r="AA20" s="717" t="n"/>
      <c r="AB20" s="717" t="n"/>
    </row>
    <row r="21" ht="15.75" customFormat="1" customHeight="1" s="324">
      <c r="A21" s="717" t="n"/>
      <c r="B21" s="708"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320" t="n"/>
      <c r="Q21" s="733" t="n"/>
      <c r="W21" s="717" t="n"/>
      <c r="X21" s="717" t="n"/>
      <c r="Y21" s="717" t="n"/>
      <c r="Z21" s="717" t="n"/>
      <c r="AA21" s="717" t="n"/>
      <c r="AB21" s="717" t="n"/>
    </row>
    <row r="22" ht="15.75" customFormat="1" customHeight="1" s="324">
      <c r="A22" s="717" t="n"/>
      <c r="B22" s="708" t="n"/>
      <c r="C22" s="806" t="n"/>
      <c r="D22" s="807" t="n"/>
      <c r="E22" s="806" t="n"/>
      <c r="F22" s="808" t="n"/>
      <c r="G22" s="807" t="n"/>
      <c r="H22" s="806" t="n"/>
      <c r="I22" s="807" t="n"/>
      <c r="J22" s="806" t="n"/>
      <c r="K22" s="807" t="n"/>
      <c r="L22" s="327" t="inlineStr">
        <is>
          <t>0 - 49999</t>
        </is>
      </c>
      <c r="M22" s="328" t="inlineStr">
        <is>
          <t>50000-64999</t>
        </is>
      </c>
      <c r="N22" s="329" t="inlineStr">
        <is>
          <t>65000 - 70000</t>
        </is>
      </c>
      <c r="O22" s="255" t="inlineStr">
        <is>
          <t xml:space="preserve"> ≥ 70001</t>
        </is>
      </c>
      <c r="P22" s="320" t="n"/>
      <c r="Q22" s="733" t="n"/>
      <c r="W22" s="717" t="n"/>
      <c r="X22" s="717" t="n"/>
      <c r="Y22" s="717" t="n"/>
      <c r="Z22" s="717" t="n"/>
      <c r="AA22" s="717" t="n"/>
      <c r="AB22" s="717" t="n"/>
    </row>
    <row r="23" ht="15.75" customFormat="1" customHeight="1" s="324">
      <c r="A23" s="717" t="n"/>
      <c r="B23" s="708" t="n"/>
      <c r="C23" s="684" t="inlineStr">
        <is>
          <t>ORIGEN DE DATOS</t>
        </is>
      </c>
      <c r="D23" s="800" t="n"/>
      <c r="E23" s="762" t="inlineStr">
        <is>
          <t>Bibliocifras</t>
        </is>
      </c>
      <c r="F23" s="805" t="n"/>
      <c r="G23" s="800" t="n"/>
      <c r="H23" s="763" t="inlineStr">
        <is>
          <t>FRECUENCIA DE LA MEDICIÓN</t>
        </is>
      </c>
      <c r="I23" s="800" t="n"/>
      <c r="J23" s="762" t="inlineStr">
        <is>
          <t>SEMESTRAL</t>
        </is>
      </c>
      <c r="K23" s="800" t="n"/>
      <c r="L23" s="763" t="inlineStr">
        <is>
          <t>FRECUENCIA DE RESULTADO</t>
        </is>
      </c>
      <c r="M23" s="800" t="n"/>
      <c r="N23" s="762" t="inlineStr">
        <is>
          <t>SEMESTRAL</t>
        </is>
      </c>
      <c r="O23" s="800" t="n"/>
      <c r="P23" s="320" t="n"/>
      <c r="Q23" s="733" t="n"/>
      <c r="W23" s="717" t="n"/>
      <c r="X23" s="717" t="n"/>
      <c r="Y23" s="717" t="n"/>
      <c r="Z23" s="717" t="n"/>
      <c r="AA23" s="717" t="n"/>
      <c r="AB23" s="717" t="n"/>
    </row>
    <row r="24" ht="15.75" customFormat="1" customHeight="1" s="324">
      <c r="A24" s="717" t="n"/>
      <c r="B24" s="708" t="n"/>
      <c r="C24" s="806" t="n"/>
      <c r="D24" s="807" t="n"/>
      <c r="E24" s="806" t="n"/>
      <c r="F24" s="808" t="n"/>
      <c r="G24" s="807" t="n"/>
      <c r="H24" s="806" t="n"/>
      <c r="I24" s="807" t="n"/>
      <c r="J24" s="806" t="n"/>
      <c r="K24" s="807" t="n"/>
      <c r="L24" s="806" t="n"/>
      <c r="M24" s="807" t="n"/>
      <c r="N24" s="806" t="n"/>
      <c r="O24" s="807" t="n"/>
      <c r="P24" s="320" t="n"/>
      <c r="Q24" s="733" t="n"/>
      <c r="W24" s="717" t="n"/>
      <c r="X24" s="717" t="n"/>
      <c r="Y24" s="717" t="n"/>
      <c r="Z24" s="717" t="n"/>
      <c r="AA24" s="717" t="n"/>
      <c r="AB24" s="717" t="n"/>
    </row>
    <row r="25" ht="15.75" customHeight="1">
      <c r="B25" s="318" t="n"/>
      <c r="C25" s="331" t="n"/>
      <c r="D25" s="331" t="n"/>
      <c r="E25" s="768" t="n"/>
      <c r="F25" s="768" t="n"/>
      <c r="G25" s="331" t="n"/>
      <c r="H25" s="331" t="n"/>
      <c r="I25" s="331" t="n"/>
      <c r="J25" s="716" t="n"/>
      <c r="K25" s="716" t="n"/>
      <c r="L25" s="331" t="n"/>
      <c r="M25" s="331" t="n"/>
      <c r="N25" s="716" t="n"/>
      <c r="O25" s="716" t="n"/>
      <c r="P25" s="333" t="n"/>
      <c r="Q25" s="334" t="n"/>
    </row>
    <row r="26">
      <c r="B26" s="318" t="n"/>
      <c r="C26" s="413" t="inlineStr">
        <is>
          <t>RESULTADOS</t>
        </is>
      </c>
      <c r="D26" s="805" t="n"/>
      <c r="E26" s="805" t="n"/>
      <c r="F26" s="805" t="n"/>
      <c r="G26" s="805" t="n"/>
      <c r="H26" s="805" t="n"/>
      <c r="I26" s="805" t="n"/>
      <c r="J26" s="805" t="n"/>
      <c r="K26" s="805" t="n"/>
      <c r="L26" s="805" t="n"/>
      <c r="M26" s="805" t="n"/>
      <c r="N26" s="805" t="n"/>
      <c r="O26" s="800" t="n"/>
      <c r="P26" s="333" t="n"/>
      <c r="Q26" s="334" t="n"/>
    </row>
    <row r="27" ht="15" customHeight="1">
      <c r="B27" s="318" t="n"/>
      <c r="C27" s="769" t="n"/>
      <c r="J27" s="761" t="inlineStr">
        <is>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is>
      </c>
      <c r="O27" s="804" t="n"/>
      <c r="P27" s="333" t="n"/>
      <c r="Q27" s="334" t="n"/>
      <c r="R27" s="733" t="n"/>
      <c r="S27" s="777" t="n"/>
      <c r="U27" s="733" t="n"/>
      <c r="V27" s="734" t="n"/>
    </row>
    <row r="28" ht="15" customHeight="1">
      <c r="B28" s="318" t="n"/>
      <c r="C28" s="803" t="n"/>
      <c r="J28" s="531" t="inlineStr">
        <is>
          <t xml:space="preserve">La usabilidad de recursos bibliográficos tanto de bases de datos como bibliotecas virtuales y libros impresos de préstamo externo al 30 de junio es de 70.220 consultas, es importante recalcar que debido a la pandemia por el COVID-19 el uso de bases de datos y  bibliotecas virtuales incremento considerablemente en todas los programas de las diferentes Unidades Regionales teniendo ésta una incidencia del 99.8 % sobre el préstamo externo de libros impresos. 
</t>
        </is>
      </c>
      <c r="O28" s="804" t="n"/>
      <c r="P28" s="333" t="n"/>
      <c r="Q28" s="334" t="n"/>
    </row>
    <row r="29">
      <c r="B29" s="318" t="n"/>
      <c r="C29" s="803" t="n"/>
      <c r="O29" s="804" t="n"/>
      <c r="P29" s="333" t="n"/>
      <c r="Q29" s="334" t="n"/>
    </row>
    <row r="30">
      <c r="B30" s="318" t="n"/>
      <c r="C30" s="803" t="n"/>
      <c r="O30" s="804" t="n"/>
      <c r="P30" s="333" t="n"/>
      <c r="Q30" s="334" t="n"/>
    </row>
    <row r="31">
      <c r="B31" s="318" t="n"/>
      <c r="C31" s="803" t="n"/>
      <c r="O31" s="804" t="n"/>
      <c r="P31" s="333" t="n"/>
      <c r="Q31" s="334" t="n"/>
    </row>
    <row r="32">
      <c r="B32" s="318" t="n"/>
      <c r="C32" s="803" t="n"/>
      <c r="O32" s="804" t="n"/>
      <c r="P32" s="333" t="n"/>
      <c r="Q32" s="334" t="n"/>
    </row>
    <row r="33">
      <c r="B33" s="318" t="n"/>
      <c r="C33" s="803" t="n"/>
      <c r="O33" s="804" t="n"/>
      <c r="P33" s="318" t="n"/>
    </row>
    <row r="34" ht="15" customHeight="1">
      <c r="B34" s="318" t="n"/>
      <c r="C34" s="803" t="n"/>
      <c r="J34" s="635" t="inlineStr">
        <is>
          <t>ACCIÓN FORMULADA
Reformular la meta para el próximo año dependiendo de los recursos asignados.</t>
        </is>
      </c>
      <c r="O34" s="804" t="n"/>
      <c r="P34" s="318" t="n"/>
    </row>
    <row r="35">
      <c r="B35" s="318" t="n"/>
      <c r="C35" s="803" t="n"/>
      <c r="J35" s="531" t="inlineStr">
        <is>
          <t xml:space="preserve">Con la estrategía de Biblioclic y la formación de usuarios por medio de la herramienta Teams se ha venido incentivando el uso de los recursos bibliográficos digitales teniendo en cuenta la situación actual presentada por la pandemía COVID-19.  </t>
        </is>
      </c>
      <c r="O35" s="804" t="n"/>
      <c r="P35" s="318" t="n"/>
    </row>
    <row r="36">
      <c r="B36" s="318" t="n"/>
      <c r="C36" s="803" t="n"/>
      <c r="O36" s="804" t="n"/>
      <c r="P36" s="318" t="n"/>
    </row>
    <row r="37">
      <c r="B37" s="318" t="n"/>
      <c r="C37" s="803" t="n"/>
      <c r="O37" s="804" t="n"/>
      <c r="P37" s="318" t="n"/>
    </row>
    <row r="38">
      <c r="B38" s="318" t="n"/>
      <c r="C38" s="803" t="n"/>
      <c r="O38" s="804" t="n"/>
      <c r="P38" s="318" t="n"/>
    </row>
    <row r="39">
      <c r="B39" s="318" t="n"/>
      <c r="C39" s="803" t="n"/>
      <c r="O39" s="804" t="n"/>
      <c r="P39" s="318" t="n"/>
    </row>
    <row r="40">
      <c r="B40" s="318" t="n"/>
      <c r="C40" s="803" t="n"/>
      <c r="O40" s="804" t="n"/>
      <c r="P40" s="318" t="n"/>
    </row>
    <row r="41">
      <c r="B41" s="318" t="n"/>
      <c r="C41" s="803" t="n"/>
      <c r="J41" s="772" t="inlineStr">
        <is>
          <t xml:space="preserve">RESPONSABLE </t>
        </is>
      </c>
      <c r="O41" s="804" t="n"/>
      <c r="P41" s="318" t="n"/>
    </row>
    <row r="42">
      <c r="B42" s="318" t="n"/>
      <c r="C42" s="803" t="n"/>
      <c r="J42" s="759">
        <f>E14</f>
        <v/>
      </c>
      <c r="O42" s="804" t="n"/>
      <c r="P42" s="318" t="n"/>
    </row>
    <row r="43">
      <c r="B43" s="318" t="n"/>
      <c r="C43" s="806" t="n"/>
      <c r="D43" s="808" t="n"/>
      <c r="E43" s="808" t="n"/>
      <c r="F43" s="808" t="n"/>
      <c r="G43" s="808" t="n"/>
      <c r="H43" s="808" t="n"/>
      <c r="I43" s="808" t="n"/>
      <c r="J43" s="335" t="n"/>
      <c r="K43" s="335" t="n"/>
      <c r="L43" s="335" t="n"/>
      <c r="M43" s="335" t="n"/>
      <c r="N43" s="335" t="n"/>
      <c r="O43" s="336" t="n"/>
      <c r="P43" s="318" t="n"/>
    </row>
    <row r="44">
      <c r="B44" s="318" t="n"/>
      <c r="C44" s="768" t="n"/>
      <c r="D44" s="768" t="n"/>
      <c r="E44" s="768" t="n"/>
      <c r="F44" s="768" t="n"/>
      <c r="G44" s="768" t="n"/>
      <c r="H44" s="768" t="n"/>
      <c r="I44" s="768" t="n"/>
      <c r="J44" s="484" t="n"/>
      <c r="K44" s="484" t="n"/>
      <c r="L44" s="484" t="n"/>
      <c r="M44" s="484" t="n"/>
      <c r="N44" s="484" t="n"/>
      <c r="O44" s="484" t="n"/>
      <c r="P44" s="318" t="n"/>
    </row>
    <row r="45" ht="15" customHeight="1">
      <c r="B45" s="318" t="n"/>
      <c r="C45" s="778" t="inlineStr">
        <is>
          <t>PERIODO DE EVALUACIÓN</t>
        </is>
      </c>
      <c r="D45" s="801" t="n"/>
      <c r="E45" s="801" t="n"/>
      <c r="F45" s="801" t="n"/>
      <c r="G45" s="801" t="n"/>
      <c r="H45" s="801" t="n"/>
      <c r="I45" s="801" t="n"/>
      <c r="J45" s="801" t="n"/>
      <c r="K45" s="801" t="n"/>
      <c r="L45" s="801" t="n"/>
      <c r="M45" s="801" t="n"/>
      <c r="N45" s="801" t="n"/>
      <c r="O45" s="802" t="n"/>
      <c r="P45" s="318" t="n"/>
    </row>
    <row r="46" ht="15.75" customHeight="1">
      <c r="B46" s="318" t="n"/>
      <c r="C46" s="338" t="inlineStr">
        <is>
          <t>MES</t>
        </is>
      </c>
      <c r="D46" s="339">
        <f>IF(J23="MENSUAL","ENERO",IF(J23="TRIMESTRAL","MARZO",IF(J23="SEMESTRAL","JUNIO",IF(J23="ANUAL",YEAR(TODAY()),""))))</f>
        <v/>
      </c>
      <c r="E46" s="339">
        <f>IF(J23="MENSUAL","FEBRERO",IF(J23="TRIMESTRAL","JUNIO",IF(J23="SEMESTRAL","DICIEMBRE","")))</f>
        <v/>
      </c>
      <c r="F46" s="339">
        <f>IF(J23="MENSUAL","MARZO",IF(J23="TRIMESTRAL","SEPTIEMBRE",""))</f>
        <v/>
      </c>
      <c r="G46" s="339">
        <f>IF(J23="MENSUAL","ABRIL",IF(J23="TRIMESTRAL","DICIEMBRE",""))</f>
        <v/>
      </c>
      <c r="H46" s="339">
        <f>IF(J23="MENSUAL","MAYO","")</f>
        <v/>
      </c>
      <c r="I46" s="339">
        <f>IF(J23="MENSUAL","JUNIO","")</f>
        <v/>
      </c>
      <c r="J46" s="339">
        <f>IF(J23="MENSUAL","JULIO","")</f>
        <v/>
      </c>
      <c r="K46" s="339">
        <f>IF(J23="MENSUAL","AGOSTO","")</f>
        <v/>
      </c>
      <c r="L46" s="339">
        <f>IF(J23="MENSUAL","SEPTIEMBRE","")</f>
        <v/>
      </c>
      <c r="M46" s="339">
        <f>IF(J23="MENSUAL","OCTUBRE","")</f>
        <v/>
      </c>
      <c r="N46" s="339">
        <f>IF(J23="MENSUAL","NOVIEMBRE","")</f>
        <v/>
      </c>
      <c r="O46" s="339">
        <f>IF(J23="MENSUAL","DICIEMBRE","")</f>
        <v/>
      </c>
      <c r="P46" s="318" t="n"/>
    </row>
    <row r="47" ht="60" customHeight="1">
      <c r="B47" s="318" t="n"/>
      <c r="C47" s="340">
        <f>+E18</f>
        <v/>
      </c>
      <c r="D47" s="339" t="n">
        <v>70220</v>
      </c>
      <c r="E47" s="339" t="n"/>
      <c r="F47" s="339" t="n"/>
      <c r="G47" s="339" t="n"/>
      <c r="H47" s="339" t="n"/>
      <c r="I47" s="339" t="n"/>
      <c r="J47" s="339" t="n"/>
      <c r="K47" s="339" t="n"/>
      <c r="L47" s="339" t="n"/>
      <c r="M47" s="339" t="n"/>
      <c r="N47" s="339" t="n"/>
      <c r="O47" s="339" t="n"/>
      <c r="P47" s="318" t="n"/>
    </row>
    <row r="48" ht="15.75" customHeight="1">
      <c r="B48" s="318" t="n"/>
      <c r="C48" s="341">
        <f>G19</f>
        <v/>
      </c>
      <c r="D48" s="342" t="n"/>
      <c r="E48" s="342" t="n"/>
      <c r="F48" s="342" t="n"/>
      <c r="G48" s="342" t="n"/>
      <c r="H48" s="342" t="n"/>
      <c r="I48" s="342" t="n"/>
      <c r="J48" s="342" t="n"/>
      <c r="K48" s="342" t="n"/>
      <c r="L48" s="342" t="n"/>
      <c r="M48" s="342" t="n"/>
      <c r="N48" s="342" t="n"/>
      <c r="O48" s="343" t="n"/>
      <c r="P48" s="318" t="n"/>
    </row>
    <row r="49">
      <c r="B49" s="318" t="n"/>
      <c r="C49" s="344" t="inlineStr">
        <is>
          <t xml:space="preserve">VALOR </t>
        </is>
      </c>
      <c r="D49" s="345">
        <f>IFERROR(IF($E$17=1,D47/D48,IF($E$17=2,D47,"")),"")</f>
        <v/>
      </c>
      <c r="E49" s="345">
        <f>IFERROR(IF($E$17=1,E47/E48,IF($E$17=2,E47,"")),"")</f>
        <v/>
      </c>
      <c r="F49" s="345">
        <f>IFERROR(IF($E$17=1,F47/F48,IF($E$17=2,F47,"")),"")</f>
        <v/>
      </c>
      <c r="G49" s="345">
        <f>IFERROR(IF($E$17=1,G47/G48,IF($E$17=2,G47,"")),"")</f>
        <v/>
      </c>
      <c r="H49" s="346">
        <f>IFERROR(IF($E$17=1,H47/H48,IF($E$17=2,H47,"")),"")</f>
        <v/>
      </c>
      <c r="I49" s="346">
        <f>IFERROR(IF($E$17=1,I47/I48,IF($E$17=2,I47,"")),"")</f>
        <v/>
      </c>
      <c r="J49" s="346">
        <f>IFERROR(IF($E$17=1,J47/J48,IF($E$17=2,J47,"")),"")</f>
        <v/>
      </c>
      <c r="K49" s="346">
        <f>IFERROR(IF($E$17=1,K47/K48,IF($E$17=2,K47,"")),"")</f>
        <v/>
      </c>
      <c r="L49" s="346">
        <f>IFERROR(IF($E$17=1,L47/L48,IF($E$17=2,L47,"")),"")</f>
        <v/>
      </c>
      <c r="M49" s="346">
        <f>IFERROR(IF($E$17=1,M47/M48,IF($E$17=2,M47,"")),"")</f>
        <v/>
      </c>
      <c r="N49" s="346">
        <f>IFERROR(IF($E$17=1,N47/N48,IF($E$17=2,N47,"")),"")</f>
        <v/>
      </c>
      <c r="O49" s="346">
        <f>IFERROR(IF($E$17=1,O47/O48,IF($E$17=2,O47,"")),"")</f>
        <v/>
      </c>
      <c r="P49" s="318" t="n"/>
    </row>
    <row r="50">
      <c r="B50" s="318" t="n"/>
      <c r="C50" s="347" t="inlineStr">
        <is>
          <t>META PONDERADA</t>
        </is>
      </c>
      <c r="D50" s="348">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348">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348">
        <f>IF(AND(N23="ANUAL",J23="MENSUAL"),N17/12+E50,IF(AND(N23="ANUAL",J23="TRIMESTRAL"),N17/4+E50,IF(AND(N23="SEMESTRAL",J23="MENSUAL"),N17/6+E50,IF(AND(N23="SEMESTRAL",J23="TRIMESTRAL"),N17/2,IF(AND(N23="TRIMESTRAL",J23="MENSUAL"),N17/3+E50,IF(AND(N23="TRIMESTRAL",J23="TRIMESTRAL"),N17,IF(AND(N23="MENSUAL",J23="MENSUAL"),N17,"")))))))</f>
        <v/>
      </c>
      <c r="G50" s="348">
        <f>IF(AND(N23="ANUAL",J23="MENSUAL"),N17/12+F50,IF(AND(N23="ANUAL",J23="TRIMESTRAL"),N17/4+F50,IF(AND(N23="SEMESTRAL",J23="MENSUAL"),N17/6+F50,IF(AND(N23="SEMESTRAL",J23="TRIMESTRAL"),N17/2+F50,IF(AND(N23="TRIMESTRAL",J23="MENSUAL"),N17/3,IF(AND(N23="TRIMESTRAL",J23="TRIMESTRAL"),N17,IF(AND(N23="MENSUAL",J23="MENSUAL"),N17,"")))))))</f>
        <v/>
      </c>
      <c r="H50" s="348">
        <f>IF(AND($N$23="ANUAL",$J$23="MENSUAL"),$N$17/12+G50,IF(AND(N23="SEMESTRAL",J23="MENSUAL"),N17/6+G50,IF(AND(N23="TRIMESTRAL",J23="MENSUAL"),N17/3+G50,IF(AND(N23="MENSUAL",J23="MENSUAL"),N17,""))))</f>
        <v/>
      </c>
      <c r="I50" s="348">
        <f>IF(AND($N$23="ANUAL",$J$23="MENSUAL"),$N$17/12+H50,IF(AND(N23="SEMESTRAL",J23="MENSUAL"),N17/6+H50,IF(AND(N23="TRIMESTRAL",J23="MENSUAL"),N17/3+H50,IF(AND(N23="MENSUAL",J23="MENSUAL"),N17,""))))</f>
        <v/>
      </c>
      <c r="J50" s="348">
        <f>IF(AND($N$23="ANUAL",$J$23="MENSUAL"),$N$17/12+I50,IF(AND(N23="SEMESTRAL",J23="MENSUAL"),N17/6,IF(AND(N23="TRIMESTRAL",J23="MENSUAL"),N17/3,IF(AND(N23="MENSUAL",J23="MENSUAL"),N17,""))))</f>
        <v/>
      </c>
      <c r="K50" s="348">
        <f>IF(AND($N$23="ANUAL",$J$23="MENSUAL"),$N$17/12+J50,IF(AND(N23="SEMESTRAL",J23="MENSUAL"),N17/6+J50,IF(AND(N23="TRIMESTRAL",J23="MENSUAL"),N17/3+J50,IF(AND(N23="MENSUAL",J23="MENSUAL"),N17,""))))</f>
        <v/>
      </c>
      <c r="L50" s="348">
        <f>IF(AND($N$23="ANUAL",$J$23="MENSUAL"),$N$17/12+K50,IF(AND(N23="SEMESTRAL",J23="MENSUAL"),N17/6+K50,IF(AND(N23="TRIMESTRAL",J23="MENSUAL"),N17/3+K50,IF(AND(N23="MENSUAL",J23="MENSUAL"),N17,""))))</f>
        <v/>
      </c>
      <c r="M50" s="348">
        <f>IF(AND($N$23="ANUAL",$J$23="MENSUAL"),$N$17/12+L50,IF(AND(N23="SEMESTRAL",J23="MENSUAL"),N17/6+L50,IF(AND(N23="TRIMESTRAL",J23="MENSUAL"),N17/3,IF(AND(N23="MENSUAL",J23="MENSUAL"),N17,""))))</f>
        <v/>
      </c>
      <c r="N50" s="348">
        <f>IF(AND($N$23="ANUAL",$J$23="MENSUAL"),$N$17/12+M50,IF(AND(N23="SEMESTRAL",J23="MENSUAL"),N17/6+M50,IF(AND(N23="TRIMESTRAL",J23="MENSUAL"),N17/3+M50,IF(AND(N23="MENSUAL",J23="MENSUAL"),N17,""))))</f>
        <v/>
      </c>
      <c r="O50" s="348">
        <f>IF(AND($N$23="ANUAL",$J$23="MENSUAL"),$N$17/12+N50,IF(AND(N23="SEMESTRAL",J23="MENSUAL"),N17/6+N50,IF(AND(N23="TRIMESTRAL",J23="MENSUAL"),N17/3+N50,IF(AND(N23="MENSUAL",J23="MENSUAL"),N17,""))))</f>
        <v/>
      </c>
      <c r="P50" s="318" t="n"/>
    </row>
    <row r="51">
      <c r="B51" s="318" t="n"/>
      <c r="C51" s="349" t="n"/>
      <c r="D51" s="350" t="n"/>
      <c r="E51" s="350" t="n"/>
      <c r="F51" s="350" t="n"/>
      <c r="G51" s="350" t="n"/>
      <c r="H51" s="350" t="n"/>
      <c r="I51" s="350" t="n"/>
      <c r="J51" s="350" t="n"/>
      <c r="K51" s="350" t="n"/>
      <c r="L51" s="350" t="n"/>
      <c r="M51" s="350" t="n"/>
      <c r="N51" s="350" t="n"/>
      <c r="O51" s="350" t="n"/>
      <c r="P51" s="318" t="n"/>
    </row>
    <row r="52">
      <c r="B52" s="318" t="n"/>
      <c r="C52" s="779" t="inlineStr">
        <is>
          <t>NIVEL DE SEGREGACIÓN *</t>
        </is>
      </c>
      <c r="D52" s="805" t="n"/>
      <c r="E52" s="805" t="n"/>
      <c r="F52" s="805" t="n"/>
      <c r="G52" s="805" t="n"/>
      <c r="H52" s="805" t="n"/>
      <c r="I52" s="805" t="n"/>
      <c r="J52" s="805" t="n"/>
      <c r="K52" s="805" t="n"/>
      <c r="L52" s="805" t="n"/>
      <c r="M52" s="805" t="n"/>
      <c r="N52" s="805" t="n"/>
      <c r="O52" s="800" t="n"/>
      <c r="P52" s="318" t="n"/>
    </row>
    <row r="53">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row>
    <row r="54" ht="32.1" customHeight="1">
      <c r="B54" s="318" t="n"/>
      <c r="C54" s="785" t="inlineStr">
        <is>
          <t>Lic. en Educación básica con énfasis en Ciencias Sociales</t>
        </is>
      </c>
      <c r="D54" s="820" t="n"/>
      <c r="E54" s="820" t="n"/>
      <c r="F54" s="821" t="n"/>
      <c r="G54" s="533" t="n">
        <v>0.19</v>
      </c>
      <c r="H54" s="820" t="n"/>
      <c r="I54" s="820" t="n"/>
      <c r="J54" s="821" t="n"/>
      <c r="K54" s="630" t="inlineStr">
        <is>
          <t>13.409 de las consultas de recursos bibliográficos son del programa de Ciencias Sociales.</t>
        </is>
      </c>
      <c r="L54" s="820" t="n"/>
      <c r="M54" s="820" t="n"/>
      <c r="N54" s="820" t="n"/>
      <c r="O54" s="821" t="n"/>
      <c r="P54" s="318" t="n"/>
    </row>
    <row r="55" ht="32.1" customHeight="1">
      <c r="B55" s="318" t="n"/>
      <c r="C55" s="785" t="inlineStr">
        <is>
          <t>Administración de Empresas</t>
        </is>
      </c>
      <c r="D55" s="820" t="n"/>
      <c r="E55" s="820" t="n"/>
      <c r="F55" s="821" t="n"/>
      <c r="G55" s="533" t="n">
        <v>0.17</v>
      </c>
      <c r="H55" s="820" t="n"/>
      <c r="I55" s="820" t="n"/>
      <c r="J55" s="821" t="n"/>
      <c r="K55" s="630" t="inlineStr">
        <is>
          <t xml:space="preserve">11.492 de las consultas son realizadas por estudiantes del programa de Administración de Empresas. </t>
        </is>
      </c>
      <c r="L55" s="820" t="n"/>
      <c r="M55" s="820" t="n"/>
      <c r="N55" s="820" t="n"/>
      <c r="O55" s="821" t="n"/>
      <c r="P55" s="318" t="n"/>
    </row>
    <row r="56" ht="32.1" customHeight="1">
      <c r="B56" s="318" t="n"/>
      <c r="C56" s="785" t="inlineStr">
        <is>
          <t>Contaduría Pública</t>
        </is>
      </c>
      <c r="D56" s="820" t="n"/>
      <c r="E56" s="820" t="n"/>
      <c r="F56" s="821" t="n"/>
      <c r="G56" s="533" t="n">
        <v>0.09</v>
      </c>
      <c r="H56" s="820" t="n"/>
      <c r="I56" s="820" t="n"/>
      <c r="J56" s="821" t="n"/>
      <c r="K56" s="630" t="inlineStr">
        <is>
          <t>5.837 de las consultas de los recursos bibligráficos es de los estudiantes del programa de Contaduría Pública.</t>
        </is>
      </c>
      <c r="L56" s="820" t="n"/>
      <c r="M56" s="820" t="n"/>
      <c r="N56" s="820" t="n"/>
      <c r="O56" s="821" t="n"/>
      <c r="P56" s="318" t="n"/>
    </row>
    <row r="57" ht="32.1" customHeight="1">
      <c r="B57" s="318" t="n"/>
      <c r="C57" s="785" t="inlineStr">
        <is>
          <t>Profesional En Ciencias Del Deporte Y La Educación Física</t>
        </is>
      </c>
      <c r="D57" s="820" t="n"/>
      <c r="E57" s="820" t="n"/>
      <c r="F57" s="821" t="n"/>
      <c r="G57" s="533" t="n">
        <v>0.07000000000000001</v>
      </c>
      <c r="H57" s="820" t="n"/>
      <c r="I57" s="820" t="n"/>
      <c r="J57" s="821" t="n"/>
      <c r="K57" s="630" t="inlineStr">
        <is>
          <t>4.938 de las consultas de recursos bibliográficos son del programa de Ciencias del Deporte y la Educación Física</t>
        </is>
      </c>
      <c r="L57" s="820" t="n"/>
      <c r="M57" s="820" t="n"/>
      <c r="N57" s="820" t="n"/>
      <c r="O57" s="821" t="n"/>
      <c r="P57" s="318" t="n"/>
    </row>
    <row r="58" ht="32.1" customHeight="1">
      <c r="B58" s="318" t="n"/>
      <c r="C58" s="785" t="inlineStr">
        <is>
          <t xml:space="preserve">Ingeniería Agronómica </t>
        </is>
      </c>
      <c r="D58" s="820" t="n"/>
      <c r="E58" s="820" t="n"/>
      <c r="F58" s="821" t="n"/>
      <c r="G58" s="533" t="n">
        <v>0.06</v>
      </c>
      <c r="H58" s="820" t="n"/>
      <c r="I58" s="820" t="n"/>
      <c r="J58" s="821" t="n"/>
      <c r="K58" s="630" t="inlineStr">
        <is>
          <t>4.362 de las consultas son realizadas por estudiantes del programa de Ingeniería Agronómica</t>
        </is>
      </c>
      <c r="L58" s="820" t="n"/>
      <c r="M58" s="820" t="n"/>
      <c r="N58" s="820" t="n"/>
      <c r="O58" s="821" t="n"/>
      <c r="P58" s="318" t="n"/>
    </row>
    <row r="59" ht="32.1" customHeight="1">
      <c r="B59" s="318" t="n"/>
      <c r="C59" s="785" t="inlineStr">
        <is>
          <t>Ingeniería Industrial</t>
        </is>
      </c>
      <c r="D59" s="820" t="n"/>
      <c r="E59" s="820" t="n"/>
      <c r="F59" s="821" t="n"/>
      <c r="G59" s="533" t="n">
        <v>0.04</v>
      </c>
      <c r="H59" s="820" t="n"/>
      <c r="I59" s="820" t="n"/>
      <c r="J59" s="821" t="n"/>
      <c r="K59" s="630" t="inlineStr">
        <is>
          <t>2.902 de las consultas de los recursos bibliográficos son de estudiantes del programa de Ingeniería Industrial</t>
        </is>
      </c>
      <c r="L59" s="820" t="n"/>
      <c r="M59" s="820" t="n"/>
      <c r="N59" s="820" t="n"/>
      <c r="O59" s="821" t="n"/>
      <c r="P59" s="318" t="n"/>
    </row>
    <row r="60" ht="32.1" customHeight="1">
      <c r="B60" s="318" t="n"/>
      <c r="C60" s="785" t="inlineStr">
        <is>
          <t>Ingeniería de Sistemas</t>
        </is>
      </c>
      <c r="D60" s="820" t="n"/>
      <c r="E60" s="820" t="n"/>
      <c r="F60" s="821" t="n"/>
      <c r="G60" s="533" t="n">
        <v>0.02</v>
      </c>
      <c r="H60" s="820" t="n"/>
      <c r="I60" s="820" t="n"/>
      <c r="J60" s="821" t="n"/>
      <c r="K60" s="630" t="inlineStr">
        <is>
          <t>1.532de las consulta de los recursos bibligráficos es de los estudiantes del programa de Ingeniería de Sistemas.</t>
        </is>
      </c>
      <c r="L60" s="820" t="n"/>
      <c r="M60" s="820" t="n"/>
      <c r="N60" s="820" t="n"/>
      <c r="O60" s="821" t="n"/>
      <c r="P60" s="318" t="n"/>
    </row>
    <row r="61" ht="32.1" customHeight="1">
      <c r="B61" s="318" t="n"/>
      <c r="C61" s="785" t="inlineStr">
        <is>
          <t>Enfermería</t>
        </is>
      </c>
      <c r="D61" s="820" t="n"/>
      <c r="E61" s="820" t="n"/>
      <c r="F61" s="821" t="n"/>
      <c r="G61" s="533" t="n">
        <v>0.04</v>
      </c>
      <c r="H61" s="820" t="n"/>
      <c r="I61" s="820" t="n"/>
      <c r="J61" s="821" t="n"/>
      <c r="K61" s="630" t="inlineStr">
        <is>
          <t>2.746 de las consultas de los recursos bibliográficos son de estudiantes del programa de Enfermería.</t>
        </is>
      </c>
      <c r="L61" s="820" t="n"/>
      <c r="M61" s="820" t="n"/>
      <c r="N61" s="820" t="n"/>
      <c r="O61" s="821" t="n"/>
      <c r="P61" s="318" t="n"/>
    </row>
    <row r="62" ht="32.1" customHeight="1">
      <c r="B62" s="318" t="n"/>
      <c r="C62" s="785" t="inlineStr">
        <is>
          <t xml:space="preserve">Psicología </t>
        </is>
      </c>
      <c r="D62" s="820" t="n"/>
      <c r="E62" s="820" t="n"/>
      <c r="F62" s="821" t="n"/>
      <c r="G62" s="533" t="n">
        <v>0.02</v>
      </c>
      <c r="H62" s="820" t="n"/>
      <c r="I62" s="820" t="n"/>
      <c r="J62" s="821" t="n"/>
      <c r="K62" s="630" t="inlineStr">
        <is>
          <t>1.382 de las consultas son realizadas por estudiantes del programa de Psicología.</t>
        </is>
      </c>
      <c r="L62" s="820" t="n"/>
      <c r="M62" s="820" t="n"/>
      <c r="N62" s="820" t="n"/>
      <c r="O62" s="821" t="n"/>
      <c r="P62" s="318" t="n"/>
    </row>
    <row r="63" ht="27.75" customHeight="1">
      <c r="B63" s="318" t="n"/>
      <c r="C63" s="785" t="inlineStr">
        <is>
          <t>Zootecnia</t>
        </is>
      </c>
      <c r="D63" s="820" t="n"/>
      <c r="E63" s="820" t="n"/>
      <c r="F63" s="821" t="n"/>
      <c r="G63" s="533" t="n">
        <v>0.03</v>
      </c>
      <c r="H63" s="820" t="n"/>
      <c r="I63" s="820" t="n"/>
      <c r="J63" s="821" t="n"/>
      <c r="K63" s="630" t="inlineStr">
        <is>
          <t>2.241 de las consultas de recursos bibliográficos son del programa de Zootecnia.</t>
        </is>
      </c>
      <c r="L63" s="820" t="n"/>
      <c r="M63" s="820" t="n"/>
      <c r="N63" s="820" t="n"/>
      <c r="O63" s="821" t="n"/>
      <c r="P63" s="318" t="n"/>
    </row>
    <row r="64" ht="32.1" customHeight="1">
      <c r="B64" s="318" t="n"/>
      <c r="C64" s="785" t="inlineStr">
        <is>
          <t>Ingeniería Ambiental</t>
        </is>
      </c>
      <c r="D64" s="820" t="n"/>
      <c r="E64" s="820" t="n"/>
      <c r="F64" s="821" t="n"/>
      <c r="G64" s="533" t="n">
        <v>0.03</v>
      </c>
      <c r="H64" s="820" t="n"/>
      <c r="I64" s="820" t="n"/>
      <c r="J64" s="821" t="n"/>
      <c r="K64" s="630" t="inlineStr">
        <is>
          <t>1.783 de las consultas de recursos bibliográficos son del programa de Ingeniería Ambiental.</t>
        </is>
      </c>
      <c r="L64" s="820" t="n"/>
      <c r="M64" s="820" t="n"/>
      <c r="N64" s="820" t="n"/>
      <c r="O64" s="821" t="n"/>
      <c r="P64" s="318" t="n"/>
    </row>
    <row r="65" ht="32.1" customFormat="1" customHeight="1" s="354">
      <c r="A65" s="353" t="n"/>
      <c r="B65" s="318" t="n"/>
      <c r="C65" s="785" t="inlineStr">
        <is>
          <t xml:space="preserve">Lic. Matemáticas </t>
        </is>
      </c>
      <c r="D65" s="820" t="n"/>
      <c r="E65" s="820" t="n"/>
      <c r="F65" s="821" t="n"/>
      <c r="G65" s="533" t="n">
        <v>0.03</v>
      </c>
      <c r="H65" s="820" t="n"/>
      <c r="I65" s="820" t="n"/>
      <c r="J65" s="821" t="n"/>
      <c r="K65" s="630" t="inlineStr">
        <is>
          <t>2.272 de las consultas de recursos bibliográficos son del programa Lic. Matemáticas.</t>
        </is>
      </c>
      <c r="L65" s="820" t="n"/>
      <c r="M65" s="820" t="n"/>
      <c r="N65" s="820" t="n"/>
      <c r="O65" s="821" t="n"/>
      <c r="P65" s="318" t="n"/>
      <c r="Q65" s="353" t="n"/>
      <c r="R65" s="353" t="n"/>
      <c r="S65" s="353" t="n"/>
      <c r="T65" s="353" t="n"/>
      <c r="U65" s="353" t="n"/>
      <c r="V65" s="353" t="n"/>
      <c r="W65" s="353" t="n"/>
      <c r="X65" s="353" t="n"/>
      <c r="Y65" s="353" t="n"/>
      <c r="Z65" s="353" t="n"/>
      <c r="AA65" s="353" t="n"/>
      <c r="AB65" s="353" t="n"/>
    </row>
    <row r="66" ht="32.1" customFormat="1" customHeight="1" s="354">
      <c r="A66" s="353" t="n"/>
      <c r="B66" s="318" t="n"/>
      <c r="C66" s="776" t="inlineStr">
        <is>
          <t>Licenciatura En Educación Básica Con Énfasis En Educación Física, Recreación  Y Deportes</t>
        </is>
      </c>
      <c r="D66" s="820" t="n"/>
      <c r="E66" s="820" t="n"/>
      <c r="F66" s="821" t="n"/>
      <c r="G66" s="533" t="n">
        <v>0.02</v>
      </c>
      <c r="H66" s="820" t="n"/>
      <c r="I66" s="820" t="n"/>
      <c r="J66" s="821" t="n"/>
      <c r="K66" s="630" t="inlineStr">
        <is>
          <t>420 de las consultas de los recursos bibligráficos es de los estudiantes del programa</t>
        </is>
      </c>
      <c r="L66" s="820" t="n"/>
      <c r="M66" s="820" t="n"/>
      <c r="N66" s="820" t="n"/>
      <c r="O66" s="821" t="n"/>
      <c r="P66" s="318" t="n"/>
      <c r="Q66" s="353" t="n"/>
      <c r="R66" s="353" t="n"/>
      <c r="S66" s="353" t="n"/>
      <c r="T66" s="353" t="n"/>
      <c r="U66" s="353" t="n"/>
      <c r="V66" s="353" t="n"/>
      <c r="W66" s="353" t="n"/>
      <c r="X66" s="353" t="n"/>
      <c r="Y66" s="353" t="n"/>
      <c r="Z66" s="353" t="n"/>
      <c r="AA66" s="353" t="n"/>
      <c r="AB66" s="353" t="n"/>
    </row>
    <row r="67" ht="32.1" customFormat="1" customHeight="1" s="354">
      <c r="A67" s="353" t="n"/>
      <c r="B67" s="318" t="n"/>
      <c r="C67" s="776" t="inlineStr">
        <is>
          <t>Licenciatura  En Educación Básica Con Énfasis En Humanidades: Lengua Castellana E Inglés</t>
        </is>
      </c>
      <c r="D67" s="820" t="n"/>
      <c r="E67" s="820" t="n"/>
      <c r="F67" s="821" t="n"/>
      <c r="G67" s="533" t="n">
        <v>0.01</v>
      </c>
      <c r="H67" s="820" t="n"/>
      <c r="I67" s="820" t="n"/>
      <c r="J67" s="821" t="n"/>
      <c r="K67" s="630" t="inlineStr">
        <is>
          <t>951 de las consultas de recursos bibliográficos son del programa</t>
        </is>
      </c>
      <c r="L67" s="820" t="n"/>
      <c r="M67" s="820" t="n"/>
      <c r="N67" s="820" t="n"/>
      <c r="O67" s="821" t="n"/>
      <c r="P67" s="318" t="n"/>
      <c r="Q67" s="353" t="n"/>
      <c r="R67" s="353" t="n"/>
      <c r="S67" s="353" t="n"/>
      <c r="T67" s="353" t="n"/>
      <c r="U67" s="353" t="n"/>
      <c r="V67" s="353" t="n"/>
      <c r="W67" s="353" t="n"/>
      <c r="X67" s="353" t="n"/>
      <c r="Y67" s="353" t="n"/>
      <c r="Z67" s="353" t="n"/>
      <c r="AA67" s="353" t="n"/>
      <c r="AB67" s="353" t="n"/>
    </row>
    <row r="68" ht="32.1" customFormat="1" customHeight="1" s="354">
      <c r="A68" s="353" t="n"/>
      <c r="B68" s="318" t="n"/>
      <c r="C68" s="776" t="inlineStr">
        <is>
          <t>Música</t>
        </is>
      </c>
      <c r="D68" s="820" t="n"/>
      <c r="E68" s="820" t="n"/>
      <c r="F68" s="821" t="n"/>
      <c r="G68" s="837" t="n">
        <v>0.006</v>
      </c>
      <c r="H68" s="820" t="n"/>
      <c r="I68" s="820" t="n"/>
      <c r="J68" s="821" t="n"/>
      <c r="K68" s="630" t="inlineStr">
        <is>
          <t>401 de las consultas de los recursos bibliográficos son de estudiantes del programa de Música</t>
        </is>
      </c>
      <c r="L68" s="820" t="n"/>
      <c r="M68" s="820" t="n"/>
      <c r="N68" s="820" t="n"/>
      <c r="O68" s="821" t="n"/>
      <c r="P68" s="318" t="n"/>
      <c r="Q68" s="353" t="n"/>
      <c r="R68" s="353" t="n"/>
      <c r="S68" s="353" t="n"/>
      <c r="T68" s="353" t="n"/>
      <c r="U68" s="353" t="n"/>
      <c r="V68" s="353" t="n"/>
      <c r="W68" s="353" t="n"/>
      <c r="X68" s="353" t="n"/>
      <c r="Y68" s="353" t="n"/>
      <c r="Z68" s="353" t="n"/>
      <c r="AA68" s="353" t="n"/>
      <c r="AB68" s="353" t="n"/>
    </row>
    <row r="69" ht="32.1" customFormat="1" customHeight="1" s="354">
      <c r="A69" s="353" t="n"/>
      <c r="B69" s="318" t="n"/>
      <c r="C69" s="785" t="inlineStr">
        <is>
          <t>Ingeniería Electrónica</t>
        </is>
      </c>
      <c r="D69" s="820" t="n"/>
      <c r="E69" s="820" t="n"/>
      <c r="F69" s="821" t="n"/>
      <c r="G69" s="837" t="n">
        <v>0.002</v>
      </c>
      <c r="H69" s="820" t="n"/>
      <c r="I69" s="820" t="n"/>
      <c r="J69" s="821" t="n"/>
      <c r="K69" s="630" t="inlineStr">
        <is>
          <t>100 de las consultas de los recursos bibliográficos son de estudiantes del programa.</t>
        </is>
      </c>
      <c r="L69" s="820" t="n"/>
      <c r="M69" s="820" t="n"/>
      <c r="N69" s="820" t="n"/>
      <c r="O69" s="821" t="n"/>
      <c r="P69" s="318" t="n"/>
      <c r="Q69" s="353" t="n"/>
      <c r="R69" s="353" t="n"/>
      <c r="S69" s="353" t="n"/>
      <c r="T69" s="353" t="n"/>
      <c r="U69" s="353" t="n"/>
      <c r="V69" s="353" t="n"/>
      <c r="W69" s="353" t="n"/>
      <c r="X69" s="353" t="n"/>
      <c r="Y69" s="353" t="n"/>
      <c r="Z69" s="353" t="n"/>
      <c r="AA69" s="353" t="n"/>
      <c r="AB69" s="353" t="n"/>
    </row>
    <row r="70" ht="32.1" customFormat="1" customHeight="1" s="354">
      <c r="A70" s="353" t="n"/>
      <c r="B70" s="318" t="n"/>
      <c r="C70" s="785" t="inlineStr">
        <is>
          <t>Tecnología En Cartografía</t>
        </is>
      </c>
      <c r="D70" s="820" t="n"/>
      <c r="E70" s="820" t="n"/>
      <c r="F70" s="821" t="n"/>
      <c r="G70" s="837" t="n">
        <v>0.001</v>
      </c>
      <c r="H70" s="820" t="n"/>
      <c r="I70" s="820" t="n"/>
      <c r="J70" s="821" t="n"/>
      <c r="K70" s="630" t="inlineStr">
        <is>
          <t>61 de las consultas de los recursos bibliográficos son de estudiantes del programa Tecnología en Cartografía.</t>
        </is>
      </c>
      <c r="L70" s="820" t="n"/>
      <c r="M70" s="820" t="n"/>
      <c r="N70" s="820" t="n"/>
      <c r="O70" s="821" t="n"/>
      <c r="P70" s="318" t="n"/>
      <c r="Q70" s="353" t="n"/>
      <c r="R70" s="353" t="n"/>
      <c r="S70" s="353" t="n"/>
      <c r="T70" s="353" t="n"/>
      <c r="U70" s="353" t="n"/>
      <c r="V70" s="353" t="n"/>
      <c r="W70" s="353" t="n"/>
      <c r="X70" s="353" t="n"/>
      <c r="Y70" s="353" t="n"/>
      <c r="Z70" s="353" t="n"/>
      <c r="AA70" s="353" t="n"/>
      <c r="AB70" s="353" t="n"/>
    </row>
    <row r="71" ht="20.25" customFormat="1" customHeight="1" s="354">
      <c r="A71" s="353" t="n"/>
      <c r="B71" s="318" t="n"/>
      <c r="C71" s="785" t="inlineStr">
        <is>
          <t>Tecnología en Desarrollo de Software</t>
        </is>
      </c>
      <c r="D71" s="820" t="n"/>
      <c r="E71" s="820" t="n"/>
      <c r="F71" s="821" t="n"/>
      <c r="G71" s="526" t="n">
        <v>0.0005999999999999999</v>
      </c>
      <c r="H71" s="820" t="n"/>
      <c r="I71" s="820" t="n"/>
      <c r="J71" s="821" t="n"/>
      <c r="K71" s="630" t="inlineStr">
        <is>
          <t>35 de las consultas de recursos bibliográficos son del programa.</t>
        </is>
      </c>
      <c r="L71" s="820" t="n"/>
      <c r="M71" s="820" t="n"/>
      <c r="N71" s="820" t="n"/>
      <c r="O71" s="821" t="n"/>
      <c r="P71" s="318" t="n"/>
      <c r="Q71" s="353" t="n"/>
      <c r="R71" s="353" t="n"/>
      <c r="S71" s="353" t="n"/>
      <c r="T71" s="353" t="n"/>
      <c r="U71" s="353" t="n"/>
      <c r="V71" s="353" t="n"/>
      <c r="W71" s="353" t="n"/>
      <c r="X71" s="353" t="n"/>
      <c r="Y71" s="353" t="n"/>
      <c r="Z71" s="353" t="n"/>
      <c r="AA71" s="353" t="n"/>
      <c r="AB71" s="353" t="n"/>
    </row>
    <row r="72" ht="23.25" customFormat="1" customHeight="1" s="354">
      <c r="A72" s="353" t="n"/>
      <c r="B72" s="318" t="n"/>
      <c r="C72" s="785" t="inlineStr">
        <is>
          <t>Tecnología en Gestión Turistica y Hotelera</t>
        </is>
      </c>
      <c r="D72" s="820" t="n"/>
      <c r="E72" s="820" t="n"/>
      <c r="F72" s="821" t="n"/>
      <c r="G72" s="526" t="n">
        <v>0.0004</v>
      </c>
      <c r="H72" s="820" t="n"/>
      <c r="I72" s="820" t="n"/>
      <c r="J72" s="821" t="n"/>
      <c r="K72" s="630" t="inlineStr">
        <is>
          <t>23 de las consultas de recursos bibliográficos son del programa.</t>
        </is>
      </c>
      <c r="L72" s="820" t="n"/>
      <c r="M72" s="820" t="n"/>
      <c r="N72" s="820" t="n"/>
      <c r="O72" s="821" t="n"/>
      <c r="P72" s="318" t="n"/>
      <c r="Q72" s="353" t="n"/>
      <c r="R72" s="353" t="n"/>
      <c r="S72" s="353" t="n"/>
      <c r="T72" s="353" t="n"/>
      <c r="U72" s="353" t="n"/>
      <c r="V72" s="353" t="n"/>
      <c r="W72" s="353" t="n"/>
      <c r="X72" s="353" t="n"/>
      <c r="Y72" s="353" t="n"/>
      <c r="Z72" s="353" t="n"/>
      <c r="AA72" s="353" t="n"/>
      <c r="AB72" s="353" t="n"/>
    </row>
    <row r="73" ht="32.1" customFormat="1" customHeight="1" s="354">
      <c r="A73" s="353" t="n"/>
      <c r="B73" s="318" t="n"/>
      <c r="C73" s="785" t="inlineStr">
        <is>
          <t>Maestría En Educación</t>
        </is>
      </c>
      <c r="D73" s="820" t="n"/>
      <c r="E73" s="820" t="n"/>
      <c r="F73" s="821" t="n"/>
      <c r="G73" s="533" t="n">
        <v>0.17</v>
      </c>
      <c r="H73" s="820" t="n"/>
      <c r="I73" s="820" t="n"/>
      <c r="J73" s="821" t="n"/>
      <c r="K73" s="630" t="inlineStr">
        <is>
          <t>12.370 de las consultas son realizadas por estudiantes de la Maestría en Educación.</t>
        </is>
      </c>
      <c r="L73" s="820" t="n"/>
      <c r="M73" s="820" t="n"/>
      <c r="N73" s="820" t="n"/>
      <c r="O73" s="821" t="n"/>
      <c r="P73" s="318" t="n"/>
      <c r="Q73" s="353" t="n"/>
      <c r="R73" s="353" t="n"/>
      <c r="S73" s="353" t="n"/>
      <c r="T73" s="353" t="n"/>
      <c r="U73" s="353" t="n"/>
      <c r="V73" s="353" t="n"/>
      <c r="W73" s="353" t="n"/>
      <c r="X73" s="353" t="n"/>
      <c r="Y73" s="353" t="n"/>
      <c r="Z73" s="353" t="n"/>
      <c r="AA73" s="353" t="n"/>
      <c r="AB73" s="353" t="n"/>
    </row>
    <row r="74" ht="32.1" customFormat="1" customHeight="1" s="354">
      <c r="A74" s="353" t="n"/>
      <c r="B74" s="318" t="n"/>
      <c r="C74" s="776" t="inlineStr">
        <is>
          <t>Especialización Educación Ambiental Y Desarrollo De La Comunidad</t>
        </is>
      </c>
      <c r="D74" s="820" t="n"/>
      <c r="E74" s="820" t="n"/>
      <c r="F74" s="821" t="n"/>
      <c r="G74" s="533" t="n">
        <v>0.01</v>
      </c>
      <c r="H74" s="820" t="n"/>
      <c r="I74" s="820" t="n"/>
      <c r="J74" s="821" t="n"/>
      <c r="K74" s="630" t="inlineStr">
        <is>
          <t>569 de las consultas de recursos bibliográficos son realizadas por estudiantes de la especialización en Eduación Ambiental.</t>
        </is>
      </c>
      <c r="L74" s="820" t="n"/>
      <c r="M74" s="820" t="n"/>
      <c r="N74" s="820" t="n"/>
      <c r="O74" s="821" t="n"/>
      <c r="P74" s="318" t="n"/>
      <c r="Q74" s="353" t="n"/>
      <c r="R74" s="353" t="n"/>
      <c r="S74" s="353" t="n"/>
      <c r="T74" s="353" t="n"/>
      <c r="U74" s="353" t="n"/>
      <c r="V74" s="353" t="n"/>
      <c r="W74" s="353" t="n"/>
      <c r="X74" s="353" t="n"/>
      <c r="Y74" s="353" t="n"/>
      <c r="Z74" s="353" t="n"/>
      <c r="AA74" s="353" t="n"/>
      <c r="AB74" s="353" t="n"/>
    </row>
    <row r="75" ht="32.1" customFormat="1" customHeight="1" s="354">
      <c r="A75" s="353" t="n"/>
      <c r="B75" s="318" t="n"/>
      <c r="C75" s="776" t="inlineStr">
        <is>
          <t>Especialización Procesos Pedagógicos Del Entrenamiento Deportivo</t>
        </is>
      </c>
      <c r="D75" s="820" t="n"/>
      <c r="E75" s="820" t="n"/>
      <c r="F75" s="821" t="n"/>
      <c r="G75" s="838" t="n">
        <v>0.003</v>
      </c>
      <c r="H75" s="820" t="n"/>
      <c r="I75" s="820" t="n"/>
      <c r="J75" s="821" t="n"/>
      <c r="K75" s="630" t="inlineStr">
        <is>
          <t>195 de las consultas de recursos bibliográficos son realizadas por estudiantes de la especialización.</t>
        </is>
      </c>
      <c r="L75" s="820" t="n"/>
      <c r="M75" s="820" t="n"/>
      <c r="N75" s="820" t="n"/>
      <c r="O75" s="821" t="n"/>
      <c r="P75" s="318" t="n"/>
      <c r="Q75" s="353" t="n"/>
      <c r="R75" s="353" t="n"/>
      <c r="S75" s="353" t="n"/>
      <c r="T75" s="353" t="n"/>
      <c r="U75" s="353" t="n"/>
      <c r="V75" s="353" t="n"/>
      <c r="W75" s="353" t="n"/>
      <c r="X75" s="353" t="n"/>
      <c r="Y75" s="353" t="n"/>
      <c r="Z75" s="353" t="n"/>
      <c r="AA75" s="353" t="n"/>
      <c r="AB75" s="353" t="n"/>
    </row>
    <row r="76" ht="32.1" customFormat="1" customHeight="1" s="354">
      <c r="A76" s="353" t="n"/>
      <c r="B76" s="318" t="n"/>
      <c r="C76" s="785" t="inlineStr">
        <is>
          <t>Especialización Negocios Y Comercio Electrónico</t>
        </is>
      </c>
      <c r="D76" s="820" t="n"/>
      <c r="E76" s="820" t="n"/>
      <c r="F76" s="821" t="n"/>
      <c r="G76" s="838" t="n">
        <v>0.002</v>
      </c>
      <c r="H76" s="820" t="n"/>
      <c r="I76" s="820" t="n"/>
      <c r="J76" s="821" t="n"/>
      <c r="K76" s="630" t="inlineStr">
        <is>
          <t>122 de las consultas de recursos bibliográficos son realizadas por estudiantes de la especialización de Negocios y Comercio Electrónico.</t>
        </is>
      </c>
      <c r="L76" s="820" t="n"/>
      <c r="M76" s="820" t="n"/>
      <c r="N76" s="820" t="n"/>
      <c r="O76" s="821" t="n"/>
      <c r="P76" s="318" t="n"/>
      <c r="Q76" s="353" t="n"/>
      <c r="R76" s="353" t="n"/>
      <c r="S76" s="353" t="n"/>
      <c r="T76" s="353" t="n"/>
      <c r="U76" s="353" t="n"/>
      <c r="V76" s="353" t="n"/>
      <c r="W76" s="353" t="n"/>
      <c r="X76" s="353" t="n"/>
      <c r="Y76" s="353" t="n"/>
      <c r="Z76" s="353" t="n"/>
      <c r="AA76" s="353" t="n"/>
      <c r="AB76" s="353" t="n"/>
    </row>
    <row r="77" ht="32.1" customFormat="1" customHeight="1" s="354">
      <c r="A77" s="353" t="n"/>
      <c r="B77" s="318" t="n"/>
      <c r="C77" s="785" t="inlineStr">
        <is>
          <t>Maestría En Ciencias Ambientales</t>
        </is>
      </c>
      <c r="D77" s="820" t="n"/>
      <c r="E77" s="820" t="n"/>
      <c r="F77" s="821" t="n"/>
      <c r="G77" s="837" t="n">
        <v>0.001</v>
      </c>
      <c r="H77" s="820" t="n"/>
      <c r="I77" s="820" t="n"/>
      <c r="J77" s="821" t="n"/>
      <c r="K77" s="630" t="inlineStr">
        <is>
          <t>36 de las consultas de recursos bibliográficos son realizadas por estudiantes de la Maestría en Ciencias Ambientales</t>
        </is>
      </c>
      <c r="L77" s="820" t="n"/>
      <c r="M77" s="820" t="n"/>
      <c r="N77" s="820" t="n"/>
      <c r="O77" s="821" t="n"/>
      <c r="P77" s="318" t="n"/>
      <c r="Q77" s="353" t="n"/>
      <c r="R77" s="353" t="n"/>
      <c r="S77" s="353" t="n"/>
      <c r="T77" s="353" t="n"/>
      <c r="U77" s="353" t="n"/>
      <c r="V77" s="353" t="n"/>
      <c r="W77" s="353" t="n"/>
      <c r="X77" s="353" t="n"/>
      <c r="Y77" s="353" t="n"/>
      <c r="Z77" s="353" t="n"/>
      <c r="AA77" s="353" t="n"/>
      <c r="AB77" s="353" t="n"/>
    </row>
    <row r="78" ht="32.1" customFormat="1" customHeight="1" s="354">
      <c r="A78" s="353" t="n"/>
      <c r="B78" s="318" t="n"/>
      <c r="C78" s="785" t="inlineStr">
        <is>
          <t>Especialización Gerencia Para El Desarrollo Organizacional</t>
        </is>
      </c>
      <c r="D78" s="820" t="n"/>
      <c r="E78" s="820" t="n"/>
      <c r="F78" s="821" t="n"/>
      <c r="G78" s="837" t="n">
        <v>0.001</v>
      </c>
      <c r="H78" s="820" t="n"/>
      <c r="I78" s="820" t="n"/>
      <c r="J78" s="821" t="n"/>
      <c r="K78" s="630" t="inlineStr">
        <is>
          <t>41 de las consultas de recursos bibliográficos son realizadas por estudiantes de la Especialización</t>
        </is>
      </c>
      <c r="L78" s="820" t="n"/>
      <c r="M78" s="820" t="n"/>
      <c r="N78" s="820" t="n"/>
      <c r="O78" s="821" t="n"/>
      <c r="P78" s="318" t="n"/>
      <c r="Q78" s="353" t="n"/>
      <c r="R78" s="353" t="n"/>
      <c r="S78" s="353" t="n"/>
      <c r="T78" s="353" t="n"/>
      <c r="U78" s="353" t="n"/>
      <c r="V78" s="353" t="n"/>
      <c r="W78" s="353" t="n"/>
      <c r="X78" s="353" t="n"/>
      <c r="Y78" s="353" t="n"/>
      <c r="Z78" s="353" t="n"/>
      <c r="AA78" s="353" t="n"/>
      <c r="AB78" s="353" t="n"/>
    </row>
    <row r="79" customFormat="1" s="354">
      <c r="A79" s="353" t="n"/>
      <c r="B79" s="353" t="n"/>
      <c r="C79" s="353" t="n"/>
      <c r="D79" s="353" t="n"/>
      <c r="E79" s="353" t="n"/>
      <c r="F79" s="353" t="n"/>
      <c r="G79" s="355" t="inlineStr">
        <is>
          <t>Sistemas Integrados</t>
        </is>
      </c>
      <c r="H79" s="355" t="n"/>
      <c r="I79" s="355" t="n"/>
      <c r="J79" s="355" t="inlineStr">
        <is>
          <t>Por Programa Académico</t>
        </is>
      </c>
      <c r="K79" s="353" t="n"/>
      <c r="L79" s="353" t="n"/>
      <c r="M79" s="353" t="n"/>
      <c r="N79" s="353" t="n"/>
      <c r="O79" s="353" t="n"/>
      <c r="P79" s="353" t="n"/>
      <c r="Q79" s="353" t="n"/>
      <c r="R79" s="353" t="n"/>
      <c r="S79" s="353" t="n"/>
      <c r="T79" s="353" t="n"/>
      <c r="U79" s="353" t="n"/>
      <c r="V79" s="353" t="n"/>
      <c r="W79" s="353" t="n"/>
      <c r="X79" s="353" t="n"/>
      <c r="Y79" s="353" t="n"/>
      <c r="Z79" s="353" t="n"/>
      <c r="AA79" s="353" t="n"/>
      <c r="AB79" s="353" t="n"/>
    </row>
    <row r="80" customFormat="1" s="354">
      <c r="A80" s="353" t="n"/>
      <c r="B80" s="353" t="n"/>
      <c r="C80" s="353" t="n"/>
      <c r="D80" s="353" t="n"/>
      <c r="E80" s="353" t="n"/>
      <c r="F80" s="353" t="n"/>
      <c r="G80" s="355" t="inlineStr">
        <is>
          <t>Autoevaluación y Acreditación</t>
        </is>
      </c>
      <c r="H80" s="355" t="n"/>
      <c r="I80" s="355" t="n"/>
      <c r="J80" s="355" t="inlineStr">
        <is>
          <t>Por área</t>
        </is>
      </c>
      <c r="K80" s="353" t="n"/>
      <c r="L80" s="353" t="n"/>
      <c r="M80" s="353" t="n"/>
      <c r="N80" s="353" t="n"/>
      <c r="O80" s="353" t="n"/>
      <c r="P80" s="353" t="n"/>
      <c r="Q80" s="353" t="n"/>
      <c r="R80" s="353" t="n"/>
      <c r="S80" s="353" t="n"/>
      <c r="T80" s="353" t="n"/>
      <c r="U80" s="353" t="n"/>
      <c r="V80" s="353" t="n"/>
      <c r="W80" s="353" t="n"/>
      <c r="X80" s="353" t="n"/>
      <c r="Y80" s="353" t="n"/>
      <c r="Z80" s="353" t="n"/>
      <c r="AA80" s="353" t="n"/>
      <c r="AB80" s="353" t="n"/>
    </row>
    <row r="81" customFormat="1" s="354">
      <c r="A81" s="353" t="n"/>
      <c r="B81" s="353" t="n"/>
      <c r="C81" s="353" t="n"/>
      <c r="D81" s="353" t="n"/>
      <c r="E81" s="353" t="n"/>
      <c r="F81" s="353" t="n"/>
      <c r="G81" s="355" t="inlineStr">
        <is>
          <t>Comunicaciones</t>
        </is>
      </c>
      <c r="H81" s="355" t="n"/>
      <c r="I81" s="355" t="n"/>
      <c r="J81" s="355" t="inlineStr">
        <is>
          <t>Por Laboratorio</t>
        </is>
      </c>
      <c r="K81" s="353" t="n"/>
      <c r="L81" s="353" t="n"/>
      <c r="M81" s="353" t="n"/>
      <c r="N81" s="353" t="n"/>
      <c r="O81" s="353" t="n"/>
      <c r="P81" s="353" t="n"/>
      <c r="Q81" s="353" t="n"/>
      <c r="R81" s="353" t="n"/>
      <c r="S81" s="353" t="n"/>
      <c r="T81" s="353" t="n"/>
      <c r="U81" s="353" t="n"/>
      <c r="V81" s="353" t="n"/>
      <c r="W81" s="353" t="n"/>
      <c r="X81" s="353" t="n"/>
      <c r="Y81" s="353" t="n"/>
      <c r="Z81" s="353" t="n"/>
      <c r="AA81" s="353" t="n"/>
      <c r="AB81" s="353" t="n"/>
    </row>
    <row r="82">
      <c r="G82" s="355" t="inlineStr">
        <is>
          <t>Formación y Aprendizaje</t>
        </is>
      </c>
      <c r="H82" s="355" t="n"/>
      <c r="I82" s="355" t="n"/>
      <c r="J82" s="355" t="inlineStr">
        <is>
          <t>Otros</t>
        </is>
      </c>
      <c r="K82" s="353" t="n"/>
      <c r="L82" s="353" t="n"/>
    </row>
    <row r="83">
      <c r="G83" s="355" t="inlineStr">
        <is>
          <t>Ciencia, Tecnología e Innovación</t>
        </is>
      </c>
      <c r="H83" s="355" t="n"/>
      <c r="I83" s="355" t="n"/>
      <c r="J83" s="355" t="inlineStr">
        <is>
          <t>No Aplica</t>
        </is>
      </c>
      <c r="K83" s="353" t="n"/>
      <c r="L83" s="353" t="n"/>
    </row>
    <row r="84">
      <c r="G84" s="355" t="inlineStr">
        <is>
          <t>Interacción Social Universitaria</t>
        </is>
      </c>
      <c r="H84" s="355" t="n"/>
      <c r="I84" s="355" t="n"/>
      <c r="J84" s="355" t="n"/>
      <c r="K84" s="353" t="n"/>
      <c r="L84" s="353" t="n"/>
    </row>
    <row r="85">
      <c r="G85" s="355" t="inlineStr">
        <is>
          <t>Bienestar Universitario</t>
        </is>
      </c>
      <c r="H85" s="355" t="n"/>
      <c r="I85" s="355" t="n"/>
      <c r="J85" s="355" t="n"/>
      <c r="K85" s="353" t="n"/>
      <c r="L85" s="353" t="n"/>
    </row>
    <row r="86">
      <c r="G86" s="355" t="inlineStr">
        <is>
          <t>Admisiones y Registro</t>
        </is>
      </c>
      <c r="H86" s="355" t="n"/>
      <c r="I86" s="355" t="n"/>
      <c r="J86" s="355" t="n"/>
      <c r="K86" s="353" t="n"/>
      <c r="L86" s="353" t="n"/>
    </row>
    <row r="87">
      <c r="G87" s="355" t="inlineStr">
        <is>
          <t>Graduados</t>
        </is>
      </c>
      <c r="H87" s="355" t="n"/>
      <c r="I87" s="355" t="n"/>
      <c r="J87" s="355" t="n"/>
      <c r="K87" s="353" t="n"/>
      <c r="L87" s="353" t="n"/>
    </row>
    <row r="88">
      <c r="G88" s="355" t="inlineStr">
        <is>
          <t>Dialogando con el Mundo</t>
        </is>
      </c>
      <c r="H88" s="355" t="n"/>
      <c r="I88" s="355" t="n"/>
      <c r="J88" s="355" t="n"/>
      <c r="K88" s="353" t="n"/>
      <c r="L88" s="353" t="n"/>
    </row>
    <row r="89">
      <c r="G89" s="355" t="inlineStr">
        <is>
          <t>Talento Humano</t>
        </is>
      </c>
      <c r="H89" s="355" t="n"/>
      <c r="I89" s="355" t="n"/>
      <c r="J89" s="355" t="n"/>
      <c r="K89" s="353" t="n"/>
      <c r="L89" s="353" t="n"/>
    </row>
    <row r="90">
      <c r="G90" s="355" t="inlineStr">
        <is>
          <t>Jurídica</t>
        </is>
      </c>
      <c r="H90" s="355" t="n"/>
      <c r="I90" s="355" t="n"/>
      <c r="J90" s="355" t="n"/>
      <c r="K90" s="353" t="n"/>
      <c r="L90" s="353" t="n"/>
    </row>
    <row r="91">
      <c r="G91" s="355" t="inlineStr">
        <is>
          <t>Financiera</t>
        </is>
      </c>
      <c r="H91" s="355" t="n"/>
      <c r="I91" s="355" t="n"/>
      <c r="J91" s="355" t="n"/>
      <c r="K91" s="353" t="n"/>
      <c r="L91" s="353" t="n"/>
    </row>
    <row r="92">
      <c r="G92" s="355" t="inlineStr">
        <is>
          <t>Sistemas y Tecnología</t>
        </is>
      </c>
      <c r="H92" s="355" t="n"/>
      <c r="I92" s="355" t="n"/>
      <c r="J92" s="355" t="n"/>
      <c r="K92" s="353" t="n"/>
      <c r="L92" s="353" t="n"/>
    </row>
    <row r="93">
      <c r="G93" s="355" t="inlineStr">
        <is>
          <t>Bienes y Servicios</t>
        </is>
      </c>
      <c r="H93" s="355" t="n"/>
      <c r="I93" s="355" t="n"/>
      <c r="J93" s="355" t="n"/>
      <c r="K93" s="353" t="n"/>
      <c r="L93" s="353" t="n"/>
    </row>
    <row r="94">
      <c r="G94" s="355" t="inlineStr">
        <is>
          <t>Documental</t>
        </is>
      </c>
      <c r="H94" s="355" t="n"/>
      <c r="I94" s="355" t="n"/>
      <c r="J94" s="355" t="n"/>
      <c r="K94" s="353" t="n"/>
      <c r="L94" s="353" t="n"/>
    </row>
    <row r="95">
      <c r="G95" s="355" t="inlineStr">
        <is>
          <t>Apoyo Académico</t>
        </is>
      </c>
      <c r="H95" s="355" t="n"/>
      <c r="I95" s="355" t="n"/>
      <c r="J95" s="355" t="n"/>
      <c r="K95" s="353" t="n"/>
      <c r="L95" s="353" t="n"/>
    </row>
    <row r="96">
      <c r="G96" s="355" t="inlineStr">
        <is>
          <t>Control Interno</t>
        </is>
      </c>
      <c r="H96" s="355" t="n"/>
      <c r="I96" s="355" t="n"/>
      <c r="J96" s="355" t="n"/>
    </row>
    <row r="97">
      <c r="G97" s="355" t="inlineStr">
        <is>
          <t>Control Disciplinario</t>
        </is>
      </c>
      <c r="H97" s="355" t="n"/>
      <c r="I97" s="355" t="n"/>
      <c r="J97" s="355" t="n"/>
    </row>
    <row r="98">
      <c r="G98" s="355" t="inlineStr">
        <is>
          <t>Servicio de Atención al Ciudadano</t>
        </is>
      </c>
      <c r="H98" s="355" t="n"/>
      <c r="I98" s="355" t="n"/>
      <c r="J98" s="355" t="n"/>
    </row>
  </sheetData>
  <sheetProtection selectLockedCells="0" selectUnlockedCells="0" algorithmName="SHA-512" sheet="1" objects="1" insertRows="1" insertHyperlinks="1" autoFilter="1" scenarios="1" formatColumns="1" deleteColumns="1" insertColumns="1" pivotTables="1" deleteRows="1" formatCells="1" saltValue="97DIe40hdJmI8FwOND74Gg==" formatRows="1" sort="1" spinCount="100000" hashValue="RS2/quMa9eEMpdyyZ6ko5yPlLMiGveNsKVJpE/ZKL86WUe7RobXn8JTOlLxgL0PqsNv9YfVjfSd5TX++x5qwGA=="/>
  <mergeCells count="141">
    <mergeCell ref="L17:M17"/>
    <mergeCell ref="K78:O78"/>
    <mergeCell ref="C61:F61"/>
    <mergeCell ref="C52:O52"/>
    <mergeCell ref="J35:O40"/>
    <mergeCell ref="G55:J55"/>
    <mergeCell ref="C72:F72"/>
    <mergeCell ref="C23:D24"/>
    <mergeCell ref="K54:O54"/>
    <mergeCell ref="K55:O55"/>
    <mergeCell ref="K64:O64"/>
    <mergeCell ref="C78:F78"/>
    <mergeCell ref="J41:O41"/>
    <mergeCell ref="B2:C4"/>
    <mergeCell ref="G72:J72"/>
    <mergeCell ref="C62:F62"/>
    <mergeCell ref="K72:O72"/>
    <mergeCell ref="C15:O15"/>
    <mergeCell ref="G71:J71"/>
    <mergeCell ref="E23:G24"/>
    <mergeCell ref="K56:O56"/>
    <mergeCell ref="C64:F64"/>
    <mergeCell ref="C73:F73"/>
    <mergeCell ref="J20:K22"/>
    <mergeCell ref="J42:O42"/>
    <mergeCell ref="E6:L6"/>
    <mergeCell ref="K71:O71"/>
    <mergeCell ref="Q17:Q18"/>
    <mergeCell ref="C26:O26"/>
    <mergeCell ref="C54:F54"/>
    <mergeCell ref="C63:F63"/>
    <mergeCell ref="C17:D17"/>
    <mergeCell ref="G57:J57"/>
    <mergeCell ref="C16:O16"/>
    <mergeCell ref="G66:J66"/>
    <mergeCell ref="K73:O73"/>
    <mergeCell ref="G53:J53"/>
    <mergeCell ref="C56:F56"/>
    <mergeCell ref="S27:T28"/>
    <mergeCell ref="M5:O5"/>
    <mergeCell ref="G74:J74"/>
    <mergeCell ref="K66:O66"/>
    <mergeCell ref="G68:J68"/>
    <mergeCell ref="G58:J58"/>
    <mergeCell ref="K74:O74"/>
    <mergeCell ref="K68:O68"/>
    <mergeCell ref="L23:M24"/>
    <mergeCell ref="N23:O24"/>
    <mergeCell ref="C14:D14"/>
    <mergeCell ref="C67:F67"/>
    <mergeCell ref="U19:U26"/>
    <mergeCell ref="E14:O14"/>
    <mergeCell ref="M6:O6"/>
    <mergeCell ref="G75:J75"/>
    <mergeCell ref="K60:O60"/>
    <mergeCell ref="C20:D22"/>
    <mergeCell ref="C69:F69"/>
    <mergeCell ref="V27:V28"/>
    <mergeCell ref="E12:H12"/>
    <mergeCell ref="R17:R18"/>
    <mergeCell ref="G77:J77"/>
    <mergeCell ref="S19:T26"/>
    <mergeCell ref="G67:J67"/>
    <mergeCell ref="H17:I17"/>
    <mergeCell ref="G61:J61"/>
    <mergeCell ref="K12:O12"/>
    <mergeCell ref="G70:J70"/>
    <mergeCell ref="K70:O70"/>
    <mergeCell ref="C27:I43"/>
    <mergeCell ref="G62:J62"/>
    <mergeCell ref="K65:O65"/>
    <mergeCell ref="E17:G17"/>
    <mergeCell ref="L20:O20"/>
    <mergeCell ref="K57:O57"/>
    <mergeCell ref="C71:F71"/>
    <mergeCell ref="J34:O34"/>
    <mergeCell ref="G65:J65"/>
    <mergeCell ref="C76:F76"/>
    <mergeCell ref="K69:O69"/>
    <mergeCell ref="J27:O27"/>
    <mergeCell ref="S17:V18"/>
    <mergeCell ref="G76:J76"/>
    <mergeCell ref="C57:F57"/>
    <mergeCell ref="C66:F66"/>
    <mergeCell ref="G60:J60"/>
    <mergeCell ref="C53:F53"/>
    <mergeCell ref="R27:R28"/>
    <mergeCell ref="K76:O76"/>
    <mergeCell ref="C77:F77"/>
    <mergeCell ref="P17:P18"/>
    <mergeCell ref="E7:L8"/>
    <mergeCell ref="C68:F68"/>
    <mergeCell ref="G59:J59"/>
    <mergeCell ref="E13:O13"/>
    <mergeCell ref="C58:F58"/>
    <mergeCell ref="K75:O75"/>
    <mergeCell ref="N17:O17"/>
    <mergeCell ref="C12:D12"/>
    <mergeCell ref="K59:O59"/>
    <mergeCell ref="C45:O45"/>
    <mergeCell ref="K77:O77"/>
    <mergeCell ref="J28:O33"/>
    <mergeCell ref="J23:K24"/>
    <mergeCell ref="C65:F65"/>
    <mergeCell ref="C5:D8"/>
    <mergeCell ref="K61:O61"/>
    <mergeCell ref="G78:J78"/>
    <mergeCell ref="L18:M19"/>
    <mergeCell ref="C60:F60"/>
    <mergeCell ref="E20:G22"/>
    <mergeCell ref="K62:O62"/>
    <mergeCell ref="C70:F70"/>
    <mergeCell ref="U27:U28"/>
    <mergeCell ref="G64:J64"/>
    <mergeCell ref="G73:J73"/>
    <mergeCell ref="G54:J54"/>
    <mergeCell ref="M7:O7"/>
    <mergeCell ref="G63:J63"/>
    <mergeCell ref="E5:L5"/>
    <mergeCell ref="H20:I22"/>
    <mergeCell ref="C10:O11"/>
    <mergeCell ref="R19:R26"/>
    <mergeCell ref="G56:J56"/>
    <mergeCell ref="K63:O63"/>
    <mergeCell ref="M8:O8"/>
    <mergeCell ref="V19:V26"/>
    <mergeCell ref="C74:F74"/>
    <mergeCell ref="K58:O58"/>
    <mergeCell ref="I12:J12"/>
    <mergeCell ref="K67:O67"/>
    <mergeCell ref="C18:D19"/>
    <mergeCell ref="H23:I24"/>
    <mergeCell ref="C55:F55"/>
    <mergeCell ref="N18:O19"/>
    <mergeCell ref="C75:F75"/>
    <mergeCell ref="K53:O53"/>
    <mergeCell ref="G69:J69"/>
    <mergeCell ref="E18:K19"/>
    <mergeCell ref="C59:F59"/>
    <mergeCell ref="C13:D13"/>
    <mergeCell ref="J17:K17"/>
  </mergeCells>
  <dataValidations count="5">
    <dataValidation sqref="E12:H12" showDropDown="0" showInputMessage="1" showErrorMessage="1" allowBlank="1" type="list">
      <formula1>$G$73:$G$76</formula1>
    </dataValidation>
    <dataValidation sqref="J17:K17" showDropDown="0" showInputMessage="1" showErrorMessage="1" allowBlank="1" type="list">
      <formula1>$J$73:$J$75</formula1>
    </dataValidation>
    <dataValidation sqref="E20:G22" showDropDown="0" showInputMessage="1" showErrorMessage="1" allowBlank="1" type="list">
      <formula1>$J$76:$J$77</formula1>
    </dataValidation>
    <dataValidation sqref="E13:O13" showDropDown="0" showInputMessage="1" showErrorMessage="1" allowBlank="1" type="list">
      <formula1>$G$77:$G$98</formula1>
    </dataValidation>
    <dataValidation sqref="J20:K22" showDropDown="0" showInputMessage="1" showErrorMessage="1" allowBlank="1" type="list">
      <formula1>$J$78:$J$83</formula1>
    </dataValidation>
  </dataValidations>
  <hyperlinks>
    <hyperlink ref="B2" location="'MATRIZ DE INDICADORES'!A1" display="    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62.xml><?xml version="1.0" encoding="utf-8"?>
<worksheet xmlns="http://schemas.openxmlformats.org/spreadsheetml/2006/main">
  <sheetPr codeName="Hoja102">
    <tabColor rgb="FFEDE394"/>
    <outlinePr summaryBelow="1" summaryRight="1"/>
    <pageSetUpPr fitToPage="1"/>
  </sheetPr>
  <dimension ref="A1:AB98"/>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Tiempo de respuesta en termino de contratación (OPS)</t>
        </is>
      </c>
      <c r="L12" s="801" t="n"/>
      <c r="M12" s="801" t="n"/>
      <c r="N12" s="801" t="n"/>
      <c r="O12" s="802" t="n"/>
      <c r="P12" s="245" t="n"/>
    </row>
    <row r="13" customFormat="1" s="243">
      <c r="B13" s="245" t="n"/>
      <c r="C13" s="684" t="inlineStr">
        <is>
          <t>PROCESO GESTIÓN</t>
        </is>
      </c>
      <c r="D13" s="802" t="n"/>
      <c r="E13" s="706" t="inlineStr">
        <is>
          <t>Jurídica</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Director(a) de Jurídica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1</v>
      </c>
      <c r="O17" s="802" t="n"/>
      <c r="P17" s="544" t="n"/>
    </row>
    <row r="18" ht="29.25" customFormat="1" customHeight="1" s="243">
      <c r="B18" s="245" t="n"/>
      <c r="C18" s="684" t="inlineStr">
        <is>
          <t>FORMULA</t>
        </is>
      </c>
      <c r="D18" s="800" t="n"/>
      <c r="E18" s="684" t="inlineStr">
        <is>
          <t>NUMERADOR</t>
        </is>
      </c>
      <c r="F18" s="802" t="n"/>
      <c r="G18" s="481" t="inlineStr">
        <is>
          <t>Total de solicitudes en termino de contratación (OPS) contestadas a tiempo *100</t>
        </is>
      </c>
      <c r="H18" s="801" t="n"/>
      <c r="I18" s="801" t="n"/>
      <c r="J18" s="801" t="n"/>
      <c r="K18" s="802" t="n"/>
      <c r="L18" s="684" t="inlineStr">
        <is>
          <t>UNIDAD DE MEDIDA</t>
        </is>
      </c>
      <c r="M18" s="800" t="n"/>
      <c r="N18" s="545" t="inlineStr">
        <is>
          <t>Porcentual</t>
        </is>
      </c>
      <c r="O18" s="800" t="n"/>
    </row>
    <row r="19" ht="21.75" customFormat="1" customHeight="1" s="243">
      <c r="B19" s="245" t="n"/>
      <c r="C19" s="806" t="n"/>
      <c r="D19" s="807" t="n"/>
      <c r="E19" s="684" t="inlineStr">
        <is>
          <t>DENOMINADOR</t>
        </is>
      </c>
      <c r="F19" s="802" t="n"/>
      <c r="G19" s="481" t="inlineStr">
        <is>
          <t>Total de solicitudes en termino de contratación (OPS) recibidas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- 80%</t>
        </is>
      </c>
      <c r="N22" s="329" t="inlineStr">
        <is>
          <t>81% - 100%</t>
        </is>
      </c>
      <c r="O22" s="255" t="inlineStr">
        <is>
          <t>N/A</t>
        </is>
      </c>
      <c r="P22" s="245" t="n"/>
    </row>
    <row r="23" ht="26.25" customFormat="1" customHeight="1" s="243">
      <c r="B23" s="245" t="n"/>
      <c r="C23" s="684" t="inlineStr">
        <is>
          <t>ORIGEN DE DATOS NUMERADOR</t>
        </is>
      </c>
      <c r="D23" s="802" t="n"/>
      <c r="E23" s="475" t="inlineStr">
        <is>
          <t xml:space="preserve">Base de Datos aplicativo contratación </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 xml:space="preserve">Base de Datos aplicativo contratación </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Se hizo verificación de los datos que reposan en la Dirección Jurídica, encontrando que se realizaron 225 solicitudes de OPS las cuales fueron atendidas de manera oportuna en cada una de ellas, cumpliendo en su totalidad con las metas propuestas por la Dirección.</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Se considera oportuno continuar con los objetivos planteados y las directrices brindadas a cada uno de los colaboradores de la Dirección Jurídica, los que son constantemente retroalimentadas con las observaciones o sugerencias que realice la alta dirección.</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75" customFormat="1" customHeight="1" s="247">
      <c r="B47" s="246" t="n"/>
      <c r="C47" s="763">
        <f>G18</f>
        <v/>
      </c>
      <c r="D47" s="762" t="n">
        <v>225</v>
      </c>
      <c r="E47" s="762" t="n"/>
      <c r="F47" s="762" t="n"/>
      <c r="G47" s="762" t="n"/>
      <c r="H47" s="762" t="n"/>
      <c r="I47" s="762" t="n"/>
      <c r="J47" s="762" t="n"/>
      <c r="K47" s="762" t="n"/>
      <c r="L47" s="762" t="n"/>
      <c r="M47" s="762" t="n"/>
      <c r="N47" s="762" t="n"/>
      <c r="O47" s="762" t="n"/>
      <c r="P47" s="246" t="n"/>
    </row>
    <row r="48" ht="60" customFormat="1" customHeight="1" s="247">
      <c r="B48" s="246" t="n"/>
      <c r="C48" s="763">
        <f>G19</f>
        <v/>
      </c>
      <c r="D48" s="762" t="n">
        <v>225</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GzNseJHzfWweQ/D7+RrwPw==" formatRows="1" sort="1" spinCount="100000" hashValue="VGWJmjtyWHocr3uq/tra890lpO2R6Ie4c9vq0YnhJmZAK70f9x3+67A2QDuOD5wCVeEAQDolt9fCi2TVgI2m7g=="/>
  <mergeCells count="84">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63.xml><?xml version="1.0" encoding="utf-8"?>
<worksheet xmlns="http://schemas.openxmlformats.org/spreadsheetml/2006/main">
  <sheetPr codeName="Hoja143">
    <tabColor rgb="FFEDE394"/>
    <outlinePr summaryBelow="1" summaryRight="1"/>
    <pageSetUpPr fitToPage="1"/>
  </sheetPr>
  <dimension ref="A1:AB115"/>
  <sheetViews>
    <sheetView topLeftCell="A27" zoomScale="80" zoomScaleNormal="80" zoomScaleSheetLayoutView="9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Oportunidad de respuesta en solicitudes contractuales (Directa)</t>
        </is>
      </c>
      <c r="L12" s="801" t="n"/>
      <c r="M12" s="801" t="n"/>
      <c r="N12" s="801" t="n"/>
      <c r="O12" s="802" t="n"/>
      <c r="P12" s="245" t="n"/>
    </row>
    <row r="13" customFormat="1" s="243">
      <c r="B13" s="245" t="n"/>
      <c r="C13" s="684" t="inlineStr">
        <is>
          <t>PROCESO GESTIÓN</t>
        </is>
      </c>
      <c r="D13" s="802" t="n"/>
      <c r="E13" s="706" t="inlineStr">
        <is>
          <t>Jurídica</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Director(a) de Jurídica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1</v>
      </c>
      <c r="O17" s="802" t="n"/>
      <c r="P17" s="544" t="n"/>
    </row>
    <row r="18" ht="15.75" customFormat="1" customHeight="1" s="243">
      <c r="B18" s="245" t="n"/>
      <c r="C18" s="684" t="inlineStr">
        <is>
          <t>FORMULA</t>
        </is>
      </c>
      <c r="D18" s="800" t="n"/>
      <c r="E18" s="684" t="inlineStr">
        <is>
          <t>NUMERADOR</t>
        </is>
      </c>
      <c r="F18" s="802" t="n"/>
      <c r="G18" s="762" t="inlineStr">
        <is>
          <t># de solicitudes atendidas oportunamente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xml:space="preserve"># de solicitudes recibidas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- 80%</t>
        </is>
      </c>
      <c r="N22" s="329" t="inlineStr">
        <is>
          <t>81% - 100%</t>
        </is>
      </c>
      <c r="O22" s="255" t="inlineStr">
        <is>
          <t>N/A</t>
        </is>
      </c>
      <c r="P22" s="245" t="n"/>
    </row>
    <row r="23" ht="26.25" customFormat="1" customHeight="1" s="243">
      <c r="B23" s="245" t="n"/>
      <c r="C23" s="684" t="inlineStr">
        <is>
          <t>ORIGEN DE DATOS NUMERADOR</t>
        </is>
      </c>
      <c r="D23" s="802" t="n"/>
      <c r="E23" s="475" t="inlineStr">
        <is>
          <t>Base de datos INTEGRADOC</t>
        </is>
      </c>
      <c r="F23" s="801" t="n"/>
      <c r="G23" s="802" t="n"/>
      <c r="H23" s="818" t="inlineStr">
        <is>
          <t>FRECUENCIA DE LA MEDICIÓN</t>
        </is>
      </c>
      <c r="I23" s="800" t="n"/>
      <c r="J23" s="762" t="inlineStr">
        <is>
          <t>TRIMESTRAL</t>
        </is>
      </c>
      <c r="K23" s="800" t="n"/>
      <c r="L23" s="684" t="inlineStr">
        <is>
          <t>FRECUENCIA DE RESULTADO</t>
        </is>
      </c>
      <c r="M23" s="800" t="n"/>
      <c r="N23" s="762" t="inlineStr">
        <is>
          <t>TRIMESTRAL</t>
        </is>
      </c>
      <c r="O23" s="800" t="n"/>
      <c r="P23" s="245" t="n"/>
    </row>
    <row r="24" ht="26.25" customFormat="1" customHeight="1" s="243">
      <c r="B24" s="245" t="n"/>
      <c r="C24" s="684" t="inlineStr">
        <is>
          <t>ORIGEN DE DATOS DENOMINADOR</t>
        </is>
      </c>
      <c r="D24" s="802" t="n"/>
      <c r="E24" s="475" t="inlineStr">
        <is>
          <t>Base de datos INTEGRADOC</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customForma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customFormat="1" s="243">
      <c r="B28" s="245" t="n"/>
      <c r="C28" s="803" t="n"/>
      <c r="I28" s="804" t="n"/>
      <c r="J28" s="394" t="inlineStr">
        <is>
          <t>I TRIMESTRE
Se observa que en atención a las solicitudes que versan sobre contratación directa, la dirección jurídica ha atendido de forma oportuna 42 de ellas de 57 radicadas entre el 1 de enero y el 31 de marzo de 2020. de la información objeto de análisis que aquellas solicitudes que no fueron atendidas en tiempos, se efectuaron iniciando el año, que puede obedecer a que la dirección jurídica no contaba con el personal necesario para atender las solicitudes, y tras el inicio de las medidas de aislamientos preventivo obligatorio decretada por el gobierno nacional, la cual obligó el cambio de las dinámicas de trabajo especialmente por el uso de medios tecnológicos que con antelación no se usaban con frecuencia
II TRIMESTRE
En el segundo trimestre del año 2020 hubo una ostensible mejora en la respuesta a las solicitudes de contratación directa hechas a la Dirección advirtiendo que se contaba con todo el personal, encontrando en un aumento porcentual en la efectividad del 13 puntos, no obstante se presenta en 11 casos una respuesta tardía y de esos 11, en 3 casos la respuesta no es oportuna por causas ajenas a la Dirección Jurídica.
III TRIMESTRE
Se observa que en atención a las solicitudes que versan sobre contratación directa, la dirección jurídica ha atendido de forma oportuna 134 de ellas lo cual permite concluir que las acciones adoptadas han tenido un efecto positivo, puesto que se ha contado con el personal suficiente desde el inicio del semestre, aspecto que se ve reflejado en el porcentaje de cumplimiento efectivo. Sin embargo, 3 de los requerimientos hechos a la Dirección Jurídica no se respondieron en términos, requerimientos que fueron hechos al iniciar semestre, aspecto que puede coincidir con el inicio de labores y acople a las actividades asignadas a los colaboradores de la Dirección.</t>
        </is>
      </c>
      <c r="O28" s="804" t="n"/>
    </row>
    <row r="29" customFormat="1" s="243">
      <c r="B29" s="245" t="n"/>
      <c r="C29" s="803" t="n"/>
      <c r="I29" s="804" t="n"/>
      <c r="O29" s="804" t="n"/>
      <c r="P29" s="245" t="n"/>
    </row>
    <row r="30" customFormat="1" s="243">
      <c r="B30" s="245" t="n"/>
      <c r="C30" s="803" t="n"/>
      <c r="I30" s="804" t="n"/>
      <c r="O30" s="804" t="n"/>
      <c r="P30" s="245" t="n"/>
    </row>
    <row r="31" ht="30" customFormat="1" customHeight="1" s="243">
      <c r="B31" s="245" t="n"/>
      <c r="C31" s="803" t="n"/>
      <c r="I31" s="804" t="n"/>
      <c r="O31" s="804" t="n"/>
      <c r="P31" s="245" t="n"/>
    </row>
    <row r="32" ht="37.5" customFormat="1" customHeight="1" s="243">
      <c r="B32" s="245" t="n"/>
      <c r="C32" s="803" t="n"/>
      <c r="I32" s="804" t="n"/>
      <c r="O32" s="804" t="n"/>
      <c r="P32" s="245" t="n"/>
    </row>
    <row r="33" ht="36.75" customFormat="1" customHeight="1" s="243">
      <c r="B33" s="245" t="n"/>
      <c r="C33" s="803" t="n"/>
      <c r="I33" s="804" t="n"/>
      <c r="O33" s="804" t="n"/>
      <c r="P33" s="245" t="n"/>
    </row>
    <row r="34" ht="28.5" customFormat="1" customHeight="1" s="243">
      <c r="B34" s="245" t="n"/>
      <c r="C34" s="803" t="n"/>
      <c r="I34" s="804" t="n"/>
      <c r="O34" s="804" t="n"/>
      <c r="P34" s="245" t="n"/>
    </row>
    <row r="35" ht="32.25" customFormat="1" customHeight="1" s="243">
      <c r="B35" s="245" t="n"/>
      <c r="C35" s="803" t="n"/>
      <c r="I35" s="804" t="n"/>
      <c r="O35" s="804" t="n"/>
      <c r="P35" s="245" t="n"/>
    </row>
    <row r="36" customFormat="1" s="243">
      <c r="B36" s="245" t="n"/>
      <c r="C36" s="803" t="n"/>
      <c r="I36" s="804" t="n"/>
      <c r="O36" s="804" t="n"/>
      <c r="P36" s="245" t="n"/>
    </row>
    <row r="37" ht="33.75" customFormat="1" customHeight="1" s="243">
      <c r="B37" s="245" t="n"/>
      <c r="C37" s="803" t="n"/>
      <c r="I37" s="804" t="n"/>
      <c r="O37" s="804" t="n"/>
      <c r="P37" s="245" t="n"/>
    </row>
    <row r="38" customFormat="1" s="243">
      <c r="B38" s="245" t="n"/>
      <c r="C38" s="803" t="n"/>
      <c r="I38" s="804" t="n"/>
      <c r="O38" s="804" t="n"/>
      <c r="P38" s="245" t="n"/>
    </row>
    <row r="39" ht="36.75" customFormat="1" customHeight="1" s="243">
      <c r="B39" s="245" t="n"/>
      <c r="C39" s="803" t="n"/>
      <c r="I39" s="804" t="n"/>
      <c r="O39" s="804" t="n"/>
      <c r="P39" s="245" t="n"/>
    </row>
    <row r="40" ht="34.5" customFormat="1" customHeight="1" s="243">
      <c r="B40" s="245" t="n"/>
      <c r="C40" s="803" t="n"/>
      <c r="I40" s="804" t="n"/>
      <c r="O40" s="804" t="n"/>
      <c r="P40" s="245" t="n"/>
    </row>
    <row r="41" customFormat="1" s="243">
      <c r="B41" s="245" t="n"/>
      <c r="C41" s="803" t="n"/>
      <c r="I41" s="804" t="n"/>
      <c r="O41" s="804" t="n"/>
      <c r="P41" s="245" t="n"/>
    </row>
    <row r="42" customFormat="1" s="243">
      <c r="B42" s="245" t="n"/>
      <c r="C42" s="803" t="n"/>
      <c r="I42" s="804" t="n"/>
      <c r="O42" s="804" t="n"/>
      <c r="P42" s="245" t="n"/>
    </row>
    <row r="43" customFormat="1" s="243">
      <c r="B43" s="245" t="n"/>
      <c r="C43" s="803" t="n"/>
      <c r="I43" s="804" t="n"/>
      <c r="J43" s="808" t="n"/>
      <c r="K43" s="808" t="n"/>
      <c r="L43" s="808" t="n"/>
      <c r="M43" s="808" t="n"/>
      <c r="N43" s="808" t="n"/>
      <c r="O43" s="807" t="n"/>
      <c r="P43" s="245" t="n"/>
    </row>
    <row r="44" customFormat="1" s="243">
      <c r="B44" s="245" t="n"/>
      <c r="C44" s="803" t="n"/>
      <c r="I44" s="804" t="n"/>
      <c r="J44" s="400" t="inlineStr">
        <is>
          <t>ACCIÓN FORMULADA</t>
        </is>
      </c>
      <c r="O44" s="804" t="n"/>
      <c r="P44" s="245" t="n"/>
    </row>
    <row r="45" customFormat="1" s="243">
      <c r="B45" s="245" t="n"/>
      <c r="C45" s="803" t="n"/>
      <c r="I45" s="804" t="n"/>
      <c r="J45" s="394" t="inlineStr">
        <is>
          <t xml:space="preserve">I TRIMESTRE
Así las cosas, se hace necesario que en cada inicio de semestre, la dirección jurídica cuente con el personal suficiente para atender la demanda, de forma oportuna, de las solicitudes presentadas por las diferentes dependencias de la universidad; adicionalmente se sugiere determinar cómo riesgo los imprevistos que impidan la realización de las actividades desde las instalaciones de la dirección jurídica, lo que permite establecer acciones y controles.
II TRIMESTRE
Considerando que existe una mejora en los términos de respuesta, lo que se propende es recalcar en los colaboradores la importancia de cumplir en términos las solicitudes hechas a la Dirección y capacitando en los procedimientos y uso de las plataformas dispuestas para tal efecto.
III TRIMESTRE
La Dirección considera que no es necesario establecer acción alguna puesto que las acciones formuladas para los dos trimestres han reflejado de manera positiva en la respuesta a los requerimientos.
</t>
        </is>
      </c>
      <c r="O45" s="804" t="n"/>
      <c r="P45" s="245" t="n"/>
    </row>
    <row r="46" customFormat="1" s="243">
      <c r="B46" s="245" t="n"/>
      <c r="C46" s="803" t="n"/>
      <c r="I46" s="804" t="n"/>
      <c r="O46" s="804" t="n"/>
      <c r="P46" s="245" t="n"/>
    </row>
    <row r="47" customFormat="1" s="243">
      <c r="B47" s="245" t="n"/>
      <c r="C47" s="803" t="n"/>
      <c r="I47" s="804" t="n"/>
      <c r="O47" s="804" t="n"/>
      <c r="P47" s="245" t="n"/>
    </row>
    <row r="48" customFormat="1" s="243">
      <c r="B48" s="245" t="n"/>
      <c r="C48" s="803" t="n"/>
      <c r="I48" s="804" t="n"/>
      <c r="O48" s="804" t="n"/>
      <c r="P48" s="245" t="n"/>
    </row>
    <row r="49" customFormat="1" s="243">
      <c r="B49" s="245" t="n"/>
      <c r="C49" s="803" t="n"/>
      <c r="I49" s="804" t="n"/>
      <c r="O49" s="804" t="n"/>
      <c r="P49" s="245" t="n"/>
    </row>
    <row r="50" customFormat="1" s="243">
      <c r="B50" s="245" t="n"/>
      <c r="C50" s="803" t="n"/>
      <c r="I50" s="804" t="n"/>
      <c r="O50" s="804" t="n"/>
      <c r="P50" s="245" t="n"/>
    </row>
    <row r="51" customFormat="1" s="243">
      <c r="B51" s="245" t="n"/>
      <c r="C51" s="803" t="n"/>
      <c r="I51" s="804" t="n"/>
      <c r="O51" s="804" t="n"/>
      <c r="P51" s="245" t="n"/>
    </row>
    <row r="52" customFormat="1" s="243">
      <c r="B52" s="245" t="n"/>
      <c r="C52" s="803" t="n"/>
      <c r="I52" s="804" t="n"/>
      <c r="O52" s="804" t="n"/>
      <c r="P52" s="245" t="n"/>
    </row>
    <row r="53" ht="36" customFormat="1" customHeight="1" s="243">
      <c r="B53" s="245" t="n"/>
      <c r="C53" s="803" t="n"/>
      <c r="I53" s="804" t="n"/>
      <c r="O53" s="804" t="n"/>
      <c r="P53" s="245" t="n"/>
    </row>
    <row r="54" ht="33.75" customFormat="1" customHeight="1" s="243">
      <c r="B54" s="245" t="n"/>
      <c r="C54" s="803" t="n"/>
      <c r="I54" s="804" t="n"/>
      <c r="O54" s="804" t="n"/>
      <c r="P54" s="245" t="n"/>
    </row>
    <row r="55" ht="30.75" customFormat="1" customHeight="1" s="243">
      <c r="B55" s="245" t="n"/>
      <c r="C55" s="803" t="n"/>
      <c r="I55" s="804" t="n"/>
      <c r="O55" s="804" t="n"/>
      <c r="P55" s="245" t="n"/>
    </row>
    <row r="56" ht="30.75" customFormat="1" customHeight="1" s="243">
      <c r="B56" s="245" t="n"/>
      <c r="C56" s="803" t="n"/>
      <c r="I56" s="804" t="n"/>
      <c r="O56" s="804" t="n"/>
      <c r="P56" s="245" t="n"/>
    </row>
    <row r="57" ht="23.25" customFormat="1" customHeight="1" s="243">
      <c r="B57" s="245" t="n"/>
      <c r="C57" s="803" t="n"/>
      <c r="I57" s="804" t="n"/>
      <c r="J57" s="808" t="n"/>
      <c r="K57" s="808" t="n"/>
      <c r="L57" s="808" t="n"/>
      <c r="M57" s="808" t="n"/>
      <c r="N57" s="808" t="n"/>
      <c r="O57" s="807" t="n"/>
      <c r="P57" s="245" t="n"/>
    </row>
    <row r="58" ht="15.75" customFormat="1" customHeight="1" s="243">
      <c r="B58" s="245" t="n"/>
      <c r="C58" s="803" t="n"/>
      <c r="I58" s="804" t="n"/>
      <c r="J58" s="400" t="inlineStr">
        <is>
          <t xml:space="preserve">RESPONSABLE </t>
        </is>
      </c>
      <c r="O58" s="804" t="n"/>
      <c r="P58" s="245" t="n"/>
    </row>
    <row r="59" ht="15.75" customFormat="1" customHeight="1" s="243">
      <c r="B59" s="245" t="n"/>
      <c r="C59" s="803" t="n"/>
      <c r="I59" s="804" t="n"/>
      <c r="J59" s="402">
        <f>E14</f>
        <v/>
      </c>
      <c r="O59" s="804" t="n"/>
      <c r="P59" s="245" t="n"/>
    </row>
    <row r="60" ht="16.5" customFormat="1" customHeight="1" s="243">
      <c r="B60" s="245" t="n"/>
      <c r="C60" s="806" t="n"/>
      <c r="D60" s="808" t="n"/>
      <c r="E60" s="808" t="n"/>
      <c r="F60" s="808" t="n"/>
      <c r="G60" s="808" t="n"/>
      <c r="H60" s="808" t="n"/>
      <c r="I60" s="807" t="n"/>
      <c r="J60" s="418" t="n"/>
      <c r="K60" s="808" t="n"/>
      <c r="L60" s="808" t="n"/>
      <c r="M60" s="808" t="n"/>
      <c r="N60" s="808" t="n"/>
      <c r="O60" s="807" t="n"/>
      <c r="P60" s="245" t="n"/>
    </row>
    <row r="61" ht="16.5" customFormat="1" customHeight="1" s="243">
      <c r="B61" s="245" t="n"/>
      <c r="C61" s="319" t="n"/>
      <c r="D61" s="319" t="n"/>
      <c r="E61" s="319" t="n"/>
      <c r="F61" s="319" t="n"/>
      <c r="G61" s="319" t="n"/>
      <c r="H61" s="319" t="n"/>
      <c r="I61" s="319" t="n"/>
      <c r="J61" s="319" t="n"/>
      <c r="K61" s="319" t="n"/>
      <c r="L61" s="319" t="n"/>
      <c r="M61" s="319" t="n"/>
      <c r="N61" s="319" t="n"/>
      <c r="O61" s="319" t="n"/>
      <c r="P61" s="245" t="n"/>
    </row>
    <row r="62" ht="15" customFormat="1" customHeight="1" s="247">
      <c r="B62" s="246" t="n"/>
      <c r="C62" s="819" t="inlineStr">
        <is>
          <t>PERIODO DE EVALUACIÓN</t>
        </is>
      </c>
      <c r="D62" s="808" t="n"/>
      <c r="E62" s="808" t="n"/>
      <c r="F62" s="808" t="n"/>
      <c r="G62" s="808" t="n"/>
      <c r="H62" s="808" t="n"/>
      <c r="I62" s="808" t="n"/>
      <c r="J62" s="808" t="n"/>
      <c r="K62" s="808" t="n"/>
      <c r="L62" s="808" t="n"/>
      <c r="M62" s="808" t="n"/>
      <c r="N62" s="808" t="n"/>
      <c r="O62" s="807" t="n"/>
      <c r="P62" s="246" t="n"/>
    </row>
    <row r="63" customFormat="1" s="247">
      <c r="B63" s="246" t="n"/>
      <c r="C63" s="684" t="inlineStr">
        <is>
          <t>MES</t>
        </is>
      </c>
      <c r="D63" s="762">
        <f>IF(J23="MENSUAL","ENERO",IF(J23="TRIMESTRAL","MARZO",IF(J23="SEMESTRAL","JUNIO",IF(J23="ANUAL",YEAR(TODAY()),""))))</f>
        <v/>
      </c>
      <c r="E63" s="762">
        <f>IF(J23="MENSUAL","FEBRERO",IF(J23="TRIMESTRAL","JUNIO",IF(J23="SEMESTRAL","DICIEMBRE","")))</f>
        <v/>
      </c>
      <c r="F63" s="762">
        <f>IF(J23="MENSUAL","MARZO",IF(J23="TRIMESTRAL","SEPTIEMBRE",""))</f>
        <v/>
      </c>
      <c r="G63" s="762">
        <f>IF(J23="MENSUAL","ABRIL",IF(J23="TRIMESTRAL","DICIEMBRE",""))</f>
        <v/>
      </c>
      <c r="H63" s="762">
        <f>IF(J23="MENSUAL","MAYO","")</f>
        <v/>
      </c>
      <c r="I63" s="762">
        <f>IF(J23="MENSUAL","JUNIO","")</f>
        <v/>
      </c>
      <c r="J63" s="762">
        <f>IF(J23="MENSUAL","JULIO","")</f>
        <v/>
      </c>
      <c r="K63" s="762">
        <f>IF(J23="MENSUAL","AGOSTO","")</f>
        <v/>
      </c>
      <c r="L63" s="762">
        <f>IF(J23="MENSUAL","SEPTIEMBRE","")</f>
        <v/>
      </c>
      <c r="M63" s="762">
        <f>IF(J23="MENSUAL","OCTUBRE","")</f>
        <v/>
      </c>
      <c r="N63" s="762">
        <f>IF(J23="MENSUAL","NOVIEMBRE","")</f>
        <v/>
      </c>
      <c r="O63" s="762">
        <f>IF(J23="MENSUAL","DICIEMBRE","")</f>
        <v/>
      </c>
      <c r="P63" s="246" t="n"/>
    </row>
    <row r="64" ht="41.25" customFormat="1" customHeight="1" s="247">
      <c r="B64" s="246" t="n"/>
      <c r="C64" s="763">
        <f>G18</f>
        <v/>
      </c>
      <c r="D64" s="762" t="n">
        <v>42</v>
      </c>
      <c r="E64" s="762" t="n">
        <v>74</v>
      </c>
      <c r="F64" s="762" t="n">
        <v>134</v>
      </c>
      <c r="G64" s="762" t="n"/>
      <c r="H64" s="762" t="n"/>
      <c r="I64" s="762" t="n"/>
      <c r="J64" s="762" t="n"/>
      <c r="K64" s="762" t="n"/>
      <c r="L64" s="762" t="n"/>
      <c r="M64" s="762" t="n"/>
      <c r="N64" s="762" t="n"/>
      <c r="O64" s="762" t="n"/>
      <c r="P64" s="246" t="n"/>
    </row>
    <row r="65" ht="30" customFormat="1" customHeight="1" s="247">
      <c r="B65" s="246" t="n"/>
      <c r="C65" s="763">
        <f>G19</f>
        <v/>
      </c>
      <c r="D65" s="762" t="n">
        <v>57</v>
      </c>
      <c r="E65" s="762" t="n">
        <v>85</v>
      </c>
      <c r="F65" s="762" t="n">
        <v>137</v>
      </c>
      <c r="G65" s="762" t="n"/>
      <c r="H65" s="762" t="n"/>
      <c r="I65" s="762" t="n"/>
      <c r="J65" s="762" t="n"/>
      <c r="K65" s="762" t="n"/>
      <c r="L65" s="762" t="n"/>
      <c r="M65" s="762" t="n"/>
      <c r="N65" s="762" t="n"/>
      <c r="O65" s="762" t="n"/>
      <c r="P65" s="248" t="n"/>
    </row>
    <row r="66" customFormat="1" s="247">
      <c r="B66" s="246" t="n"/>
      <c r="C66" s="344" t="inlineStr">
        <is>
          <t xml:space="preserve">VALOR </t>
        </is>
      </c>
      <c r="D66" s="265">
        <f>IFERROR(IF($E$17=1,D64/D65,IF($E$17=2,D64,"")),"")</f>
        <v/>
      </c>
      <c r="E66" s="265">
        <f>IFERROR(IF($E$17=1,E64/E65,IF($E$17=2,E64,"")),"")</f>
        <v/>
      </c>
      <c r="F66" s="265">
        <f>IFERROR(IF($E$17=1,F64/F65,IF($E$17=2,F64,"")),"")</f>
        <v/>
      </c>
      <c r="G66" s="265">
        <f>IFERROR(IF($E$17=1,G64/G65,IF($E$17=2,G64,"")),"")</f>
        <v/>
      </c>
      <c r="H66" s="265">
        <f>IFERROR(IF($E$17=1,H64/H65,IF($E$17=2,H64,"")),"")</f>
        <v/>
      </c>
      <c r="I66" s="265">
        <f>IFERROR(IF($E$17=1,I64/I65,IF($E$17=2,I64,"")),"")</f>
        <v/>
      </c>
      <c r="J66" s="265">
        <f>IFERROR(IF($E$17=1,J64/J65,IF($E$17=2,J64,"")),"")</f>
        <v/>
      </c>
      <c r="K66" s="265">
        <f>IFERROR(IF($E$17=1,K64/K65,IF($E$17=2,K64,"")),"")</f>
        <v/>
      </c>
      <c r="L66" s="265">
        <f>IFERROR(IF($E$17=1,L64/L65,IF($E$17=2,L64,"")),"")</f>
        <v/>
      </c>
      <c r="M66" s="265">
        <f>IFERROR(IF($E$17=1,M64/M65,IF($E$17=2,M64,"")),"")</f>
        <v/>
      </c>
      <c r="N66" s="265">
        <f>IFERROR(IF($E$17=1,N64/N65,IF($E$17=2,N64,"")),"")</f>
        <v/>
      </c>
      <c r="O66" s="265">
        <f>IFERROR(IF($E$17=1,O64/O65,IF($E$17=2,O64,"")),"")</f>
        <v/>
      </c>
      <c r="P66" s="246" t="n"/>
    </row>
    <row r="67" customFormat="1" s="247">
      <c r="B67" s="246" t="n"/>
      <c r="C67" s="347" t="inlineStr">
        <is>
          <t>META PONDERADA</t>
        </is>
      </c>
      <c r="D67"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67" s="265">
        <f>IF(AND(N23="ANUAL",J23="MENSUAL"),N17/12+D67,IF(AND(N23="ANUAL",J23="TRIMESTRAL"),N17/4+D67,IF(AND(N23="ANUAL",J23="SEMESTRAL"),N17/2+D67,IF(AND(N23="SEMESTRAL",J23="MENSUAL"),N17/6+D67,IF(AND(N23="SEMESTRAL",J23="TRIMESTRAL"),N17/2+D67,IF(AND(N23="SEMESTRAL",J23="SEMESTRAL"),N17,IF(AND(N23="TRIMESTRAL",J23="MENSUAL"),N17/3+D67,IF(AND(N23="TRIMESTRAL",J23="TRIMESTRAL"),N17,IF(AND(N23="MENSUAL",J23="MENSUAL"),N17,"")))))))))</f>
        <v/>
      </c>
      <c r="F67" s="265">
        <f>IF(AND(N23="ANUAL",J23="MENSUAL"),N17/12+E67,IF(AND(N23="ANUAL",J23="TRIMESTRAL"),N17/4+E67,IF(AND(N23="SEMESTRAL",J23="MENSUAL"),N17/6+E67,IF(AND(N23="SEMESTRAL",J23="TRIMESTRAL"),N17/2,IF(AND(N23="TRIMESTRAL",J23="MENSUAL"),N17/3+E67,IF(AND(N23="TRIMESTRAL",J23="TRIMESTRAL"),N17,IF(AND(N23="MENSUAL",J23="MENSUAL"),N17,"")))))))</f>
        <v/>
      </c>
      <c r="G67" s="265">
        <f>IF(AND(N23="ANUAL",J23="MENSUAL"),N17/12+F67,IF(AND(N23="ANUAL",J23="TRIMESTRAL"),N17/4+F67,IF(AND(N23="SEMESTRAL",J23="MENSUAL"),N17/6+F67,IF(AND(N23="SEMESTRAL",J23="TRIMESTRAL"),N17/2+F67,IF(AND(N23="TRIMESTRAL",J23="MENSUAL"),N17/3,IF(AND(N23="TRIMESTRAL",J23="TRIMESTRAL"),N17,IF(AND(N23="MENSUAL",J23="MENSUAL"),N17,"")))))))</f>
        <v/>
      </c>
      <c r="H67" s="265">
        <f>IF(AND($N$23="ANUAL",$J$23="MENSUAL"),$N$17/12+G67,IF(AND(N23="SEMESTRAL",J23="MENSUAL"),N17/6+G67,IF(AND(N23="TRIMESTRAL",J23="MENSUAL"),N17/3+G67,IF(AND(N23="MENSUAL",J23="MENSUAL"),N17,""))))</f>
        <v/>
      </c>
      <c r="I67" s="265">
        <f>IF(AND($N$23="ANUAL",$J$23="MENSUAL"),$N$17/12+H67,IF(AND(N23="SEMESTRAL",J23="MENSUAL"),N17/6+H67,IF(AND(N23="TRIMESTRAL",J23="MENSUAL"),N17/3+H67,IF(AND(N23="MENSUAL",J23="MENSUAL"),N17,""))))</f>
        <v/>
      </c>
      <c r="J67" s="265">
        <f>IF(AND($N$23="ANUAL",$J$23="MENSUAL"),$N$17/12+I67,IF(AND(N23="SEMESTRAL",J23="MENSUAL"),N17/6,IF(AND(N23="TRIMESTRAL",J23="MENSUAL"),N17/3,IF(AND(N23="MENSUAL",J23="MENSUAL"),N17,""))))</f>
        <v/>
      </c>
      <c r="K67" s="265">
        <f>IF(AND($N$23="ANUAL",$J$23="MENSUAL"),$N$17/12+J67,IF(AND(N23="SEMESTRAL",J23="MENSUAL"),N17/6+J67,IF(AND(N23="TRIMESTRAL",J23="MENSUAL"),N17/3+J67,IF(AND(N23="MENSUAL",J23="MENSUAL"),N17,""))))</f>
        <v/>
      </c>
      <c r="L67" s="265">
        <f>IF(AND($N$23="ANUAL",$J$23="MENSUAL"),$N$17/12+K67,IF(AND(N23="SEMESTRAL",J23="MENSUAL"),N17/6+K67,IF(AND(N23="TRIMESTRAL",J23="MENSUAL"),N17/3+K67,IF(AND(N23="MENSUAL",J23="MENSUAL"),N17,""))))</f>
        <v/>
      </c>
      <c r="M67" s="265">
        <f>IF(AND($N$23="ANUAL",$J$23="MENSUAL"),$N$17/12+L67,IF(AND(N23="SEMESTRAL",J23="MENSUAL"),N17/6+L67,IF(AND(N23="TRIMESTRAL",J23="MENSUAL"),N17/3,IF(AND(N23="MENSUAL",J23="MENSUAL"),N17,""))))</f>
        <v/>
      </c>
      <c r="N67" s="265">
        <f>IF(AND($N$23="ANUAL",$J$23="MENSUAL"),$N$17/12+M67,IF(AND(N23="SEMESTRAL",J23="MENSUAL"),N17/6+M67,IF(AND(N23="TRIMESTRAL",J23="MENSUAL"),N17/3+M67,IF(AND(N23="MENSUAL",J23="MENSUAL"),N17,""))))</f>
        <v/>
      </c>
      <c r="O67" s="265">
        <f>IF(AND($N$23="ANUAL",$J$23="MENSUAL"),$N$17/12+N67,IF(AND(N23="SEMESTRAL",J23="MENSUAL"),N17/6+N67,IF(AND(N23="TRIMESTRAL",J23="MENSUAL"),N17/3+N67,IF(AND(N23="MENSUAL",J23="MENSUAL"),N17,""))))</f>
        <v/>
      </c>
      <c r="P67" s="246" t="n"/>
    </row>
    <row r="68" customFormat="1" s="247">
      <c r="B68" s="246" t="n"/>
      <c r="C68" s="319" t="n"/>
      <c r="D68" s="319" t="n"/>
      <c r="E68" s="319" t="n"/>
      <c r="F68" s="319" t="n"/>
      <c r="G68" s="319" t="n"/>
      <c r="H68" s="319" t="n"/>
      <c r="I68" s="319" t="n"/>
      <c r="J68" s="319" t="n"/>
      <c r="K68" s="319" t="n"/>
      <c r="L68" s="319" t="n"/>
      <c r="M68" s="319" t="n"/>
      <c r="N68" s="319" t="n"/>
      <c r="O68" s="319" t="n"/>
      <c r="P68" s="246" t="n"/>
    </row>
    <row r="69" customFormat="1" s="317">
      <c r="A69" s="316" t="n"/>
      <c r="B69" s="318" t="n"/>
      <c r="C69" s="779" t="inlineStr">
        <is>
          <t>NIVEL DE SEGREGACIÓN *</t>
        </is>
      </c>
      <c r="D69" s="805" t="n"/>
      <c r="E69" s="805" t="n"/>
      <c r="F69" s="805" t="n"/>
      <c r="G69" s="805" t="n"/>
      <c r="H69" s="805" t="n"/>
      <c r="I69" s="805" t="n"/>
      <c r="J69" s="805" t="n"/>
      <c r="K69" s="805" t="n"/>
      <c r="L69" s="805" t="n"/>
      <c r="M69" s="805" t="n"/>
      <c r="N69" s="805" t="n"/>
      <c r="O69" s="800" t="n"/>
      <c r="P69" s="318" t="n"/>
      <c r="Q69" s="316" t="n"/>
      <c r="R69" s="316" t="n"/>
      <c r="S69" s="316" t="n"/>
      <c r="T69" s="316" t="n"/>
      <c r="U69" s="316" t="n"/>
      <c r="V69" s="316" t="n"/>
      <c r="W69" s="316" t="n"/>
      <c r="X69" s="316" t="n"/>
      <c r="Y69" s="316" t="n"/>
      <c r="Z69" s="316" t="n"/>
      <c r="AA69" s="316" t="n"/>
      <c r="AB69" s="316" t="n"/>
    </row>
    <row r="70" customFormat="1" s="317">
      <c r="A70" s="316" t="n"/>
      <c r="B70" s="318" t="n"/>
      <c r="C70" s="781" t="inlineStr">
        <is>
          <t>UNIDAD SEGREGADA (Ej. Facultad, Programa Académico, Área)</t>
        </is>
      </c>
      <c r="D70" s="820" t="n"/>
      <c r="E70" s="820" t="n"/>
      <c r="F70" s="821" t="n"/>
      <c r="G70" s="781" t="inlineStr">
        <is>
          <t>RESULTADO</t>
        </is>
      </c>
      <c r="H70" s="820" t="n"/>
      <c r="I70" s="820" t="n"/>
      <c r="J70" s="821" t="n"/>
      <c r="K70" s="781" t="inlineStr">
        <is>
          <t>ANÁLISIS DE DATOS SEGREGADO</t>
        </is>
      </c>
      <c r="L70" s="820" t="n"/>
      <c r="M70" s="820" t="n"/>
      <c r="N70" s="820" t="n"/>
      <c r="O70" s="821" t="n"/>
      <c r="P70" s="318" t="n"/>
      <c r="Q70" s="316" t="n"/>
      <c r="R70" s="316" t="n"/>
      <c r="S70" s="316" t="n"/>
      <c r="T70" s="316" t="n"/>
      <c r="U70" s="316" t="n"/>
      <c r="V70" s="316" t="n"/>
      <c r="W70" s="316" t="n"/>
      <c r="X70" s="316" t="n"/>
      <c r="Y70" s="316" t="n"/>
      <c r="Z70" s="316" t="n"/>
      <c r="AA70" s="316" t="n"/>
      <c r="AB70" s="316" t="n"/>
    </row>
    <row r="71" customFormat="1" s="317">
      <c r="A71" s="316" t="n"/>
      <c r="B71" s="318" t="n"/>
      <c r="C71" s="785" t="n"/>
      <c r="D71" s="820" t="n"/>
      <c r="E71" s="820" t="n"/>
      <c r="F71" s="821" t="n"/>
      <c r="G71" s="392" t="n"/>
      <c r="H71" s="820" t="n"/>
      <c r="I71" s="820" t="n"/>
      <c r="J71" s="821" t="n"/>
      <c r="K71" s="785" t="n"/>
      <c r="L71" s="820" t="n"/>
      <c r="M71" s="820" t="n"/>
      <c r="N71" s="820" t="n"/>
      <c r="O71" s="821" t="n"/>
      <c r="P71" s="318" t="n"/>
      <c r="Q71" s="316" t="n"/>
      <c r="R71" s="316" t="n"/>
      <c r="S71" s="316" t="n"/>
      <c r="T71" s="316" t="n"/>
      <c r="U71" s="316" t="n"/>
      <c r="V71" s="316" t="n"/>
      <c r="W71" s="316" t="n"/>
      <c r="X71" s="316" t="n"/>
      <c r="Y71" s="316" t="n"/>
      <c r="Z71" s="316" t="n"/>
      <c r="AA71" s="316" t="n"/>
      <c r="AB71" s="316" t="n"/>
    </row>
    <row r="72" customFormat="1" s="317">
      <c r="A72" s="316" t="n"/>
      <c r="B72" s="318" t="n"/>
      <c r="C72" s="785" t="n"/>
      <c r="D72" s="820" t="n"/>
      <c r="E72" s="820" t="n"/>
      <c r="F72" s="821" t="n"/>
      <c r="G72" s="392" t="n"/>
      <c r="H72" s="820" t="n"/>
      <c r="I72" s="820" t="n"/>
      <c r="J72" s="821" t="n"/>
      <c r="K72" s="785" t="n"/>
      <c r="L72" s="820" t="n"/>
      <c r="M72" s="820" t="n"/>
      <c r="N72" s="820" t="n"/>
      <c r="O72" s="821" t="n"/>
      <c r="P72" s="318" t="n"/>
      <c r="Q72" s="316" t="n"/>
      <c r="R72" s="316" t="n"/>
      <c r="S72" s="316" t="n"/>
      <c r="T72" s="316" t="n"/>
      <c r="U72" s="316" t="n"/>
      <c r="V72" s="316" t="n"/>
      <c r="W72" s="316" t="n"/>
      <c r="X72" s="316" t="n"/>
      <c r="Y72" s="316" t="n"/>
      <c r="Z72" s="316" t="n"/>
      <c r="AA72" s="316" t="n"/>
      <c r="AB72" s="316" t="n"/>
    </row>
    <row r="73" customFormat="1" s="317">
      <c r="A73" s="316" t="n"/>
      <c r="B73" s="318" t="n"/>
      <c r="C73" s="785" t="n"/>
      <c r="D73" s="820" t="n"/>
      <c r="E73" s="820" t="n"/>
      <c r="F73" s="821" t="n"/>
      <c r="G73" s="392" t="n"/>
      <c r="H73" s="820" t="n"/>
      <c r="I73" s="820" t="n"/>
      <c r="J73" s="821" t="n"/>
      <c r="K73" s="785" t="n"/>
      <c r="L73" s="820" t="n"/>
      <c r="M73" s="820" t="n"/>
      <c r="N73" s="820" t="n"/>
      <c r="O73" s="821" t="n"/>
      <c r="P73" s="318" t="n"/>
      <c r="Q73" s="316" t="n"/>
      <c r="R73" s="316" t="n"/>
      <c r="S73" s="316" t="n"/>
      <c r="T73" s="316" t="n"/>
      <c r="U73" s="316" t="n"/>
      <c r="V73" s="316" t="n"/>
      <c r="W73" s="316" t="n"/>
      <c r="X73" s="316" t="n"/>
      <c r="Y73" s="316" t="n"/>
      <c r="Z73" s="316" t="n"/>
      <c r="AA73" s="316" t="n"/>
      <c r="AB73" s="316" t="n"/>
    </row>
    <row r="74" customFormat="1" s="317">
      <c r="A74" s="316" t="n"/>
      <c r="B74" s="318" t="n"/>
      <c r="C74" s="785" t="n"/>
      <c r="D74" s="820" t="n"/>
      <c r="E74" s="820" t="n"/>
      <c r="F74" s="821" t="n"/>
      <c r="G74" s="785" t="n"/>
      <c r="H74" s="820" t="n"/>
      <c r="I74" s="820" t="n"/>
      <c r="J74" s="821" t="n"/>
      <c r="K74" s="785" t="n"/>
      <c r="L74" s="820" t="n"/>
      <c r="M74" s="820" t="n"/>
      <c r="N74" s="820" t="n"/>
      <c r="O74" s="821" t="n"/>
      <c r="P74" s="318" t="n"/>
      <c r="Q74" s="316" t="n"/>
      <c r="R74" s="316" t="n"/>
      <c r="S74" s="316" t="n"/>
      <c r="T74" s="316" t="n"/>
      <c r="U74" s="316" t="n"/>
      <c r="V74" s="316" t="n"/>
      <c r="W74" s="316" t="n"/>
      <c r="X74" s="316" t="n"/>
      <c r="Y74" s="316" t="n"/>
      <c r="Z74" s="316" t="n"/>
      <c r="AA74" s="316" t="n"/>
      <c r="AB74" s="316" t="n"/>
    </row>
    <row r="75" customFormat="1" s="317">
      <c r="A75" s="316" t="n"/>
      <c r="B75" s="318" t="n"/>
      <c r="C75" s="785" t="n"/>
      <c r="D75" s="820" t="n"/>
      <c r="E75" s="820" t="n"/>
      <c r="F75" s="821" t="n"/>
      <c r="G75" s="785" t="n"/>
      <c r="H75" s="820" t="n"/>
      <c r="I75" s="820" t="n"/>
      <c r="J75" s="821" t="n"/>
      <c r="K75" s="785" t="n"/>
      <c r="L75" s="820" t="n"/>
      <c r="M75" s="820" t="n"/>
      <c r="N75" s="820" t="n"/>
      <c r="O75" s="821" t="n"/>
      <c r="P75" s="318" t="n"/>
      <c r="Q75" s="316" t="n"/>
      <c r="R75" s="316" t="n"/>
      <c r="S75" s="316" t="n"/>
      <c r="T75" s="316" t="n"/>
      <c r="U75" s="316" t="n"/>
      <c r="V75" s="316" t="n"/>
      <c r="W75" s="316" t="n"/>
      <c r="X75" s="316" t="n"/>
      <c r="Y75" s="316" t="n"/>
      <c r="Z75" s="316" t="n"/>
      <c r="AA75" s="316" t="n"/>
      <c r="AB75" s="316" t="n"/>
    </row>
    <row r="76" customFormat="1" s="317">
      <c r="A76" s="316" t="n"/>
      <c r="B76" s="318" t="n"/>
      <c r="C76" s="785" t="n"/>
      <c r="D76" s="820" t="n"/>
      <c r="E76" s="820" t="n"/>
      <c r="F76" s="821" t="n"/>
      <c r="G76" s="785" t="n"/>
      <c r="H76" s="820" t="n"/>
      <c r="I76" s="820" t="n"/>
      <c r="J76" s="821" t="n"/>
      <c r="K76" s="785" t="n"/>
      <c r="L76" s="820" t="n"/>
      <c r="M76" s="820" t="n"/>
      <c r="N76" s="820" t="n"/>
      <c r="O76" s="821" t="n"/>
      <c r="P76" s="318" t="n"/>
      <c r="Q76" s="316" t="n"/>
      <c r="R76" s="316" t="n"/>
      <c r="S76" s="316" t="n"/>
      <c r="T76" s="316" t="n"/>
      <c r="U76" s="316" t="n"/>
      <c r="V76" s="316" t="n"/>
      <c r="W76" s="316" t="n"/>
      <c r="X76" s="316" t="n"/>
      <c r="Y76" s="316" t="n"/>
      <c r="Z76" s="316" t="n"/>
      <c r="AA76" s="316" t="n"/>
      <c r="AB76" s="316" t="n"/>
    </row>
    <row r="77" customFormat="1" s="317">
      <c r="A77" s="316" t="n"/>
      <c r="B77" s="318" t="n"/>
      <c r="C77" s="788" t="n"/>
      <c r="D77" s="812" t="n"/>
      <c r="E77" s="812" t="n"/>
      <c r="F77" s="812" t="n"/>
      <c r="G77" s="788" t="n"/>
      <c r="H77" s="812" t="n"/>
      <c r="I77" s="812" t="n"/>
      <c r="J77" s="812" t="n"/>
      <c r="K77" s="788" t="n"/>
      <c r="L77" s="812" t="n"/>
      <c r="M77" s="812" t="n"/>
      <c r="N77" s="812" t="n"/>
      <c r="O77" s="812" t="n"/>
      <c r="P77" s="318" t="n"/>
      <c r="Q77" s="316" t="n"/>
      <c r="R77" s="316" t="n"/>
      <c r="S77" s="316" t="n"/>
      <c r="T77" s="316" t="n"/>
      <c r="U77" s="316" t="n"/>
      <c r="V77" s="316" t="n"/>
      <c r="W77" s="316" t="n"/>
      <c r="X77" s="316" t="n"/>
      <c r="Y77" s="316" t="n"/>
      <c r="Z77" s="316" t="n"/>
      <c r="AA77" s="316" t="n"/>
      <c r="AB77" s="316" t="n"/>
    </row>
    <row r="78" customFormat="1" s="317">
      <c r="A78" s="316" t="n"/>
      <c r="B78" s="318" t="n"/>
      <c r="C78" s="349" t="n"/>
      <c r="D78" s="350" t="n"/>
      <c r="E78" s="350" t="n"/>
      <c r="F78" s="350" t="n"/>
      <c r="G78" s="350" t="n"/>
      <c r="H78" s="350" t="n"/>
      <c r="I78" s="350" t="n"/>
      <c r="J78" s="350" t="n"/>
      <c r="K78" s="350" t="n"/>
      <c r="L78" s="350" t="n"/>
      <c r="M78" s="350" t="n"/>
      <c r="N78" s="350" t="n"/>
      <c r="O78" s="350" t="n"/>
      <c r="P78" s="318" t="n"/>
      <c r="Q78" s="316" t="n"/>
      <c r="R78" s="316" t="n"/>
      <c r="S78" s="316" t="n"/>
      <c r="T78" s="316" t="n"/>
      <c r="U78" s="316" t="n"/>
      <c r="V78" s="316" t="n"/>
      <c r="W78" s="316" t="n"/>
      <c r="X78" s="316" t="n"/>
      <c r="Y78" s="316" t="n"/>
      <c r="Z78" s="316" t="n"/>
      <c r="AA78" s="316" t="n"/>
      <c r="AB78" s="316" t="n"/>
    </row>
    <row r="79" customFormat="1" s="317">
      <c r="A79" s="316" t="n"/>
      <c r="B79" s="318" t="n"/>
      <c r="C79" s="349" t="n"/>
      <c r="D79" s="350" t="n"/>
      <c r="E79" s="350" t="n"/>
      <c r="F79" s="350" t="n"/>
      <c r="G79" s="350" t="n"/>
      <c r="H79" s="350" t="n"/>
      <c r="I79" s="350" t="n"/>
      <c r="J79" s="350" t="n"/>
      <c r="K79" s="350" t="n"/>
      <c r="L79" s="350" t="n"/>
      <c r="M79" s="350" t="n"/>
      <c r="N79" s="350" t="n"/>
      <c r="O79" s="350" t="n"/>
      <c r="P79" s="318" t="n"/>
      <c r="Q79" s="316" t="n"/>
      <c r="R79" s="316" t="n"/>
      <c r="S79" s="316" t="n"/>
      <c r="T79" s="316" t="n"/>
      <c r="U79" s="316" t="n"/>
      <c r="V79" s="316" t="n"/>
      <c r="W79" s="316" t="n"/>
      <c r="X79" s="316" t="n"/>
      <c r="Y79" s="316" t="n"/>
      <c r="Z79" s="316" t="n"/>
      <c r="AA79" s="316" t="n"/>
      <c r="AB79" s="316" t="n"/>
    </row>
    <row r="80" customFormat="1" s="317">
      <c r="A80" s="316" t="n"/>
      <c r="B80" s="318" t="n"/>
      <c r="C80" s="349" t="n"/>
      <c r="D80" s="350" t="n"/>
      <c r="E80" s="350" t="n"/>
      <c r="F80" s="350" t="n"/>
      <c r="G80" s="350" t="n"/>
      <c r="H80" s="350" t="n"/>
      <c r="I80" s="350" t="n"/>
      <c r="J80" s="350" t="n"/>
      <c r="K80" s="350" t="n"/>
      <c r="L80" s="350" t="n"/>
      <c r="M80" s="350" t="n"/>
      <c r="N80" s="350" t="n"/>
      <c r="O80" s="350" t="n"/>
      <c r="P80" s="318" t="n"/>
      <c r="Q80" s="316" t="n"/>
      <c r="R80" s="316" t="n"/>
      <c r="S80" s="316" t="n"/>
      <c r="T80" s="316" t="n"/>
      <c r="U80" s="316" t="n"/>
      <c r="V80" s="316" t="n"/>
      <c r="W80" s="316" t="n"/>
      <c r="X80" s="316" t="n"/>
      <c r="Y80" s="316" t="n"/>
      <c r="Z80" s="316" t="n"/>
      <c r="AA80" s="316" t="n"/>
      <c r="AB80" s="316" t="n"/>
    </row>
    <row r="83" customFormat="1" s="260">
      <c r="C83" s="259" t="n"/>
      <c r="D83" s="259" t="n"/>
      <c r="E83" s="259" t="n"/>
      <c r="F83" s="259" t="n"/>
      <c r="G83" s="259" t="n"/>
      <c r="H83" s="259" t="n"/>
      <c r="I83" s="259" t="n"/>
      <c r="J83" s="259" t="n"/>
      <c r="K83" s="259" t="n"/>
      <c r="L83" s="259" t="n"/>
      <c r="M83" s="259" t="n"/>
      <c r="N83" s="259" t="n"/>
      <c r="O83" s="259" t="n"/>
    </row>
    <row r="84" customFormat="1" s="260">
      <c r="C84" s="259" t="n"/>
      <c r="D84" s="259" t="n"/>
      <c r="E84" s="259" t="n"/>
      <c r="F84" s="259" t="n"/>
      <c r="G84" s="259" t="n"/>
      <c r="H84" s="259" t="n"/>
      <c r="I84" s="259" t="n"/>
      <c r="J84" s="259" t="n"/>
      <c r="K84" s="259" t="n"/>
      <c r="L84" s="259" t="n"/>
      <c r="M84" s="259" t="n"/>
      <c r="N84" s="259" t="n"/>
      <c r="O84" s="259" t="n"/>
    </row>
    <row r="85" customFormat="1" s="260">
      <c r="C85" s="259" t="n"/>
      <c r="D85" s="259" t="n"/>
      <c r="E85" s="259" t="n"/>
      <c r="F85" s="259" t="n"/>
      <c r="G85" s="259" t="n"/>
      <c r="H85" s="259" t="n"/>
      <c r="I85" s="259" t="n"/>
      <c r="J85" s="259" t="n"/>
      <c r="K85" s="259" t="n"/>
      <c r="L85" s="259" t="n"/>
      <c r="M85" s="259" t="n"/>
      <c r="N85" s="259" t="n"/>
      <c r="O85" s="259" t="n"/>
    </row>
    <row r="86" customFormat="1" s="260">
      <c r="C86" s="259" t="n"/>
      <c r="D86" s="259" t="n"/>
      <c r="E86" s="259" t="n"/>
      <c r="F86" s="259" t="n"/>
      <c r="G86" s="259" t="n"/>
      <c r="H86" s="259" t="n"/>
      <c r="I86" s="259" t="n"/>
      <c r="J86" s="259" t="n"/>
      <c r="K86" s="259" t="n"/>
      <c r="L86" s="259" t="n"/>
      <c r="M86" s="259" t="n"/>
      <c r="N86" s="259" t="n"/>
      <c r="O86" s="259" t="n"/>
    </row>
    <row r="87" customFormat="1" s="260">
      <c r="C87" s="259" t="n"/>
      <c r="D87" s="259" t="n"/>
      <c r="E87" s="259" t="n"/>
      <c r="F87" s="259" t="n"/>
      <c r="G87" s="259" t="n"/>
      <c r="H87" s="259" t="n"/>
      <c r="I87" s="259" t="n"/>
      <c r="J87" s="259" t="n"/>
      <c r="K87" s="259" t="n"/>
      <c r="L87" s="259" t="n"/>
      <c r="M87" s="259" t="n"/>
      <c r="N87" s="259" t="n"/>
      <c r="O87" s="259" t="n"/>
    </row>
    <row r="88" customFormat="1" s="260">
      <c r="C88" s="259" t="n"/>
      <c r="D88" s="259" t="n"/>
      <c r="E88" s="259" t="n"/>
      <c r="F88" s="259" t="n"/>
      <c r="G88" s="259" t="n"/>
      <c r="H88" s="259" t="n"/>
      <c r="I88" s="259" t="n"/>
      <c r="J88" s="259" t="n"/>
      <c r="K88" s="259" t="n"/>
      <c r="L88" s="259" t="n"/>
      <c r="M88" s="259" t="n"/>
      <c r="N88" s="259" t="n"/>
      <c r="O88" s="259" t="n"/>
    </row>
    <row r="89" customFormat="1" s="260">
      <c r="C89" s="259" t="n"/>
      <c r="D89" s="259" t="n"/>
      <c r="E89" s="259" t="n"/>
      <c r="F89" s="259" t="n"/>
      <c r="G89" s="355" t="inlineStr">
        <is>
          <t>Estratégico</t>
        </is>
      </c>
      <c r="H89" s="262" t="n"/>
      <c r="I89" s="262" t="n"/>
      <c r="J89" s="355" t="inlineStr">
        <is>
          <t>Eficacia</t>
        </is>
      </c>
      <c r="K89" s="259" t="n"/>
      <c r="L89" s="259" t="n"/>
      <c r="M89" s="259" t="n"/>
      <c r="N89" s="259" t="n"/>
      <c r="O89" s="259" t="n"/>
    </row>
    <row r="90" customFormat="1" s="260">
      <c r="C90" s="259" t="n"/>
      <c r="D90" s="259" t="n"/>
      <c r="E90" s="259" t="n"/>
      <c r="F90" s="259" t="n"/>
      <c r="G90" s="355" t="inlineStr">
        <is>
          <t>Misional</t>
        </is>
      </c>
      <c r="H90" s="262" t="n"/>
      <c r="I90" s="262" t="n"/>
      <c r="J90" s="355" t="inlineStr">
        <is>
          <t>Eficiencia</t>
        </is>
      </c>
      <c r="K90" s="259" t="n"/>
      <c r="L90" s="259" t="n"/>
      <c r="M90" s="259" t="n"/>
      <c r="N90" s="259" t="n"/>
      <c r="O90" s="259" t="n"/>
    </row>
    <row r="91" customFormat="1" s="260">
      <c r="C91" s="259" t="n"/>
      <c r="D91" s="259" t="n"/>
      <c r="E91" s="259" t="n"/>
      <c r="F91" s="259" t="n"/>
      <c r="G91" s="355" t="inlineStr">
        <is>
          <t>Apoyo</t>
        </is>
      </c>
      <c r="H91" s="262" t="n"/>
      <c r="I91" s="262" t="n"/>
      <c r="J91" s="355" t="inlineStr">
        <is>
          <t>Acreditación</t>
        </is>
      </c>
      <c r="K91" s="259" t="n"/>
      <c r="L91" s="259" t="n"/>
      <c r="M91" s="259" t="n"/>
      <c r="N91" s="259" t="n"/>
      <c r="O91" s="259" t="n"/>
    </row>
    <row r="92" customFormat="1" s="260">
      <c r="C92" s="259" t="n"/>
      <c r="D92" s="259" t="n"/>
      <c r="E92" s="259" t="n"/>
      <c r="F92" s="259" t="n"/>
      <c r="G92" s="355" t="inlineStr">
        <is>
          <t>Seguimiento, Medición, Análisis y Evaluación</t>
        </is>
      </c>
      <c r="H92" s="262" t="n"/>
      <c r="I92" s="262" t="n"/>
      <c r="J92" s="355" t="inlineStr">
        <is>
          <t>Positiva</t>
        </is>
      </c>
      <c r="K92" s="259" t="n"/>
      <c r="L92" s="259" t="n"/>
      <c r="M92" s="259" t="n"/>
      <c r="N92" s="259" t="n"/>
      <c r="O92" s="259" t="n"/>
    </row>
    <row r="93" customFormat="1" s="260">
      <c r="C93" s="259" t="n"/>
      <c r="D93" s="259" t="n"/>
      <c r="E93" s="259" t="n"/>
      <c r="F93" s="259" t="n"/>
      <c r="G93" s="355" t="inlineStr">
        <is>
          <t>Direccionamiento Estratégico</t>
        </is>
      </c>
      <c r="H93" s="262" t="n"/>
      <c r="I93" s="262" t="n"/>
      <c r="J93" s="355" t="inlineStr">
        <is>
          <t>Negativa</t>
        </is>
      </c>
      <c r="K93" s="259" t="n"/>
      <c r="L93" s="259" t="n"/>
      <c r="M93" s="259" t="n"/>
      <c r="N93" s="259" t="n"/>
      <c r="O93" s="259" t="n"/>
    </row>
    <row r="94" customFormat="1" s="260">
      <c r="C94" s="259" t="n"/>
      <c r="D94" s="259" t="n"/>
      <c r="E94" s="259" t="n"/>
      <c r="F94" s="259" t="n"/>
      <c r="G94" s="355" t="inlineStr">
        <is>
          <t>Planeación Institucional</t>
        </is>
      </c>
      <c r="H94" s="262" t="n"/>
      <c r="I94" s="262" t="n"/>
      <c r="J94" s="355" t="inlineStr">
        <is>
          <t>Por Unidad Regional</t>
        </is>
      </c>
      <c r="K94" s="259" t="n"/>
      <c r="L94" s="259" t="n"/>
      <c r="M94" s="259" t="n"/>
      <c r="N94" s="259" t="n"/>
      <c r="O94" s="259" t="n"/>
    </row>
    <row r="95" customFormat="1" s="260">
      <c r="C95" s="259" t="n"/>
      <c r="D95" s="259" t="n"/>
      <c r="E95" s="259" t="n"/>
      <c r="F95" s="259" t="n"/>
      <c r="G95" s="355" t="inlineStr">
        <is>
          <t>Proyectos Especiales y Relaciones Interinstitucionales</t>
        </is>
      </c>
      <c r="H95" s="262" t="n"/>
      <c r="I95" s="262" t="n"/>
      <c r="J95" s="355" t="inlineStr">
        <is>
          <t>Por Facultad</t>
        </is>
      </c>
      <c r="K95" s="259" t="n"/>
      <c r="L95" s="259" t="n"/>
      <c r="M95" s="259" t="n"/>
      <c r="N95" s="259" t="n"/>
      <c r="O95" s="259" t="n"/>
    </row>
    <row r="96" customFormat="1" s="260">
      <c r="C96" s="259" t="n"/>
      <c r="D96" s="259" t="n"/>
      <c r="E96" s="259" t="n"/>
      <c r="F96" s="259" t="n"/>
      <c r="G96" s="355" t="inlineStr">
        <is>
          <t>Sistemas Integrados</t>
        </is>
      </c>
      <c r="H96" s="262" t="n"/>
      <c r="I96" s="262" t="n"/>
      <c r="J96" s="355" t="inlineStr">
        <is>
          <t>Por Programa Académico</t>
        </is>
      </c>
      <c r="K96" s="259" t="n"/>
      <c r="L96" s="259" t="n"/>
      <c r="M96" s="259" t="n"/>
      <c r="N96" s="259" t="n"/>
      <c r="O96" s="259" t="n"/>
    </row>
    <row r="97" customFormat="1" s="260">
      <c r="C97" s="259" t="n"/>
      <c r="D97" s="259" t="n"/>
      <c r="E97" s="259" t="n"/>
      <c r="F97" s="259" t="n"/>
      <c r="G97" s="355" t="inlineStr">
        <is>
          <t>Autoevaluación y Acreditación</t>
        </is>
      </c>
      <c r="H97" s="262" t="n"/>
      <c r="I97" s="262" t="n"/>
      <c r="J97" s="355" t="inlineStr">
        <is>
          <t>Por área</t>
        </is>
      </c>
      <c r="K97" s="259" t="n"/>
      <c r="L97" s="259" t="n"/>
      <c r="M97" s="259" t="n"/>
      <c r="N97" s="259" t="n"/>
      <c r="O97" s="259" t="n"/>
    </row>
    <row r="98" customFormat="1" s="260">
      <c r="C98" s="259" t="n"/>
      <c r="D98" s="259" t="n"/>
      <c r="E98" s="259" t="n"/>
      <c r="F98" s="259" t="n"/>
      <c r="G98" s="355" t="inlineStr">
        <is>
          <t>Comunicaciones</t>
        </is>
      </c>
      <c r="H98" s="262" t="n"/>
      <c r="I98" s="262" t="n"/>
      <c r="J98" s="355" t="inlineStr">
        <is>
          <t>Por Laboratorio</t>
        </is>
      </c>
      <c r="K98" s="259" t="n"/>
      <c r="L98" s="259" t="n"/>
      <c r="M98" s="259" t="n"/>
      <c r="N98" s="259" t="n"/>
      <c r="O98" s="259" t="n"/>
    </row>
    <row r="99" customFormat="1" s="260">
      <c r="C99" s="259" t="n"/>
      <c r="D99" s="259" t="n"/>
      <c r="E99" s="259" t="n"/>
      <c r="F99" s="259" t="n"/>
      <c r="G99" s="355" t="inlineStr">
        <is>
          <t>Formación y Aprendizaje</t>
        </is>
      </c>
      <c r="H99" s="262" t="n"/>
      <c r="I99" s="262" t="n"/>
      <c r="J99" s="355" t="inlineStr">
        <is>
          <t>Otros</t>
        </is>
      </c>
      <c r="K99" s="259" t="n"/>
      <c r="L99" s="259" t="n"/>
      <c r="M99" s="259" t="n"/>
      <c r="N99" s="259" t="n"/>
      <c r="O99" s="259" t="n"/>
    </row>
    <row r="100" customFormat="1" s="260">
      <c r="C100" s="259" t="n"/>
      <c r="D100" s="259" t="n"/>
      <c r="E100" s="259" t="n"/>
      <c r="F100" s="259" t="n"/>
      <c r="G100" s="355" t="inlineStr">
        <is>
          <t>Ciencia, Tecnología e Innovación</t>
        </is>
      </c>
      <c r="H100" s="262" t="n"/>
      <c r="I100" s="262" t="n"/>
      <c r="J100" s="355" t="inlineStr">
        <is>
          <t>No Aplica</t>
        </is>
      </c>
      <c r="K100" s="259" t="n"/>
      <c r="L100" s="259" t="n"/>
      <c r="M100" s="259" t="n"/>
      <c r="N100" s="259" t="n"/>
      <c r="O100" s="259" t="n"/>
    </row>
    <row r="101">
      <c r="G101" s="355" t="inlineStr">
        <is>
          <t>Interacción Social Universitaria</t>
        </is>
      </c>
      <c r="H101" s="262" t="n"/>
      <c r="I101" s="262" t="n"/>
      <c r="J101" s="262" t="n"/>
      <c r="K101" s="259" t="n"/>
      <c r="L101" s="259" t="n"/>
    </row>
    <row r="102">
      <c r="G102" s="355" t="inlineStr">
        <is>
          <t>Bienestar Universitario</t>
        </is>
      </c>
      <c r="H102" s="262" t="n"/>
      <c r="I102" s="262" t="n"/>
      <c r="J102" s="262" t="n"/>
      <c r="K102" s="259" t="n"/>
      <c r="L102" s="259" t="n"/>
    </row>
    <row r="103">
      <c r="G103" s="355" t="inlineStr">
        <is>
          <t>Admisiones y Registro</t>
        </is>
      </c>
      <c r="H103" s="262" t="n"/>
      <c r="I103" s="262" t="n"/>
      <c r="J103" s="262" t="n"/>
      <c r="K103" s="259" t="n"/>
      <c r="L103" s="259" t="n"/>
    </row>
    <row r="104">
      <c r="G104" s="355" t="inlineStr">
        <is>
          <t>Graduados</t>
        </is>
      </c>
      <c r="H104" s="262" t="n"/>
      <c r="I104" s="262" t="n"/>
      <c r="J104" s="262" t="n"/>
      <c r="K104" s="259" t="n"/>
      <c r="L104" s="259" t="n"/>
    </row>
    <row r="105">
      <c r="G105" s="355" t="inlineStr">
        <is>
          <t>Dialogando con el Mundo</t>
        </is>
      </c>
      <c r="H105" s="262" t="n"/>
      <c r="I105" s="262" t="n"/>
      <c r="J105" s="262" t="n"/>
      <c r="K105" s="259" t="n"/>
      <c r="L105" s="259" t="n"/>
    </row>
    <row r="106">
      <c r="G106" s="355" t="inlineStr">
        <is>
          <t>Talento Humano</t>
        </is>
      </c>
      <c r="H106" s="262" t="n"/>
      <c r="I106" s="262" t="n"/>
      <c r="J106" s="262" t="n"/>
      <c r="K106" s="259" t="n"/>
      <c r="L106" s="259" t="n"/>
    </row>
    <row r="107">
      <c r="G107" s="355" t="inlineStr">
        <is>
          <t>Jurídica</t>
        </is>
      </c>
      <c r="H107" s="262" t="n"/>
      <c r="I107" s="262" t="n"/>
      <c r="J107" s="262" t="n"/>
      <c r="K107" s="259" t="n"/>
      <c r="L107" s="259" t="n"/>
    </row>
    <row r="108">
      <c r="G108" s="355" t="inlineStr">
        <is>
          <t>Financiera</t>
        </is>
      </c>
      <c r="H108" s="262" t="n"/>
      <c r="I108" s="262" t="n"/>
      <c r="J108" s="262" t="n"/>
      <c r="K108" s="259" t="n"/>
      <c r="L108" s="259" t="n"/>
    </row>
    <row r="109">
      <c r="G109" s="355" t="inlineStr">
        <is>
          <t>Sistemas y Tecnología</t>
        </is>
      </c>
      <c r="H109" s="262" t="n"/>
      <c r="I109" s="262" t="n"/>
      <c r="J109" s="262" t="n"/>
      <c r="K109" s="259" t="n"/>
      <c r="L109" s="259" t="n"/>
    </row>
    <row r="110">
      <c r="G110" s="355" t="inlineStr">
        <is>
          <t>Bienes y Servicios</t>
        </is>
      </c>
      <c r="H110" s="262" t="n"/>
      <c r="I110" s="262" t="n"/>
      <c r="J110" s="262" t="n"/>
      <c r="K110" s="259" t="n"/>
      <c r="L110" s="259" t="n"/>
    </row>
    <row r="111">
      <c r="G111" s="355" t="inlineStr">
        <is>
          <t>Documental</t>
        </is>
      </c>
      <c r="H111" s="262" t="n"/>
      <c r="I111" s="262" t="n"/>
      <c r="J111" s="262" t="n"/>
    </row>
    <row r="112">
      <c r="G112" s="355" t="inlineStr">
        <is>
          <t>Apoyo Académico</t>
        </is>
      </c>
      <c r="H112" s="262" t="n"/>
      <c r="I112" s="262" t="n"/>
      <c r="J112" s="262" t="n"/>
    </row>
    <row r="113">
      <c r="G113" s="355" t="inlineStr">
        <is>
          <t>Control Interno</t>
        </is>
      </c>
      <c r="H113" s="262" t="n"/>
      <c r="I113" s="262" t="n"/>
      <c r="J113" s="262" t="n"/>
    </row>
    <row r="114">
      <c r="G114" s="355" t="inlineStr">
        <is>
          <t>Control Disciplinario</t>
        </is>
      </c>
      <c r="H114" s="262" t="n"/>
      <c r="I114" s="262" t="n"/>
      <c r="J114" s="262" t="n"/>
    </row>
    <row r="115">
      <c r="G115" s="355" t="inlineStr">
        <is>
          <t>Servicio de Atención al Ciudadano</t>
        </is>
      </c>
      <c r="H115" s="262" t="n"/>
      <c r="I115" s="262" t="n"/>
      <c r="J115" s="262" t="n"/>
    </row>
  </sheetData>
  <sheetProtection selectLockedCells="0" selectUnlockedCells="0" algorithmName="SHA-512" sheet="1" objects="1" insertRows="1" insertHyperlinks="1" autoFilter="1" scenarios="1" formatColumns="1" deleteColumns="1" insertColumns="1" pivotTables="1" deleteRows="1" formatCells="1" saltValue="ZTUmIJW2809c7K7rXbRNHA==" formatRows="1" sort="1" spinCount="100000" hashValue="1cPnZnvuKLxURUlN4dm/yhwSBy+5I95d1nbW6r3BUgoMzOljfIYb2leE7AnNovXvRACirbhQxWhM1s8Y7v7aPA=="/>
  <mergeCells count="84">
    <mergeCell ref="L17:M17"/>
    <mergeCell ref="C72:F72"/>
    <mergeCell ref="B2:C4"/>
    <mergeCell ref="G72:J72"/>
    <mergeCell ref="K72:O72"/>
    <mergeCell ref="C15:O15"/>
    <mergeCell ref="G71:J71"/>
    <mergeCell ref="C73:F73"/>
    <mergeCell ref="J20:K22"/>
    <mergeCell ref="E6:L6"/>
    <mergeCell ref="K71:O71"/>
    <mergeCell ref="C26:O26"/>
    <mergeCell ref="C17:D17"/>
    <mergeCell ref="C16:O16"/>
    <mergeCell ref="J44:O44"/>
    <mergeCell ref="K73:O73"/>
    <mergeCell ref="J59:O59"/>
    <mergeCell ref="M5:O5"/>
    <mergeCell ref="G74:J74"/>
    <mergeCell ref="J60:O60"/>
    <mergeCell ref="K74:O74"/>
    <mergeCell ref="L23:M24"/>
    <mergeCell ref="N23:O24"/>
    <mergeCell ref="C14:D14"/>
    <mergeCell ref="J28:O43"/>
    <mergeCell ref="E14:O14"/>
    <mergeCell ref="M6:O6"/>
    <mergeCell ref="G75:J75"/>
    <mergeCell ref="C20:D22"/>
    <mergeCell ref="E12:H12"/>
    <mergeCell ref="C69:O69"/>
    <mergeCell ref="G77:J77"/>
    <mergeCell ref="C62:O62"/>
    <mergeCell ref="H17:I17"/>
    <mergeCell ref="K12:O12"/>
    <mergeCell ref="G70:J70"/>
    <mergeCell ref="J58:O58"/>
    <mergeCell ref="K70:O70"/>
    <mergeCell ref="E24:G24"/>
    <mergeCell ref="E17:G17"/>
    <mergeCell ref="L20:O20"/>
    <mergeCell ref="C71:F71"/>
    <mergeCell ref="E18:F18"/>
    <mergeCell ref="C27:I60"/>
    <mergeCell ref="C76:F76"/>
    <mergeCell ref="J27:O27"/>
    <mergeCell ref="G76:J76"/>
    <mergeCell ref="P27:P28"/>
    <mergeCell ref="K76:O76"/>
    <mergeCell ref="C77:F77"/>
    <mergeCell ref="P17:P18"/>
    <mergeCell ref="E7:L8"/>
    <mergeCell ref="G19:K19"/>
    <mergeCell ref="E13:O13"/>
    <mergeCell ref="K75:O75"/>
    <mergeCell ref="N17:O17"/>
    <mergeCell ref="C12:D12"/>
    <mergeCell ref="K77:O77"/>
    <mergeCell ref="J23:K24"/>
    <mergeCell ref="C5:D8"/>
    <mergeCell ref="C23:D23"/>
    <mergeCell ref="E23:G23"/>
    <mergeCell ref="L18:M19"/>
    <mergeCell ref="E20:G22"/>
    <mergeCell ref="C70:F70"/>
    <mergeCell ref="C24:D24"/>
    <mergeCell ref="G73:J73"/>
    <mergeCell ref="M7:O7"/>
    <mergeCell ref="E5:L5"/>
    <mergeCell ref="H20:I22"/>
    <mergeCell ref="C10:O11"/>
    <mergeCell ref="E19:F19"/>
    <mergeCell ref="M8:O8"/>
    <mergeCell ref="G18:K18"/>
    <mergeCell ref="C74:F74"/>
    <mergeCell ref="I12:J12"/>
    <mergeCell ref="C18:D19"/>
    <mergeCell ref="J45:O57"/>
    <mergeCell ref="H23:I24"/>
    <mergeCell ref="N18:O19"/>
    <mergeCell ref="C75:F75"/>
    <mergeCell ref="C9:O9"/>
    <mergeCell ref="C13:D13"/>
    <mergeCell ref="J17:K17"/>
  </mergeCells>
  <dataValidations count="5">
    <dataValidation sqref="E20:G22" showDropDown="0" showInputMessage="1" showErrorMessage="1" allowBlank="1" type="list">
      <formula1>$J$92:$J$93</formula1>
    </dataValidation>
    <dataValidation sqref="J20:K22" showDropDown="0" showInputMessage="1" showErrorMessage="1" allowBlank="1" type="list">
      <formula1>$J$94:$J$100</formula1>
    </dataValidation>
    <dataValidation sqref="J17:K17" showDropDown="0" showInputMessage="1" showErrorMessage="1" allowBlank="1" type="list">
      <formula1>$J$89:$J$91</formula1>
    </dataValidation>
    <dataValidation sqref="E12:H12" showDropDown="0" showInputMessage="1" showErrorMessage="1" allowBlank="1" type="list">
      <formula1>$G$89:$G$92</formula1>
    </dataValidation>
    <dataValidation sqref="E13:O13" showDropDown="0" showInputMessage="1" showErrorMessage="1" allowBlank="1" type="list">
      <formula1>$G$93:$G$115</formula1>
    </dataValidation>
  </dataValidations>
  <hyperlinks>
    <hyperlink ref="B2" location="'MATRIZ DE INDICADORES'!A1" display="    REGRESAR"/>
  </hyperlinks>
  <pageMargins left="0.7" right="0.7" top="0.75" bottom="0.75" header="0.3" footer="0.3"/>
  <pageSetup orientation="landscape" paperSize="5" scale="45" fitToHeight="0"/>
  <drawing xmlns:r="http://schemas.openxmlformats.org/officeDocument/2006/relationships" r:id="rId1"/>
  <legacyDrawing xmlns:r="http://schemas.openxmlformats.org/officeDocument/2006/relationships" r:id="anysvml"/>
</worksheet>
</file>

<file path=xl/worksheets/sheet64.xml><?xml version="1.0" encoding="utf-8"?>
<worksheet xmlns="http://schemas.openxmlformats.org/spreadsheetml/2006/main">
  <sheetPr codeName="Hoja144">
    <tabColor rgb="FFEDE394"/>
    <outlinePr summaryBelow="1" summaryRight="1"/>
    <pageSetUpPr fitToPage="1"/>
  </sheetPr>
  <dimension ref="A1:AB98"/>
  <sheetViews>
    <sheetView topLeftCell="A13"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Oportunidad de respuesta en solicitudes contractuales (Publico-Privada)</t>
        </is>
      </c>
      <c r="L12" s="801" t="n"/>
      <c r="M12" s="801" t="n"/>
      <c r="N12" s="801" t="n"/>
      <c r="O12" s="802" t="n"/>
      <c r="P12" s="245" t="n"/>
    </row>
    <row r="13" customFormat="1" s="243">
      <c r="B13" s="245" t="n"/>
      <c r="C13" s="684" t="inlineStr">
        <is>
          <t>PROCESO GESTIÓN</t>
        </is>
      </c>
      <c r="D13" s="802" t="n"/>
      <c r="E13" s="706" t="inlineStr">
        <is>
          <t>Jurídica</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Director(a) de Jurídica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1</v>
      </c>
      <c r="O17" s="802" t="n"/>
      <c r="P17" s="544" t="n"/>
    </row>
    <row r="18" ht="15.75" customFormat="1" customHeight="1" s="243">
      <c r="B18" s="245" t="n"/>
      <c r="C18" s="684" t="inlineStr">
        <is>
          <t>FORMULA</t>
        </is>
      </c>
      <c r="D18" s="800" t="n"/>
      <c r="E18" s="684" t="inlineStr">
        <is>
          <t>NUMERADOR</t>
        </is>
      </c>
      <c r="F18" s="802" t="n"/>
      <c r="G18" s="762" t="inlineStr">
        <is>
          <t># de solicitudes atendidas oportunamente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xml:space="preserve"># de solicitudes recibidas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- 80%</t>
        </is>
      </c>
      <c r="N22" s="329" t="inlineStr">
        <is>
          <t>81% - 100%</t>
        </is>
      </c>
      <c r="O22" s="255" t="inlineStr">
        <is>
          <t>N/A</t>
        </is>
      </c>
      <c r="P22" s="245" t="n"/>
    </row>
    <row r="23" ht="26.25" customFormat="1" customHeight="1" s="243">
      <c r="B23" s="245" t="n"/>
      <c r="C23" s="684" t="inlineStr">
        <is>
          <t>ORIGEN DE DATOS NUMERADOR</t>
        </is>
      </c>
      <c r="D23" s="802" t="n"/>
      <c r="E23" s="475" t="inlineStr">
        <is>
          <t>Base de datos INTEGRADOC</t>
        </is>
      </c>
      <c r="F23" s="801" t="n"/>
      <c r="G23" s="802" t="n"/>
      <c r="H23" s="818" t="inlineStr">
        <is>
          <t>FRECUENCIA DE LA MEDICIÓN</t>
        </is>
      </c>
      <c r="I23" s="800" t="n"/>
      <c r="J23" s="762" t="inlineStr">
        <is>
          <t>TRIMESTRAL</t>
        </is>
      </c>
      <c r="K23" s="800" t="n"/>
      <c r="L23" s="684" t="inlineStr">
        <is>
          <t>FRECUENCIA DE RESULTADO</t>
        </is>
      </c>
      <c r="M23" s="800" t="n"/>
      <c r="N23" s="762" t="inlineStr">
        <is>
          <t>TRIMESTRAL</t>
        </is>
      </c>
      <c r="O23" s="800" t="n"/>
      <c r="P23" s="245" t="n"/>
    </row>
    <row r="24" ht="26.25" customFormat="1" customHeight="1" s="243">
      <c r="B24" s="245" t="n"/>
      <c r="C24" s="684" t="inlineStr">
        <is>
          <t>ORIGEN DE DATOS DENOMINADOR</t>
        </is>
      </c>
      <c r="D24" s="802" t="n"/>
      <c r="E24" s="475" t="inlineStr">
        <is>
          <t>Base de datos INTEGRADOC</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51.75" customFormat="1" customHeight="1" s="243">
      <c r="B28" s="245" t="n"/>
      <c r="C28" s="803" t="n"/>
      <c r="I28" s="804" t="n"/>
      <c r="J28" s="394" t="inlineStr">
        <is>
          <t>I TRIMESTRE
Al realizar el análisis de la información, la dirección jurídica cumple en tiempos con todas las solicitudes elevadas por las dependencias de la universidad de Cundinamarca en lo que refiere a procesos contractuales de invitación público-privada lo cual puede obedecer que estos procesos por su cuantía requieren prioridad y celeridad en su acompañamiento
II TRIMESTRE
En el segundo trimestre del año se observa un buen cumplimiento en la respuesta a los requerimientos salvo dos de ellas, las cuales no son atribuibles a la Dirección Jurídica puesto que ambas fueron devueltas al solicitante.
III TRIMESTRE
Al realizar el análisis de la información, la dirección jurídica cumple en tiempos con todas las solicitudes elevadas por las dependencias de la universidad de Cundinamarca en lo que refiere a procesos contractuales de invitación público-privada lo cual puede obedecer que estos procesos por su cuantía requieren prioridad y celeridad en su acompañamiento;
En el tercer trimestre del año se observa un cumplimiento en términos del 100% de los requerimientos remitidos a la Dirección Jurídica.</t>
        </is>
      </c>
      <c r="O28" s="804" t="n"/>
    </row>
    <row r="29" ht="42" customFormat="1" customHeight="1" s="243">
      <c r="B29" s="245" t="n"/>
      <c r="C29" s="803" t="n"/>
      <c r="I29" s="804" t="n"/>
      <c r="O29" s="804" t="n"/>
      <c r="P29" s="245" t="n"/>
    </row>
    <row r="30" ht="53.25" customFormat="1" customHeight="1" s="243">
      <c r="B30" s="245" t="n"/>
      <c r="C30" s="803" t="n"/>
      <c r="I30" s="804" t="n"/>
      <c r="O30" s="804" t="n"/>
      <c r="P30" s="245" t="n"/>
    </row>
    <row r="31" ht="52.5" customFormat="1" customHeight="1" s="243">
      <c r="B31" s="245" t="n"/>
      <c r="C31" s="803" t="n"/>
      <c r="I31" s="804" t="n"/>
      <c r="O31" s="804" t="n"/>
      <c r="P31" s="245" t="n"/>
    </row>
    <row r="32" ht="52.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I TRIMESTRE
Al haber cumplido a cabalidad con la verificación en términos, no se formulan acciones.
II TRIMESTRE
Se exhortará a las dependencias solicitantes cumplir con los términos de respuesta a las devoluciones u observaciones que se realicen en el proceso.
III TRIMESTRE
Al haber cumplido a cabalidad con la verificación en términos, no se formulan acciones;
Se exhortará a las dependencias solicitantes cumplir con los términos de respuesta a las devoluciones u observaciones que se realicen en el proceso.</t>
        </is>
      </c>
      <c r="O35" s="804" t="n"/>
      <c r="P35" s="245" t="n"/>
    </row>
    <row r="36" ht="34.5" customFormat="1" customHeight="1" s="243">
      <c r="B36" s="245" t="n"/>
      <c r="C36" s="803" t="n"/>
      <c r="I36" s="804" t="n"/>
      <c r="O36" s="804" t="n"/>
      <c r="P36" s="245" t="n"/>
    </row>
    <row r="37" ht="29.25" customFormat="1" customHeight="1" s="243">
      <c r="B37" s="245" t="n"/>
      <c r="C37" s="803" t="n"/>
      <c r="I37" s="804" t="n"/>
      <c r="O37" s="804" t="n"/>
      <c r="P37" s="245" t="n"/>
    </row>
    <row r="38" ht="29.25" customFormat="1" customHeight="1" s="243">
      <c r="B38" s="245" t="n"/>
      <c r="C38" s="803" t="n"/>
      <c r="I38" s="804" t="n"/>
      <c r="O38" s="804" t="n"/>
      <c r="P38" s="245" t="n"/>
    </row>
    <row r="39" ht="31.5" customFormat="1" customHeight="1" s="243">
      <c r="B39" s="245" t="n"/>
      <c r="C39" s="803" t="n"/>
      <c r="I39" s="804" t="n"/>
      <c r="O39" s="804" t="n"/>
      <c r="P39" s="245" t="n"/>
    </row>
    <row r="40" ht="30.7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27.75" customFormat="1" customHeight="1" s="247">
      <c r="B47" s="246" t="n"/>
      <c r="C47" s="763">
        <f>G18</f>
        <v/>
      </c>
      <c r="D47" s="762" t="n">
        <v>44</v>
      </c>
      <c r="E47" s="762" t="n">
        <v>22</v>
      </c>
      <c r="F47" s="762" t="n">
        <v>56</v>
      </c>
      <c r="G47" s="762" t="n"/>
      <c r="H47" s="762" t="n"/>
      <c r="I47" s="762" t="n"/>
      <c r="J47" s="762" t="n"/>
      <c r="K47" s="762" t="n"/>
      <c r="L47" s="762" t="n"/>
      <c r="M47" s="762" t="n"/>
      <c r="N47" s="762" t="n"/>
      <c r="O47" s="762" t="n"/>
      <c r="P47" s="246" t="n"/>
    </row>
    <row r="48" ht="29.25" customFormat="1" customHeight="1" s="247">
      <c r="B48" s="246" t="n"/>
      <c r="C48" s="763">
        <f>G19</f>
        <v/>
      </c>
      <c r="D48" s="762" t="n">
        <v>44</v>
      </c>
      <c r="E48" s="762" t="n">
        <v>24</v>
      </c>
      <c r="F48" s="762" t="n">
        <v>56</v>
      </c>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TfMVAOl72nCzW3/CVXDS6Q==" formatRows="1" sort="1" spinCount="100000" hashValue="fuibu4EFg7REfk4xGDSamLImWUColJZDTr+Fj4C9noGHnKzWQx7BMgQVGwlpgJXSRQF9aZHvrn7zphnFEbrdWQ=="/>
  <mergeCells count="84">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65.xml><?xml version="1.0" encoding="utf-8"?>
<worksheet xmlns="http://schemas.openxmlformats.org/spreadsheetml/2006/main">
  <sheetPr codeName="Hoja145">
    <tabColor rgb="FFEDE394"/>
    <outlinePr summaryBelow="1" summaryRight="1"/>
    <pageSetUpPr fitToPage="1"/>
  </sheetPr>
  <dimension ref="A1:AB93"/>
  <sheetViews>
    <sheetView topLeftCell="A16"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827" t="inlineStr">
        <is>
          <t>Apoyo</t>
        </is>
      </c>
      <c r="F12" s="828" t="n"/>
      <c r="G12" s="828" t="n"/>
      <c r="H12" s="829" t="n"/>
      <c r="I12" s="763" t="inlineStr">
        <is>
          <t>NOMBRE DEL INDICADOR</t>
        </is>
      </c>
      <c r="J12" s="802" t="n"/>
      <c r="K12" s="550" t="inlineStr">
        <is>
          <t>Cobertura de las capacitaciones</t>
        </is>
      </c>
      <c r="L12" s="808" t="n"/>
      <c r="M12" s="808" t="n"/>
      <c r="N12" s="808" t="n"/>
      <c r="O12" s="807" t="n"/>
      <c r="P12" s="245" t="n"/>
    </row>
    <row r="13" customFormat="1" s="243">
      <c r="B13" s="245" t="n"/>
      <c r="C13" s="684" t="inlineStr">
        <is>
          <t>PROCESO GESTIÓN</t>
        </is>
      </c>
      <c r="D13" s="802" t="n"/>
      <c r="E13" s="643" t="inlineStr">
        <is>
          <t>Talento Humano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643" t="inlineStr">
        <is>
          <t>Director(a) de Talento Humano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642" t="n">
        <v>0.8</v>
      </c>
      <c r="O17" s="802" t="n"/>
      <c r="P17" s="544" t="n"/>
    </row>
    <row r="18" ht="15.75" customFormat="1" customHeight="1" s="243">
      <c r="B18" s="245" t="n"/>
      <c r="C18" s="684" t="inlineStr">
        <is>
          <t>FORMULA</t>
        </is>
      </c>
      <c r="D18" s="800" t="n"/>
      <c r="E18" s="684" t="inlineStr">
        <is>
          <t>NUMERADOR</t>
        </is>
      </c>
      <c r="F18" s="802" t="n"/>
      <c r="G18" s="762" t="inlineStr">
        <is>
          <t>Número de personas capacitadas*100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Número total de empleados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27" customFormat="1" customHeight="1" s="243">
      <c r="B22" s="245" t="n"/>
      <c r="C22" s="806" t="n"/>
      <c r="D22" s="807" t="n"/>
      <c r="E22" s="806" t="n"/>
      <c r="F22" s="808" t="n"/>
      <c r="G22" s="807" t="n"/>
      <c r="H22" s="806" t="n"/>
      <c r="I22" s="807" t="n"/>
      <c r="J22" s="806" t="n"/>
      <c r="K22" s="807" t="n"/>
      <c r="L22" s="327" t="inlineStr">
        <is>
          <t>0 - 50%</t>
        </is>
      </c>
      <c r="M22" s="328" t="inlineStr">
        <is>
          <t>51% - 70%</t>
        </is>
      </c>
      <c r="N22" s="329" t="inlineStr">
        <is>
          <t>71% - 80%</t>
        </is>
      </c>
      <c r="O22" s="255" t="inlineStr">
        <is>
          <t>81% - 100%</t>
        </is>
      </c>
      <c r="P22" s="245" t="n"/>
    </row>
    <row r="23" ht="26.25" customFormat="1" customHeight="1" s="243">
      <c r="B23" s="245" t="n"/>
      <c r="C23" s="684" t="inlineStr">
        <is>
          <t>ORIGEN DE DATOS NUMERADOR</t>
        </is>
      </c>
      <c r="D23" s="802" t="n"/>
      <c r="E23" s="475" t="inlineStr">
        <is>
          <t>Listado de asistencia</t>
        </is>
      </c>
      <c r="F23" s="801" t="n"/>
      <c r="G23" s="802" t="n"/>
      <c r="H23" s="818" t="inlineStr">
        <is>
          <t>FRECUENCIA DE LA MEDICIÓN</t>
        </is>
      </c>
      <c r="I23" s="800" t="n"/>
      <c r="J23" s="762" t="inlineStr">
        <is>
          <t>TRIMESTRAL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 xml:space="preserve">base de empleados </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22.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36.75" customFormat="1" customHeight="1" s="243">
      <c r="B28" s="245" t="n"/>
      <c r="C28" s="803" t="n"/>
      <c r="I28" s="804" t="n"/>
      <c r="J28" s="394" t="inlineStr">
        <is>
          <t xml:space="preserve">TRIMESTRE I : Se esta adelantando el proceso de contratación para ofrecer las capacitaciones a partir del segundo trimestre.
TRIMESTRE II : Se han realizado dos capacitaciones virtualmente, garantizando la participación del personal administrativo.
TRIMESTRE III : El proceso de capacitación se esta ejecutando en el Segundo semestre de la vigencia actual, por lo cual, es de resaltar la participación del personal administrativo en los eventos de capacitación programados virtualmente, dando un cumplimiento del indicador de un 99%, siendo ventaja la elaboración de las misma de forma virtual por la plataforma Teams, garantizando la participación de un mayor numero de personas.
</t>
        </is>
      </c>
      <c r="O28" s="804" t="n"/>
    </row>
    <row r="29" ht="36.75" customFormat="1" customHeight="1" s="243">
      <c r="B29" s="245" t="n"/>
      <c r="C29" s="803" t="n"/>
      <c r="I29" s="804" t="n"/>
      <c r="O29" s="804" t="n"/>
      <c r="P29" s="245" t="n"/>
    </row>
    <row r="30" ht="36.75" customFormat="1" customHeight="1" s="243">
      <c r="B30" s="245" t="n"/>
      <c r="C30" s="803" t="n"/>
      <c r="I30" s="804" t="n"/>
      <c r="O30" s="804" t="n"/>
      <c r="P30" s="245" t="n"/>
    </row>
    <row r="31" ht="33.75" customFormat="1" customHeight="1" s="243">
      <c r="B31" s="245" t="n"/>
      <c r="C31" s="803" t="n"/>
      <c r="I31" s="804" t="n"/>
      <c r="J31" s="808" t="n"/>
      <c r="K31" s="808" t="n"/>
      <c r="L31" s="808" t="n"/>
      <c r="M31" s="808" t="n"/>
      <c r="N31" s="808" t="n"/>
      <c r="O31" s="807" t="n"/>
      <c r="P31" s="245" t="n"/>
    </row>
    <row r="32" ht="36.75" customFormat="1" customHeight="1" s="243">
      <c r="B32" s="245" t="n"/>
      <c r="C32" s="803" t="n"/>
      <c r="I32" s="804" t="n"/>
      <c r="J32" s="400" t="inlineStr">
        <is>
          <t>ACCIÓN FORMULADA</t>
        </is>
      </c>
      <c r="O32" s="804" t="n"/>
      <c r="P32" s="245" t="n"/>
    </row>
    <row r="33" ht="36.75" customFormat="1" customHeight="1" s="243">
      <c r="B33" s="245" t="n"/>
      <c r="C33" s="803" t="n"/>
      <c r="I33" s="804" t="n"/>
      <c r="J33" s="394" t="inlineStr">
        <is>
          <t>TRIMESTRE I : Realizar las capacitaciones a partir del segundo trimestre del año en curso
TRIMESTRE II : Realizar las capacitaciones restantes a partir del segundo semestre del año en curso.
TRIMESTRE III: Terminar de ejecutar los eventos de capacitación, garantizando la participación total del personal administrativo.</t>
        </is>
      </c>
      <c r="O33" s="804" t="n"/>
      <c r="P33" s="245" t="n"/>
    </row>
    <row r="34" ht="36.75" customFormat="1" customHeight="1" s="243">
      <c r="B34" s="245" t="n"/>
      <c r="C34" s="803" t="n"/>
      <c r="I34" s="804" t="n"/>
      <c r="O34" s="804" t="n"/>
      <c r="P34" s="245" t="n"/>
    </row>
    <row r="35" ht="8.25" customFormat="1" customHeight="1" s="243">
      <c r="B35" s="245" t="n"/>
      <c r="C35" s="803" t="n"/>
      <c r="I35" s="804" t="n"/>
      <c r="J35" s="808" t="n"/>
      <c r="K35" s="808" t="n"/>
      <c r="L35" s="808" t="n"/>
      <c r="M35" s="808" t="n"/>
      <c r="N35" s="808" t="n"/>
      <c r="O35" s="807" t="n"/>
      <c r="P35" s="245" t="n"/>
    </row>
    <row r="36" ht="15.75" customFormat="1" customHeight="1" s="243">
      <c r="B36" s="245" t="n"/>
      <c r="C36" s="803" t="n"/>
      <c r="I36" s="804" t="n"/>
      <c r="J36" s="400" t="inlineStr">
        <is>
          <t xml:space="preserve">RESPONSABLE </t>
        </is>
      </c>
      <c r="O36" s="804" t="n"/>
      <c r="P36" s="245" t="n"/>
    </row>
    <row r="37" ht="15.75" customFormat="1" customHeight="1" s="243">
      <c r="B37" s="245" t="n"/>
      <c r="C37" s="803" t="n"/>
      <c r="I37" s="804" t="n"/>
      <c r="J37" s="402">
        <f>E14</f>
        <v/>
      </c>
      <c r="O37" s="804" t="n"/>
      <c r="P37" s="245" t="n"/>
    </row>
    <row r="38" ht="16.5" customFormat="1" customHeight="1" s="243">
      <c r="B38" s="245" t="n"/>
      <c r="C38" s="806" t="n"/>
      <c r="D38" s="808" t="n"/>
      <c r="E38" s="808" t="n"/>
      <c r="F38" s="808" t="n"/>
      <c r="G38" s="808" t="n"/>
      <c r="H38" s="808" t="n"/>
      <c r="I38" s="807" t="n"/>
      <c r="J38" s="418" t="n"/>
      <c r="K38" s="808" t="n"/>
      <c r="L38" s="808" t="n"/>
      <c r="M38" s="808" t="n"/>
      <c r="N38" s="808" t="n"/>
      <c r="O38" s="807" t="n"/>
      <c r="P38" s="245" t="n"/>
    </row>
    <row r="39" ht="16.5" customFormat="1" customHeight="1" s="243">
      <c r="B39" s="245" t="n"/>
      <c r="C39" s="319" t="n"/>
      <c r="D39" s="319" t="n"/>
      <c r="E39" s="319" t="n"/>
      <c r="F39" s="319" t="n"/>
      <c r="G39" s="319" t="n"/>
      <c r="H39" s="319" t="n"/>
      <c r="I39" s="319" t="n"/>
      <c r="J39" s="319" t="n"/>
      <c r="K39" s="319" t="n"/>
      <c r="L39" s="319" t="n"/>
      <c r="M39" s="319" t="n"/>
      <c r="N39" s="319" t="n"/>
      <c r="O39" s="319" t="n"/>
      <c r="P39" s="245" t="n"/>
    </row>
    <row r="40" ht="15" customFormat="1" customHeight="1" s="247">
      <c r="B40" s="246" t="n"/>
      <c r="C40" s="819" t="inlineStr">
        <is>
          <t>PERIODO DE EVALUACIÓN</t>
        </is>
      </c>
      <c r="D40" s="808" t="n"/>
      <c r="E40" s="808" t="n"/>
      <c r="F40" s="808" t="n"/>
      <c r="G40" s="808" t="n"/>
      <c r="H40" s="808" t="n"/>
      <c r="I40" s="808" t="n"/>
      <c r="J40" s="808" t="n"/>
      <c r="K40" s="808" t="n"/>
      <c r="L40" s="808" t="n"/>
      <c r="M40" s="808" t="n"/>
      <c r="N40" s="808" t="n"/>
      <c r="O40" s="807" t="n"/>
      <c r="P40" s="246" t="n"/>
    </row>
    <row r="41" customFormat="1" s="247">
      <c r="B41" s="246" t="n"/>
      <c r="C41" s="684" t="inlineStr">
        <is>
          <t>MES</t>
        </is>
      </c>
      <c r="D41" s="762">
        <f>IF(J23="MENSUAL","ENERO",IF(J23="TRIMESTRAL","MARZO",IF(J23="SEMESTRAL","JUNIO",IF(J23="ANUAL",YEAR(TODAY()),""))))</f>
        <v/>
      </c>
      <c r="E41" s="762">
        <f>IF(J23="MENSUAL","FEBRERO",IF(J23="TRIMESTRAL","JUNIO",IF(J23="SEMESTRAL","DICIEMBRE","")))</f>
        <v/>
      </c>
      <c r="F41" s="762">
        <f>IF(J23="MENSUAL","MARZO",IF(J23="TRIMESTRAL","SEPTIEMBRE",""))</f>
        <v/>
      </c>
      <c r="G41" s="762">
        <f>IF(J23="MENSUAL","ABRIL",IF(J23="TRIMESTRAL","DICIEMBRE",""))</f>
        <v/>
      </c>
      <c r="H41" s="762">
        <f>IF(J23="MENSUAL","MAYO","")</f>
        <v/>
      </c>
      <c r="I41" s="762">
        <f>IF(J23="MENSUAL","JUNIO","")</f>
        <v/>
      </c>
      <c r="J41" s="762">
        <f>IF(J23="MENSUAL","JULIO","")</f>
        <v/>
      </c>
      <c r="K41" s="762">
        <f>IF(J23="MENSUAL","AGOSTO","")</f>
        <v/>
      </c>
      <c r="L41" s="762">
        <f>IF(J23="MENSUAL","SEPTIEMBRE","")</f>
        <v/>
      </c>
      <c r="M41" s="762">
        <f>IF(J23="MENSUAL","OCTUBRE","")</f>
        <v/>
      </c>
      <c r="N41" s="762">
        <f>IF(J23="MENSUAL","NOVIEMBRE","")</f>
        <v/>
      </c>
      <c r="O41" s="762">
        <f>IF(J23="MENSUAL","DICIEMBRE","")</f>
        <v/>
      </c>
      <c r="P41" s="246" t="n"/>
    </row>
    <row r="42" ht="30" customFormat="1" customHeight="1" s="247">
      <c r="B42" s="246" t="n"/>
      <c r="C42" s="763">
        <f>G18</f>
        <v/>
      </c>
      <c r="D42" s="762" t="n">
        <v>0</v>
      </c>
      <c r="E42" s="762" t="n">
        <v>406</v>
      </c>
      <c r="F42" s="762" t="n">
        <v>475</v>
      </c>
      <c r="G42" s="762" t="n"/>
      <c r="H42" s="762" t="n"/>
      <c r="I42" s="762" t="n"/>
      <c r="J42" s="762" t="n"/>
      <c r="K42" s="762" t="n"/>
      <c r="L42" s="762" t="n"/>
      <c r="M42" s="762" t="n"/>
      <c r="N42" s="762" t="n"/>
      <c r="O42" s="762" t="n"/>
      <c r="P42" s="246" t="n"/>
    </row>
    <row r="43" ht="30" customFormat="1" customHeight="1" s="247">
      <c r="B43" s="246" t="n"/>
      <c r="C43" s="763">
        <f>G19</f>
        <v/>
      </c>
      <c r="D43" s="762">
        <f>400+125</f>
        <v/>
      </c>
      <c r="E43" s="762" t="n">
        <v>541</v>
      </c>
      <c r="F43" s="762">
        <f>154+327</f>
        <v/>
      </c>
      <c r="G43" s="762" t="n"/>
      <c r="H43" s="762" t="n"/>
      <c r="I43" s="762" t="n"/>
      <c r="J43" s="762" t="n"/>
      <c r="K43" s="762" t="n"/>
      <c r="L43" s="762" t="n"/>
      <c r="M43" s="762" t="n"/>
      <c r="N43" s="762" t="n"/>
      <c r="O43" s="762" t="n"/>
      <c r="P43" s="248" t="n"/>
    </row>
    <row r="44" customFormat="1" s="247">
      <c r="B44" s="246" t="n"/>
      <c r="C44" s="344" t="inlineStr">
        <is>
          <t xml:space="preserve">VALOR </t>
        </is>
      </c>
      <c r="D44" s="265">
        <f>IFERROR(IF($E$17=1,D42/D43,IF($E$17=2,D42,"")),"")</f>
        <v/>
      </c>
      <c r="E44" s="265">
        <f>IFERROR(IF($E$17=1,E42/E43,IF($E$17=2,E42,"")),"")</f>
        <v/>
      </c>
      <c r="F44" s="265">
        <f>IFERROR(IF($E$17=1,F42/F43,IF($E$17=2,F42,"")),"")</f>
        <v/>
      </c>
      <c r="G44" s="265">
        <f>IFERROR(IF($E$17=1,G42/G43,IF($E$17=2,G42,"")),"")</f>
        <v/>
      </c>
      <c r="H44" s="265">
        <f>IFERROR(IF($E$17=1,H42/H43,IF($E$17=2,H42,"")),"")</f>
        <v/>
      </c>
      <c r="I44" s="265">
        <f>IFERROR(IF($E$17=1,I42/I43,IF($E$17=2,I42,"")),"")</f>
        <v/>
      </c>
      <c r="J44" s="265">
        <f>IFERROR(IF($E$17=1,J42/J43,IF($E$17=2,J42,"")),"")</f>
        <v/>
      </c>
      <c r="K44" s="265">
        <f>IFERROR(IF($E$17=1,K42/K43,IF($E$17=2,K42,"")),"")</f>
        <v/>
      </c>
      <c r="L44" s="265">
        <f>IFERROR(IF($E$17=1,L42/L43,IF($E$17=2,L42,"")),"")</f>
        <v/>
      </c>
      <c r="M44" s="265">
        <f>IFERROR(IF($E$17=1,M42/M43,IF($E$17=2,M42,"")),"")</f>
        <v/>
      </c>
      <c r="N44" s="265">
        <f>IFERROR(IF($E$17=1,N42/N43,IF($E$17=2,N42,"")),"")</f>
        <v/>
      </c>
      <c r="O44" s="265">
        <f>IFERROR(IF($E$17=1,O42/O43,IF($E$17=2,O42,"")),"")</f>
        <v/>
      </c>
      <c r="P44" s="246" t="n"/>
    </row>
    <row r="45" customFormat="1" s="247">
      <c r="B45" s="246" t="n"/>
      <c r="C45" s="347" t="inlineStr">
        <is>
          <t>META PONDERADA</t>
        </is>
      </c>
      <c r="D45"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45" s="265">
        <f>IF(AND(N23="ANUAL",J23="MENSUAL"),N17/12+D45,IF(AND(N23="ANUAL",J23="TRIMESTRAL"),N17/4+D45,IF(AND(N23="ANUAL",J23="SEMESTRAL"),N17/2+D45,IF(AND(N23="SEMESTRAL",J23="MENSUAL"),N17/6+D45,IF(AND(N23="SEMESTRAL",J23="TRIMESTRAL"),N17/2+D45,IF(AND(N23="SEMESTRAL",J23="SEMESTRAL"),N17,IF(AND(N23="TRIMESTRAL",J23="MENSUAL"),N17/3+D45,IF(AND(N23="TRIMESTRAL",J23="TRIMESTRAL"),N17,IF(AND(N23="MENSUAL",J23="MENSUAL"),N17,"")))))))))</f>
        <v/>
      </c>
      <c r="F45" s="265">
        <f>IF(AND(N23="ANUAL",J23="MENSUAL"),N17/12+E45,IF(AND(N23="ANUAL",J23="TRIMESTRAL"),N17/4+E45,IF(AND(N23="SEMESTRAL",J23="MENSUAL"),N17/6+E45,IF(AND(N23="SEMESTRAL",J23="TRIMESTRAL"),N17/2,IF(AND(N23="TRIMESTRAL",J23="MENSUAL"),N17/3+E45,IF(AND(N23="TRIMESTRAL",J23="TRIMESTRAL"),N17,IF(AND(N23="MENSUAL",J23="MENSUAL"),N17,"")))))))</f>
        <v/>
      </c>
      <c r="G45" s="265">
        <f>IF(AND(N23="ANUAL",J23="MENSUAL"),N17/12+F45,IF(AND(N23="ANUAL",J23="TRIMESTRAL"),N17/4+F45,IF(AND(N23="SEMESTRAL",J23="MENSUAL"),N17/6+F45,IF(AND(N23="SEMESTRAL",J23="TRIMESTRAL"),N17/2+F45,IF(AND(N23="TRIMESTRAL",J23="MENSUAL"),N17/3,IF(AND(N23="TRIMESTRAL",J23="TRIMESTRAL"),N17,IF(AND(N23="MENSUAL",J23="MENSUAL"),N17,"")))))))</f>
        <v/>
      </c>
      <c r="H45" s="265">
        <f>IF(AND($N$23="ANUAL",$J$23="MENSUAL"),$N$17/12+G45,IF(AND(N23="SEMESTRAL",J23="MENSUAL"),N17/6+G45,IF(AND(N23="TRIMESTRAL",J23="MENSUAL"),N17/3+G45,IF(AND(N23="MENSUAL",J23="MENSUAL"),N17,""))))</f>
        <v/>
      </c>
      <c r="I45" s="265">
        <f>IF(AND($N$23="ANUAL",$J$23="MENSUAL"),$N$17/12+H45,IF(AND(N23="SEMESTRAL",J23="MENSUAL"),N17/6+H45,IF(AND(N23="TRIMESTRAL",J23="MENSUAL"),N17/3+H45,IF(AND(N23="MENSUAL",J23="MENSUAL"),N17,""))))</f>
        <v/>
      </c>
      <c r="J45" s="265">
        <f>IF(AND($N$23="ANUAL",$J$23="MENSUAL"),$N$17/12+I45,IF(AND(N23="SEMESTRAL",J23="MENSUAL"),N17/6,IF(AND(N23="TRIMESTRAL",J23="MENSUAL"),N17/3,IF(AND(N23="MENSUAL",J23="MENSUAL"),N17,""))))</f>
        <v/>
      </c>
      <c r="K45" s="265">
        <f>IF(AND($N$23="ANUAL",$J$23="MENSUAL"),$N$17/12+J45,IF(AND(N23="SEMESTRAL",J23="MENSUAL"),N17/6+J45,IF(AND(N23="TRIMESTRAL",J23="MENSUAL"),N17/3+J45,IF(AND(N23="MENSUAL",J23="MENSUAL"),N17,""))))</f>
        <v/>
      </c>
      <c r="L45" s="265">
        <f>IF(AND($N$23="ANUAL",$J$23="MENSUAL"),$N$17/12+K45,IF(AND(N23="SEMESTRAL",J23="MENSUAL"),N17/6+K45,IF(AND(N23="TRIMESTRAL",J23="MENSUAL"),N17/3+K45,IF(AND(N23="MENSUAL",J23="MENSUAL"),N17,""))))</f>
        <v/>
      </c>
      <c r="M45" s="265">
        <f>IF(AND($N$23="ANUAL",$J$23="MENSUAL"),$N$17/12+L45,IF(AND(N23="SEMESTRAL",J23="MENSUAL"),N17/6+L45,IF(AND(N23="TRIMESTRAL",J23="MENSUAL"),N17/3,IF(AND(N23="MENSUAL",J23="MENSUAL"),N17,""))))</f>
        <v/>
      </c>
      <c r="N45" s="265">
        <f>IF(AND($N$23="ANUAL",$J$23="MENSUAL"),$N$17/12+M45,IF(AND(N23="SEMESTRAL",J23="MENSUAL"),N17/6+M45,IF(AND(N23="TRIMESTRAL",J23="MENSUAL"),N17/3+M45,IF(AND(N23="MENSUAL",J23="MENSUAL"),N17,""))))</f>
        <v/>
      </c>
      <c r="O45" s="265">
        <f>IF(AND($N$23="ANUAL",$J$23="MENSUAL"),$N$17/12+N45,IF(AND(N23="SEMESTRAL",J23="MENSUAL"),N17/6+N45,IF(AND(N23="TRIMESTRAL",J23="MENSUAL"),N17/3+N45,IF(AND(N23="MENSUAL",J23="MENSUAL"),N17,""))))</f>
        <v/>
      </c>
      <c r="P45" s="246" t="n"/>
    </row>
    <row r="46" customFormat="1" s="247">
      <c r="B46" s="246" t="n"/>
      <c r="C46" s="319" t="n"/>
      <c r="D46" s="319" t="n"/>
      <c r="E46" s="319" t="n"/>
      <c r="F46" s="319" t="n"/>
      <c r="G46" s="319" t="n"/>
      <c r="H46" s="319" t="n"/>
      <c r="I46" s="319" t="n"/>
      <c r="J46" s="319" t="n"/>
      <c r="K46" s="319" t="n"/>
      <c r="L46" s="319" t="n"/>
      <c r="M46" s="319" t="n"/>
      <c r="N46" s="319" t="n"/>
      <c r="O46" s="319" t="n"/>
      <c r="P46" s="246" t="n"/>
    </row>
    <row r="47" customFormat="1" s="317">
      <c r="A47" s="316" t="n"/>
      <c r="B47" s="318" t="n"/>
      <c r="C47" s="779" t="inlineStr">
        <is>
          <t>NIVEL DE SEGREGACIÓN *</t>
        </is>
      </c>
      <c r="D47" s="805" t="n"/>
      <c r="E47" s="805" t="n"/>
      <c r="F47" s="805" t="n"/>
      <c r="G47" s="805" t="n"/>
      <c r="H47" s="805" t="n"/>
      <c r="I47" s="805" t="n"/>
      <c r="J47" s="805" t="n"/>
      <c r="K47" s="805" t="n"/>
      <c r="L47" s="805" t="n"/>
      <c r="M47" s="805" t="n"/>
      <c r="N47" s="805" t="n"/>
      <c r="O47" s="800" t="n"/>
      <c r="P47" s="318" t="n"/>
      <c r="Q47" s="316" t="n"/>
      <c r="R47" s="316" t="n"/>
      <c r="S47" s="316" t="n"/>
      <c r="T47" s="316" t="n"/>
      <c r="U47" s="316" t="n"/>
      <c r="V47" s="316" t="n"/>
      <c r="W47" s="316" t="n"/>
      <c r="X47" s="316" t="n"/>
      <c r="Y47" s="316" t="n"/>
      <c r="Z47" s="316" t="n"/>
      <c r="AA47" s="316" t="n"/>
      <c r="AB47" s="316" t="n"/>
    </row>
    <row r="48" customFormat="1" s="317">
      <c r="A48" s="316" t="n"/>
      <c r="B48" s="318" t="n"/>
      <c r="C48" s="781" t="inlineStr">
        <is>
          <t>UNIDAD SEGREGADA (Ej. Facultad, Programa Académico, Área)</t>
        </is>
      </c>
      <c r="D48" s="820" t="n"/>
      <c r="E48" s="820" t="n"/>
      <c r="F48" s="821" t="n"/>
      <c r="G48" s="781" t="inlineStr">
        <is>
          <t>RESULTADO</t>
        </is>
      </c>
      <c r="H48" s="820" t="n"/>
      <c r="I48" s="820" t="n"/>
      <c r="J48" s="821" t="n"/>
      <c r="K48" s="781" t="inlineStr">
        <is>
          <t>ANALISIS DE DATOS SEGREGADO</t>
        </is>
      </c>
      <c r="L48" s="820" t="n"/>
      <c r="M48" s="820" t="n"/>
      <c r="N48" s="820" t="n"/>
      <c r="O48" s="821" t="n"/>
      <c r="P48" s="318" t="n"/>
      <c r="Q48" s="316" t="n"/>
      <c r="R48" s="316" t="n"/>
      <c r="S48" s="316" t="n"/>
      <c r="T48" s="316" t="n"/>
      <c r="U48" s="316" t="n"/>
      <c r="V48" s="316" t="n"/>
      <c r="W48" s="316" t="n"/>
      <c r="X48" s="316" t="n"/>
      <c r="Y48" s="316" t="n"/>
      <c r="Z48" s="316" t="n"/>
      <c r="AA48" s="316" t="n"/>
      <c r="AB48" s="316" t="n"/>
    </row>
    <row r="49" customFormat="1" s="317">
      <c r="A49" s="316" t="n"/>
      <c r="B49" s="318" t="n"/>
      <c r="C49" s="785" t="n"/>
      <c r="D49" s="820" t="n"/>
      <c r="E49" s="820" t="n"/>
      <c r="F49" s="821" t="n"/>
      <c r="G49" s="392" t="n"/>
      <c r="H49" s="820" t="n"/>
      <c r="I49" s="820" t="n"/>
      <c r="J49" s="821" t="n"/>
      <c r="K49" s="785" t="n"/>
      <c r="L49" s="820" t="n"/>
      <c r="M49" s="820" t="n"/>
      <c r="N49" s="820" t="n"/>
      <c r="O49" s="821" t="n"/>
      <c r="P49" s="318" t="n"/>
      <c r="Q49" s="316" t="n"/>
      <c r="R49" s="316" t="n"/>
      <c r="S49" s="316" t="n"/>
      <c r="T49" s="316" t="n"/>
      <c r="U49" s="316" t="n"/>
      <c r="V49" s="316" t="n"/>
      <c r="W49" s="316" t="n"/>
      <c r="X49" s="316" t="n"/>
      <c r="Y49" s="316" t="n"/>
      <c r="Z49" s="316" t="n"/>
      <c r="AA49" s="316" t="n"/>
      <c r="AB49" s="316" t="n"/>
    </row>
    <row r="50" customFormat="1" s="317">
      <c r="A50" s="316" t="n"/>
      <c r="B50" s="318" t="n"/>
      <c r="C50" s="785" t="n"/>
      <c r="D50" s="820" t="n"/>
      <c r="E50" s="820" t="n"/>
      <c r="F50" s="821" t="n"/>
      <c r="G50" s="392" t="n"/>
      <c r="H50" s="820" t="n"/>
      <c r="I50" s="820" t="n"/>
      <c r="J50" s="821" t="n"/>
      <c r="K50" s="785" t="n"/>
      <c r="L50" s="820" t="n"/>
      <c r="M50" s="820" t="n"/>
      <c r="N50" s="820" t="n"/>
      <c r="O50" s="821" t="n"/>
      <c r="P50" s="318" t="n"/>
      <c r="Q50" s="316" t="n"/>
      <c r="R50" s="316" t="n"/>
      <c r="S50" s="316" t="n"/>
      <c r="T50" s="316" t="n"/>
      <c r="U50" s="316" t="n"/>
      <c r="V50" s="316" t="n"/>
      <c r="W50" s="316" t="n"/>
      <c r="X50" s="316" t="n"/>
      <c r="Y50" s="316" t="n"/>
      <c r="Z50" s="316" t="n"/>
      <c r="AA50" s="316" t="n"/>
      <c r="AB50" s="316" t="n"/>
    </row>
    <row r="51" customFormat="1" s="317">
      <c r="A51" s="316" t="n"/>
      <c r="B51" s="318" t="n"/>
      <c r="C51" s="785" t="n"/>
      <c r="D51" s="820" t="n"/>
      <c r="E51" s="820" t="n"/>
      <c r="F51" s="821" t="n"/>
      <c r="G51" s="392" t="n"/>
      <c r="H51" s="820" t="n"/>
      <c r="I51" s="820" t="n"/>
      <c r="J51" s="821" t="n"/>
      <c r="K51" s="785" t="n"/>
      <c r="L51" s="820" t="n"/>
      <c r="M51" s="820" t="n"/>
      <c r="N51" s="820" t="n"/>
      <c r="O51" s="821" t="n"/>
      <c r="P51" s="318" t="n"/>
      <c r="Q51" s="316" t="n"/>
      <c r="R51" s="316" t="n"/>
      <c r="S51" s="316" t="n"/>
      <c r="T51" s="316" t="n"/>
      <c r="U51" s="316" t="n"/>
      <c r="V51" s="316" t="n"/>
      <c r="W51" s="316" t="n"/>
      <c r="X51" s="316" t="n"/>
      <c r="Y51" s="316" t="n"/>
      <c r="Z51" s="316" t="n"/>
      <c r="AA51" s="316" t="n"/>
      <c r="AB51" s="316" t="n"/>
    </row>
    <row r="52" customFormat="1" s="317">
      <c r="A52" s="316" t="n"/>
      <c r="B52" s="318" t="n"/>
      <c r="C52" s="785" t="n"/>
      <c r="D52" s="820" t="n"/>
      <c r="E52" s="820" t="n"/>
      <c r="F52" s="821" t="n"/>
      <c r="G52" s="785" t="n"/>
      <c r="H52" s="820" t="n"/>
      <c r="I52" s="820" t="n"/>
      <c r="J52" s="821" t="n"/>
      <c r="K52" s="785" t="n"/>
      <c r="L52" s="820" t="n"/>
      <c r="M52" s="820" t="n"/>
      <c r="N52" s="820" t="n"/>
      <c r="O52" s="821" t="n"/>
      <c r="P52" s="318" t="n"/>
      <c r="Q52" s="316" t="n"/>
      <c r="R52" s="316" t="n"/>
      <c r="S52" s="316" t="n"/>
      <c r="T52" s="316" t="n"/>
      <c r="U52" s="316" t="n"/>
      <c r="V52" s="316" t="n"/>
      <c r="W52" s="316" t="n"/>
      <c r="X52" s="316" t="n"/>
      <c r="Y52" s="316" t="n"/>
      <c r="Z52" s="316" t="n"/>
      <c r="AA52" s="316" t="n"/>
      <c r="AB52" s="316" t="n"/>
    </row>
    <row r="53" customFormat="1" s="317">
      <c r="A53" s="316" t="n"/>
      <c r="B53" s="318" t="n"/>
      <c r="C53" s="785" t="n"/>
      <c r="D53" s="820" t="n"/>
      <c r="E53" s="820" t="n"/>
      <c r="F53" s="821" t="n"/>
      <c r="G53" s="785" t="n"/>
      <c r="H53" s="820" t="n"/>
      <c r="I53" s="820" t="n"/>
      <c r="J53" s="821" t="n"/>
      <c r="K53" s="785" t="n"/>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785"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8" t="n"/>
      <c r="D55" s="812" t="n"/>
      <c r="E55" s="812" t="n"/>
      <c r="F55" s="812" t="n"/>
      <c r="G55" s="788" t="n"/>
      <c r="H55" s="812" t="n"/>
      <c r="I55" s="812" t="n"/>
      <c r="J55" s="812" t="n"/>
      <c r="K55" s="788" t="n"/>
      <c r="L55" s="812" t="n"/>
      <c r="M55" s="812" t="n"/>
      <c r="N55" s="812" t="n"/>
      <c r="O55" s="812" t="n"/>
      <c r="P55" s="318" t="n"/>
      <c r="Q55" s="316" t="n"/>
      <c r="R55" s="316" t="n"/>
      <c r="S55" s="316" t="n"/>
      <c r="T55" s="316" t="n"/>
      <c r="U55" s="316" t="n"/>
      <c r="V55" s="316" t="n"/>
      <c r="W55" s="316" t="n"/>
      <c r="X55" s="316" t="n"/>
      <c r="Y55" s="316" t="n"/>
      <c r="Z55" s="316" t="n"/>
      <c r="AA55" s="316" t="n"/>
      <c r="AB55" s="316" t="n"/>
    </row>
    <row r="56" customFormat="1" s="317">
      <c r="A56" s="316" t="n"/>
      <c r="B56" s="318" t="n"/>
      <c r="C56" s="349" t="n"/>
      <c r="D56" s="350" t="n"/>
      <c r="E56" s="350" t="n"/>
      <c r="F56" s="350" t="n"/>
      <c r="G56" s="350" t="n"/>
      <c r="H56" s="350" t="n"/>
      <c r="I56" s="350" t="n"/>
      <c r="J56" s="350" t="n"/>
      <c r="K56" s="350" t="n"/>
      <c r="L56" s="350" t="n"/>
      <c r="M56" s="350" t="n"/>
      <c r="N56" s="350" t="n"/>
      <c r="O56" s="350" t="n"/>
      <c r="P56" s="318" t="n"/>
      <c r="Q56" s="316" t="n"/>
      <c r="R56" s="316" t="n"/>
      <c r="S56" s="316" t="n"/>
      <c r="T56" s="316" t="n"/>
      <c r="U56" s="316" t="n"/>
      <c r="V56" s="316" t="n"/>
      <c r="W56" s="316" t="n"/>
      <c r="X56" s="316" t="n"/>
      <c r="Y56" s="316" t="n"/>
      <c r="Z56" s="316" t="n"/>
      <c r="AA56" s="316" t="n"/>
      <c r="AB56" s="316" t="n"/>
    </row>
    <row r="57" customFormat="1" s="317">
      <c r="A57" s="316" t="n"/>
      <c r="B57" s="318" t="n"/>
      <c r="C57" s="349" t="n"/>
      <c r="D57" s="350" t="n"/>
      <c r="E57" s="350" t="n"/>
      <c r="F57" s="350" t="n"/>
      <c r="G57" s="350" t="n"/>
      <c r="H57" s="350" t="n"/>
      <c r="I57" s="350" t="n"/>
      <c r="J57" s="350" t="n"/>
      <c r="K57" s="350" t="n"/>
      <c r="L57" s="350" t="n"/>
      <c r="M57" s="350" t="n"/>
      <c r="N57" s="350" t="n"/>
      <c r="O57" s="350" t="n"/>
      <c r="P57" s="318" t="n"/>
      <c r="Q57" s="316" t="n"/>
      <c r="R57" s="316" t="n"/>
      <c r="S57" s="316" t="n"/>
      <c r="T57" s="316" t="n"/>
      <c r="U57" s="316" t="n"/>
      <c r="V57" s="316" t="n"/>
      <c r="W57" s="316" t="n"/>
      <c r="X57" s="316" t="n"/>
      <c r="Y57" s="316" t="n"/>
      <c r="Z57" s="316" t="n"/>
      <c r="AA57" s="316" t="n"/>
      <c r="AB57" s="316" t="n"/>
    </row>
    <row r="58" customFormat="1" s="317">
      <c r="A58" s="316" t="n"/>
      <c r="B58" s="318" t="n"/>
      <c r="C58" s="349" t="n"/>
      <c r="D58" s="350" t="n"/>
      <c r="E58" s="350" t="n"/>
      <c r="F58" s="350" t="n"/>
      <c r="G58" s="350" t="n"/>
      <c r="H58" s="350" t="n"/>
      <c r="I58" s="350" t="n"/>
      <c r="J58" s="350" t="n"/>
      <c r="K58" s="350" t="n"/>
      <c r="L58" s="350" t="n"/>
      <c r="M58" s="350" t="n"/>
      <c r="N58" s="350" t="n"/>
      <c r="O58" s="350" t="n"/>
      <c r="P58" s="318" t="n"/>
      <c r="Q58" s="316" t="n"/>
      <c r="R58" s="316" t="n"/>
      <c r="S58" s="316" t="n"/>
      <c r="T58" s="316" t="n"/>
      <c r="U58" s="316" t="n"/>
      <c r="V58" s="316" t="n"/>
      <c r="W58" s="316" t="n"/>
      <c r="X58" s="316" t="n"/>
      <c r="Y58" s="316" t="n"/>
      <c r="Z58" s="316" t="n"/>
      <c r="AA58" s="316" t="n"/>
      <c r="AB58" s="316" t="n"/>
    </row>
    <row r="61" customFormat="1" s="260">
      <c r="C61" s="259" t="n"/>
      <c r="D61" s="259" t="n"/>
      <c r="E61" s="259" t="n"/>
      <c r="F61" s="259" t="n"/>
      <c r="G61" s="259" t="n"/>
      <c r="H61" s="259" t="n"/>
      <c r="I61" s="259" t="n"/>
      <c r="J61" s="259" t="n"/>
      <c r="K61" s="259" t="n"/>
      <c r="L61" s="259" t="n"/>
      <c r="M61" s="259" t="n"/>
      <c r="N61" s="259" t="n"/>
      <c r="O61" s="259" t="n"/>
    </row>
    <row r="62" customFormat="1" s="260">
      <c r="C62" s="259" t="n"/>
      <c r="D62" s="259" t="n"/>
      <c r="E62" s="259" t="n"/>
      <c r="F62" s="259" t="n"/>
      <c r="G62" s="259" t="n"/>
      <c r="H62" s="259" t="n"/>
      <c r="I62" s="259" t="n"/>
      <c r="J62" s="259" t="n"/>
      <c r="K62" s="259" t="n"/>
      <c r="L62" s="259" t="n"/>
      <c r="M62" s="259" t="n"/>
      <c r="N62" s="259" t="n"/>
      <c r="O62" s="259" t="n"/>
    </row>
    <row r="63" customFormat="1" s="260">
      <c r="C63" s="259" t="n"/>
      <c r="D63" s="259" t="n"/>
      <c r="E63" s="259" t="n"/>
      <c r="F63" s="259" t="n"/>
      <c r="G63" s="259" t="n"/>
      <c r="H63" s="259" t="n"/>
      <c r="I63" s="259" t="n"/>
      <c r="J63" s="259" t="n"/>
      <c r="K63" s="259" t="n"/>
      <c r="L63" s="259" t="n"/>
      <c r="M63" s="259" t="n"/>
      <c r="N63" s="259" t="n"/>
      <c r="O63" s="259" t="n"/>
    </row>
    <row r="64" customFormat="1" s="260">
      <c r="C64" s="259" t="n"/>
      <c r="D64" s="259" t="n"/>
      <c r="E64" s="259" t="n"/>
      <c r="F64" s="259" t="n"/>
      <c r="G64" s="259" t="n"/>
      <c r="H64" s="259" t="n"/>
      <c r="I64" s="259" t="n"/>
      <c r="J64" s="259" t="n"/>
      <c r="K64" s="259" t="n"/>
      <c r="L64" s="259" t="n"/>
      <c r="M64" s="259" t="n"/>
      <c r="N64" s="259" t="n"/>
      <c r="O64" s="259" t="n"/>
    </row>
    <row r="65" customFormat="1" s="260">
      <c r="C65" s="259" t="n"/>
      <c r="D65" s="259" t="n"/>
      <c r="E65" s="259" t="n"/>
      <c r="F65" s="259" t="n"/>
      <c r="G65" s="259" t="n"/>
      <c r="H65" s="259" t="n"/>
      <c r="I65" s="259" t="n"/>
      <c r="J65" s="259" t="n"/>
      <c r="K65" s="259" t="n"/>
      <c r="L65" s="259" t="n"/>
      <c r="M65" s="259" t="n"/>
      <c r="N65" s="259" t="n"/>
      <c r="O65" s="259"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355" t="inlineStr">
        <is>
          <t>Estratégico</t>
        </is>
      </c>
      <c r="H67" s="262" t="n"/>
      <c r="I67" s="262" t="n"/>
      <c r="J67" s="355" t="inlineStr">
        <is>
          <t>Eficacia</t>
        </is>
      </c>
      <c r="K67" s="259" t="n"/>
      <c r="L67" s="259" t="n"/>
      <c r="M67" s="259" t="n"/>
      <c r="N67" s="259" t="n"/>
      <c r="O67" s="259" t="n"/>
    </row>
    <row r="68" customFormat="1" s="260">
      <c r="C68" s="259" t="n"/>
      <c r="D68" s="259" t="n"/>
      <c r="E68" s="259" t="n"/>
      <c r="F68" s="259" t="n"/>
      <c r="G68" s="355" t="inlineStr">
        <is>
          <t>Misional</t>
        </is>
      </c>
      <c r="H68" s="262" t="n"/>
      <c r="I68" s="262" t="n"/>
      <c r="J68" s="355" t="inlineStr">
        <is>
          <t>Eficiencia</t>
        </is>
      </c>
      <c r="K68" s="259" t="n"/>
      <c r="L68" s="259" t="n"/>
      <c r="M68" s="259" t="n"/>
      <c r="N68" s="259" t="n"/>
      <c r="O68" s="259" t="n"/>
    </row>
    <row r="69" customFormat="1" s="260">
      <c r="C69" s="259" t="n"/>
      <c r="D69" s="259" t="n"/>
      <c r="E69" s="259" t="n"/>
      <c r="F69" s="259" t="n"/>
      <c r="G69" s="355" t="inlineStr">
        <is>
          <t>Apoyo</t>
        </is>
      </c>
      <c r="H69" s="262" t="n"/>
      <c r="I69" s="262" t="n"/>
      <c r="J69" s="355" t="inlineStr">
        <is>
          <t>Acreditación</t>
        </is>
      </c>
      <c r="K69" s="259" t="n"/>
      <c r="L69" s="259" t="n"/>
      <c r="M69" s="259" t="n"/>
      <c r="N69" s="259" t="n"/>
      <c r="O69" s="259" t="n"/>
    </row>
    <row r="70" customFormat="1" s="260">
      <c r="C70" s="259" t="n"/>
      <c r="D70" s="259" t="n"/>
      <c r="E70" s="259" t="n"/>
      <c r="F70" s="259" t="n"/>
      <c r="G70" s="355" t="inlineStr">
        <is>
          <t>Seguimiento, Medición, Análisis y Evaluación</t>
        </is>
      </c>
      <c r="H70" s="262" t="n"/>
      <c r="I70" s="262" t="n"/>
      <c r="J70" s="355" t="inlineStr">
        <is>
          <t>Positiva</t>
        </is>
      </c>
      <c r="K70" s="259" t="n"/>
      <c r="L70" s="259" t="n"/>
      <c r="M70" s="259" t="n"/>
      <c r="N70" s="259" t="n"/>
      <c r="O70" s="259" t="n"/>
    </row>
    <row r="71" customFormat="1" s="260">
      <c r="C71" s="259" t="n"/>
      <c r="D71" s="259" t="n"/>
      <c r="E71" s="259" t="n"/>
      <c r="F71" s="259" t="n"/>
      <c r="G71" s="355" t="inlineStr">
        <is>
          <t>Direccionamiento Estratégico</t>
        </is>
      </c>
      <c r="H71" s="262" t="n"/>
      <c r="I71" s="262" t="n"/>
      <c r="J71" s="355" t="inlineStr">
        <is>
          <t>Negativa</t>
        </is>
      </c>
      <c r="K71" s="259" t="n"/>
      <c r="L71" s="259" t="n"/>
      <c r="M71" s="259" t="n"/>
      <c r="N71" s="259" t="n"/>
      <c r="O71" s="259" t="n"/>
    </row>
    <row r="72" customFormat="1" s="260">
      <c r="C72" s="259" t="n"/>
      <c r="D72" s="259" t="n"/>
      <c r="E72" s="259" t="n"/>
      <c r="F72" s="259" t="n"/>
      <c r="G72" s="355" t="inlineStr">
        <is>
          <t>Planeación Institucional</t>
        </is>
      </c>
      <c r="H72" s="262" t="n"/>
      <c r="I72" s="262" t="n"/>
      <c r="J72" s="355" t="inlineStr">
        <is>
          <t>Por Unidad Regional</t>
        </is>
      </c>
      <c r="K72" s="259" t="n"/>
      <c r="L72" s="259" t="n"/>
      <c r="M72" s="259" t="n"/>
      <c r="N72" s="259" t="n"/>
      <c r="O72" s="259" t="n"/>
    </row>
    <row r="73" customFormat="1" s="260">
      <c r="C73" s="259" t="n"/>
      <c r="D73" s="259" t="n"/>
      <c r="E73" s="259" t="n"/>
      <c r="F73" s="259" t="n"/>
      <c r="G73" s="355" t="inlineStr">
        <is>
          <t>Proyectos Especiales y Relaciones Interinstitucionales</t>
        </is>
      </c>
      <c r="H73" s="262" t="n"/>
      <c r="I73" s="262" t="n"/>
      <c r="J73" s="355" t="inlineStr">
        <is>
          <t>Por Facultad</t>
        </is>
      </c>
      <c r="K73" s="259" t="n"/>
      <c r="L73" s="259" t="n"/>
      <c r="M73" s="259" t="n"/>
      <c r="N73" s="259" t="n"/>
      <c r="O73" s="259" t="n"/>
    </row>
    <row r="74" customFormat="1" s="260">
      <c r="C74" s="259" t="n"/>
      <c r="D74" s="259" t="n"/>
      <c r="E74" s="259" t="n"/>
      <c r="F74" s="259" t="n"/>
      <c r="G74" s="355" t="inlineStr">
        <is>
          <t>Sistemas Integrados</t>
        </is>
      </c>
      <c r="H74" s="262" t="n"/>
      <c r="I74" s="262" t="n"/>
      <c r="J74" s="355" t="inlineStr">
        <is>
          <t>Por Programa Académico</t>
        </is>
      </c>
      <c r="K74" s="259" t="n"/>
      <c r="L74" s="259" t="n"/>
      <c r="M74" s="259" t="n"/>
      <c r="N74" s="259" t="n"/>
      <c r="O74" s="259" t="n"/>
    </row>
    <row r="75" customFormat="1" s="260">
      <c r="C75" s="259" t="n"/>
      <c r="D75" s="259" t="n"/>
      <c r="E75" s="259" t="n"/>
      <c r="F75" s="259" t="n"/>
      <c r="G75" s="355" t="inlineStr">
        <is>
          <t>Autoevaluación y Acreditación</t>
        </is>
      </c>
      <c r="H75" s="262" t="n"/>
      <c r="I75" s="262" t="n"/>
      <c r="J75" s="355" t="inlineStr">
        <is>
          <t>Por área</t>
        </is>
      </c>
      <c r="K75" s="259" t="n"/>
      <c r="L75" s="259" t="n"/>
      <c r="M75" s="259" t="n"/>
      <c r="N75" s="259" t="n"/>
      <c r="O75" s="259" t="n"/>
    </row>
    <row r="76" customFormat="1" s="260">
      <c r="C76" s="259" t="n"/>
      <c r="D76" s="259" t="n"/>
      <c r="E76" s="259" t="n"/>
      <c r="F76" s="259" t="n"/>
      <c r="G76" s="355" t="inlineStr">
        <is>
          <t>Comunicaciones</t>
        </is>
      </c>
      <c r="H76" s="262" t="n"/>
      <c r="I76" s="262" t="n"/>
      <c r="J76" s="355" t="inlineStr">
        <is>
          <t>Por Laboratorio</t>
        </is>
      </c>
      <c r="K76" s="259" t="n"/>
      <c r="L76" s="259" t="n"/>
      <c r="M76" s="259" t="n"/>
      <c r="N76" s="259" t="n"/>
      <c r="O76" s="259" t="n"/>
    </row>
    <row r="77" customFormat="1" s="260">
      <c r="C77" s="259" t="n"/>
      <c r="D77" s="259" t="n"/>
      <c r="E77" s="259" t="n"/>
      <c r="F77" s="259" t="n"/>
      <c r="G77" s="355" t="inlineStr">
        <is>
          <t>Formación y Aprendizaje</t>
        </is>
      </c>
      <c r="H77" s="262" t="n"/>
      <c r="I77" s="262" t="n"/>
      <c r="J77" s="355" t="inlineStr">
        <is>
          <t>Otros</t>
        </is>
      </c>
      <c r="K77" s="259" t="n"/>
      <c r="L77" s="259" t="n"/>
      <c r="M77" s="259" t="n"/>
      <c r="N77" s="259" t="n"/>
      <c r="O77" s="259" t="n"/>
    </row>
    <row r="78" customFormat="1" s="260">
      <c r="C78" s="259" t="n"/>
      <c r="D78" s="259" t="n"/>
      <c r="E78" s="259" t="n"/>
      <c r="F78" s="259" t="n"/>
      <c r="G78" s="355" t="inlineStr">
        <is>
          <t>Ciencia, Tecnología e Innovación</t>
        </is>
      </c>
      <c r="H78" s="262" t="n"/>
      <c r="I78" s="262" t="n"/>
      <c r="J78" s="355" t="inlineStr">
        <is>
          <t>No Aplica</t>
        </is>
      </c>
      <c r="K78" s="259" t="n"/>
      <c r="L78" s="259" t="n"/>
      <c r="M78" s="259" t="n"/>
      <c r="N78" s="259" t="n"/>
      <c r="O78" s="259" t="n"/>
    </row>
    <row r="79">
      <c r="G79" s="355" t="inlineStr">
        <is>
          <t>Interacción Social Universitaria</t>
        </is>
      </c>
      <c r="H79" s="262" t="n"/>
      <c r="I79" s="262" t="n"/>
      <c r="J79" s="262" t="n"/>
      <c r="K79" s="259" t="n"/>
      <c r="L79" s="259" t="n"/>
    </row>
    <row r="80">
      <c r="G80" s="355" t="inlineStr">
        <is>
          <t>Bienestar Universitario</t>
        </is>
      </c>
      <c r="H80" s="262" t="n"/>
      <c r="I80" s="262" t="n"/>
      <c r="J80" s="262" t="n"/>
      <c r="K80" s="259" t="n"/>
      <c r="L80" s="259" t="n"/>
    </row>
    <row r="81">
      <c r="G81" s="355" t="inlineStr">
        <is>
          <t>Admisiones y Registro</t>
        </is>
      </c>
      <c r="H81" s="262" t="n"/>
      <c r="I81" s="262" t="n"/>
      <c r="J81" s="262" t="n"/>
      <c r="K81" s="259" t="n"/>
      <c r="L81" s="259" t="n"/>
    </row>
    <row r="82">
      <c r="G82" s="355" t="inlineStr">
        <is>
          <t>Graduados</t>
        </is>
      </c>
      <c r="H82" s="262" t="n"/>
      <c r="I82" s="262" t="n"/>
      <c r="J82" s="262" t="n"/>
      <c r="K82" s="259" t="n"/>
      <c r="L82" s="259" t="n"/>
    </row>
    <row r="83">
      <c r="G83" s="355" t="inlineStr">
        <is>
          <t>Dialogando con el Mundo</t>
        </is>
      </c>
      <c r="H83" s="262" t="n"/>
      <c r="I83" s="262" t="n"/>
      <c r="J83" s="262" t="n"/>
      <c r="K83" s="259" t="n"/>
      <c r="L83" s="259" t="n"/>
    </row>
    <row r="84">
      <c r="G84" s="355" t="inlineStr">
        <is>
          <t>Talento Humano</t>
        </is>
      </c>
      <c r="H84" s="262" t="n"/>
      <c r="I84" s="262" t="n"/>
      <c r="J84" s="262" t="n"/>
      <c r="K84" s="259" t="n"/>
      <c r="L84" s="259" t="n"/>
    </row>
    <row r="85">
      <c r="G85" s="355" t="inlineStr">
        <is>
          <t>Jurídica</t>
        </is>
      </c>
      <c r="H85" s="262" t="n"/>
      <c r="I85" s="262" t="n"/>
      <c r="J85" s="262" t="n"/>
      <c r="K85" s="259" t="n"/>
      <c r="L85" s="259" t="n"/>
    </row>
    <row r="86">
      <c r="G86" s="355" t="inlineStr">
        <is>
          <t>Financiera</t>
        </is>
      </c>
      <c r="H86" s="262" t="n"/>
      <c r="I86" s="262" t="n"/>
      <c r="J86" s="262" t="n"/>
      <c r="K86" s="259" t="n"/>
      <c r="L86" s="259" t="n"/>
    </row>
    <row r="87">
      <c r="G87" s="355" t="inlineStr">
        <is>
          <t>Sistemas y Tecnología</t>
        </is>
      </c>
      <c r="H87" s="262" t="n"/>
      <c r="I87" s="262" t="n"/>
      <c r="J87" s="262" t="n"/>
      <c r="K87" s="259" t="n"/>
      <c r="L87" s="259" t="n"/>
    </row>
    <row r="88">
      <c r="G88" s="355" t="inlineStr">
        <is>
          <t>Bienes y Servicios</t>
        </is>
      </c>
      <c r="H88" s="262" t="n"/>
      <c r="I88" s="262" t="n"/>
      <c r="J88" s="262" t="n"/>
      <c r="K88" s="259" t="n"/>
      <c r="L88" s="259" t="n"/>
    </row>
    <row r="89">
      <c r="G89" s="355" t="inlineStr">
        <is>
          <t>Documental</t>
        </is>
      </c>
      <c r="H89" s="262" t="n"/>
      <c r="I89" s="262" t="n"/>
      <c r="J89" s="262" t="n"/>
    </row>
    <row r="90">
      <c r="G90" s="355" t="inlineStr">
        <is>
          <t>Apoyo Académico</t>
        </is>
      </c>
      <c r="H90" s="262" t="n"/>
      <c r="I90" s="262" t="n"/>
      <c r="J90" s="262" t="n"/>
    </row>
    <row r="91">
      <c r="G91" s="355" t="inlineStr">
        <is>
          <t>Control Interno</t>
        </is>
      </c>
      <c r="H91" s="262" t="n"/>
      <c r="I91" s="262" t="n"/>
      <c r="J91" s="262" t="n"/>
    </row>
    <row r="92">
      <c r="G92" s="355" t="inlineStr">
        <is>
          <t>Control Disciplinario</t>
        </is>
      </c>
      <c r="H92" s="262" t="n"/>
      <c r="I92" s="262" t="n"/>
      <c r="J92" s="262" t="n"/>
    </row>
    <row r="93">
      <c r="G93" s="355" t="inlineStr">
        <is>
          <t>Servicio de Atención al Ciudadano</t>
        </is>
      </c>
      <c r="H93" s="262" t="n"/>
      <c r="I93" s="262" t="n"/>
      <c r="J93" s="262" t="n"/>
    </row>
  </sheetData>
  <mergeCells count="84">
    <mergeCell ref="L17:M17"/>
    <mergeCell ref="C52:F52"/>
    <mergeCell ref="G55:J55"/>
    <mergeCell ref="K54:O54"/>
    <mergeCell ref="K55:O55"/>
    <mergeCell ref="K51:O51"/>
    <mergeCell ref="B2:C4"/>
    <mergeCell ref="C15:O15"/>
    <mergeCell ref="J20:K22"/>
    <mergeCell ref="E6:L6"/>
    <mergeCell ref="C26:O26"/>
    <mergeCell ref="C54:F54"/>
    <mergeCell ref="C17:D17"/>
    <mergeCell ref="C50:F50"/>
    <mergeCell ref="C16:O16"/>
    <mergeCell ref="J33:O35"/>
    <mergeCell ref="G53:J53"/>
    <mergeCell ref="M5:O5"/>
    <mergeCell ref="L23:M24"/>
    <mergeCell ref="N23:O24"/>
    <mergeCell ref="C14:D14"/>
    <mergeCell ref="M6:O6"/>
    <mergeCell ref="E14:O14"/>
    <mergeCell ref="C20:D22"/>
    <mergeCell ref="J32:O32"/>
    <mergeCell ref="E12:H12"/>
    <mergeCell ref="H17:I17"/>
    <mergeCell ref="K12:O12"/>
    <mergeCell ref="G48:J48"/>
    <mergeCell ref="E24:G24"/>
    <mergeCell ref="G49:J49"/>
    <mergeCell ref="E17:G17"/>
    <mergeCell ref="L20:O20"/>
    <mergeCell ref="E18:F18"/>
    <mergeCell ref="K49:O49"/>
    <mergeCell ref="J27:O27"/>
    <mergeCell ref="J36:O36"/>
    <mergeCell ref="P27:P28"/>
    <mergeCell ref="C53:F53"/>
    <mergeCell ref="E7:L8"/>
    <mergeCell ref="P17:P18"/>
    <mergeCell ref="G19:K19"/>
    <mergeCell ref="E13:O13"/>
    <mergeCell ref="N17:O17"/>
    <mergeCell ref="C12:D12"/>
    <mergeCell ref="J23:K24"/>
    <mergeCell ref="C5:D8"/>
    <mergeCell ref="J28:O31"/>
    <mergeCell ref="C23:D23"/>
    <mergeCell ref="C47:O47"/>
    <mergeCell ref="J38:O38"/>
    <mergeCell ref="K48:O48"/>
    <mergeCell ref="E23:G23"/>
    <mergeCell ref="C40:O40"/>
    <mergeCell ref="L18:M19"/>
    <mergeCell ref="C51:F51"/>
    <mergeCell ref="E20:G22"/>
    <mergeCell ref="C48:F48"/>
    <mergeCell ref="C24:D24"/>
    <mergeCell ref="G51:J51"/>
    <mergeCell ref="M7:O7"/>
    <mergeCell ref="G54:J54"/>
    <mergeCell ref="E5:L5"/>
    <mergeCell ref="H20:I22"/>
    <mergeCell ref="G50:J50"/>
    <mergeCell ref="C10:O11"/>
    <mergeCell ref="C49:F49"/>
    <mergeCell ref="E19:F19"/>
    <mergeCell ref="K50:O50"/>
    <mergeCell ref="G52:J52"/>
    <mergeCell ref="M8:O8"/>
    <mergeCell ref="G18:K18"/>
    <mergeCell ref="I12:J12"/>
    <mergeCell ref="K52:O52"/>
    <mergeCell ref="C18:D19"/>
    <mergeCell ref="H23:I24"/>
    <mergeCell ref="C55:F55"/>
    <mergeCell ref="N18:O19"/>
    <mergeCell ref="C9:O9"/>
    <mergeCell ref="K53:O53"/>
    <mergeCell ref="J37:O37"/>
    <mergeCell ref="C13:D13"/>
    <mergeCell ref="C27:I38"/>
    <mergeCell ref="J17:K17"/>
  </mergeCells>
  <dataValidations count="4">
    <dataValidation sqref="E12:H12" showDropDown="0" showInputMessage="1" showErrorMessage="1" allowBlank="1" type="list">
      <formula1>$G$67:$G$70</formula1>
    </dataValidation>
    <dataValidation sqref="J17:K17" showDropDown="0" showInputMessage="1" showErrorMessage="1" allowBlank="1" type="list">
      <formula1>$J$67:$J$69</formula1>
    </dataValidation>
    <dataValidation sqref="J20:K22" showDropDown="0" showInputMessage="1" showErrorMessage="1" allowBlank="1" type="list">
      <formula1>$J$72:$J$78</formula1>
    </dataValidation>
    <dataValidation sqref="E20:G22" showDropDown="0" showInputMessage="1" showErrorMessage="1" allowBlank="1" type="list">
      <formula1>$J$70:$J$71</formula1>
    </dataValidation>
  </dataValidations>
  <hyperlinks>
    <hyperlink ref="B2" location="'MATRIZ DE INDICADORES'!A1" display="    REGRESAR"/>
  </hyperlinks>
  <pageMargins left="0.7" right="0.7" top="0.75" bottom="0.75" header="0.3" footer="0.3"/>
  <pageSetup orientation="landscape" paperSize="5" scale="45" fitToHeight="0"/>
  <drawing xmlns:r="http://schemas.openxmlformats.org/officeDocument/2006/relationships" r:id="rId1"/>
  <legacyDrawing xmlns:r="http://schemas.openxmlformats.org/officeDocument/2006/relationships" r:id="anysvml"/>
</worksheet>
</file>

<file path=xl/worksheets/sheet66.xml><?xml version="1.0" encoding="utf-8"?>
<worksheet xmlns="http://schemas.openxmlformats.org/spreadsheetml/2006/main">
  <sheetPr codeName="Hoja139">
    <tabColor rgb="FFEDE394"/>
    <outlinePr summaryBelow="1" summaryRight="1"/>
    <pageSetUpPr fitToPage="1"/>
  </sheetPr>
  <dimension ref="A1:AB98"/>
  <sheetViews>
    <sheetView topLeftCell="A10"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827" t="inlineStr">
        <is>
          <t>Apoyo</t>
        </is>
      </c>
      <c r="F12" s="828" t="n"/>
      <c r="G12" s="828" t="n"/>
      <c r="H12" s="829" t="n"/>
      <c r="I12" s="763" t="inlineStr">
        <is>
          <t>NOMBRE DEL INDICADOR</t>
        </is>
      </c>
      <c r="J12" s="802" t="n"/>
      <c r="K12" s="550" t="inlineStr">
        <is>
          <t>Cobertura capacitaciones Puesto de trabajo</t>
        </is>
      </c>
      <c r="L12" s="808" t="n"/>
      <c r="M12" s="808" t="n"/>
      <c r="N12" s="808" t="n"/>
      <c r="O12" s="807" t="n"/>
      <c r="P12" s="245" t="n"/>
    </row>
    <row r="13" customFormat="1" s="243">
      <c r="B13" s="245" t="n"/>
      <c r="C13" s="684" t="inlineStr">
        <is>
          <t>PROCESO GESTIÓN</t>
        </is>
      </c>
      <c r="D13" s="802" t="n"/>
      <c r="E13" s="643" t="inlineStr">
        <is>
          <t>Talento Humano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643" t="inlineStr">
        <is>
          <t>Director(a) de Talento Humano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642" t="n">
        <v>0.9</v>
      </c>
      <c r="O17" s="802" t="n"/>
      <c r="P17" s="544" t="n"/>
    </row>
    <row r="18" ht="15.75" customFormat="1" customHeight="1" s="243">
      <c r="B18" s="245" t="n"/>
      <c r="C18" s="684" t="inlineStr">
        <is>
          <t>FORMULA</t>
        </is>
      </c>
      <c r="D18" s="800" t="n"/>
      <c r="E18" s="684" t="inlineStr">
        <is>
          <t>NUMERADOR</t>
        </is>
      </c>
      <c r="F18" s="802" t="n"/>
      <c r="G18" s="762" t="inlineStr">
        <is>
          <t>Inducciones realizadas puesto de trabajo*100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Numero de funcionarios vinculados en el periodo</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- 80%</t>
        </is>
      </c>
      <c r="N22" s="329" t="inlineStr">
        <is>
          <t>81% -90%</t>
        </is>
      </c>
      <c r="O22" s="255" t="inlineStr">
        <is>
          <t>91% - 100%</t>
        </is>
      </c>
      <c r="P22" s="245" t="n"/>
    </row>
    <row r="23" ht="26.25" customFormat="1" customHeight="1" s="243">
      <c r="B23" s="245" t="n"/>
      <c r="C23" s="684" t="inlineStr">
        <is>
          <t>ORIGEN DE DATOS NUMERADOR</t>
        </is>
      </c>
      <c r="D23" s="802" t="n"/>
      <c r="E23" s="475" t="inlineStr">
        <is>
          <t>Registros de asistencia, reporte generado por aplicativo</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Registros de asistencia, reporte generado por aplicativo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El proceso usado para la ejecución de la inducción al puesto de trabajo, ha sido por medio de alertas y correos electrónicos enviados a los jefes solicitando la realización del proceso.</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Comunicación general para la realización de la inducción al puesto de trabajo</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30" customFormat="1" customHeight="1" s="247">
      <c r="B47" s="246" t="n"/>
      <c r="C47" s="763">
        <f>G18</f>
        <v/>
      </c>
      <c r="D47" s="762" t="n">
        <v>95</v>
      </c>
      <c r="E47" s="762" t="n"/>
      <c r="F47" s="762" t="n"/>
      <c r="G47" s="762" t="n"/>
      <c r="H47" s="762" t="n"/>
      <c r="I47" s="762" t="n"/>
      <c r="J47" s="762" t="n"/>
      <c r="K47" s="762" t="n"/>
      <c r="L47" s="762" t="n"/>
      <c r="M47" s="762" t="n"/>
      <c r="N47" s="762" t="n"/>
      <c r="O47" s="762" t="n"/>
      <c r="P47" s="246" t="n"/>
    </row>
    <row r="48" ht="60" customFormat="1" customHeight="1" s="247">
      <c r="B48" s="246" t="n"/>
      <c r="C48" s="763">
        <f>G19</f>
        <v/>
      </c>
      <c r="D48" s="762" t="n">
        <v>120</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mergeCells count="84">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4">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67.xml><?xml version="1.0" encoding="utf-8"?>
<worksheet xmlns="http://schemas.openxmlformats.org/spreadsheetml/2006/main">
  <sheetPr codeName="Hoja157">
    <tabColor rgb="FFEDE394"/>
    <outlinePr summaryBelow="1" summaryRight="1"/>
    <pageSetUpPr fitToPage="1"/>
  </sheetPr>
  <dimension ref="A1:AB98"/>
  <sheetViews>
    <sheetView topLeftCell="A10"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550" t="inlineStr">
        <is>
          <t>Cumplimiento Plan de Trabajo anual de SST.</t>
        </is>
      </c>
      <c r="L12" s="808" t="n"/>
      <c r="M12" s="808" t="n"/>
      <c r="N12" s="808" t="n"/>
      <c r="O12" s="807" t="n"/>
      <c r="P12" s="245" t="n"/>
    </row>
    <row r="13" customFormat="1" s="243">
      <c r="B13" s="245" t="n"/>
      <c r="C13" s="684" t="inlineStr">
        <is>
          <t>PROCESO GESTIÓN</t>
        </is>
      </c>
      <c r="D13" s="802" t="n"/>
      <c r="E13" s="706" t="inlineStr">
        <is>
          <t>Talento Humano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Director(a) de Talento Humano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0.9</v>
      </c>
      <c r="O17" s="802" t="n"/>
      <c r="P17" s="544" t="n"/>
    </row>
    <row r="18" ht="15.75" customFormat="1" customHeight="1" s="243">
      <c r="B18" s="245" t="n"/>
      <c r="C18" s="684" t="inlineStr">
        <is>
          <t>FORMULA</t>
        </is>
      </c>
      <c r="D18" s="800" t="n"/>
      <c r="E18" s="684" t="inlineStr">
        <is>
          <t>NUMERADOR</t>
        </is>
      </c>
      <c r="F18" s="802" t="n"/>
      <c r="G18" s="762" t="inlineStr">
        <is>
          <t>Actividades realizadas*100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481" t="inlineStr">
        <is>
          <t xml:space="preserve"> Actividades programadas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0 -60%</t>
        </is>
      </c>
      <c r="M22" s="328" t="inlineStr">
        <is>
          <t>61% - 80%</t>
        </is>
      </c>
      <c r="N22" s="329" t="inlineStr">
        <is>
          <t>81% - 90%</t>
        </is>
      </c>
      <c r="O22" s="255" t="inlineStr">
        <is>
          <t>91% - 100%</t>
        </is>
      </c>
      <c r="P22" s="245" t="n"/>
    </row>
    <row r="23" ht="26.25" customFormat="1" customHeight="1" s="243">
      <c r="B23" s="245" t="n"/>
      <c r="C23" s="684" t="inlineStr">
        <is>
          <t>ORIGEN DE DATOS NUMERADOR</t>
        </is>
      </c>
      <c r="D23" s="802" t="n"/>
      <c r="E23" s="645" t="inlineStr">
        <is>
          <t>Plan de trabajo SG-SST</t>
        </is>
      </c>
      <c r="F23" s="801" t="n"/>
      <c r="G23" s="802" t="n"/>
      <c r="H23" s="818" t="inlineStr">
        <is>
          <t>FRECUENCIA DE LA MEDICIÓN</t>
        </is>
      </c>
      <c r="I23" s="800" t="n"/>
      <c r="J23" s="762" t="inlineStr">
        <is>
          <t>TRIMESTRAL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645" t="inlineStr">
        <is>
          <t>Plan de trabajo SG-SST</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TRIMESTRE I: las actividades que se estaban programando de manera presencial se están realizando de manera virtual con el apoyo de  la oficina de comunicaciones con campañas, piezas virtuales, diseño de encuestas, capacitaciones manera virtual.
TRIMESTRE III: Con el apoyo de las herramientas tecnológicas la oficina ha podio dar cumplimiento a las actividades programadas en el plan de trabajo</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Continuar con el uso de herramientas tecnológicas para dar cumplimiento del plan de trabajo de SG-SST.</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39.75" customFormat="1" customHeight="1" s="247">
      <c r="B47" s="246" t="n"/>
      <c r="C47" s="763">
        <f>G18</f>
        <v/>
      </c>
      <c r="D47" s="762" t="n">
        <v>51</v>
      </c>
      <c r="E47" s="762" t="n">
        <v>77</v>
      </c>
      <c r="F47" s="762" t="n">
        <v>109</v>
      </c>
      <c r="G47" s="762" t="n"/>
      <c r="H47" s="762" t="n"/>
      <c r="I47" s="762" t="n"/>
      <c r="J47" s="762" t="n"/>
      <c r="K47" s="762" t="n"/>
      <c r="L47" s="762" t="n"/>
      <c r="M47" s="762" t="n"/>
      <c r="N47" s="762" t="n"/>
      <c r="O47" s="762" t="n"/>
      <c r="P47" s="246" t="n"/>
    </row>
    <row r="48" ht="39.75" customFormat="1" customHeight="1" s="247">
      <c r="B48" s="246" t="n"/>
      <c r="C48" s="763">
        <f>G19</f>
        <v/>
      </c>
      <c r="D48" s="762" t="n">
        <v>154</v>
      </c>
      <c r="E48" s="762" t="n">
        <v>159</v>
      </c>
      <c r="F48" s="762" t="n">
        <v>159</v>
      </c>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mergeCells count="84">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45" fitToHeight="0"/>
  <drawing xmlns:r="http://schemas.openxmlformats.org/officeDocument/2006/relationships" r:id="rId1"/>
  <legacyDrawing xmlns:r="http://schemas.openxmlformats.org/officeDocument/2006/relationships" r:id="anysvml"/>
</worksheet>
</file>

<file path=xl/worksheets/sheet68.xml><?xml version="1.0" encoding="utf-8"?>
<worksheet xmlns="http://schemas.openxmlformats.org/spreadsheetml/2006/main">
  <sheetPr codeName="Hoja46">
    <tabColor rgb="FFEDE394"/>
    <outlinePr summaryBelow="1" summaryRight="1"/>
    <pageSetUpPr/>
  </sheetPr>
  <dimension ref="A2:AB99"/>
  <sheetViews>
    <sheetView topLeftCell="A7" zoomScale="80" zoomScaleNormal="80" workbookViewId="0">
      <selection activeCell="C10" sqref="C10:O11"/>
    </sheetView>
  </sheetViews>
  <sheetFormatPr baseColWidth="10" defaultColWidth="11.42578125" defaultRowHeight="15"/>
  <cols>
    <col width="4" customWidth="1" style="316" min="1" max="1"/>
    <col width="6.42578125" customWidth="1" style="316" min="2" max="2"/>
    <col width="25.140625" customWidth="1" style="316" min="3" max="3"/>
    <col width="15.140625" customWidth="1" style="316" min="4" max="4"/>
    <col width="12.7109375" customWidth="1" style="316" min="5" max="5"/>
    <col width="15.140625" customWidth="1" style="316" min="6" max="6"/>
    <col width="14" customWidth="1" style="316" min="7" max="7"/>
    <col width="11.42578125" customWidth="1" style="316" min="8" max="8"/>
    <col width="12.85546875" customWidth="1" style="316" min="9" max="9"/>
    <col width="15.5703125" customWidth="1" style="316" min="10" max="10"/>
    <col width="14.42578125" customWidth="1" style="316" min="11" max="11"/>
    <col width="15.28515625" customWidth="1" style="316" min="12" max="15"/>
    <col width="6.42578125" customWidth="1" style="316" min="16" max="16"/>
    <col width="11.42578125" customWidth="1" style="316" min="17" max="28"/>
    <col width="11.42578125" customWidth="1" style="317" min="29" max="16384"/>
  </cols>
  <sheetData>
    <row r="1" ht="10.5" customHeight="1"/>
    <row r="2">
      <c r="B2" s="686" t="inlineStr">
        <is>
          <t xml:space="preserve">      REGRESAR</t>
        </is>
      </c>
      <c r="D2" s="318" t="n"/>
      <c r="E2" s="318" t="n"/>
      <c r="F2" s="318" t="n"/>
      <c r="G2" s="318" t="n"/>
      <c r="H2" s="318" t="n"/>
      <c r="I2" s="318" t="n"/>
      <c r="J2" s="318" t="n"/>
      <c r="K2" s="318" t="n"/>
      <c r="L2" s="318" t="n"/>
      <c r="M2" s="318" t="n"/>
      <c r="N2" s="318" t="n"/>
      <c r="O2" s="318" t="n"/>
      <c r="P2" s="318" t="n"/>
    </row>
    <row r="3">
      <c r="D3" s="318" t="n"/>
      <c r="E3" s="318" t="n"/>
      <c r="F3" s="318" t="n"/>
      <c r="G3" s="318" t="n"/>
      <c r="H3" s="318" t="n"/>
      <c r="I3" s="318" t="n"/>
      <c r="J3" s="318" t="n"/>
      <c r="K3" s="318" t="n"/>
      <c r="L3" s="318" t="n"/>
      <c r="M3" s="318" t="n"/>
      <c r="N3" s="318" t="n"/>
      <c r="O3" s="318" t="n"/>
      <c r="P3" s="318" t="n"/>
    </row>
    <row r="4" ht="15.75" customHeight="1">
      <c r="D4" s="318" t="n"/>
      <c r="E4" s="318" t="n"/>
      <c r="F4" s="318" t="n"/>
      <c r="G4" s="318" t="n"/>
      <c r="H4" s="318" t="n"/>
      <c r="I4" s="318" t="n"/>
      <c r="J4" s="318" t="n"/>
      <c r="K4" s="318" t="n"/>
      <c r="L4" s="318" t="n"/>
      <c r="M4" s="318" t="n"/>
      <c r="N4" s="318" t="n"/>
      <c r="O4" s="318" t="n"/>
      <c r="P4" s="318" t="n"/>
    </row>
    <row r="5" ht="15.75" customHeight="1">
      <c r="B5" s="318" t="n"/>
      <c r="C5" s="414" t="n"/>
      <c r="D5" s="800" t="n"/>
      <c r="E5" s="474" t="inlineStr">
        <is>
          <t>MACROPROCESO ESTRATÉGICO</t>
        </is>
      </c>
      <c r="F5" s="801" t="n"/>
      <c r="G5" s="801" t="n"/>
      <c r="H5" s="801" t="n"/>
      <c r="I5" s="801" t="n"/>
      <c r="J5" s="801" t="n"/>
      <c r="K5" s="801" t="n"/>
      <c r="L5" s="802" t="n"/>
      <c r="M5" s="474" t="inlineStr">
        <is>
          <t>CÓDIGO: ESGr027</t>
        </is>
      </c>
      <c r="N5" s="801" t="n"/>
      <c r="O5" s="802" t="n"/>
      <c r="P5" s="318" t="n"/>
    </row>
    <row r="6" ht="15.75" customHeight="1">
      <c r="B6" s="318" t="n"/>
      <c r="C6" s="803" t="n"/>
      <c r="D6" s="804" t="n"/>
      <c r="E6" s="474" t="inlineStr">
        <is>
          <t>PROCESO GESTIÓN SISTEMAS INTEGRADOS</t>
        </is>
      </c>
      <c r="F6" s="801" t="n"/>
      <c r="G6" s="801" t="n"/>
      <c r="H6" s="801" t="n"/>
      <c r="I6" s="801" t="n"/>
      <c r="J6" s="801" t="n"/>
      <c r="K6" s="801" t="n"/>
      <c r="L6" s="802" t="n"/>
      <c r="M6" s="474" t="inlineStr">
        <is>
          <t>VERSIÓN: 7</t>
        </is>
      </c>
      <c r="N6" s="801" t="n"/>
      <c r="O6" s="802" t="n"/>
      <c r="P6" s="318" t="n"/>
    </row>
    <row r="7" ht="15" customHeight="1">
      <c r="B7" s="318"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318" t="n"/>
    </row>
    <row r="8" ht="15.75" customHeight="1">
      <c r="B8" s="318" t="n"/>
      <c r="C8" s="806" t="n"/>
      <c r="D8" s="807" t="n"/>
      <c r="E8" s="806" t="n"/>
      <c r="F8" s="808" t="n"/>
      <c r="G8" s="808" t="n"/>
      <c r="H8" s="808" t="n"/>
      <c r="I8" s="808" t="n"/>
      <c r="J8" s="808" t="n"/>
      <c r="K8" s="808" t="n"/>
      <c r="L8" s="807" t="n"/>
      <c r="M8" s="474" t="inlineStr">
        <is>
          <t>PÁGINA: 1 de 1</t>
        </is>
      </c>
      <c r="N8" s="801" t="n"/>
      <c r="O8" s="802" t="n"/>
      <c r="P8" s="318" t="n"/>
    </row>
    <row r="9" ht="15.75" customHeight="1">
      <c r="B9" s="318" t="n"/>
      <c r="C9" s="319" t="n"/>
      <c r="D9" s="319" t="n"/>
      <c r="E9" s="320" t="n"/>
      <c r="F9" s="320" t="n"/>
      <c r="G9" s="320" t="n"/>
      <c r="H9" s="320" t="n"/>
      <c r="I9" s="320" t="n"/>
      <c r="J9" s="320" t="n"/>
      <c r="K9" s="320" t="n"/>
      <c r="L9" s="320" t="n"/>
      <c r="M9" s="716" t="n"/>
      <c r="N9" s="716" t="n"/>
      <c r="O9" s="716" t="n"/>
      <c r="P9" s="318" t="n"/>
    </row>
    <row r="10" ht="15.75" customFormat="1" customHeight="1" s="324">
      <c r="A10" s="717" t="n"/>
      <c r="B10" s="708" t="n"/>
      <c r="C10" s="702" t="inlineStr">
        <is>
          <t>FICHA DE INDICADOR</t>
        </is>
      </c>
      <c r="D10" s="812" t="n"/>
      <c r="E10" s="812" t="n"/>
      <c r="F10" s="812" t="n"/>
      <c r="G10" s="812" t="n"/>
      <c r="H10" s="812" t="n"/>
      <c r="I10" s="812" t="n"/>
      <c r="J10" s="812" t="n"/>
      <c r="K10" s="812" t="n"/>
      <c r="L10" s="812" t="n"/>
      <c r="M10" s="812" t="n"/>
      <c r="N10" s="812" t="n"/>
      <c r="O10" s="813" t="n"/>
      <c r="P10" s="708" t="n"/>
      <c r="Q10" s="717" t="n"/>
      <c r="R10" s="717" t="n"/>
      <c r="S10" s="717" t="n"/>
      <c r="T10" s="717" t="n"/>
      <c r="U10" s="717" t="n"/>
      <c r="V10" s="717" t="n"/>
      <c r="W10" s="717" t="n"/>
      <c r="X10" s="717" t="n"/>
      <c r="Y10" s="717" t="n"/>
      <c r="Z10" s="717" t="n"/>
      <c r="AA10" s="717" t="n"/>
      <c r="AB10" s="717" t="n"/>
    </row>
    <row r="11" ht="15.75" customFormat="1" customHeight="1" s="324">
      <c r="A11" s="717" t="n"/>
      <c r="B11" s="708" t="n"/>
      <c r="C11" s="814" t="n"/>
      <c r="D11" s="815" t="n"/>
      <c r="E11" s="815" t="n"/>
      <c r="F11" s="815" t="n"/>
      <c r="G11" s="815" t="n"/>
      <c r="H11" s="815" t="n"/>
      <c r="I11" s="815" t="n"/>
      <c r="J11" s="815" t="n"/>
      <c r="K11" s="815" t="n"/>
      <c r="L11" s="815" t="n"/>
      <c r="M11" s="815" t="n"/>
      <c r="N11" s="815" t="n"/>
      <c r="O11" s="816" t="n"/>
      <c r="P11" s="708" t="n"/>
      <c r="Q11" s="717" t="n"/>
      <c r="R11" s="717" t="n"/>
      <c r="S11" s="717" t="n"/>
      <c r="T11" s="717" t="n"/>
      <c r="U11" s="717" t="n"/>
      <c r="V11" s="717" t="n"/>
      <c r="W11" s="717" t="n"/>
      <c r="X11" s="717" t="n"/>
      <c r="Y11" s="717" t="n"/>
      <c r="Z11" s="717" t="n"/>
      <c r="AA11" s="717" t="n"/>
      <c r="AB11" s="717" t="n"/>
    </row>
    <row r="12" ht="30" customFormat="1" customHeight="1" s="324">
      <c r="A12" s="717" t="n"/>
      <c r="B12" s="708" t="n"/>
      <c r="C12" s="703" t="inlineStr">
        <is>
          <t>MACROPROCESO</t>
        </is>
      </c>
      <c r="D12" s="807" t="n"/>
      <c r="E12" s="827" t="inlineStr">
        <is>
          <t>Apoyo</t>
        </is>
      </c>
      <c r="F12" s="828" t="n"/>
      <c r="G12" s="828" t="n"/>
      <c r="H12" s="829" t="n"/>
      <c r="I12" s="703" t="inlineStr">
        <is>
          <t>NOMBRE DEL INDICADOR</t>
        </is>
      </c>
      <c r="J12" s="807" t="n"/>
      <c r="K12" s="705" t="inlineStr">
        <is>
          <t xml:space="preserve">Campañas de promoción y prevención </t>
        </is>
      </c>
      <c r="L12" s="808" t="n"/>
      <c r="M12" s="808" t="n"/>
      <c r="N12" s="808" t="n"/>
      <c r="O12" s="807" t="n"/>
      <c r="P12" s="708" t="n"/>
      <c r="Q12" s="717" t="n"/>
      <c r="R12" s="717" t="n"/>
      <c r="S12" s="717" t="n"/>
      <c r="T12" s="717" t="n"/>
      <c r="U12" s="717" t="n"/>
      <c r="V12" s="717" t="n"/>
      <c r="W12" s="717" t="n"/>
      <c r="X12" s="717" t="n"/>
      <c r="Y12" s="717" t="n"/>
      <c r="Z12" s="717" t="n"/>
      <c r="AA12" s="717" t="n"/>
      <c r="AB12" s="717" t="n"/>
    </row>
    <row r="13" ht="15.75" customFormat="1" customHeight="1" s="324">
      <c r="A13" s="717" t="n"/>
      <c r="B13" s="708" t="n"/>
      <c r="C13" s="684" t="inlineStr">
        <is>
          <t>PROCESO GESTIÓN</t>
        </is>
      </c>
      <c r="D13" s="802" t="n"/>
      <c r="E13" s="643" t="inlineStr">
        <is>
          <t>Talento Humano</t>
        </is>
      </c>
      <c r="F13" s="801" t="n"/>
      <c r="G13" s="801" t="n"/>
      <c r="H13" s="801" t="n"/>
      <c r="I13" s="801" t="n"/>
      <c r="J13" s="801" t="n"/>
      <c r="K13" s="801" t="n"/>
      <c r="L13" s="801" t="n"/>
      <c r="M13" s="801" t="n"/>
      <c r="N13" s="801" t="n"/>
      <c r="O13" s="802" t="n"/>
      <c r="P13" s="708" t="n"/>
      <c r="Q13" s="717" t="n"/>
      <c r="R13" s="717" t="n"/>
      <c r="S13" s="717" t="n"/>
      <c r="T13" s="717" t="n"/>
      <c r="U13" s="717" t="n"/>
      <c r="V13" s="717" t="n"/>
      <c r="W13" s="717" t="n"/>
      <c r="X13" s="717" t="n"/>
      <c r="Y13" s="717" t="n"/>
      <c r="Z13" s="717" t="n"/>
      <c r="AA13" s="717" t="n"/>
      <c r="AB13" s="717" t="n"/>
    </row>
    <row r="14" ht="15.75" customFormat="1" customHeight="1" s="324">
      <c r="A14" s="717" t="n"/>
      <c r="B14" s="708" t="n"/>
      <c r="C14" s="684" t="inlineStr">
        <is>
          <t>RESPONSABLE DE MEDICIÓN</t>
        </is>
      </c>
      <c r="D14" s="802" t="n"/>
      <c r="E14" s="643" t="inlineStr">
        <is>
          <t>Director(a) de Talento Humano</t>
        </is>
      </c>
      <c r="F14" s="801" t="n"/>
      <c r="G14" s="801" t="n"/>
      <c r="H14" s="801" t="n"/>
      <c r="I14" s="801" t="n"/>
      <c r="J14" s="801" t="n"/>
      <c r="K14" s="801" t="n"/>
      <c r="L14" s="801" t="n"/>
      <c r="M14" s="801" t="n"/>
      <c r="N14" s="801" t="n"/>
      <c r="O14" s="802" t="n"/>
      <c r="P14" s="708" t="n"/>
      <c r="Q14" s="717" t="n"/>
      <c r="R14" s="717" t="n"/>
      <c r="S14" s="717" t="n"/>
      <c r="T14" s="717" t="n"/>
      <c r="U14" s="717" t="n"/>
      <c r="V14" s="717" t="n"/>
      <c r="W14" s="717" t="n"/>
      <c r="X14" s="717" t="n"/>
      <c r="Y14" s="717" t="n"/>
      <c r="Z14" s="717" t="n"/>
      <c r="AA14" s="717" t="n"/>
      <c r="AB14" s="717" t="n"/>
    </row>
    <row r="15" ht="15.75" customFormat="1" customHeight="1" s="324">
      <c r="A15" s="717" t="n"/>
      <c r="B15" s="708" t="n"/>
      <c r="C15" s="708" t="n"/>
      <c r="P15" s="708" t="n"/>
      <c r="Q15" s="717" t="n"/>
      <c r="R15" s="717" t="n"/>
      <c r="S15" s="717" t="n"/>
      <c r="T15" s="717" t="n"/>
      <c r="U15" s="717" t="n"/>
      <c r="V15" s="717" t="n"/>
      <c r="W15" s="717" t="n"/>
      <c r="X15" s="717" t="n"/>
      <c r="Y15" s="717" t="n"/>
      <c r="Z15" s="717" t="n"/>
      <c r="AA15" s="717" t="n"/>
      <c r="AB15" s="717" t="n"/>
    </row>
    <row r="16" ht="15.75" customFormat="1" customHeight="1" s="324">
      <c r="A16" s="717" t="n"/>
      <c r="B16" s="708" t="n"/>
      <c r="C16" s="709" t="inlineStr">
        <is>
          <t>1. COMPORTAMIENTO DE INDICADOR</t>
        </is>
      </c>
      <c r="D16" s="801" t="n"/>
      <c r="E16" s="801" t="n"/>
      <c r="F16" s="801" t="n"/>
      <c r="G16" s="801" t="n"/>
      <c r="H16" s="801" t="n"/>
      <c r="I16" s="801" t="n"/>
      <c r="J16" s="801" t="n"/>
      <c r="K16" s="801" t="n"/>
      <c r="L16" s="801" t="n"/>
      <c r="M16" s="801" t="n"/>
      <c r="N16" s="801" t="n"/>
      <c r="O16" s="802" t="n"/>
      <c r="P16" s="708" t="n"/>
      <c r="Q16" s="717" t="n"/>
      <c r="R16" s="717" t="n"/>
      <c r="S16" s="717" t="n"/>
      <c r="T16" s="717" t="n"/>
      <c r="U16" s="717" t="n"/>
      <c r="V16" s="717" t="n"/>
      <c r="W16" s="717" t="n"/>
      <c r="X16" s="717" t="n"/>
      <c r="Y16" s="717" t="n"/>
      <c r="Z16" s="717" t="n"/>
      <c r="AA16" s="717" t="n"/>
      <c r="AB16" s="717" t="n"/>
    </row>
    <row r="17" ht="36" customFormat="1" customHeight="1" s="324">
      <c r="A17" s="717" t="n"/>
      <c r="B17" s="708" t="n"/>
      <c r="C17" s="684" t="inlineStr">
        <is>
          <t xml:space="preserve">CLASIFICACIÓN DE LA MEDICIÓN </t>
        </is>
      </c>
      <c r="D17" s="802" t="n"/>
      <c r="E17" s="817" t="n">
        <v>2</v>
      </c>
      <c r="F17" s="801" t="n"/>
      <c r="G17" s="802" t="n"/>
      <c r="H17" s="684" t="inlineStr">
        <is>
          <t>TIPO DE INDICADOR</t>
        </is>
      </c>
      <c r="I17" s="802" t="n"/>
      <c r="J17" s="481" t="inlineStr">
        <is>
          <t>Eficacia</t>
        </is>
      </c>
      <c r="K17" s="802" t="n"/>
      <c r="L17" s="684" t="inlineStr">
        <is>
          <t>META</t>
        </is>
      </c>
      <c r="M17" s="802" t="n"/>
      <c r="N17" s="715" t="n">
        <v>10</v>
      </c>
      <c r="O17" s="802" t="n"/>
      <c r="P17" s="716" t="n"/>
      <c r="Q17" s="717" t="n"/>
      <c r="R17" s="718" t="n"/>
      <c r="S17" s="717" t="n"/>
      <c r="W17" s="717" t="n"/>
      <c r="X17" s="717" t="n"/>
      <c r="Y17" s="717" t="n"/>
      <c r="Z17" s="717" t="n"/>
      <c r="AA17" s="717" t="n"/>
      <c r="AB17" s="717" t="n"/>
    </row>
    <row r="18" ht="15.75" customFormat="1" customHeight="1" s="324">
      <c r="A18" s="717" t="n"/>
      <c r="B18" s="708" t="n"/>
      <c r="C18" s="684" t="inlineStr">
        <is>
          <t>FORMULA</t>
        </is>
      </c>
      <c r="D18" s="800" t="n"/>
      <c r="E18" s="762" t="inlineStr">
        <is>
          <t xml:space="preserve">Proyección de publicación  campañas anuales </t>
        </is>
      </c>
      <c r="F18" s="805" t="n"/>
      <c r="G18" s="805" t="n"/>
      <c r="H18" s="805" t="n"/>
      <c r="I18" s="805" t="n"/>
      <c r="J18" s="805" t="n"/>
      <c r="K18" s="800" t="n"/>
      <c r="L18" s="684" t="inlineStr">
        <is>
          <t>UNIDAD DE MEDIDA</t>
        </is>
      </c>
      <c r="M18" s="800" t="n"/>
      <c r="N18" s="824" t="inlineStr">
        <is>
          <t>Número de campañas</t>
        </is>
      </c>
      <c r="O18" s="800" t="n"/>
      <c r="W18" s="717" t="n"/>
      <c r="X18" s="717" t="n"/>
      <c r="Y18" s="717" t="n"/>
      <c r="Z18" s="717" t="n"/>
      <c r="AA18" s="717" t="n"/>
      <c r="AB18" s="717" t="n"/>
    </row>
    <row r="19" ht="15.75" customFormat="1" customHeight="1" s="324">
      <c r="A19" s="717" t="n"/>
      <c r="B19" s="708" t="n"/>
      <c r="C19" s="806" t="n"/>
      <c r="D19" s="807" t="n"/>
      <c r="E19" s="806" t="n"/>
      <c r="F19" s="808" t="n"/>
      <c r="G19" s="808" t="n"/>
      <c r="H19" s="808" t="n"/>
      <c r="I19" s="808" t="n"/>
      <c r="J19" s="808" t="n"/>
      <c r="K19" s="807" t="n"/>
      <c r="L19" s="806" t="n"/>
      <c r="M19" s="807" t="n"/>
      <c r="N19" s="806" t="n"/>
      <c r="O19" s="807" t="n"/>
      <c r="P19" s="320" t="n"/>
      <c r="Q19" s="733" t="n"/>
      <c r="R19" s="733" t="n"/>
      <c r="S19" s="734" t="n"/>
      <c r="U19" s="773" t="n"/>
      <c r="V19" s="734" t="n"/>
      <c r="W19" s="717" t="n"/>
      <c r="X19" s="717" t="n"/>
      <c r="Y19" s="717" t="n"/>
      <c r="Z19" s="717" t="n"/>
      <c r="AA19" s="717" t="n"/>
      <c r="AB19" s="717" t="n"/>
    </row>
    <row r="20" ht="15.75" customFormat="1" customHeight="1" s="324">
      <c r="A20" s="717" t="n"/>
      <c r="B20" s="708"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320" t="n"/>
      <c r="Q20" s="733" t="n"/>
      <c r="W20" s="717" t="n"/>
      <c r="X20" s="717" t="n"/>
      <c r="Y20" s="717" t="n"/>
      <c r="Z20" s="717" t="n"/>
      <c r="AA20" s="717" t="n"/>
      <c r="AB20" s="717" t="n"/>
    </row>
    <row r="21" ht="15.75" customFormat="1" customHeight="1" s="324">
      <c r="A21" s="717" t="n"/>
      <c r="B21" s="708"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320" t="n"/>
      <c r="Q21" s="733" t="n"/>
      <c r="W21" s="717" t="n"/>
      <c r="X21" s="717" t="n"/>
      <c r="Y21" s="717" t="n"/>
      <c r="Z21" s="717" t="n"/>
      <c r="AA21" s="717" t="n"/>
      <c r="AB21" s="717" t="n"/>
    </row>
    <row r="22" ht="15.75" customFormat="1" customHeight="1" s="324">
      <c r="A22" s="717" t="n"/>
      <c r="B22" s="708" t="n"/>
      <c r="C22" s="806" t="n"/>
      <c r="D22" s="807" t="n"/>
      <c r="E22" s="806" t="n"/>
      <c r="F22" s="808" t="n"/>
      <c r="G22" s="807" t="n"/>
      <c r="H22" s="806" t="n"/>
      <c r="I22" s="807" t="n"/>
      <c r="J22" s="806" t="n"/>
      <c r="K22" s="807" t="n"/>
      <c r="L22" s="327" t="n">
        <v>2</v>
      </c>
      <c r="M22" s="328" t="n">
        <v>3</v>
      </c>
      <c r="N22" s="329" t="n">
        <v>5</v>
      </c>
      <c r="O22" s="255" t="inlineStr">
        <is>
          <t xml:space="preserve"> &gt; 6</t>
        </is>
      </c>
      <c r="P22" s="320" t="n"/>
      <c r="Q22" s="733" t="n"/>
      <c r="W22" s="717" t="n"/>
      <c r="X22" s="717" t="n"/>
      <c r="Y22" s="717" t="n"/>
      <c r="Z22" s="717" t="n"/>
      <c r="AA22" s="717" t="n"/>
      <c r="AB22" s="717" t="n"/>
    </row>
    <row r="23" ht="15.75" customFormat="1" customHeight="1" s="324">
      <c r="A23" s="717" t="n"/>
      <c r="B23" s="708" t="n"/>
      <c r="C23" s="684" t="inlineStr">
        <is>
          <t>ORIGEN DE DATOS</t>
        </is>
      </c>
      <c r="D23" s="800" t="n"/>
      <c r="E23" s="481" t="inlineStr">
        <is>
          <t xml:space="preserve">Solicitud de publicaciones </t>
        </is>
      </c>
      <c r="F23" s="805" t="n"/>
      <c r="G23" s="800" t="n"/>
      <c r="H23" s="763" t="inlineStr">
        <is>
          <t>FRECUENCIA DE LA MEDICIÓN</t>
        </is>
      </c>
      <c r="I23" s="800" t="n"/>
      <c r="J23" s="762" t="inlineStr">
        <is>
          <t>SEMESTRAL</t>
        </is>
      </c>
      <c r="K23" s="800" t="n"/>
      <c r="L23" s="763" t="inlineStr">
        <is>
          <t>FRECUENCIA DE RESULTADO</t>
        </is>
      </c>
      <c r="M23" s="800" t="n"/>
      <c r="N23" s="762" t="inlineStr">
        <is>
          <t>ANUAL</t>
        </is>
      </c>
      <c r="O23" s="800" t="n"/>
      <c r="P23" s="320" t="n"/>
      <c r="Q23" s="733" t="n"/>
      <c r="W23" s="717" t="n"/>
      <c r="X23" s="717" t="n"/>
      <c r="Y23" s="717" t="n"/>
      <c r="Z23" s="717" t="n"/>
      <c r="AA23" s="717" t="n"/>
      <c r="AB23" s="717" t="n"/>
    </row>
    <row r="24" ht="15.75" customFormat="1" customHeight="1" s="324">
      <c r="A24" s="717" t="n"/>
      <c r="B24" s="708" t="n"/>
      <c r="C24" s="806" t="n"/>
      <c r="D24" s="807" t="n"/>
      <c r="E24" s="806" t="n"/>
      <c r="F24" s="808" t="n"/>
      <c r="G24" s="807" t="n"/>
      <c r="H24" s="806" t="n"/>
      <c r="I24" s="807" t="n"/>
      <c r="J24" s="806" t="n"/>
      <c r="K24" s="807" t="n"/>
      <c r="L24" s="806" t="n"/>
      <c r="M24" s="807" t="n"/>
      <c r="N24" s="806" t="n"/>
      <c r="O24" s="807" t="n"/>
      <c r="P24" s="320" t="n"/>
      <c r="Q24" s="733" t="n"/>
      <c r="W24" s="717" t="n"/>
      <c r="X24" s="717" t="n"/>
      <c r="Y24" s="717" t="n"/>
      <c r="Z24" s="717" t="n"/>
      <c r="AA24" s="717" t="n"/>
      <c r="AB24" s="717" t="n"/>
    </row>
    <row r="25" ht="15.75" customHeight="1">
      <c r="B25" s="318" t="n"/>
      <c r="C25" s="331" t="n"/>
      <c r="D25" s="331" t="n"/>
      <c r="E25" s="768" t="n"/>
      <c r="F25" s="768" t="n"/>
      <c r="G25" s="331" t="n"/>
      <c r="H25" s="331" t="n"/>
      <c r="I25" s="331" t="n"/>
      <c r="J25" s="716" t="n"/>
      <c r="K25" s="716" t="n"/>
      <c r="L25" s="331" t="n"/>
      <c r="M25" s="331" t="n"/>
      <c r="N25" s="716" t="n"/>
      <c r="O25" s="716" t="n"/>
      <c r="P25" s="333" t="n"/>
      <c r="Q25" s="334" t="n"/>
    </row>
    <row r="26">
      <c r="B26" s="318" t="n"/>
      <c r="C26" s="413" t="inlineStr">
        <is>
          <t>RESULTADOS</t>
        </is>
      </c>
      <c r="D26" s="805" t="n"/>
      <c r="E26" s="805" t="n"/>
      <c r="F26" s="805" t="n"/>
      <c r="G26" s="805" t="n"/>
      <c r="H26" s="805" t="n"/>
      <c r="I26" s="805" t="n"/>
      <c r="J26" s="805" t="n"/>
      <c r="K26" s="805" t="n"/>
      <c r="L26" s="805" t="n"/>
      <c r="M26" s="805" t="n"/>
      <c r="N26" s="805" t="n"/>
      <c r="O26" s="800" t="n"/>
      <c r="P26" s="333" t="n"/>
      <c r="Q26" s="334" t="n"/>
    </row>
    <row r="27" ht="15" customHeight="1">
      <c r="B27" s="318" t="n"/>
      <c r="C27" s="769" t="n"/>
      <c r="J27" s="761" t="inlineStr">
        <is>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is>
      </c>
      <c r="O27" s="804" t="n"/>
      <c r="P27" s="333" t="n"/>
      <c r="Q27" s="334" t="n"/>
      <c r="R27" s="733" t="n"/>
      <c r="S27" s="777" t="n"/>
      <c r="U27" s="733" t="n"/>
      <c r="V27" s="734" t="n"/>
    </row>
    <row r="28" ht="15" customHeight="1">
      <c r="B28" s="318" t="n"/>
      <c r="C28" s="803" t="n"/>
      <c r="J28" s="759" t="inlineStr">
        <is>
          <t xml:space="preserve">Se cumplió con las capacitaciones presenciales en los centros de trabajo y se esta generando campañas de promoción y prevención de forma virtual con el apoyo de la oficina de comunicaciones con campañas, piezas virtuales, diseño de encuestas capacitaciones manera virtual, boletines e imágenes de promoción y prevención.
</t>
        </is>
      </c>
      <c r="O28" s="804" t="n"/>
      <c r="P28" s="333" t="n"/>
      <c r="Q28" s="334" t="n"/>
    </row>
    <row r="29">
      <c r="B29" s="318" t="n"/>
      <c r="C29" s="803" t="n"/>
      <c r="O29" s="804" t="n"/>
      <c r="P29" s="333" t="n"/>
      <c r="Q29" s="334" t="n"/>
    </row>
    <row r="30">
      <c r="B30" s="318" t="n"/>
      <c r="C30" s="803" t="n"/>
      <c r="O30" s="804" t="n"/>
      <c r="P30" s="333" t="n"/>
      <c r="Q30" s="334" t="n"/>
    </row>
    <row r="31">
      <c r="B31" s="318" t="n"/>
      <c r="C31" s="803" t="n"/>
      <c r="O31" s="804" t="n"/>
      <c r="P31" s="333" t="n"/>
      <c r="Q31" s="334" t="n"/>
    </row>
    <row r="32">
      <c r="B32" s="318" t="n"/>
      <c r="C32" s="803" t="n"/>
      <c r="O32" s="804" t="n"/>
      <c r="P32" s="333" t="n"/>
      <c r="Q32" s="334" t="n"/>
    </row>
    <row r="33">
      <c r="B33" s="318" t="n"/>
      <c r="C33" s="803" t="n"/>
      <c r="O33" s="804" t="n"/>
      <c r="P33" s="318" t="n"/>
    </row>
    <row r="34" ht="15" customHeight="1">
      <c r="B34" s="318" t="n"/>
      <c r="C34" s="803" t="n"/>
      <c r="J34" s="761" t="inlineStr">
        <is>
          <t>ACCIÓN FORMULADA
Reformular la meta para el próximo año dependiendo de los recursos asignados.</t>
        </is>
      </c>
      <c r="O34" s="804" t="n"/>
      <c r="P34" s="318" t="n"/>
    </row>
    <row r="35">
      <c r="B35" s="318" t="n"/>
      <c r="C35" s="803" t="n"/>
      <c r="J35" s="759" t="inlineStr">
        <is>
          <t>se continua con el uso de herramientas tecnológicas para dar cumplimiento al plan de capacitación de SG-SST</t>
        </is>
      </c>
      <c r="O35" s="804" t="n"/>
      <c r="P35" s="318" t="n"/>
    </row>
    <row r="36">
      <c r="B36" s="318" t="n"/>
      <c r="C36" s="803" t="n"/>
      <c r="O36" s="804" t="n"/>
      <c r="P36" s="318" t="n"/>
    </row>
    <row r="37">
      <c r="B37" s="318" t="n"/>
      <c r="C37" s="803" t="n"/>
      <c r="O37" s="804" t="n"/>
      <c r="P37" s="318" t="n"/>
    </row>
    <row r="38">
      <c r="B38" s="318" t="n"/>
      <c r="C38" s="803" t="n"/>
      <c r="O38" s="804" t="n"/>
      <c r="P38" s="318" t="n"/>
    </row>
    <row r="39">
      <c r="B39" s="318" t="n"/>
      <c r="C39" s="803" t="n"/>
      <c r="O39" s="804" t="n"/>
      <c r="P39" s="318" t="n"/>
    </row>
    <row r="40">
      <c r="B40" s="318" t="n"/>
      <c r="C40" s="803" t="n"/>
      <c r="O40" s="804" t="n"/>
      <c r="P40" s="318" t="n"/>
    </row>
    <row r="41">
      <c r="B41" s="318" t="n"/>
      <c r="C41" s="803" t="n"/>
      <c r="J41" s="772" t="inlineStr">
        <is>
          <t xml:space="preserve">RESPONSABLE </t>
        </is>
      </c>
      <c r="O41" s="804" t="n"/>
      <c r="P41" s="318" t="n"/>
    </row>
    <row r="42">
      <c r="B42" s="318" t="n"/>
      <c r="C42" s="803" t="n"/>
      <c r="J42" s="759" t="inlineStr">
        <is>
          <t>Director(a) de Talento Humano</t>
        </is>
      </c>
      <c r="O42" s="804" t="n"/>
      <c r="P42" s="318" t="n"/>
    </row>
    <row r="43">
      <c r="B43" s="318" t="n"/>
      <c r="C43" s="806" t="n"/>
      <c r="D43" s="808" t="n"/>
      <c r="E43" s="808" t="n"/>
      <c r="F43" s="808" t="n"/>
      <c r="G43" s="808" t="n"/>
      <c r="H43" s="808" t="n"/>
      <c r="I43" s="808" t="n"/>
      <c r="J43" s="335" t="n"/>
      <c r="K43" s="335" t="n"/>
      <c r="L43" s="335" t="n"/>
      <c r="M43" s="335" t="n"/>
      <c r="N43" s="335" t="n"/>
      <c r="O43" s="336" t="n"/>
      <c r="P43" s="318" t="n"/>
    </row>
    <row r="44">
      <c r="B44" s="318" t="n"/>
      <c r="C44" s="768" t="n"/>
      <c r="D44" s="768" t="n"/>
      <c r="E44" s="768" t="n"/>
      <c r="F44" s="768" t="n"/>
      <c r="G44" s="768" t="n"/>
      <c r="H44" s="768" t="n"/>
      <c r="I44" s="768" t="n"/>
      <c r="J44" s="484" t="n"/>
      <c r="K44" s="484" t="n"/>
      <c r="L44" s="484" t="n"/>
      <c r="M44" s="484" t="n"/>
      <c r="N44" s="484" t="n"/>
      <c r="O44" s="484" t="n"/>
      <c r="P44" s="318" t="n"/>
    </row>
    <row r="45" ht="15" customHeight="1">
      <c r="B45" s="318" t="n"/>
      <c r="C45" s="778" t="inlineStr">
        <is>
          <t>PERIODO DE EVALUACIÓN</t>
        </is>
      </c>
      <c r="D45" s="801" t="n"/>
      <c r="E45" s="801" t="n"/>
      <c r="F45" s="801" t="n"/>
      <c r="G45" s="801" t="n"/>
      <c r="H45" s="801" t="n"/>
      <c r="I45" s="801" t="n"/>
      <c r="J45" s="801" t="n"/>
      <c r="K45" s="801" t="n"/>
      <c r="L45" s="801" t="n"/>
      <c r="M45" s="801" t="n"/>
      <c r="N45" s="801" t="n"/>
      <c r="O45" s="802" t="n"/>
      <c r="P45" s="318" t="n"/>
    </row>
    <row r="46" ht="15.75" customHeight="1">
      <c r="B46" s="318" t="n"/>
      <c r="C46" s="338" t="inlineStr">
        <is>
          <t>MES</t>
        </is>
      </c>
      <c r="D46" s="339">
        <f>IF(J23="MENSUAL","ENERO",IF(J23="TRIMESTRAL","MARZO",IF(J23="SEMESTRAL","JUNIO",IF(J23="ANUAL",YEAR(TODAY()),""))))</f>
        <v/>
      </c>
      <c r="E46" s="339">
        <f>IF(J23="MENSUAL","FEBRERO",IF(J23="TRIMESTRAL","JUNIO",IF(J23="SEMESTRAL","DICIEMBRE","")))</f>
        <v/>
      </c>
      <c r="F46" s="339">
        <f>IF(J23="MENSUAL","MARZO",IF(J23="TRIMESTRAL","SEPTIEMBRE",""))</f>
        <v/>
      </c>
      <c r="G46" s="339">
        <f>IF(J23="MENSUAL","ABRIL",IF(J23="TRIMESTRAL","DICIEMBRE",""))</f>
        <v/>
      </c>
      <c r="H46" s="339">
        <f>IF(J23="MENSUAL","MAYO","")</f>
        <v/>
      </c>
      <c r="I46" s="339">
        <f>IF(J23="MENSUAL","JUNIO","")</f>
        <v/>
      </c>
      <c r="J46" s="339">
        <f>IF(J23="MENSUAL","JULIO","")</f>
        <v/>
      </c>
      <c r="K46" s="339">
        <f>IF(J23="MENSUAL","AGOSTO","")</f>
        <v/>
      </c>
      <c r="L46" s="339">
        <f>IF(J23="MENSUAL","SEPTIEMBRE","")</f>
        <v/>
      </c>
      <c r="M46" s="339">
        <f>IF(J23="MENSUAL","OCTUBRE","")</f>
        <v/>
      </c>
      <c r="N46" s="339">
        <f>IF(J23="MENSUAL","NOVIEMBRE","")</f>
        <v/>
      </c>
      <c r="O46" s="339">
        <f>IF(J23="MENSUAL","DICIEMBRE","")</f>
        <v/>
      </c>
      <c r="P46" s="318" t="n"/>
    </row>
    <row r="47" ht="30" customHeight="1">
      <c r="B47" s="318" t="n"/>
      <c r="C47" s="340">
        <f>E18</f>
        <v/>
      </c>
      <c r="D47" s="339" t="n">
        <v>10</v>
      </c>
      <c r="E47" s="339" t="n"/>
      <c r="F47" s="339" t="n"/>
      <c r="G47" s="339" t="n"/>
      <c r="H47" s="339" t="n"/>
      <c r="I47" s="339" t="n"/>
      <c r="J47" s="339" t="n"/>
      <c r="K47" s="339" t="n"/>
      <c r="L47" s="339" t="n"/>
      <c r="M47" s="339" t="n"/>
      <c r="N47" s="339" t="n"/>
      <c r="O47" s="339" t="n"/>
      <c r="P47" s="318" t="n"/>
    </row>
    <row r="48" ht="15.75" customHeight="1">
      <c r="B48" s="318" t="n"/>
      <c r="C48" s="341">
        <f>G19</f>
        <v/>
      </c>
      <c r="D48" s="342" t="n"/>
      <c r="E48" s="342" t="n"/>
      <c r="F48" s="342" t="n"/>
      <c r="G48" s="342" t="n"/>
      <c r="H48" s="342" t="n"/>
      <c r="I48" s="342" t="n"/>
      <c r="J48" s="342" t="n"/>
      <c r="K48" s="342" t="n"/>
      <c r="L48" s="342" t="n"/>
      <c r="M48" s="342" t="n"/>
      <c r="N48" s="342" t="n"/>
      <c r="O48" s="343" t="n"/>
      <c r="P48" s="318" t="n"/>
    </row>
    <row r="49">
      <c r="B49" s="318" t="n"/>
      <c r="C49" s="344" t="inlineStr">
        <is>
          <t xml:space="preserve">VALOR </t>
        </is>
      </c>
      <c r="D49" s="345">
        <f>IFERROR(IF($E$17=1,D47/D48,IF($E$17=2,D47,"")),"")</f>
        <v/>
      </c>
      <c r="E49" s="345">
        <f>IFERROR(IF($E$17=1,E47/E48,IF($E$17=2,E47,"")),"")</f>
        <v/>
      </c>
      <c r="F49" s="345">
        <f>IFERROR(IF($E$17=1,F47/F48,IF($E$17=2,F47,"")),"")</f>
        <v/>
      </c>
      <c r="G49" s="345">
        <f>IFERROR(IF($E$17=1,G47/G48,IF($E$17=2,G47,"")),"")</f>
        <v/>
      </c>
      <c r="H49" s="346">
        <f>IFERROR(IF($E$17=1,H47/H48,IF($E$17=2,H47,"")),"")</f>
        <v/>
      </c>
      <c r="I49" s="346">
        <f>IFERROR(IF($E$17=1,I47/I48,IF($E$17=2,I47,"")),"")</f>
        <v/>
      </c>
      <c r="J49" s="346">
        <f>IFERROR(IF($E$17=1,J47/J48,IF($E$17=2,J47,"")),"")</f>
        <v/>
      </c>
      <c r="K49" s="346">
        <f>IFERROR(IF($E$17=1,K47/K48,IF($E$17=2,K47,"")),"")</f>
        <v/>
      </c>
      <c r="L49" s="346">
        <f>IFERROR(IF($E$17=1,L47/L48,IF($E$17=2,L47,"")),"")</f>
        <v/>
      </c>
      <c r="M49" s="346">
        <f>IFERROR(IF($E$17=1,M47/M48,IF($E$17=2,M47,"")),"")</f>
        <v/>
      </c>
      <c r="N49" s="346">
        <f>IFERROR(IF($E$17=1,N47/N48,IF($E$17=2,N47,"")),"")</f>
        <v/>
      </c>
      <c r="O49" s="346">
        <f>IFERROR(IF($E$17=1,O47/O48,IF($E$17=2,O47,"")),"")</f>
        <v/>
      </c>
      <c r="P49" s="318" t="n"/>
    </row>
    <row r="50">
      <c r="B50" s="318" t="n"/>
      <c r="C50" s="347" t="inlineStr">
        <is>
          <t>META PONDERADA</t>
        </is>
      </c>
      <c r="D50" s="348">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348">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348">
        <f>IF(AND(N23="ANUAL",J23="MENSUAL"),N17/12+E50,IF(AND(N23="ANUAL",J23="TRIMESTRAL"),N17/4+E50,IF(AND(N23="SEMESTRAL",J23="MENSUAL"),N17/6+E50,IF(AND(N23="SEMESTRAL",J23="TRIMESTRAL"),N17/2,IF(AND(N23="TRIMESTRAL",J23="MENSUAL"),N17/3+E50,IF(AND(N23="TRIMESTRAL",J23="TRIMESTRAL"),N17,IF(AND(N23="MENSUAL",J23="MENSUAL"),N17,"")))))))</f>
        <v/>
      </c>
      <c r="G50" s="348">
        <f>IF(AND(N23="ANUAL",J23="MENSUAL"),N17/12+F50,IF(AND(N23="ANUAL",J23="TRIMESTRAL"),N17/4+F50,IF(AND(N23="SEMESTRAL",J23="MENSUAL"),N17/6+F50,IF(AND(N23="SEMESTRAL",J23="TRIMESTRAL"),N17/2+F50,IF(AND(N23="TRIMESTRAL",J23="MENSUAL"),N17/3,IF(AND(N23="TRIMESTRAL",J23="TRIMESTRAL"),N17,IF(AND(N23="MENSUAL",J23="MENSUAL"),N17,"")))))))</f>
        <v/>
      </c>
      <c r="H50" s="348">
        <f>IF(AND($N$23="ANUAL",$J$23="MENSUAL"),$N$17/12+G50,IF(AND(N23="SEMESTRAL",J23="MENSUAL"),N17/6+G50,IF(AND(N23="TRIMESTRAL",J23="MENSUAL"),N17/3+G50,IF(AND(N23="MENSUAL",J23="MENSUAL"),N17,""))))</f>
        <v/>
      </c>
      <c r="I50" s="348">
        <f>IF(AND($N$23="ANUAL",$J$23="MENSUAL"),$N$17/12+H50,IF(AND(N23="SEMESTRAL",J23="MENSUAL"),N17/6+H50,IF(AND(N23="TRIMESTRAL",J23="MENSUAL"),N17/3+H50,IF(AND(N23="MENSUAL",J23="MENSUAL"),N17,""))))</f>
        <v/>
      </c>
      <c r="J50" s="348">
        <f>IF(AND($N$23="ANUAL",$J$23="MENSUAL"),$N$17/12+I50,IF(AND(N23="SEMESTRAL",J23="MENSUAL"),N17/6,IF(AND(N23="TRIMESTRAL",J23="MENSUAL"),N17/3,IF(AND(N23="MENSUAL",J23="MENSUAL"),N17,""))))</f>
        <v/>
      </c>
      <c r="K50" s="348">
        <f>IF(AND($N$23="ANUAL",$J$23="MENSUAL"),$N$17/12+J50,IF(AND(N23="SEMESTRAL",J23="MENSUAL"),N17/6+J50,IF(AND(N23="TRIMESTRAL",J23="MENSUAL"),N17/3+J50,IF(AND(N23="MENSUAL",J23="MENSUAL"),N17,""))))</f>
        <v/>
      </c>
      <c r="L50" s="348">
        <f>IF(AND($N$23="ANUAL",$J$23="MENSUAL"),$N$17/12+K50,IF(AND(N23="SEMESTRAL",J23="MENSUAL"),N17/6+K50,IF(AND(N23="TRIMESTRAL",J23="MENSUAL"),N17/3+K50,IF(AND(N23="MENSUAL",J23="MENSUAL"),N17,""))))</f>
        <v/>
      </c>
      <c r="M50" s="348">
        <f>IF(AND($N$23="ANUAL",$J$23="MENSUAL"),$N$17/12+L50,IF(AND(N23="SEMESTRAL",J23="MENSUAL"),N17/6+L50,IF(AND(N23="TRIMESTRAL",J23="MENSUAL"),N17/3,IF(AND(N23="MENSUAL",J23="MENSUAL"),N17,""))))</f>
        <v/>
      </c>
      <c r="N50" s="348">
        <f>IF(AND($N$23="ANUAL",$J$23="MENSUAL"),$N$17/12+M50,IF(AND(N23="SEMESTRAL",J23="MENSUAL"),N17/6+M50,IF(AND(N23="TRIMESTRAL",J23="MENSUAL"),N17/3+M50,IF(AND(N23="MENSUAL",J23="MENSUAL"),N17,""))))</f>
        <v/>
      </c>
      <c r="O50" s="348">
        <f>IF(AND($N$23="ANUAL",$J$23="MENSUAL"),$N$17/12+N50,IF(AND(N23="SEMESTRAL",J23="MENSUAL"),N17/6+N50,IF(AND(N23="TRIMESTRAL",J23="MENSUAL"),N17/3+N50,IF(AND(N23="MENSUAL",J23="MENSUAL"),N17,""))))</f>
        <v/>
      </c>
      <c r="P50" s="318" t="n"/>
    </row>
    <row r="51">
      <c r="B51" s="318" t="n"/>
      <c r="C51" s="349" t="n"/>
      <c r="D51" s="350" t="n"/>
      <c r="E51" s="350" t="n"/>
      <c r="F51" s="350" t="n"/>
      <c r="G51" s="350" t="n"/>
      <c r="H51" s="350" t="n"/>
      <c r="I51" s="350" t="n"/>
      <c r="J51" s="350" t="n"/>
      <c r="K51" s="350" t="n"/>
      <c r="L51" s="350" t="n"/>
      <c r="M51" s="350" t="n"/>
      <c r="N51" s="350" t="n"/>
      <c r="O51" s="350" t="n"/>
      <c r="P51" s="318" t="n"/>
    </row>
    <row r="52">
      <c r="B52" s="318" t="n"/>
      <c r="C52" s="779" t="inlineStr">
        <is>
          <t>NIVEL DE SEGREGACIÓN *</t>
        </is>
      </c>
      <c r="D52" s="805" t="n"/>
      <c r="E52" s="805" t="n"/>
      <c r="F52" s="805" t="n"/>
      <c r="G52" s="805" t="n"/>
      <c r="H52" s="805" t="n"/>
      <c r="I52" s="805" t="n"/>
      <c r="J52" s="805" t="n"/>
      <c r="K52" s="805" t="n"/>
      <c r="L52" s="805" t="n"/>
      <c r="M52" s="805" t="n"/>
      <c r="N52" s="805" t="n"/>
      <c r="O52" s="800" t="n"/>
      <c r="P52" s="318" t="n"/>
    </row>
    <row r="53">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row>
    <row r="54">
      <c r="B54" s="318" t="n"/>
      <c r="C54" s="785" t="n"/>
      <c r="D54" s="820" t="n"/>
      <c r="E54" s="820" t="n"/>
      <c r="F54" s="821" t="n"/>
      <c r="G54" s="785" t="n"/>
      <c r="H54" s="820" t="n"/>
      <c r="I54" s="820" t="n"/>
      <c r="J54" s="821" t="n"/>
      <c r="K54" s="785" t="n"/>
      <c r="L54" s="820" t="n"/>
      <c r="M54" s="820" t="n"/>
      <c r="N54" s="820" t="n"/>
      <c r="O54" s="821" t="n"/>
      <c r="P54" s="318" t="n"/>
    </row>
    <row r="55">
      <c r="B55" s="318" t="n"/>
      <c r="C55" s="785" t="n"/>
      <c r="D55" s="820" t="n"/>
      <c r="E55" s="820" t="n"/>
      <c r="F55" s="821" t="n"/>
      <c r="G55" s="785" t="n"/>
      <c r="H55" s="820" t="n"/>
      <c r="I55" s="820" t="n"/>
      <c r="J55" s="821" t="n"/>
      <c r="K55" s="785" t="n"/>
      <c r="L55" s="820" t="n"/>
      <c r="M55" s="820" t="n"/>
      <c r="N55" s="820" t="n"/>
      <c r="O55" s="821" t="n"/>
      <c r="P55" s="318" t="n"/>
    </row>
    <row r="56">
      <c r="B56" s="318" t="n"/>
      <c r="C56" s="785" t="n"/>
      <c r="D56" s="820" t="n"/>
      <c r="E56" s="820" t="n"/>
      <c r="F56" s="821" t="n"/>
      <c r="G56" s="785" t="n"/>
      <c r="H56" s="820" t="n"/>
      <c r="I56" s="820" t="n"/>
      <c r="J56" s="821" t="n"/>
      <c r="K56" s="785" t="n"/>
      <c r="L56" s="820" t="n"/>
      <c r="M56" s="820" t="n"/>
      <c r="N56" s="820" t="n"/>
      <c r="O56" s="821" t="n"/>
      <c r="P56" s="318" t="n"/>
    </row>
    <row r="57">
      <c r="B57" s="318" t="n"/>
      <c r="C57" s="785" t="n"/>
      <c r="D57" s="820" t="n"/>
      <c r="E57" s="820" t="n"/>
      <c r="F57" s="821" t="n"/>
      <c r="G57" s="785" t="n"/>
      <c r="H57" s="820" t="n"/>
      <c r="I57" s="820" t="n"/>
      <c r="J57" s="821" t="n"/>
      <c r="K57" s="785" t="n"/>
      <c r="L57" s="820" t="n"/>
      <c r="M57" s="820" t="n"/>
      <c r="N57" s="820" t="n"/>
      <c r="O57" s="821" t="n"/>
      <c r="P57" s="318" t="n"/>
    </row>
    <row r="58">
      <c r="B58" s="318" t="n"/>
      <c r="C58" s="785" t="n"/>
      <c r="D58" s="820" t="n"/>
      <c r="E58" s="820" t="n"/>
      <c r="F58" s="821" t="n"/>
      <c r="G58" s="785" t="n"/>
      <c r="H58" s="820" t="n"/>
      <c r="I58" s="820" t="n"/>
      <c r="J58" s="821" t="n"/>
      <c r="K58" s="785" t="n"/>
      <c r="L58" s="820" t="n"/>
      <c r="M58" s="820" t="n"/>
      <c r="N58" s="820" t="n"/>
      <c r="O58" s="821" t="n"/>
      <c r="P58" s="318" t="n"/>
    </row>
    <row r="59">
      <c r="B59" s="318" t="n"/>
      <c r="C59" s="785" t="n"/>
      <c r="D59" s="820" t="n"/>
      <c r="E59" s="820" t="n"/>
      <c r="F59" s="821" t="n"/>
      <c r="G59" s="785" t="n"/>
      <c r="H59" s="820" t="n"/>
      <c r="I59" s="820" t="n"/>
      <c r="J59" s="821" t="n"/>
      <c r="K59" s="785" t="n"/>
      <c r="L59" s="820" t="n"/>
      <c r="M59" s="820" t="n"/>
      <c r="N59" s="820" t="n"/>
      <c r="O59" s="821" t="n"/>
      <c r="P59" s="318" t="n"/>
    </row>
    <row r="60">
      <c r="B60" s="318" t="n"/>
      <c r="C60" s="788" t="n"/>
      <c r="D60" s="812" t="n"/>
      <c r="E60" s="812" t="n"/>
      <c r="F60" s="812" t="n"/>
      <c r="G60" s="788" t="n"/>
      <c r="H60" s="812" t="n"/>
      <c r="I60" s="812" t="n"/>
      <c r="J60" s="812" t="n"/>
      <c r="K60" s="788" t="n"/>
      <c r="L60" s="812" t="n"/>
      <c r="M60" s="812" t="n"/>
      <c r="N60" s="812" t="n"/>
      <c r="O60" s="812" t="n"/>
      <c r="P60" s="318" t="n"/>
    </row>
    <row r="61">
      <c r="B61" s="318" t="n"/>
      <c r="C61" s="349" t="n"/>
      <c r="D61" s="350" t="n"/>
      <c r="E61" s="350" t="n"/>
      <c r="F61" s="350" t="n"/>
      <c r="G61" s="350" t="n"/>
      <c r="H61" s="350" t="n"/>
      <c r="I61" s="350" t="n"/>
      <c r="J61" s="350" t="n"/>
      <c r="K61" s="350" t="n"/>
      <c r="L61" s="350" t="n"/>
      <c r="M61" s="350" t="n"/>
      <c r="N61" s="350" t="n"/>
      <c r="O61" s="350" t="n"/>
      <c r="P61" s="318" t="n"/>
    </row>
    <row r="62">
      <c r="B62" s="318" t="n"/>
      <c r="C62" s="349" t="n"/>
      <c r="D62" s="350" t="n"/>
      <c r="E62" s="350" t="n"/>
      <c r="F62" s="350" t="n"/>
      <c r="G62" s="350" t="n"/>
      <c r="H62" s="350" t="n"/>
      <c r="I62" s="350" t="n"/>
      <c r="J62" s="350" t="n"/>
      <c r="K62" s="350" t="n"/>
      <c r="L62" s="350" t="n"/>
      <c r="M62" s="350" t="n"/>
      <c r="N62" s="350" t="n"/>
      <c r="O62" s="350" t="n"/>
      <c r="P62" s="318" t="n"/>
    </row>
    <row r="63">
      <c r="B63" s="318" t="n"/>
      <c r="C63" s="349" t="n"/>
      <c r="D63" s="350" t="n"/>
      <c r="E63" s="350" t="n"/>
      <c r="F63" s="350" t="n"/>
      <c r="G63" s="350" t="n"/>
      <c r="H63" s="350" t="n"/>
      <c r="I63" s="350" t="n"/>
      <c r="J63" s="350" t="n"/>
      <c r="K63" s="350" t="n"/>
      <c r="L63" s="350" t="n"/>
      <c r="M63" s="350" t="n"/>
      <c r="N63" s="350" t="n"/>
      <c r="O63" s="350" t="n"/>
      <c r="P63" s="318" t="n"/>
    </row>
    <row r="64">
      <c r="B64" s="318" t="n"/>
      <c r="C64" s="318" t="n"/>
      <c r="D64" s="318" t="n"/>
      <c r="E64" s="318" t="n"/>
      <c r="F64" s="318" t="n"/>
      <c r="G64" s="318" t="n"/>
      <c r="H64" s="318" t="n"/>
      <c r="I64" s="318" t="n"/>
      <c r="J64" s="318" t="n"/>
      <c r="K64" s="318" t="n"/>
      <c r="L64" s="318" t="n"/>
      <c r="M64" s="318" t="n"/>
      <c r="N64" s="318" t="n"/>
      <c r="O64" s="318" t="n"/>
      <c r="P64" s="318" t="n"/>
    </row>
    <row r="65" customFormat="1" s="354">
      <c r="A65" s="353" t="n"/>
      <c r="B65" s="353" t="n"/>
      <c r="C65" s="353" t="n"/>
      <c r="D65" s="353" t="n"/>
      <c r="E65" s="353" t="n"/>
      <c r="F65" s="353" t="n"/>
      <c r="G65" s="353" t="n"/>
      <c r="H65" s="353" t="n"/>
      <c r="I65" s="353" t="n"/>
      <c r="J65" s="353" t="n"/>
      <c r="K65" s="353" t="n"/>
      <c r="L65" s="353" t="n"/>
      <c r="M65" s="353" t="n"/>
      <c r="N65" s="353" t="n"/>
      <c r="O65" s="353" t="n"/>
      <c r="P65" s="353" t="n"/>
      <c r="Q65" s="353" t="n"/>
      <c r="R65" s="353" t="n"/>
      <c r="S65" s="353" t="n"/>
      <c r="T65" s="353" t="n"/>
      <c r="U65" s="353" t="n"/>
      <c r="V65" s="353" t="n"/>
      <c r="W65" s="353" t="n"/>
      <c r="X65" s="353" t="n"/>
      <c r="Y65" s="353" t="n"/>
      <c r="Z65" s="353" t="n"/>
      <c r="AA65" s="353" t="n"/>
      <c r="AB65" s="353" t="n"/>
    </row>
    <row r="66" customFormat="1" s="354">
      <c r="A66" s="353" t="n"/>
      <c r="B66" s="353" t="n"/>
      <c r="C66" s="353" t="n"/>
      <c r="D66" s="353" t="n"/>
      <c r="E66" s="353" t="n"/>
      <c r="F66" s="353" t="n"/>
      <c r="G66" s="353" t="n"/>
      <c r="H66" s="353" t="n"/>
      <c r="I66" s="353" t="n"/>
      <c r="J66" s="353" t="n"/>
      <c r="K66" s="353" t="n"/>
      <c r="L66" s="353" t="n"/>
      <c r="M66" s="353" t="n"/>
      <c r="N66" s="353" t="n"/>
      <c r="O66" s="353" t="n"/>
      <c r="P66" s="353" t="n"/>
      <c r="Q66" s="353" t="n"/>
      <c r="R66" s="353" t="n"/>
      <c r="S66" s="353" t="n"/>
      <c r="T66" s="353" t="n"/>
      <c r="U66" s="353" t="n"/>
      <c r="V66" s="353" t="n"/>
      <c r="W66" s="353" t="n"/>
      <c r="X66" s="353" t="n"/>
      <c r="Y66" s="353" t="n"/>
      <c r="Z66" s="353" t="n"/>
      <c r="AA66" s="353" t="n"/>
      <c r="AB66" s="353" t="n"/>
    </row>
    <row r="67" customFormat="1" s="354">
      <c r="A67" s="353" t="n"/>
      <c r="B67" s="353" t="n"/>
      <c r="C67" s="353" t="n"/>
      <c r="D67" s="353" t="n"/>
      <c r="E67" s="353" t="n"/>
      <c r="F67" s="353" t="n"/>
      <c r="G67" s="353" t="n"/>
      <c r="H67" s="353" t="n"/>
      <c r="I67" s="353" t="n"/>
      <c r="J67" s="353" t="n"/>
      <c r="K67" s="353" t="n"/>
      <c r="L67" s="353" t="n"/>
      <c r="M67" s="353" t="n"/>
      <c r="N67" s="353" t="n"/>
      <c r="O67" s="353" t="n"/>
      <c r="P67" s="353" t="n"/>
      <c r="Q67" s="353" t="n"/>
      <c r="R67" s="353" t="n"/>
      <c r="S67" s="353" t="n"/>
      <c r="T67" s="353" t="n"/>
      <c r="U67" s="353" t="n"/>
      <c r="V67" s="353" t="n"/>
      <c r="W67" s="353" t="n"/>
      <c r="X67" s="353" t="n"/>
      <c r="Y67" s="353" t="n"/>
      <c r="Z67" s="353" t="n"/>
      <c r="AA67" s="353" t="n"/>
      <c r="AB67" s="353" t="n"/>
    </row>
    <row r="68" customFormat="1" s="354">
      <c r="A68" s="353" t="n"/>
      <c r="B68" s="353" t="n"/>
      <c r="C68" s="353" t="n"/>
      <c r="D68" s="353" t="n"/>
      <c r="E68" s="353" t="n"/>
      <c r="F68" s="353" t="n"/>
      <c r="G68" s="353" t="n"/>
      <c r="H68" s="353" t="n"/>
      <c r="I68" s="353" t="n"/>
      <c r="J68" s="353" t="n"/>
      <c r="K68" s="353" t="n"/>
      <c r="L68" s="353" t="n"/>
      <c r="M68" s="353" t="n"/>
      <c r="N68" s="353" t="n"/>
      <c r="O68" s="353" t="n"/>
      <c r="P68" s="353" t="n"/>
      <c r="Q68" s="353" t="n"/>
      <c r="R68" s="353" t="n"/>
      <c r="S68" s="353" t="n"/>
      <c r="T68" s="353" t="n"/>
      <c r="U68" s="353" t="n"/>
      <c r="V68" s="353" t="n"/>
      <c r="W68" s="353" t="n"/>
      <c r="X68" s="353" t="n"/>
      <c r="Y68" s="353" t="n"/>
      <c r="Z68" s="353" t="n"/>
      <c r="AA68" s="353" t="n"/>
      <c r="AB68" s="353" t="n"/>
    </row>
    <row r="69" customFormat="1" s="354">
      <c r="A69" s="353" t="n"/>
      <c r="B69" s="353" t="n"/>
      <c r="C69" s="353" t="n"/>
      <c r="D69" s="353" t="n"/>
      <c r="E69" s="353" t="n"/>
      <c r="F69" s="353" t="n"/>
      <c r="G69" s="353" t="n"/>
      <c r="H69" s="353" t="n"/>
      <c r="I69" s="353" t="n"/>
      <c r="J69" s="353" t="n"/>
      <c r="K69" s="353" t="n"/>
      <c r="L69" s="353" t="n"/>
      <c r="M69" s="353" t="n"/>
      <c r="N69" s="353" t="n"/>
      <c r="O69" s="353" t="n"/>
      <c r="P69" s="353" t="n"/>
      <c r="Q69" s="353" t="n"/>
      <c r="R69" s="353" t="n"/>
      <c r="S69" s="353" t="n"/>
      <c r="T69" s="353" t="n"/>
      <c r="U69" s="353" t="n"/>
      <c r="V69" s="353" t="n"/>
      <c r="W69" s="353" t="n"/>
      <c r="X69" s="353" t="n"/>
      <c r="Y69" s="353" t="n"/>
      <c r="Z69" s="353" t="n"/>
      <c r="AA69" s="353" t="n"/>
      <c r="AB69" s="353" t="n"/>
    </row>
    <row r="70" customFormat="1" s="354">
      <c r="A70" s="353" t="n"/>
      <c r="B70" s="353" t="n"/>
      <c r="C70" s="353" t="n"/>
      <c r="D70" s="353" t="n"/>
      <c r="E70" s="353" t="n"/>
      <c r="F70" s="353" t="n"/>
      <c r="G70" s="353" t="n"/>
      <c r="H70" s="353" t="n"/>
      <c r="I70" s="353" t="n"/>
      <c r="J70" s="353" t="n"/>
      <c r="K70" s="353" t="n"/>
      <c r="L70" s="353" t="n"/>
      <c r="M70" s="353" t="n"/>
      <c r="N70" s="353" t="n"/>
      <c r="O70" s="353" t="n"/>
      <c r="P70" s="353" t="n"/>
      <c r="Q70" s="353" t="n"/>
      <c r="R70" s="353" t="n"/>
      <c r="S70" s="353" t="n"/>
      <c r="T70" s="353" t="n"/>
      <c r="U70" s="353" t="n"/>
      <c r="V70" s="353" t="n"/>
      <c r="W70" s="353" t="n"/>
      <c r="X70" s="353" t="n"/>
      <c r="Y70" s="353" t="n"/>
      <c r="Z70" s="353" t="n"/>
      <c r="AA70" s="353" t="n"/>
      <c r="AB70" s="353" t="n"/>
    </row>
    <row r="71" customFormat="1" s="354">
      <c r="A71" s="353" t="n"/>
      <c r="B71" s="353" t="n"/>
      <c r="C71" s="353" t="n"/>
      <c r="D71" s="353" t="n"/>
      <c r="E71" s="353" t="n"/>
      <c r="F71" s="353" t="n"/>
      <c r="G71" s="353" t="n"/>
      <c r="H71" s="353" t="n"/>
      <c r="I71" s="353" t="n"/>
      <c r="J71" s="353" t="n"/>
      <c r="K71" s="353" t="n"/>
      <c r="L71" s="353" t="n"/>
      <c r="M71" s="353" t="n"/>
      <c r="N71" s="353" t="n"/>
      <c r="O71" s="353" t="n"/>
      <c r="P71" s="353" t="n"/>
      <c r="Q71" s="353" t="n"/>
      <c r="R71" s="353" t="n"/>
      <c r="S71" s="353" t="n"/>
      <c r="T71" s="353" t="n"/>
      <c r="U71" s="353" t="n"/>
      <c r="V71" s="353" t="n"/>
      <c r="W71" s="353" t="n"/>
      <c r="X71" s="353" t="n"/>
      <c r="Y71" s="353" t="n"/>
      <c r="Z71" s="353" t="n"/>
      <c r="AA71" s="353" t="n"/>
      <c r="AB71" s="353" t="n"/>
    </row>
    <row r="72" customFormat="1" s="354">
      <c r="A72" s="353" t="n"/>
      <c r="B72" s="353" t="n"/>
      <c r="C72" s="353" t="n"/>
      <c r="D72" s="353" t="n"/>
      <c r="E72" s="353" t="n"/>
      <c r="F72" s="353" t="n"/>
      <c r="G72" s="353" t="n"/>
      <c r="H72" s="353" t="n"/>
      <c r="I72" s="353" t="n"/>
      <c r="J72" s="353" t="n"/>
      <c r="K72" s="353" t="n"/>
      <c r="L72" s="353" t="n"/>
      <c r="M72" s="353" t="n"/>
      <c r="N72" s="353" t="n"/>
      <c r="O72" s="353" t="n"/>
      <c r="P72" s="353" t="n"/>
      <c r="Q72" s="353" t="n"/>
      <c r="R72" s="353" t="n"/>
      <c r="S72" s="353" t="n"/>
      <c r="T72" s="353" t="n"/>
      <c r="U72" s="353" t="n"/>
      <c r="V72" s="353" t="n"/>
      <c r="W72" s="353" t="n"/>
      <c r="X72" s="353" t="n"/>
      <c r="Y72" s="353" t="n"/>
      <c r="Z72" s="353" t="n"/>
      <c r="AA72" s="353" t="n"/>
      <c r="AB72" s="353" t="n"/>
    </row>
    <row r="73" customFormat="1" s="354">
      <c r="A73" s="353" t="n"/>
      <c r="B73" s="353" t="n"/>
      <c r="C73" s="353" t="n"/>
      <c r="D73" s="353" t="n"/>
      <c r="E73" s="353" t="n"/>
      <c r="F73" s="353" t="n"/>
      <c r="G73" s="355" t="inlineStr">
        <is>
          <t>Estratégico</t>
        </is>
      </c>
      <c r="H73" s="355" t="n"/>
      <c r="I73" s="355" t="n"/>
      <c r="J73" s="355" t="inlineStr">
        <is>
          <t>Eficacia</t>
        </is>
      </c>
      <c r="K73" s="353" t="n"/>
      <c r="L73" s="353" t="n"/>
      <c r="M73" s="353" t="n"/>
      <c r="N73" s="353" t="n"/>
      <c r="O73" s="353" t="n"/>
      <c r="P73" s="353" t="n"/>
      <c r="Q73" s="353" t="n"/>
      <c r="R73" s="353" t="n"/>
      <c r="S73" s="353" t="n"/>
      <c r="T73" s="353" t="n"/>
      <c r="U73" s="353" t="n"/>
      <c r="V73" s="353" t="n"/>
      <c r="W73" s="353" t="n"/>
      <c r="X73" s="353" t="n"/>
      <c r="Y73" s="353" t="n"/>
      <c r="Z73" s="353" t="n"/>
      <c r="AA73" s="353" t="n"/>
      <c r="AB73" s="353" t="n"/>
    </row>
    <row r="74" customFormat="1" s="354">
      <c r="A74" s="353" t="n"/>
      <c r="B74" s="353" t="n"/>
      <c r="C74" s="353" t="n"/>
      <c r="D74" s="353" t="n"/>
      <c r="E74" s="353" t="n"/>
      <c r="F74" s="353" t="n"/>
      <c r="G74" s="355" t="inlineStr">
        <is>
          <t>Misional</t>
        </is>
      </c>
      <c r="H74" s="355" t="n"/>
      <c r="I74" s="355" t="n"/>
      <c r="J74" s="355" t="inlineStr">
        <is>
          <t>Eficiencia</t>
        </is>
      </c>
      <c r="K74" s="353" t="n"/>
      <c r="L74" s="353" t="n"/>
      <c r="M74" s="353" t="n"/>
      <c r="N74" s="353" t="n"/>
      <c r="O74" s="353" t="n"/>
      <c r="P74" s="353" t="n"/>
      <c r="Q74" s="353" t="n"/>
      <c r="R74" s="353" t="n"/>
      <c r="S74" s="353" t="n"/>
      <c r="T74" s="353" t="n"/>
      <c r="U74" s="353" t="n"/>
      <c r="V74" s="353" t="n"/>
      <c r="W74" s="353" t="n"/>
      <c r="X74" s="353" t="n"/>
      <c r="Y74" s="353" t="n"/>
      <c r="Z74" s="353" t="n"/>
      <c r="AA74" s="353" t="n"/>
      <c r="AB74" s="353" t="n"/>
    </row>
    <row r="75" customFormat="1" s="354">
      <c r="A75" s="353" t="n"/>
      <c r="B75" s="353" t="n"/>
      <c r="C75" s="353" t="n"/>
      <c r="D75" s="353" t="n"/>
      <c r="E75" s="353" t="n"/>
      <c r="F75" s="353" t="n"/>
      <c r="G75" s="355" t="inlineStr">
        <is>
          <t>Apoyo</t>
        </is>
      </c>
      <c r="H75" s="355" t="n"/>
      <c r="I75" s="355" t="n"/>
      <c r="J75" s="355" t="inlineStr">
        <is>
          <t>Acreditación</t>
        </is>
      </c>
      <c r="K75" s="353" t="n"/>
      <c r="L75" s="353" t="n"/>
      <c r="M75" s="353" t="n"/>
      <c r="N75" s="353" t="n"/>
      <c r="O75" s="353" t="n"/>
      <c r="P75" s="353" t="n"/>
      <c r="Q75" s="353" t="n"/>
      <c r="R75" s="353" t="n"/>
      <c r="S75" s="353" t="n"/>
      <c r="T75" s="353" t="n"/>
      <c r="U75" s="353" t="n"/>
      <c r="V75" s="353" t="n"/>
      <c r="W75" s="353" t="n"/>
      <c r="X75" s="353" t="n"/>
      <c r="Y75" s="353" t="n"/>
      <c r="Z75" s="353" t="n"/>
      <c r="AA75" s="353" t="n"/>
      <c r="AB75" s="353" t="n"/>
    </row>
    <row r="76" customFormat="1" s="354">
      <c r="A76" s="353" t="n"/>
      <c r="B76" s="353" t="n"/>
      <c r="C76" s="353" t="n"/>
      <c r="D76" s="353" t="n"/>
      <c r="E76" s="353" t="n"/>
      <c r="F76" s="353" t="n"/>
      <c r="G76" s="355" t="inlineStr">
        <is>
          <t>Seguimiento, Medición, Análisis y Evaluación</t>
        </is>
      </c>
      <c r="H76" s="355" t="n"/>
      <c r="I76" s="355" t="n"/>
      <c r="J76" s="355" t="inlineStr">
        <is>
          <t>Positiva</t>
        </is>
      </c>
      <c r="K76" s="353" t="n"/>
      <c r="L76" s="353" t="n"/>
      <c r="M76" s="353" t="n"/>
      <c r="N76" s="353" t="n"/>
      <c r="O76" s="353" t="n"/>
      <c r="P76" s="353" t="n"/>
      <c r="Q76" s="353" t="n"/>
      <c r="R76" s="353" t="n"/>
      <c r="S76" s="353" t="n"/>
      <c r="T76" s="353" t="n"/>
      <c r="U76" s="353" t="n"/>
      <c r="V76" s="353" t="n"/>
      <c r="W76" s="353" t="n"/>
      <c r="X76" s="353" t="n"/>
      <c r="Y76" s="353" t="n"/>
      <c r="Z76" s="353" t="n"/>
      <c r="AA76" s="353" t="n"/>
      <c r="AB76" s="353" t="n"/>
    </row>
    <row r="77" customFormat="1" s="354">
      <c r="A77" s="353" t="n"/>
      <c r="B77" s="353" t="n"/>
      <c r="C77" s="353" t="n"/>
      <c r="D77" s="353" t="n"/>
      <c r="E77" s="353" t="n"/>
      <c r="F77" s="353" t="n"/>
      <c r="G77" s="355" t="inlineStr">
        <is>
          <t>Direccionamiento Estratégico</t>
        </is>
      </c>
      <c r="H77" s="355" t="n"/>
      <c r="I77" s="355" t="n"/>
      <c r="J77" s="355" t="inlineStr">
        <is>
          <t>Negativa</t>
        </is>
      </c>
      <c r="K77" s="353" t="n"/>
      <c r="L77" s="353" t="n"/>
      <c r="M77" s="353" t="n"/>
      <c r="N77" s="353" t="n"/>
      <c r="O77" s="353" t="n"/>
      <c r="P77" s="353" t="n"/>
      <c r="Q77" s="353" t="n"/>
      <c r="R77" s="353" t="n"/>
      <c r="S77" s="353" t="n"/>
      <c r="T77" s="353" t="n"/>
      <c r="U77" s="353" t="n"/>
      <c r="V77" s="353" t="n"/>
      <c r="W77" s="353" t="n"/>
      <c r="X77" s="353" t="n"/>
      <c r="Y77" s="353" t="n"/>
      <c r="Z77" s="353" t="n"/>
      <c r="AA77" s="353" t="n"/>
      <c r="AB77" s="353" t="n"/>
    </row>
    <row r="78" customFormat="1" s="354">
      <c r="A78" s="353" t="n"/>
      <c r="B78" s="353" t="n"/>
      <c r="C78" s="353" t="n"/>
      <c r="D78" s="353" t="n"/>
      <c r="E78" s="353" t="n"/>
      <c r="F78" s="353" t="n"/>
      <c r="G78" s="355" t="inlineStr">
        <is>
          <t>Planeación Institucional</t>
        </is>
      </c>
      <c r="H78" s="355" t="n"/>
      <c r="I78" s="355" t="n"/>
      <c r="J78" s="355" t="inlineStr">
        <is>
          <t>Por Unidad Regional</t>
        </is>
      </c>
      <c r="K78" s="353" t="n"/>
      <c r="L78" s="353" t="n"/>
      <c r="M78" s="353" t="n"/>
      <c r="N78" s="353" t="n"/>
      <c r="O78" s="353" t="n"/>
      <c r="P78" s="353" t="n"/>
      <c r="Q78" s="353" t="n"/>
      <c r="R78" s="353" t="n"/>
      <c r="S78" s="353" t="n"/>
      <c r="T78" s="353" t="n"/>
      <c r="U78" s="353" t="n"/>
      <c r="V78" s="353" t="n"/>
      <c r="W78" s="353" t="n"/>
      <c r="X78" s="353" t="n"/>
      <c r="Y78" s="353" t="n"/>
      <c r="Z78" s="353" t="n"/>
      <c r="AA78" s="353" t="n"/>
      <c r="AB78" s="353" t="n"/>
    </row>
    <row r="79" customFormat="1" s="354">
      <c r="A79" s="353" t="n"/>
      <c r="B79" s="353" t="n"/>
      <c r="C79" s="353" t="n"/>
      <c r="D79" s="353" t="n"/>
      <c r="E79" s="353" t="n"/>
      <c r="F79" s="353" t="n"/>
      <c r="G79" s="355" t="inlineStr">
        <is>
          <t>Proyectos Especiales y Relaciones Interinstitucionales</t>
        </is>
      </c>
      <c r="H79" s="355" t="n"/>
      <c r="I79" s="355" t="n"/>
      <c r="J79" s="355" t="inlineStr">
        <is>
          <t>Por Facultad</t>
        </is>
      </c>
      <c r="K79" s="353" t="n"/>
      <c r="L79" s="353" t="n"/>
      <c r="M79" s="353" t="n"/>
      <c r="N79" s="353" t="n"/>
      <c r="O79" s="353" t="n"/>
      <c r="P79" s="353" t="n"/>
      <c r="Q79" s="353" t="n"/>
      <c r="R79" s="353" t="n"/>
      <c r="S79" s="353" t="n"/>
      <c r="T79" s="353" t="n"/>
      <c r="U79" s="353" t="n"/>
      <c r="V79" s="353" t="n"/>
      <c r="W79" s="353" t="n"/>
      <c r="X79" s="353" t="n"/>
      <c r="Y79" s="353" t="n"/>
      <c r="Z79" s="353" t="n"/>
      <c r="AA79" s="353" t="n"/>
      <c r="AB79" s="353" t="n"/>
    </row>
    <row r="80" customFormat="1" s="354">
      <c r="A80" s="353" t="n"/>
      <c r="B80" s="353" t="n"/>
      <c r="C80" s="353" t="n"/>
      <c r="D80" s="353" t="n"/>
      <c r="E80" s="353" t="n"/>
      <c r="F80" s="353" t="n"/>
      <c r="G80" s="355" t="inlineStr">
        <is>
          <t>Sistemas Integrados</t>
        </is>
      </c>
      <c r="H80" s="355" t="n"/>
      <c r="I80" s="355" t="n"/>
      <c r="J80" s="355" t="inlineStr">
        <is>
          <t>Por Programa Académico</t>
        </is>
      </c>
      <c r="K80" s="353" t="n"/>
      <c r="L80" s="353" t="n"/>
      <c r="M80" s="353" t="n"/>
      <c r="N80" s="353" t="n"/>
      <c r="O80" s="353" t="n"/>
      <c r="P80" s="353" t="n"/>
      <c r="Q80" s="353" t="n"/>
      <c r="R80" s="353" t="n"/>
      <c r="S80" s="353" t="n"/>
      <c r="T80" s="353" t="n"/>
      <c r="U80" s="353" t="n"/>
      <c r="V80" s="353" t="n"/>
      <c r="W80" s="353" t="n"/>
      <c r="X80" s="353" t="n"/>
      <c r="Y80" s="353" t="n"/>
      <c r="Z80" s="353" t="n"/>
      <c r="AA80" s="353" t="n"/>
      <c r="AB80" s="353" t="n"/>
    </row>
    <row r="81" customFormat="1" s="354">
      <c r="A81" s="353" t="n"/>
      <c r="B81" s="353" t="n"/>
      <c r="C81" s="353" t="n"/>
      <c r="D81" s="353" t="n"/>
      <c r="E81" s="353" t="n"/>
      <c r="F81" s="353" t="n"/>
      <c r="G81" s="355" t="inlineStr">
        <is>
          <t>Autoevaluación y Acreditación</t>
        </is>
      </c>
      <c r="H81" s="355" t="n"/>
      <c r="I81" s="355" t="n"/>
      <c r="J81" s="355" t="inlineStr">
        <is>
          <t>Por área</t>
        </is>
      </c>
      <c r="K81" s="353" t="n"/>
      <c r="L81" s="353" t="n"/>
      <c r="M81" s="353" t="n"/>
      <c r="N81" s="353" t="n"/>
      <c r="O81" s="353" t="n"/>
      <c r="P81" s="353" t="n"/>
      <c r="Q81" s="353" t="n"/>
      <c r="R81" s="353" t="n"/>
      <c r="S81" s="353" t="n"/>
      <c r="T81" s="353" t="n"/>
      <c r="U81" s="353" t="n"/>
      <c r="V81" s="353" t="n"/>
      <c r="W81" s="353" t="n"/>
      <c r="X81" s="353" t="n"/>
      <c r="Y81" s="353" t="n"/>
      <c r="Z81" s="353" t="n"/>
      <c r="AA81" s="353" t="n"/>
      <c r="AB81" s="353" t="n"/>
    </row>
    <row r="82" customFormat="1" s="354">
      <c r="A82" s="353" t="n"/>
      <c r="B82" s="353" t="n"/>
      <c r="C82" s="353" t="n"/>
      <c r="D82" s="353" t="n"/>
      <c r="E82" s="353" t="n"/>
      <c r="F82" s="353" t="n"/>
      <c r="G82" s="355" t="inlineStr">
        <is>
          <t>Comunicaciones</t>
        </is>
      </c>
      <c r="H82" s="355" t="n"/>
      <c r="I82" s="355" t="n"/>
      <c r="J82" s="355" t="inlineStr">
        <is>
          <t>Por Laboratorio</t>
        </is>
      </c>
      <c r="K82" s="353" t="n"/>
      <c r="L82" s="353" t="n"/>
      <c r="M82" s="353" t="n"/>
      <c r="N82" s="353" t="n"/>
      <c r="O82" s="353" t="n"/>
      <c r="P82" s="353" t="n"/>
      <c r="Q82" s="353" t="n"/>
      <c r="R82" s="353" t="n"/>
      <c r="S82" s="353" t="n"/>
      <c r="T82" s="353" t="n"/>
      <c r="U82" s="353" t="n"/>
      <c r="V82" s="353" t="n"/>
      <c r="W82" s="353" t="n"/>
      <c r="X82" s="353" t="n"/>
      <c r="Y82" s="353" t="n"/>
      <c r="Z82" s="353" t="n"/>
      <c r="AA82" s="353" t="n"/>
      <c r="AB82" s="353" t="n"/>
    </row>
    <row r="83">
      <c r="G83" s="355" t="inlineStr">
        <is>
          <t>Formación y Aprendizaje</t>
        </is>
      </c>
      <c r="H83" s="355" t="n"/>
      <c r="I83" s="355" t="n"/>
      <c r="J83" s="355" t="inlineStr">
        <is>
          <t>Otros</t>
        </is>
      </c>
      <c r="K83" s="353" t="n"/>
      <c r="L83" s="353" t="n"/>
    </row>
    <row r="84">
      <c r="G84" s="355" t="inlineStr">
        <is>
          <t>Ciencia, Tecnología e Innovación</t>
        </is>
      </c>
      <c r="H84" s="355" t="n"/>
      <c r="I84" s="355" t="n"/>
      <c r="J84" s="355" t="inlineStr">
        <is>
          <t>No Aplica</t>
        </is>
      </c>
      <c r="K84" s="353" t="n"/>
      <c r="L84" s="353" t="n"/>
    </row>
    <row r="85">
      <c r="G85" s="355" t="inlineStr">
        <is>
          <t>Interacción Social Universitaria</t>
        </is>
      </c>
      <c r="H85" s="355" t="n"/>
      <c r="I85" s="355" t="n"/>
      <c r="J85" s="355" t="n"/>
      <c r="K85" s="353" t="n"/>
      <c r="L85" s="353" t="n"/>
    </row>
    <row r="86">
      <c r="G86" s="355" t="inlineStr">
        <is>
          <t>Bienestar Universitario</t>
        </is>
      </c>
      <c r="H86" s="355" t="n"/>
      <c r="I86" s="355" t="n"/>
      <c r="J86" s="355" t="n"/>
      <c r="K86" s="353" t="n"/>
      <c r="L86" s="353" t="n"/>
    </row>
    <row r="87">
      <c r="G87" s="355" t="inlineStr">
        <is>
          <t>Admisiones y Registro</t>
        </is>
      </c>
      <c r="H87" s="355" t="n"/>
      <c r="I87" s="355" t="n"/>
      <c r="J87" s="355" t="n"/>
      <c r="K87" s="353" t="n"/>
      <c r="L87" s="353" t="n"/>
    </row>
    <row r="88">
      <c r="G88" s="355" t="inlineStr">
        <is>
          <t>Graduados</t>
        </is>
      </c>
      <c r="H88" s="355" t="n"/>
      <c r="I88" s="355" t="n"/>
      <c r="J88" s="355" t="n"/>
      <c r="K88" s="353" t="n"/>
      <c r="L88" s="353" t="n"/>
    </row>
    <row r="89">
      <c r="G89" s="355" t="inlineStr">
        <is>
          <t>Dialogando con el Mundo</t>
        </is>
      </c>
      <c r="H89" s="355" t="n"/>
      <c r="I89" s="355" t="n"/>
      <c r="J89" s="355" t="n"/>
      <c r="K89" s="353" t="n"/>
      <c r="L89" s="353" t="n"/>
    </row>
    <row r="90">
      <c r="G90" s="355" t="inlineStr">
        <is>
          <t>Talento Humano</t>
        </is>
      </c>
      <c r="H90" s="355" t="n"/>
      <c r="I90" s="355" t="n"/>
      <c r="J90" s="355" t="n"/>
      <c r="K90" s="353" t="n"/>
      <c r="L90" s="353" t="n"/>
    </row>
    <row r="91">
      <c r="G91" s="355" t="inlineStr">
        <is>
          <t>Jurídica</t>
        </is>
      </c>
      <c r="H91" s="355" t="n"/>
      <c r="I91" s="355" t="n"/>
      <c r="J91" s="355" t="n"/>
      <c r="K91" s="353" t="n"/>
      <c r="L91" s="353" t="n"/>
    </row>
    <row r="92">
      <c r="G92" s="355" t="inlineStr">
        <is>
          <t>Financiera</t>
        </is>
      </c>
      <c r="H92" s="355" t="n"/>
      <c r="I92" s="355" t="n"/>
      <c r="J92" s="355" t="n"/>
      <c r="K92" s="353" t="n"/>
      <c r="L92" s="353" t="n"/>
    </row>
    <row r="93">
      <c r="G93" s="355" t="inlineStr">
        <is>
          <t>Sistemas y Tecnología</t>
        </is>
      </c>
      <c r="H93" s="355" t="n"/>
      <c r="I93" s="355" t="n"/>
      <c r="J93" s="355" t="n"/>
      <c r="K93" s="353" t="n"/>
      <c r="L93" s="353" t="n"/>
    </row>
    <row r="94">
      <c r="G94" s="355" t="inlineStr">
        <is>
          <t>Bienes y Servicios</t>
        </is>
      </c>
      <c r="H94" s="355" t="n"/>
      <c r="I94" s="355" t="n"/>
      <c r="J94" s="355" t="n"/>
      <c r="K94" s="353" t="n"/>
      <c r="L94" s="353" t="n"/>
    </row>
    <row r="95">
      <c r="G95" s="355" t="inlineStr">
        <is>
          <t>Documental</t>
        </is>
      </c>
      <c r="H95" s="355" t="n"/>
      <c r="I95" s="355" t="n"/>
      <c r="J95" s="355" t="n"/>
      <c r="K95" s="353" t="n"/>
      <c r="L95" s="353" t="n"/>
    </row>
    <row r="96">
      <c r="G96" s="355" t="inlineStr">
        <is>
          <t>Apoyo Académico</t>
        </is>
      </c>
      <c r="H96" s="355" t="n"/>
      <c r="I96" s="355" t="n"/>
      <c r="J96" s="355" t="n"/>
      <c r="K96" s="353" t="n"/>
      <c r="L96" s="353" t="n"/>
    </row>
    <row r="97">
      <c r="G97" s="355" t="inlineStr">
        <is>
          <t>Control Interno</t>
        </is>
      </c>
      <c r="H97" s="355" t="n"/>
      <c r="I97" s="355" t="n"/>
      <c r="J97" s="355" t="n"/>
    </row>
    <row r="98">
      <c r="G98" s="355" t="inlineStr">
        <is>
          <t>Control Disciplinario</t>
        </is>
      </c>
      <c r="H98" s="355" t="n"/>
      <c r="I98" s="355" t="n"/>
      <c r="J98" s="355" t="n"/>
    </row>
    <row r="99">
      <c r="G99" s="355" t="inlineStr">
        <is>
          <t>Servicio de Atención al Ciudadano</t>
        </is>
      </c>
      <c r="H99" s="355" t="n"/>
      <c r="I99" s="355" t="n"/>
      <c r="J99" s="355" t="n"/>
    </row>
  </sheetData>
  <mergeCells count="87">
    <mergeCell ref="L17:M17"/>
    <mergeCell ref="C52:O52"/>
    <mergeCell ref="J35:O40"/>
    <mergeCell ref="G55:J55"/>
    <mergeCell ref="C23:D24"/>
    <mergeCell ref="K54:O54"/>
    <mergeCell ref="K55:O55"/>
    <mergeCell ref="J41:O41"/>
    <mergeCell ref="B2:C4"/>
    <mergeCell ref="C15:O15"/>
    <mergeCell ref="E23:G24"/>
    <mergeCell ref="K56:O56"/>
    <mergeCell ref="J20:K22"/>
    <mergeCell ref="J42:O42"/>
    <mergeCell ref="E6:L6"/>
    <mergeCell ref="Q17:Q18"/>
    <mergeCell ref="C26:O26"/>
    <mergeCell ref="C54:F54"/>
    <mergeCell ref="C17:D17"/>
    <mergeCell ref="G57:J57"/>
    <mergeCell ref="C16:O16"/>
    <mergeCell ref="G53:J53"/>
    <mergeCell ref="C56:F56"/>
    <mergeCell ref="S27:T28"/>
    <mergeCell ref="M5:O5"/>
    <mergeCell ref="G58:J58"/>
    <mergeCell ref="L23:M24"/>
    <mergeCell ref="N23:O24"/>
    <mergeCell ref="C14:D14"/>
    <mergeCell ref="U19:U26"/>
    <mergeCell ref="E14:O14"/>
    <mergeCell ref="M6:O6"/>
    <mergeCell ref="K60:O60"/>
    <mergeCell ref="C20:D22"/>
    <mergeCell ref="V27:V28"/>
    <mergeCell ref="E12:H12"/>
    <mergeCell ref="R17:R18"/>
    <mergeCell ref="S19:T26"/>
    <mergeCell ref="H17:I17"/>
    <mergeCell ref="K12:O12"/>
    <mergeCell ref="C27:I43"/>
    <mergeCell ref="E17:G17"/>
    <mergeCell ref="L20:O20"/>
    <mergeCell ref="K57:O57"/>
    <mergeCell ref="J34:O34"/>
    <mergeCell ref="J27:O27"/>
    <mergeCell ref="S17:V18"/>
    <mergeCell ref="C57:F57"/>
    <mergeCell ref="G60:J60"/>
    <mergeCell ref="C53:F53"/>
    <mergeCell ref="R27:R28"/>
    <mergeCell ref="P17:P18"/>
    <mergeCell ref="E7:L8"/>
    <mergeCell ref="G59:J59"/>
    <mergeCell ref="E13:O13"/>
    <mergeCell ref="C58:F58"/>
    <mergeCell ref="N17:O17"/>
    <mergeCell ref="C12:D12"/>
    <mergeCell ref="K59:O59"/>
    <mergeCell ref="C45:O45"/>
    <mergeCell ref="J28:O33"/>
    <mergeCell ref="J23:K24"/>
    <mergeCell ref="C5:D8"/>
    <mergeCell ref="L18:M19"/>
    <mergeCell ref="C60:F60"/>
    <mergeCell ref="E20:G22"/>
    <mergeCell ref="U27:U28"/>
    <mergeCell ref="G54:J54"/>
    <mergeCell ref="M7:O7"/>
    <mergeCell ref="E5:L5"/>
    <mergeCell ref="H20:I22"/>
    <mergeCell ref="C10:O11"/>
    <mergeCell ref="R19:R26"/>
    <mergeCell ref="G56:J56"/>
    <mergeCell ref="M8:O8"/>
    <mergeCell ref="V19:V26"/>
    <mergeCell ref="K58:O58"/>
    <mergeCell ref="I12:J12"/>
    <mergeCell ref="C18:D19"/>
    <mergeCell ref="H23:I24"/>
    <mergeCell ref="C55:F55"/>
    <mergeCell ref="N18:O19"/>
    <mergeCell ref="K53:O53"/>
    <mergeCell ref="E18:K19"/>
    <mergeCell ref="C59:F59"/>
    <mergeCell ref="C13:D13"/>
    <mergeCell ref="J17:K17"/>
  </mergeCells>
  <dataValidations count="4">
    <dataValidation sqref="E12:H12" showDropDown="0" showInputMessage="1" showErrorMessage="1" allowBlank="1" type="list">
      <formula1>$G$73:$G$76</formula1>
    </dataValidation>
    <dataValidation sqref="J17:K17" showDropDown="0" showInputMessage="1" showErrorMessage="1" allowBlank="1" type="list">
      <formula1>$J$73:$J$75</formula1>
    </dataValidation>
    <dataValidation sqref="J20:K22" showDropDown="0" showInputMessage="1" showErrorMessage="1" allowBlank="1" type="list">
      <formula1>$J$78:$J$84</formula1>
    </dataValidation>
    <dataValidation sqref="E20:G22" showDropDown="0" showInputMessage="1" showErrorMessage="1" allowBlank="1" type="list">
      <formula1>$J$76:$J$77</formula1>
    </dataValidation>
  </dataValidations>
  <hyperlinks>
    <hyperlink ref="B2" location="'MATRIZ DE INDICADORES'!A1" display="    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69.xml><?xml version="1.0" encoding="utf-8"?>
<worksheet xmlns="http://schemas.openxmlformats.org/spreadsheetml/2006/main">
  <sheetPr codeName="Hoja150">
    <tabColor rgb="FFEDE394"/>
    <outlinePr summaryBelow="1" summaryRight="1"/>
    <pageSetUpPr fitToPage="1"/>
  </sheetPr>
  <dimension ref="A1:AB98"/>
  <sheetViews>
    <sheetView topLeftCell="A19"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 xml:space="preserve">Oportunidad en pagos </t>
        </is>
      </c>
      <c r="L12" s="801" t="n"/>
      <c r="M12" s="801" t="n"/>
      <c r="N12" s="801" t="n"/>
      <c r="O12" s="802" t="n"/>
      <c r="P12" s="245" t="n"/>
    </row>
    <row r="13" customFormat="1" s="243">
      <c r="B13" s="245" t="n"/>
      <c r="C13" s="684" t="inlineStr">
        <is>
          <t>PROCESO GESTIÓN</t>
        </is>
      </c>
      <c r="D13" s="802" t="n"/>
      <c r="E13" s="706" t="inlineStr">
        <is>
          <t>Financiera</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Director(a) Financiera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0.95</v>
      </c>
      <c r="O17" s="802" t="n"/>
      <c r="P17" s="544" t="n"/>
    </row>
    <row r="18" ht="15.75" customFormat="1" customHeight="1" s="243">
      <c r="B18" s="245" t="n"/>
      <c r="C18" s="684" t="inlineStr">
        <is>
          <t>FORMULA</t>
        </is>
      </c>
      <c r="D18" s="800" t="n"/>
      <c r="E18" s="684" t="inlineStr">
        <is>
          <t>NUMERADOR</t>
        </is>
      </c>
      <c r="F18" s="802" t="n"/>
      <c r="G18" s="762" t="inlineStr">
        <is>
          <t>Total cuentas pagadas fechas establecida*100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Total cuentas pagadas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0 -70%</t>
        </is>
      </c>
      <c r="M22" s="328" t="inlineStr">
        <is>
          <t>71% - 85%</t>
        </is>
      </c>
      <c r="N22" s="329" t="inlineStr">
        <is>
          <t>85% - 95%</t>
        </is>
      </c>
      <c r="O22" s="255" t="inlineStr">
        <is>
          <t>96% - 100%</t>
        </is>
      </c>
      <c r="P22" s="245" t="n"/>
    </row>
    <row r="23" ht="26.25" customFormat="1" customHeight="1" s="243">
      <c r="B23" s="245" t="n"/>
      <c r="C23" s="684" t="inlineStr">
        <is>
          <t>ORIGEN DE DATOS NUMERADOR</t>
        </is>
      </c>
      <c r="D23" s="802" t="n"/>
      <c r="E23" s="475" t="inlineStr">
        <is>
          <t>Base de datos pagos</t>
        </is>
      </c>
      <c r="F23" s="801" t="n"/>
      <c r="G23" s="802" t="n"/>
      <c r="H23" s="818" t="inlineStr">
        <is>
          <t>FRECUENCIA DE LA MEDICIÓN</t>
        </is>
      </c>
      <c r="I23" s="800" t="n"/>
      <c r="J23" s="762" t="inlineStr">
        <is>
          <t>TRIMESTRAL</t>
        </is>
      </c>
      <c r="K23" s="800" t="n"/>
      <c r="L23" s="684" t="inlineStr">
        <is>
          <t>FRECUENCIA DE RESULTADO</t>
        </is>
      </c>
      <c r="M23" s="800" t="n"/>
      <c r="N23" s="762" t="inlineStr">
        <is>
          <t>TRIMESTRAL</t>
        </is>
      </c>
      <c r="O23" s="800" t="n"/>
      <c r="P23" s="245" t="n"/>
    </row>
    <row r="24" ht="26.25" customFormat="1" customHeight="1" s="243">
      <c r="B24" s="245" t="n"/>
      <c r="C24" s="684" t="inlineStr">
        <is>
          <t>ORIGEN DE DATOS DENOMINADOR</t>
        </is>
      </c>
      <c r="D24" s="802" t="n"/>
      <c r="E24" s="475" t="inlineStr">
        <is>
          <t>Base de datos pagos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33.7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33.75" customFormat="1" customHeight="1" s="243">
      <c r="B28" s="245" t="n"/>
      <c r="C28" s="803" t="n"/>
      <c r="I28" s="804" t="n"/>
      <c r="J28" s="394" t="inlineStr">
        <is>
          <t>TRIMESTRE I: Debido al gran numero de cuentas recibas para el cierre de la vigencia 2019, y a la posterior fecha de la emisión de la resolución de las cuentas por pagar. Se genero un tardío pago de las mismas. Por tal razón el porcentaje (%) disminuyo en su rendimiento. cabe anotar que dicha situación se presento por el cierre de la vigencia. pero en los siguientes trimestres se notara nuevamente un satisfactorio porcentaje en la oportunidad de pago. TRIMESTRE II: En comparación con el primer trimestre de la vigencia 2020. Se puede observar un crecimiento del 13 % en el nivel del rendimiento de oportunidad de pago, cabe aclarar y resaltar el trabajo que se esta ejecutando desde el área de tesorería y el progreso del mismo, teniendo en cuenta las dificultades que se presentan en teletrabajo y/o trabajo en casa. 
TRIMESTRE III: El indicador de oportunidad de pago tuvo una pequeña baja en el porcentaje de su medida, dado a que finalizado el contrato del primer periodo académico de 2020 el 19 junio. Quedaron cuentas recibidas, más por su proceso de revisión, estas quedaron pendientes de pago y se cancelaron a partir del 01 de julio de 2020. Fecha en la que se iniciaron labores administrativas para el segundo periodo académico de 2020.</t>
        </is>
      </c>
      <c r="O28" s="804" t="n"/>
    </row>
    <row r="29" ht="33.75" customFormat="1" customHeight="1" s="243">
      <c r="B29" s="245" t="n"/>
      <c r="C29" s="803" t="n"/>
      <c r="I29" s="804" t="n"/>
      <c r="O29" s="804" t="n"/>
      <c r="P29" s="245" t="n"/>
    </row>
    <row r="30" ht="33.75" customFormat="1" customHeight="1" s="243">
      <c r="B30" s="245" t="n"/>
      <c r="C30" s="803" t="n"/>
      <c r="I30" s="804" t="n"/>
      <c r="O30" s="804" t="n"/>
      <c r="P30" s="245" t="n"/>
    </row>
    <row r="31" ht="33.75" customFormat="1" customHeight="1" s="243">
      <c r="B31" s="245" t="n"/>
      <c r="C31" s="803" t="n"/>
      <c r="I31" s="804" t="n"/>
      <c r="O31" s="804" t="n"/>
      <c r="P31" s="245" t="n"/>
    </row>
    <row r="32" ht="50.25" customFormat="1" customHeight="1" s="243">
      <c r="B32" s="245" t="n"/>
      <c r="C32" s="803" t="n"/>
      <c r="I32" s="804" t="n"/>
      <c r="O32" s="804" t="n"/>
      <c r="P32" s="245" t="n"/>
    </row>
    <row r="33" ht="33.7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43.5" customFormat="1" customHeight="1" s="243">
      <c r="B35" s="245" t="n"/>
      <c r="C35" s="803" t="n"/>
      <c r="I35" s="804" t="n"/>
      <c r="J35" s="394" t="inlineStr">
        <is>
          <t>TRIMESTRE I:Normalmente esta situación se presenta al cierre de la vigencia  e inicio de la siguiente, mas la dirección financiera en pro de la mejora continua. Desarrolla planes de contingencia al respecto. Como lo es el reducir de cuentas por pagara de una vigencia para la siguiente.
TRIMESTRE II: Se solicita a la dependencia de Contabilidad y a la Dirección Financiera, mayor control en el diligenciamiento de la hoja de ruta, dado a que algunas de las cuentas no tenían tal información. Y es fundamental el debido proceso.                                                          TRIMESTRE III: Se solicita tener en cuenta los cierres de periodo, dado a que las terminaciones de contrato implican en la ejecución de funciones y labores de las áreas, dado a que del 20 al 30 de junio no se realizaron funciones. Las cuales se encontraban pendientes de ejecutar.</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26.25" customFormat="1" customHeight="1" s="243">
      <c r="B38" s="245" t="n"/>
      <c r="C38" s="803" t="n"/>
      <c r="I38" s="804" t="n"/>
      <c r="O38" s="804" t="n"/>
      <c r="P38" s="245" t="n"/>
    </row>
    <row r="39" ht="28.5" customFormat="1" customHeight="1" s="243">
      <c r="B39" s="245" t="n"/>
      <c r="C39" s="803" t="n"/>
      <c r="I39" s="804" t="n"/>
      <c r="O39" s="804" t="n"/>
      <c r="P39" s="245" t="n"/>
    </row>
    <row r="40" ht="36" customFormat="1" customHeight="1" s="243">
      <c r="B40" s="245" t="n"/>
      <c r="C40" s="803" t="n"/>
      <c r="I40" s="804" t="n"/>
      <c r="J40" s="808" t="n"/>
      <c r="K40" s="808" t="n"/>
      <c r="L40" s="808" t="n"/>
      <c r="M40" s="808" t="n"/>
      <c r="N40" s="808" t="n"/>
      <c r="O40" s="807" t="n"/>
      <c r="P40" s="245" t="n"/>
    </row>
    <row r="41" ht="25.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7.2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35.25" customFormat="1" customHeight="1" s="247">
      <c r="B47" s="246" t="n"/>
      <c r="C47" s="763">
        <f>G18</f>
        <v/>
      </c>
      <c r="D47" s="762" t="n">
        <v>238</v>
      </c>
      <c r="E47" s="762" t="n">
        <v>324</v>
      </c>
      <c r="F47" s="762" t="n">
        <v>348</v>
      </c>
      <c r="G47" s="762" t="n"/>
      <c r="H47" s="762" t="n"/>
      <c r="I47" s="762" t="n"/>
      <c r="J47" s="762" t="n"/>
      <c r="K47" s="762" t="n"/>
      <c r="L47" s="762" t="n"/>
      <c r="M47" s="762" t="n"/>
      <c r="N47" s="762" t="n"/>
      <c r="O47" s="762" t="n"/>
      <c r="P47" s="246" t="n"/>
    </row>
    <row r="48" ht="35.25" customFormat="1" customHeight="1" s="247">
      <c r="B48" s="246" t="n"/>
      <c r="C48" s="763">
        <f>G19</f>
        <v/>
      </c>
      <c r="D48" s="762" t="n">
        <v>368</v>
      </c>
      <c r="E48" s="762" t="n">
        <v>418</v>
      </c>
      <c r="F48" s="762" t="n">
        <v>469</v>
      </c>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mergeCells count="84">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7.xml><?xml version="1.0" encoding="utf-8"?>
<worksheet xmlns="http://schemas.openxmlformats.org/spreadsheetml/2006/main">
  <sheetPr codeName="Hoja85">
    <tabColor rgb="FFD5CA3D"/>
    <outlinePr summaryBelow="1" summaryRight="1"/>
    <pageSetUpPr fitToPage="1"/>
  </sheetPr>
  <dimension ref="A1:AB102"/>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Estratégico</t>
        </is>
      </c>
      <c r="F12" s="801" t="n"/>
      <c r="G12" s="801" t="n"/>
      <c r="H12" s="802" t="n"/>
      <c r="I12" s="763" t="inlineStr">
        <is>
          <t>NOMBRE DEL INDICADOR</t>
        </is>
      </c>
      <c r="J12" s="802" t="n"/>
      <c r="K12" s="463" t="inlineStr">
        <is>
          <t>Evaluación del No. de alianzas estratégicas mediante convenios empresariales</t>
        </is>
      </c>
      <c r="L12" s="801" t="n"/>
      <c r="M12" s="801" t="n"/>
      <c r="N12" s="801" t="n"/>
      <c r="O12" s="802" t="n"/>
      <c r="P12" s="245" t="n"/>
    </row>
    <row r="13" customFormat="1" s="243">
      <c r="B13" s="245" t="n"/>
      <c r="C13" s="684" t="inlineStr">
        <is>
          <t>PROCESO GESTIÓN</t>
        </is>
      </c>
      <c r="D13" s="802" t="n"/>
      <c r="E13" s="706" t="inlineStr">
        <is>
          <t>Proyectos Especiales y Relaciones Interinstitucionales</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Director(a) Proyectos Especiales y Relaciones Interinstitucionales</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1</v>
      </c>
      <c r="O17" s="802" t="n"/>
      <c r="P17" s="544" t="n"/>
    </row>
    <row r="18" ht="15.75" customFormat="1" customHeight="1" s="243">
      <c r="B18" s="245" t="n"/>
      <c r="C18" s="684" t="inlineStr">
        <is>
          <t>FÓRMULA</t>
        </is>
      </c>
      <c r="D18" s="800" t="n"/>
      <c r="E18" s="684" t="inlineStr">
        <is>
          <t>NUMERADOR</t>
        </is>
      </c>
      <c r="F18" s="802" t="n"/>
      <c r="G18" s="762" t="inlineStr">
        <is>
          <t xml:space="preserve">No. de alianzas estratégicas mediante convenios empresariales </t>
        </is>
      </c>
      <c r="H18" s="801" t="n"/>
      <c r="I18" s="801" t="n"/>
      <c r="J18" s="801" t="n"/>
      <c r="K18" s="802" t="n"/>
      <c r="L18" s="684" t="inlineStr">
        <is>
          <t>UNIDAD DE MEDIDA</t>
        </is>
      </c>
      <c r="M18" s="800" t="n"/>
      <c r="N18" s="545" t="inlineStr">
        <is>
          <t>Alianzas</t>
        </is>
      </c>
      <c r="O18" s="800" t="n"/>
    </row>
    <row r="19" ht="15.75" customFormat="1" customHeight="1" s="243">
      <c r="B19" s="245" t="n"/>
      <c r="C19" s="806" t="n"/>
      <c r="D19" s="807" t="n"/>
      <c r="E19" s="684" t="inlineStr">
        <is>
          <t>DENOMINADOR</t>
        </is>
      </c>
      <c r="F19" s="802" t="n"/>
      <c r="G19" s="762" t="inlineStr">
        <is>
          <t xml:space="preserve">No. de alianzas estratégicas proyectadas por año * 100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103" t="inlineStr">
        <is>
          <t>0-33</t>
        </is>
      </c>
      <c r="M22" s="328" t="inlineStr">
        <is>
          <t>34-66</t>
        </is>
      </c>
      <c r="N22" s="329" t="inlineStr">
        <is>
          <t>67-100</t>
        </is>
      </c>
      <c r="O22" s="255" t="inlineStr">
        <is>
          <t xml:space="preserve">Superior a 100 </t>
        </is>
      </c>
      <c r="P22" s="245" t="n"/>
    </row>
    <row r="23" ht="25.15" customFormat="1" customHeight="1" s="243">
      <c r="B23" s="245" t="n"/>
      <c r="C23" s="684" t="inlineStr">
        <is>
          <t>ORIGEN DE DATOS NUMERADOR</t>
        </is>
      </c>
      <c r="D23" s="802" t="n"/>
      <c r="E23" s="481" t="inlineStr">
        <is>
          <t>Plan de Acción</t>
        </is>
      </c>
      <c r="F23" s="801" t="n"/>
      <c r="G23" s="802" t="n"/>
      <c r="H23" s="818" t="inlineStr">
        <is>
          <t>FRECUENCIA DE LA MEDICIÓN</t>
        </is>
      </c>
      <c r="I23" s="800" t="n"/>
      <c r="J23" s="762" t="inlineStr">
        <is>
          <t>TRIMESTRAL</t>
        </is>
      </c>
      <c r="K23" s="800" t="n"/>
      <c r="L23" s="684" t="inlineStr">
        <is>
          <t>FRECUENCIA DE RESULTADO</t>
        </is>
      </c>
      <c r="M23" s="800" t="n"/>
      <c r="N23" s="762" t="inlineStr">
        <is>
          <t>ANUAL</t>
        </is>
      </c>
      <c r="O23" s="800" t="n"/>
      <c r="P23" s="245" t="n"/>
    </row>
    <row r="24" ht="25.9" customFormat="1" customHeight="1" s="243">
      <c r="B24" s="245" t="n"/>
      <c r="C24" s="684" t="inlineStr">
        <is>
          <t>ORIGEN DE DATOS DENOMINADOR</t>
        </is>
      </c>
      <c r="D24" s="802" t="n"/>
      <c r="E24" s="481" t="inlineStr">
        <is>
          <t>Plan de Acción</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 xml:space="preserve">I TRIMESTRE:
Para el primer trimestre del año 2020 no se han suscrito Convenios Empresariales, se espera poder cumplir en los siguientes trimestres con la meta establecida para la vigencia 2020.
II TRIMESTRE:
Para el segundo trimestre del año 2020 no se han suscrito Convenios Empresariales, se han presentado varias ofertas y se espera poder cumplir con la meta establecida para la vigencia 2020.
</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5.75" customFormat="1" customHeight="1" s="243">
      <c r="B34" s="245" t="n"/>
      <c r="C34" s="803" t="n"/>
      <c r="I34" s="804" t="n"/>
      <c r="O34" s="804" t="n"/>
      <c r="P34" s="245" t="n"/>
    </row>
    <row r="35" ht="16.5" customFormat="1" customHeight="1" s="243">
      <c r="B35" s="245" t="n"/>
      <c r="C35" s="803" t="n"/>
      <c r="I35" s="804" t="n"/>
      <c r="J35" s="808" t="n"/>
      <c r="K35" s="808" t="n"/>
      <c r="L35" s="808" t="n"/>
      <c r="M35" s="808" t="n"/>
      <c r="N35" s="808" t="n"/>
      <c r="O35" s="807" t="n"/>
      <c r="P35" s="245" t="n"/>
    </row>
    <row r="36" ht="15.75" customFormat="1" customHeight="1" s="243">
      <c r="B36" s="245" t="n"/>
      <c r="C36" s="803" t="n"/>
      <c r="I36" s="804" t="n"/>
      <c r="J36" s="400" t="inlineStr">
        <is>
          <t>ACCIÓN FORMULADA</t>
        </is>
      </c>
      <c r="O36" s="804" t="n"/>
      <c r="P36" s="245" t="n"/>
    </row>
    <row r="37" ht="16.5" customFormat="1" customHeight="1" s="243">
      <c r="B37" s="245" t="n"/>
      <c r="C37" s="803" t="n"/>
      <c r="I37" s="804" t="n"/>
      <c r="J37" s="394" t="inlineStr">
        <is>
          <t>I TRIMESTRE:
En el primer trimestre del año 2020 se han presentado propuesta a entidades públicas (Alcaldía – Superintendencia), así como también se han realizado consultas en diferentes páginas para licitar.
II TRIMESTRE:
En el segundo trimestre del año 2020 se han presentado propuesta a entidades públicas (Alcaldías y Gobernaciones), así como también se han realizado consultas en diferentes páginas para licitar</t>
        </is>
      </c>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5.75" customFormat="1" customHeight="1" s="243">
      <c r="B40" s="245" t="n"/>
      <c r="C40" s="803" t="n"/>
      <c r="I40" s="804" t="n"/>
      <c r="O40" s="804" t="n"/>
      <c r="P40" s="245" t="n"/>
    </row>
    <row r="41" ht="15.75" customFormat="1" customHeight="1" s="243">
      <c r="B41" s="245" t="n"/>
      <c r="C41" s="803" t="n"/>
      <c r="I41" s="804" t="n"/>
      <c r="O41" s="804" t="n"/>
      <c r="P41" s="245" t="n"/>
    </row>
    <row r="42" ht="15.75" customFormat="1" customHeight="1" s="243">
      <c r="B42" s="245" t="n"/>
      <c r="C42" s="803" t="n"/>
      <c r="I42" s="804" t="n"/>
      <c r="O42" s="804" t="n"/>
      <c r="P42" s="245" t="n"/>
    </row>
    <row r="43" ht="15.75" customFormat="1" customHeight="1" s="243">
      <c r="B43" s="245" t="n"/>
      <c r="C43" s="803" t="n"/>
      <c r="I43" s="804" t="n"/>
      <c r="O43" s="804" t="n"/>
      <c r="P43" s="245" t="n"/>
    </row>
    <row r="44" ht="16.5" customFormat="1" customHeight="1" s="243">
      <c r="B44" s="245" t="n"/>
      <c r="C44" s="803" t="n"/>
      <c r="I44" s="804" t="n"/>
      <c r="J44" s="808" t="n"/>
      <c r="K44" s="808" t="n"/>
      <c r="L44" s="808" t="n"/>
      <c r="M44" s="808" t="n"/>
      <c r="N44" s="808" t="n"/>
      <c r="O44" s="807" t="n"/>
      <c r="P44" s="245" t="n"/>
    </row>
    <row r="45" ht="15.75" customFormat="1" customHeight="1" s="243">
      <c r="B45" s="245" t="n"/>
      <c r="C45" s="803" t="n"/>
      <c r="I45" s="804" t="n"/>
      <c r="J45" s="400" t="inlineStr">
        <is>
          <t xml:space="preserve">RESPONSABLE </t>
        </is>
      </c>
      <c r="O45" s="804" t="n"/>
      <c r="P45" s="245" t="n"/>
    </row>
    <row r="46" ht="15.75" customFormat="1" customHeight="1" s="243">
      <c r="B46" s="245" t="n"/>
      <c r="C46" s="803" t="n"/>
      <c r="I46" s="804" t="n"/>
      <c r="J46" s="402">
        <f>E14</f>
        <v/>
      </c>
      <c r="O46" s="804" t="n"/>
      <c r="P46" s="245" t="n"/>
    </row>
    <row r="47" ht="16.5" customFormat="1" customHeight="1" s="243">
      <c r="B47" s="245" t="n"/>
      <c r="C47" s="806" t="n"/>
      <c r="D47" s="808" t="n"/>
      <c r="E47" s="808" t="n"/>
      <c r="F47" s="808" t="n"/>
      <c r="G47" s="808" t="n"/>
      <c r="H47" s="808" t="n"/>
      <c r="I47" s="807" t="n"/>
      <c r="J47" s="418" t="n"/>
      <c r="K47" s="808" t="n"/>
      <c r="L47" s="808" t="n"/>
      <c r="M47" s="808" t="n"/>
      <c r="N47" s="808" t="n"/>
      <c r="O47" s="807" t="n"/>
      <c r="P47" s="245" t="n"/>
    </row>
    <row r="48" ht="16.5" customFormat="1" customHeight="1" s="243">
      <c r="B48" s="245" t="n"/>
      <c r="C48" s="319" t="n"/>
      <c r="D48" s="319" t="n"/>
      <c r="E48" s="319" t="n"/>
      <c r="F48" s="319" t="n"/>
      <c r="G48" s="319" t="n"/>
      <c r="H48" s="319" t="n"/>
      <c r="I48" s="319" t="n"/>
      <c r="J48" s="319" t="n"/>
      <c r="K48" s="319" t="n"/>
      <c r="L48" s="319" t="n"/>
      <c r="M48" s="319" t="n"/>
      <c r="N48" s="319" t="n"/>
      <c r="O48" s="319" t="n"/>
      <c r="P48" s="245" t="n"/>
    </row>
    <row r="49" ht="15" customFormat="1" customHeight="1" s="247">
      <c r="B49" s="246" t="n"/>
      <c r="C49" s="819" t="inlineStr">
        <is>
          <t>PERIODO DE EVALUACIÓN</t>
        </is>
      </c>
      <c r="D49" s="808" t="n"/>
      <c r="E49" s="808" t="n"/>
      <c r="F49" s="808" t="n"/>
      <c r="G49" s="808" t="n"/>
      <c r="H49" s="808" t="n"/>
      <c r="I49" s="808" t="n"/>
      <c r="J49" s="808" t="n"/>
      <c r="K49" s="808" t="n"/>
      <c r="L49" s="808" t="n"/>
      <c r="M49" s="808" t="n"/>
      <c r="N49" s="808" t="n"/>
      <c r="O49" s="807" t="n"/>
      <c r="P49" s="246" t="n"/>
    </row>
    <row r="50" customFormat="1" s="247">
      <c r="B50" s="246" t="n"/>
      <c r="C50" s="684" t="inlineStr">
        <is>
          <t>MES</t>
        </is>
      </c>
      <c r="D50" s="762">
        <f>IF(J23="MENSUAL","ENERO",IF(J23="TRIMESTRAL","MARZO",IF(J23="SEMESTRAL","JUNIO",IF(J23="ANUAL",YEAR(TODAY()),""))))</f>
        <v/>
      </c>
      <c r="E50" s="762">
        <f>IF(J23="MENSUAL","FEBRERO",IF(J23="TRIMESTRAL","JUNIO",IF(J23="SEMESTRAL","DICIEMBRE","")))</f>
        <v/>
      </c>
      <c r="F50" s="762">
        <f>IF(J23="MENSUAL","MARZO",IF(J23="TRIMESTRAL","SEPTIEMBRE",""))</f>
        <v/>
      </c>
      <c r="G50" s="762">
        <f>IF(J23="MENSUAL","ABRIL",IF(J23="TRIMESTRAL","DICIEMBRE",""))</f>
        <v/>
      </c>
      <c r="H50" s="762">
        <f>IF(J23="MENSUAL","MAYO","")</f>
        <v/>
      </c>
      <c r="I50" s="762">
        <f>IF(J23="MENSUAL","JUNIO","")</f>
        <v/>
      </c>
      <c r="J50" s="762">
        <f>IF(J23="MENSUAL","JULIO","")</f>
        <v/>
      </c>
      <c r="K50" s="762">
        <f>IF(J23="MENSUAL","AGOSTO","")</f>
        <v/>
      </c>
      <c r="L50" s="762">
        <f>IF(J23="MENSUAL","SEPTIEMBRE","")</f>
        <v/>
      </c>
      <c r="M50" s="762">
        <f>IF(J23="MENSUAL","OCTUBRE","")</f>
        <v/>
      </c>
      <c r="N50" s="762">
        <f>IF(J23="MENSUAL","NOVIEMBRE","")</f>
        <v/>
      </c>
      <c r="O50" s="762">
        <f>IF(J23="MENSUAL","DICIEMBRE","")</f>
        <v/>
      </c>
      <c r="P50" s="246" t="n"/>
    </row>
    <row r="51" ht="58.9" customFormat="1" customHeight="1" s="247">
      <c r="B51" s="246" t="n"/>
      <c r="C51" s="763">
        <f>G18</f>
        <v/>
      </c>
      <c r="D51" s="762" t="n">
        <v>0</v>
      </c>
      <c r="E51" s="762" t="n">
        <v>0</v>
      </c>
      <c r="F51" s="762" t="n"/>
      <c r="G51" s="762" t="n"/>
      <c r="H51" s="762" t="n"/>
      <c r="I51" s="762" t="n"/>
      <c r="J51" s="762" t="n"/>
      <c r="K51" s="762" t="n"/>
      <c r="L51" s="762" t="n"/>
      <c r="M51" s="762" t="n"/>
      <c r="N51" s="762" t="n"/>
      <c r="O51" s="762" t="n"/>
      <c r="P51" s="246" t="n"/>
    </row>
    <row r="52" ht="60" customFormat="1" customHeight="1" s="247">
      <c r="B52" s="246" t="n"/>
      <c r="C52" s="763">
        <f>G19</f>
        <v/>
      </c>
      <c r="D52" s="762" t="n">
        <v>3</v>
      </c>
      <c r="E52" s="762" t="n">
        <v>3</v>
      </c>
      <c r="F52" s="762" t="n"/>
      <c r="G52" s="762" t="n"/>
      <c r="H52" s="762" t="n"/>
      <c r="I52" s="762" t="n"/>
      <c r="J52" s="762" t="n"/>
      <c r="K52" s="762" t="n"/>
      <c r="L52" s="762" t="n"/>
      <c r="M52" s="762" t="n"/>
      <c r="N52" s="762" t="n"/>
      <c r="O52" s="762" t="n"/>
      <c r="P52" s="248" t="n"/>
    </row>
    <row r="53" customFormat="1" s="247">
      <c r="B53" s="246" t="n"/>
      <c r="C53" s="344" t="inlineStr">
        <is>
          <t xml:space="preserve">VALOR </t>
        </is>
      </c>
      <c r="D53" s="265">
        <f>IFERROR(IF($E$17=1,D51/D52,IF($E$17=2,D51,"")),"")</f>
        <v/>
      </c>
      <c r="E53" s="265">
        <f>IFERROR(IF($E$17=1,E51/E52,IF($E$17=2,E51,"")),"")</f>
        <v/>
      </c>
      <c r="F53" s="265">
        <f>IFERROR(IF($E$17=1,F51/F52,IF($E$17=2,F51,"")),"")</f>
        <v/>
      </c>
      <c r="G53" s="265">
        <f>IFERROR(IF($E$17=1,G51/G52,IF($E$17=2,G51,"")),"")</f>
        <v/>
      </c>
      <c r="H53" s="265">
        <f>IFERROR(IF($E$17=1,H51/H52,IF($E$17=2,H51,"")),"")</f>
        <v/>
      </c>
      <c r="I53" s="265">
        <f>IFERROR(IF($E$17=1,I51/I52,IF($E$17=2,I51,"")),"")</f>
        <v/>
      </c>
      <c r="J53" s="265">
        <f>IFERROR(IF($E$17=1,J51/J52,IF($E$17=2,J51,"")),"")</f>
        <v/>
      </c>
      <c r="K53" s="265">
        <f>IFERROR(IF($E$17=1,K51/K52,IF($E$17=2,K51,"")),"")</f>
        <v/>
      </c>
      <c r="L53" s="265">
        <f>IFERROR(IF($E$17=1,L51/L52,IF($E$17=2,L51,"")),"")</f>
        <v/>
      </c>
      <c r="M53" s="265">
        <f>IFERROR(IF($E$17=1,M51/M52,IF($E$17=2,M51,"")),"")</f>
        <v/>
      </c>
      <c r="N53" s="265">
        <f>IFERROR(IF($E$17=1,N51/N52,IF($E$17=2,N51,"")),"")</f>
        <v/>
      </c>
      <c r="O53" s="265">
        <f>IFERROR(IF($E$17=1,O51/O52,IF($E$17=2,O51,"")),"")</f>
        <v/>
      </c>
      <c r="P53" s="246" t="n"/>
    </row>
    <row r="54" customFormat="1" s="247">
      <c r="B54" s="246" t="n"/>
      <c r="C54" s="347" t="inlineStr">
        <is>
          <t>META PONDERADA</t>
        </is>
      </c>
      <c r="D54"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4" s="265">
        <f>IF(AND(N23="ANUAL",J23="MENSUAL"),N17/12+D54,IF(AND(N23="ANUAL",J23="TRIMESTRAL"),N17/4+D54,IF(AND(N23="ANUAL",J23="SEMESTRAL"),N17/2+D54,IF(AND(N23="SEMESTRAL",J23="MENSUAL"),N17/6+D54,IF(AND(N23="SEMESTRAL",J23="TRIMESTRAL"),N17/2+D54,IF(AND(N23="SEMESTRAL",J23="SEMESTRAL"),N17,IF(AND(N23="TRIMESTRAL",J23="MENSUAL"),N17/3+D54,IF(AND(N23="TRIMESTRAL",J23="TRIMESTRAL"),N17,IF(AND(N23="MENSUAL",J23="MENSUAL"),N17,"")))))))))</f>
        <v/>
      </c>
      <c r="F54" s="265">
        <f>IF(AND(N23="ANUAL",J23="MENSUAL"),N17/12+E54,IF(AND(N23="ANUAL",J23="TRIMESTRAL"),N17/4+E54,IF(AND(N23="SEMESTRAL",J23="MENSUAL"),N17/6+E54,IF(AND(N23="SEMESTRAL",J23="TRIMESTRAL"),N17/2,IF(AND(N23="TRIMESTRAL",J23="MENSUAL"),N17/3+E54,IF(AND(N23="TRIMESTRAL",J23="TRIMESTRAL"),N17,IF(AND(N23="MENSUAL",J23="MENSUAL"),N17,"")))))))</f>
        <v/>
      </c>
      <c r="G54" s="265">
        <f>IF(AND(N23="ANUAL",J23="MENSUAL"),N17/12+F54,IF(AND(N23="ANUAL",J23="TRIMESTRAL"),N17/4+F54,IF(AND(N23="SEMESTRAL",J23="MENSUAL"),N17/6+F54,IF(AND(N23="SEMESTRAL",J23="TRIMESTRAL"),N17/2+F54,IF(AND(N23="TRIMESTRAL",J23="MENSUAL"),N17/3,IF(AND(N23="TRIMESTRAL",J23="TRIMESTRAL"),N17,IF(AND(N23="MENSUAL",J23="MENSUAL"),N17,"")))))))</f>
        <v/>
      </c>
      <c r="H54" s="265">
        <f>IF(AND($N$23="ANUAL",$J$23="MENSUAL"),$N$17/12+G54,IF(AND(N23="SEMESTRAL",J23="MENSUAL"),N17/6+G54,IF(AND(N23="TRIMESTRAL",J23="MENSUAL"),N17/3+G54,IF(AND(N23="MENSUAL",J23="MENSUAL"),N17,""))))</f>
        <v/>
      </c>
      <c r="I54" s="265">
        <f>IF(AND($N$23="ANUAL",$J$23="MENSUAL"),$N$17/12+H54,IF(AND(N23="SEMESTRAL",J23="MENSUAL"),N17/6+H54,IF(AND(N23="TRIMESTRAL",J23="MENSUAL"),N17/3+H54,IF(AND(N23="MENSUAL",J23="MENSUAL"),N17,""))))</f>
        <v/>
      </c>
      <c r="J54" s="265">
        <f>IF(AND($N$23="ANUAL",$J$23="MENSUAL"),$N$17/12+I54,IF(AND(N23="SEMESTRAL",J23="MENSUAL"),N17/6,IF(AND(N23="TRIMESTRAL",J23="MENSUAL"),N17/3,IF(AND(N23="MENSUAL",J23="MENSUAL"),N17,""))))</f>
        <v/>
      </c>
      <c r="K54" s="265">
        <f>IF(AND($N$23="ANUAL",$J$23="MENSUAL"),$N$17/12+J54,IF(AND(N23="SEMESTRAL",J23="MENSUAL"),N17/6+J54,IF(AND(N23="TRIMESTRAL",J23="MENSUAL"),N17/3+J54,IF(AND(N23="MENSUAL",J23="MENSUAL"),N17,""))))</f>
        <v/>
      </c>
      <c r="L54" s="265">
        <f>IF(AND($N$23="ANUAL",$J$23="MENSUAL"),$N$17/12+K54,IF(AND(N23="SEMESTRAL",J23="MENSUAL"),N17/6+K54,IF(AND(N23="TRIMESTRAL",J23="MENSUAL"),N17/3+K54,IF(AND(N23="MENSUAL",J23="MENSUAL"),N17,""))))</f>
        <v/>
      </c>
      <c r="M54" s="265">
        <f>IF(AND($N$23="ANUAL",$J$23="MENSUAL"),$N$17/12+L54,IF(AND(N23="SEMESTRAL",J23="MENSUAL"),N17/6+L54,IF(AND(N23="TRIMESTRAL",J23="MENSUAL"),N17/3,IF(AND(N23="MENSUAL",J23="MENSUAL"),N17,""))))</f>
        <v/>
      </c>
      <c r="N54" s="265">
        <f>IF(AND($N$23="ANUAL",$J$23="MENSUAL"),$N$17/12+M54,IF(AND(N23="SEMESTRAL",J23="MENSUAL"),N17/6+M54,IF(AND(N23="TRIMESTRAL",J23="MENSUAL"),N17/3+M54,IF(AND(N23="MENSUAL",J23="MENSUAL"),N17,""))))</f>
        <v/>
      </c>
      <c r="O54" s="265">
        <f>IF(AND($N$23="ANUAL",$J$23="MENSUAL"),$N$17/12+N54,IF(AND(N23="SEMESTRAL",J23="MENSUAL"),N17/6+N54,IF(AND(N23="TRIMESTRAL",J23="MENSUAL"),N17/3+N54,IF(AND(N23="MENSUAL",J23="MENSUAL"),N17,""))))</f>
        <v/>
      </c>
      <c r="P54" s="246" t="n"/>
    </row>
    <row r="55" customFormat="1" s="247">
      <c r="B55" s="246" t="n"/>
      <c r="C55" s="319" t="n"/>
      <c r="D55" s="319" t="n"/>
      <c r="E55" s="319" t="n"/>
      <c r="F55" s="319" t="n"/>
      <c r="G55" s="319" t="n"/>
      <c r="H55" s="319" t="n"/>
      <c r="I55" s="319" t="n"/>
      <c r="J55" s="319" t="n"/>
      <c r="K55" s="319" t="n"/>
      <c r="L55" s="319" t="n"/>
      <c r="M55" s="319" t="n"/>
      <c r="N55" s="319" t="n"/>
      <c r="O55" s="319" t="n"/>
      <c r="P55" s="246" t="n"/>
    </row>
    <row r="56" customFormat="1" s="317">
      <c r="A56" s="316" t="n"/>
      <c r="B56" s="318" t="n"/>
      <c r="C56" s="779" t="inlineStr">
        <is>
          <t>NIVEL DE SEGREGACIÓN *</t>
        </is>
      </c>
      <c r="D56" s="805" t="n"/>
      <c r="E56" s="805" t="n"/>
      <c r="F56" s="805" t="n"/>
      <c r="G56" s="805" t="n"/>
      <c r="H56" s="805" t="n"/>
      <c r="I56" s="805" t="n"/>
      <c r="J56" s="805" t="n"/>
      <c r="K56" s="805" t="n"/>
      <c r="L56" s="805" t="n"/>
      <c r="M56" s="805" t="n"/>
      <c r="N56" s="805" t="n"/>
      <c r="O56" s="800" t="n"/>
      <c r="P56" s="318" t="n"/>
      <c r="Q56" s="316" t="n"/>
      <c r="R56" s="316" t="n"/>
      <c r="S56" s="316" t="n"/>
      <c r="T56" s="316" t="n"/>
      <c r="U56" s="316" t="n"/>
      <c r="V56" s="316" t="n"/>
      <c r="W56" s="316" t="n"/>
      <c r="X56" s="316" t="n"/>
      <c r="Y56" s="316" t="n"/>
      <c r="Z56" s="316" t="n"/>
      <c r="AA56" s="316" t="n"/>
      <c r="AB56" s="316" t="n"/>
    </row>
    <row r="57" customFormat="1" s="317">
      <c r="A57" s="316" t="n"/>
      <c r="B57" s="318" t="n"/>
      <c r="C57" s="781" t="inlineStr">
        <is>
          <t>UNIDAD SEGREGADA (Ej. Facultad, Programa Académico, Área)</t>
        </is>
      </c>
      <c r="D57" s="820" t="n"/>
      <c r="E57" s="820" t="n"/>
      <c r="F57" s="821" t="n"/>
      <c r="G57" s="781" t="inlineStr">
        <is>
          <t>RESULTADO</t>
        </is>
      </c>
      <c r="H57" s="820" t="n"/>
      <c r="I57" s="820" t="n"/>
      <c r="J57" s="821" t="n"/>
      <c r="K57" s="781" t="inlineStr">
        <is>
          <t>ANALISIS DE DATOS SEGREGADO</t>
        </is>
      </c>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392"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392"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5" t="n"/>
      <c r="D60" s="820" t="n"/>
      <c r="E60" s="820" t="n"/>
      <c r="F60" s="821" t="n"/>
      <c r="G60" s="392" t="n"/>
      <c r="H60" s="820" t="n"/>
      <c r="I60" s="820" t="n"/>
      <c r="J60" s="821" t="n"/>
      <c r="K60" s="785" t="n"/>
      <c r="L60" s="820" t="n"/>
      <c r="M60" s="820" t="n"/>
      <c r="N60" s="820" t="n"/>
      <c r="O60" s="821" t="n"/>
      <c r="P60" s="318" t="n"/>
      <c r="Q60" s="316" t="n"/>
      <c r="R60" s="316" t="n"/>
      <c r="S60" s="316" t="n"/>
      <c r="T60" s="316" t="n"/>
      <c r="U60" s="316" t="n"/>
      <c r="V60" s="316" t="n"/>
      <c r="W60" s="316" t="n"/>
      <c r="X60" s="316" t="n"/>
      <c r="Y60" s="316" t="n"/>
      <c r="Z60" s="316" t="n"/>
      <c r="AA60" s="316" t="n"/>
      <c r="AB60" s="316" t="n"/>
    </row>
    <row r="61" customFormat="1" s="317">
      <c r="A61" s="316" t="n"/>
      <c r="B61" s="318" t="n"/>
      <c r="C61" s="785" t="n"/>
      <c r="D61" s="820" t="n"/>
      <c r="E61" s="820" t="n"/>
      <c r="F61" s="821" t="n"/>
      <c r="G61" s="785" t="n"/>
      <c r="H61" s="820" t="n"/>
      <c r="I61" s="820" t="n"/>
      <c r="J61" s="821" t="n"/>
      <c r="K61" s="785" t="n"/>
      <c r="L61" s="820" t="n"/>
      <c r="M61" s="820" t="n"/>
      <c r="N61" s="820" t="n"/>
      <c r="O61" s="821" t="n"/>
      <c r="P61" s="318" t="n"/>
      <c r="Q61" s="316" t="n"/>
      <c r="R61" s="316" t="n"/>
      <c r="S61" s="316" t="n"/>
      <c r="T61" s="316" t="n"/>
      <c r="U61" s="316" t="n"/>
      <c r="V61" s="316" t="n"/>
      <c r="W61" s="316" t="n"/>
      <c r="X61" s="316" t="n"/>
      <c r="Y61" s="316" t="n"/>
      <c r="Z61" s="316" t="n"/>
      <c r="AA61" s="316" t="n"/>
      <c r="AB61" s="316" t="n"/>
    </row>
    <row r="62" customFormat="1" s="317">
      <c r="A62" s="316" t="n"/>
      <c r="B62" s="318" t="n"/>
      <c r="C62" s="785" t="n"/>
      <c r="D62" s="820" t="n"/>
      <c r="E62" s="820" t="n"/>
      <c r="F62" s="821" t="n"/>
      <c r="G62" s="785" t="n"/>
      <c r="H62" s="820" t="n"/>
      <c r="I62" s="820" t="n"/>
      <c r="J62" s="821" t="n"/>
      <c r="K62" s="785" t="n"/>
      <c r="L62" s="820" t="n"/>
      <c r="M62" s="820" t="n"/>
      <c r="N62" s="820" t="n"/>
      <c r="O62" s="821" t="n"/>
      <c r="P62" s="318" t="n"/>
      <c r="Q62" s="316" t="n"/>
      <c r="R62" s="316" t="n"/>
      <c r="S62" s="316" t="n"/>
      <c r="T62" s="316" t="n"/>
      <c r="U62" s="316" t="n"/>
      <c r="V62" s="316" t="n"/>
      <c r="W62" s="316" t="n"/>
      <c r="X62" s="316" t="n"/>
      <c r="Y62" s="316" t="n"/>
      <c r="Z62" s="316" t="n"/>
      <c r="AA62" s="316" t="n"/>
      <c r="AB62" s="316" t="n"/>
    </row>
    <row r="63" customFormat="1" s="317">
      <c r="A63" s="316" t="n"/>
      <c r="B63" s="318" t="n"/>
      <c r="C63" s="785" t="n"/>
      <c r="D63" s="820" t="n"/>
      <c r="E63" s="820" t="n"/>
      <c r="F63" s="821" t="n"/>
      <c r="G63" s="785" t="n"/>
      <c r="H63" s="820" t="n"/>
      <c r="I63" s="820" t="n"/>
      <c r="J63" s="821" t="n"/>
      <c r="K63" s="785" t="n"/>
      <c r="L63" s="820" t="n"/>
      <c r="M63" s="820" t="n"/>
      <c r="N63" s="820" t="n"/>
      <c r="O63" s="821" t="n"/>
      <c r="P63" s="318" t="n"/>
      <c r="Q63" s="316" t="n"/>
      <c r="R63" s="316" t="n"/>
      <c r="S63" s="316" t="n"/>
      <c r="T63" s="316" t="n"/>
      <c r="U63" s="316" t="n"/>
      <c r="V63" s="316" t="n"/>
      <c r="W63" s="316" t="n"/>
      <c r="X63" s="316" t="n"/>
      <c r="Y63" s="316" t="n"/>
      <c r="Z63" s="316" t="n"/>
      <c r="AA63" s="316" t="n"/>
      <c r="AB63" s="316" t="n"/>
    </row>
    <row r="64" customFormat="1" s="317">
      <c r="A64" s="316" t="n"/>
      <c r="B64" s="318" t="n"/>
      <c r="C64" s="788" t="n"/>
      <c r="D64" s="812" t="n"/>
      <c r="E64" s="812" t="n"/>
      <c r="F64" s="812" t="n"/>
      <c r="G64" s="788" t="n"/>
      <c r="H64" s="812" t="n"/>
      <c r="I64" s="812" t="n"/>
      <c r="J64" s="812" t="n"/>
      <c r="K64" s="788" t="n"/>
      <c r="L64" s="812" t="n"/>
      <c r="M64" s="812" t="n"/>
      <c r="N64" s="812" t="n"/>
      <c r="O64" s="812" t="n"/>
      <c r="P64" s="318" t="n"/>
      <c r="Q64" s="316" t="n"/>
      <c r="R64" s="316" t="n"/>
      <c r="S64" s="316" t="n"/>
      <c r="T64" s="316" t="n"/>
      <c r="U64" s="316" t="n"/>
      <c r="V64" s="316" t="n"/>
      <c r="W64" s="316" t="n"/>
      <c r="X64" s="316" t="n"/>
      <c r="Y64" s="316" t="n"/>
      <c r="Z64" s="316" t="n"/>
      <c r="AA64" s="316" t="n"/>
      <c r="AB64" s="316" t="n"/>
    </row>
    <row r="65" customFormat="1" s="317">
      <c r="A65" s="316" t="n"/>
      <c r="B65" s="318" t="n"/>
      <c r="C65" s="349" t="n"/>
      <c r="D65" s="350" t="n"/>
      <c r="E65" s="350" t="n"/>
      <c r="F65" s="350" t="n"/>
      <c r="G65" s="350" t="n"/>
      <c r="H65" s="350" t="n"/>
      <c r="I65" s="350" t="n"/>
      <c r="J65" s="350" t="n"/>
      <c r="K65" s="350" t="n"/>
      <c r="L65" s="350" t="n"/>
      <c r="M65" s="350" t="n"/>
      <c r="N65" s="350" t="n"/>
      <c r="O65" s="350" t="n"/>
      <c r="P65" s="318" t="n"/>
      <c r="Q65" s="316" t="n"/>
      <c r="R65" s="316" t="n"/>
      <c r="S65" s="316" t="n"/>
      <c r="T65" s="316" t="n"/>
      <c r="U65" s="316" t="n"/>
      <c r="V65" s="316" t="n"/>
      <c r="W65" s="316" t="n"/>
      <c r="X65" s="316" t="n"/>
      <c r="Y65" s="316" t="n"/>
      <c r="Z65" s="316" t="n"/>
      <c r="AA65" s="316" t="n"/>
      <c r="AB65" s="316" t="n"/>
    </row>
    <row r="66" customFormat="1" s="317">
      <c r="A66" s="316" t="n"/>
      <c r="B66" s="318" t="n"/>
      <c r="C66" s="349" t="n"/>
      <c r="D66" s="350" t="n"/>
      <c r="E66" s="350" t="n"/>
      <c r="F66" s="350" t="n"/>
      <c r="G66" s="350" t="n"/>
      <c r="H66" s="350" t="n"/>
      <c r="I66" s="350" t="n"/>
      <c r="J66" s="350" t="n"/>
      <c r="K66" s="350" t="n"/>
      <c r="L66" s="350" t="n"/>
      <c r="M66" s="350" t="n"/>
      <c r="N66" s="350" t="n"/>
      <c r="O66" s="350" t="n"/>
      <c r="P66" s="318" t="n"/>
      <c r="Q66" s="316" t="n"/>
      <c r="R66" s="316" t="n"/>
      <c r="S66" s="316" t="n"/>
      <c r="T66" s="316" t="n"/>
      <c r="U66" s="316" t="n"/>
      <c r="V66" s="316" t="n"/>
      <c r="W66" s="316" t="n"/>
      <c r="X66" s="316" t="n"/>
      <c r="Y66" s="316" t="n"/>
      <c r="Z66" s="316" t="n"/>
      <c r="AA66" s="316" t="n"/>
      <c r="AB66" s="316" t="n"/>
    </row>
    <row r="67" customFormat="1" s="317">
      <c r="A67" s="316" t="n"/>
      <c r="B67" s="318" t="n"/>
      <c r="C67" s="349" t="n"/>
      <c r="D67" s="350" t="n"/>
      <c r="E67" s="350" t="n"/>
      <c r="F67" s="350" t="n"/>
      <c r="G67" s="350" t="n"/>
      <c r="H67" s="350" t="n"/>
      <c r="I67" s="350" t="n"/>
      <c r="J67" s="350" t="n"/>
      <c r="K67" s="350" t="n"/>
      <c r="L67" s="350" t="n"/>
      <c r="M67" s="350" t="n"/>
      <c r="N67" s="350" t="n"/>
      <c r="O67" s="350" t="n"/>
      <c r="P67" s="318" t="n"/>
      <c r="Q67" s="316" t="n"/>
      <c r="R67" s="316" t="n"/>
      <c r="S67" s="316" t="n"/>
      <c r="T67" s="316" t="n"/>
      <c r="U67" s="316" t="n"/>
      <c r="V67" s="316" t="n"/>
      <c r="W67" s="316" t="n"/>
      <c r="X67" s="316" t="n"/>
      <c r="Y67" s="316" t="n"/>
      <c r="Z67" s="316" t="n"/>
      <c r="AA67" s="316" t="n"/>
      <c r="AB67" s="316"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259" t="n"/>
      <c r="H72" s="259" t="n"/>
      <c r="I72" s="259" t="n"/>
      <c r="J72" s="259" t="n"/>
      <c r="K72" s="259" t="n"/>
      <c r="L72" s="259" t="n"/>
      <c r="M72" s="259" t="n"/>
      <c r="N72" s="259" t="n"/>
      <c r="O72" s="259" t="n"/>
    </row>
    <row r="73" customFormat="1" s="260">
      <c r="C73" s="259" t="n"/>
      <c r="D73" s="259" t="n"/>
      <c r="E73" s="259" t="n"/>
      <c r="F73" s="259" t="n"/>
      <c r="G73" s="259" t="n"/>
      <c r="H73" s="259" t="n"/>
      <c r="I73" s="259" t="n"/>
      <c r="J73" s="259" t="n"/>
      <c r="K73" s="259" t="n"/>
      <c r="L73" s="259" t="n"/>
      <c r="M73" s="259" t="n"/>
      <c r="N73" s="259" t="n"/>
      <c r="O73" s="259" t="n"/>
    </row>
    <row r="74" customFormat="1" s="260">
      <c r="C74" s="259" t="n"/>
      <c r="D74" s="259" t="n"/>
      <c r="E74" s="259" t="n"/>
      <c r="F74" s="259" t="n"/>
      <c r="G74" s="259" t="n"/>
      <c r="H74" s="259" t="n"/>
      <c r="I74" s="259" t="n"/>
      <c r="J74" s="259" t="n"/>
      <c r="K74" s="259" t="n"/>
      <c r="L74" s="259" t="n"/>
      <c r="M74" s="259" t="n"/>
      <c r="N74" s="259" t="n"/>
      <c r="O74" s="259" t="n"/>
    </row>
    <row r="75" customFormat="1" s="260">
      <c r="C75" s="259" t="n"/>
      <c r="D75" s="259" t="n"/>
      <c r="E75" s="259" t="n"/>
      <c r="F75" s="259" t="n"/>
      <c r="G75" s="259" t="n"/>
      <c r="H75" s="259" t="n"/>
      <c r="I75" s="259" t="n"/>
      <c r="J75" s="259" t="n"/>
      <c r="K75" s="259" t="n"/>
      <c r="L75" s="259" t="n"/>
      <c r="M75" s="259" t="n"/>
      <c r="N75" s="259" t="n"/>
      <c r="O75" s="259" t="n"/>
    </row>
    <row r="76" customFormat="1" s="260">
      <c r="C76" s="259" t="n"/>
      <c r="D76" s="259" t="n"/>
      <c r="E76" s="259" t="n"/>
      <c r="F76" s="259" t="n"/>
      <c r="G76" s="355" t="inlineStr">
        <is>
          <t>Estratégico</t>
        </is>
      </c>
      <c r="H76" s="262" t="n"/>
      <c r="I76" s="262" t="n"/>
      <c r="J76" s="355" t="inlineStr">
        <is>
          <t>Eficacia</t>
        </is>
      </c>
      <c r="K76" s="259" t="n"/>
      <c r="L76" s="259" t="n"/>
      <c r="M76" s="259" t="n"/>
      <c r="N76" s="259" t="n"/>
      <c r="O76" s="259" t="n"/>
    </row>
    <row r="77" customFormat="1" s="260">
      <c r="C77" s="259" t="n"/>
      <c r="D77" s="259" t="n"/>
      <c r="E77" s="259" t="n"/>
      <c r="F77" s="259" t="n"/>
      <c r="G77" s="355" t="inlineStr">
        <is>
          <t>Misional</t>
        </is>
      </c>
      <c r="H77" s="262" t="n"/>
      <c r="I77" s="262" t="n"/>
      <c r="J77" s="355" t="inlineStr">
        <is>
          <t>Eficiencia</t>
        </is>
      </c>
      <c r="K77" s="259" t="n"/>
      <c r="L77" s="259" t="n"/>
      <c r="M77" s="259" t="n"/>
      <c r="N77" s="259" t="n"/>
      <c r="O77" s="259" t="n"/>
    </row>
    <row r="78" customFormat="1" s="260">
      <c r="C78" s="259" t="n"/>
      <c r="D78" s="259" t="n"/>
      <c r="E78" s="259" t="n"/>
      <c r="F78" s="259" t="n"/>
      <c r="G78" s="355" t="inlineStr">
        <is>
          <t>Apoyo</t>
        </is>
      </c>
      <c r="H78" s="262" t="n"/>
      <c r="I78" s="262" t="n"/>
      <c r="J78" s="355" t="inlineStr">
        <is>
          <t>Acreditación</t>
        </is>
      </c>
      <c r="K78" s="259" t="n"/>
      <c r="L78" s="259" t="n"/>
      <c r="M78" s="259" t="n"/>
      <c r="N78" s="259" t="n"/>
      <c r="O78" s="259" t="n"/>
    </row>
    <row r="79" customFormat="1" s="260">
      <c r="C79" s="259" t="n"/>
      <c r="D79" s="259" t="n"/>
      <c r="E79" s="259" t="n"/>
      <c r="F79" s="259" t="n"/>
      <c r="G79" s="355" t="inlineStr">
        <is>
          <t>Seguimiento, Medición, Análisis y Evaluación</t>
        </is>
      </c>
      <c r="H79" s="262" t="n"/>
      <c r="I79" s="262" t="n"/>
      <c r="J79" s="355" t="inlineStr">
        <is>
          <t>Positiva</t>
        </is>
      </c>
      <c r="K79" s="259" t="n"/>
      <c r="L79" s="259" t="n"/>
      <c r="M79" s="259" t="n"/>
      <c r="N79" s="259" t="n"/>
      <c r="O79" s="259" t="n"/>
    </row>
    <row r="80" customFormat="1" s="260">
      <c r="C80" s="259" t="n"/>
      <c r="D80" s="259" t="n"/>
      <c r="E80" s="259" t="n"/>
      <c r="F80" s="259" t="n"/>
      <c r="G80" s="355" t="inlineStr">
        <is>
          <t>Direccionamiento Estratégico</t>
        </is>
      </c>
      <c r="H80" s="262" t="n"/>
      <c r="I80" s="262" t="n"/>
      <c r="J80" s="355" t="inlineStr">
        <is>
          <t>Negativa</t>
        </is>
      </c>
      <c r="K80" s="259" t="n"/>
      <c r="L80" s="259" t="n"/>
      <c r="M80" s="259" t="n"/>
      <c r="N80" s="259" t="n"/>
      <c r="O80" s="259" t="n"/>
    </row>
    <row r="81" customFormat="1" s="260">
      <c r="C81" s="259" t="n"/>
      <c r="D81" s="259" t="n"/>
      <c r="E81" s="259" t="n"/>
      <c r="F81" s="259" t="n"/>
      <c r="G81" s="355" t="inlineStr">
        <is>
          <t>Planeación Institucional</t>
        </is>
      </c>
      <c r="H81" s="262" t="n"/>
      <c r="I81" s="262" t="n"/>
      <c r="J81" s="355" t="inlineStr">
        <is>
          <t>Por Unidad Regional</t>
        </is>
      </c>
      <c r="K81" s="259" t="n"/>
      <c r="L81" s="259" t="n"/>
      <c r="M81" s="259" t="n"/>
      <c r="N81" s="259" t="n"/>
      <c r="O81" s="259" t="n"/>
    </row>
    <row r="82" customFormat="1" s="260">
      <c r="C82" s="259" t="n"/>
      <c r="D82" s="259" t="n"/>
      <c r="E82" s="259" t="n"/>
      <c r="F82" s="259" t="n"/>
      <c r="G82" s="355" t="inlineStr">
        <is>
          <t>Proyectos Especiales y Relaciones Interinstitucionales</t>
        </is>
      </c>
      <c r="H82" s="262" t="n"/>
      <c r="I82" s="262" t="n"/>
      <c r="J82" s="355" t="inlineStr">
        <is>
          <t>Por Facultad</t>
        </is>
      </c>
      <c r="K82" s="259" t="n"/>
      <c r="L82" s="259" t="n"/>
      <c r="M82" s="259" t="n"/>
      <c r="N82" s="259" t="n"/>
      <c r="O82" s="259" t="n"/>
    </row>
    <row r="83" customFormat="1" s="260">
      <c r="C83" s="259" t="n"/>
      <c r="D83" s="259" t="n"/>
      <c r="E83" s="259" t="n"/>
      <c r="F83" s="259" t="n"/>
      <c r="G83" s="355" t="inlineStr">
        <is>
          <t>Sistemas Integrados</t>
        </is>
      </c>
      <c r="H83" s="262" t="n"/>
      <c r="I83" s="262" t="n"/>
      <c r="J83" s="355" t="inlineStr">
        <is>
          <t>Por Programa Académico</t>
        </is>
      </c>
      <c r="K83" s="259" t="n"/>
      <c r="L83" s="259" t="n"/>
      <c r="M83" s="259" t="n"/>
      <c r="N83" s="259" t="n"/>
      <c r="O83" s="259" t="n"/>
    </row>
    <row r="84" customFormat="1" s="260">
      <c r="C84" s="259" t="n"/>
      <c r="D84" s="259" t="n"/>
      <c r="E84" s="259" t="n"/>
      <c r="F84" s="259" t="n"/>
      <c r="G84" s="355" t="inlineStr">
        <is>
          <t>Autoevaluación y Acreditación</t>
        </is>
      </c>
      <c r="H84" s="262" t="n"/>
      <c r="I84" s="262" t="n"/>
      <c r="J84" s="355" t="inlineStr">
        <is>
          <t>Por área</t>
        </is>
      </c>
      <c r="K84" s="259" t="n"/>
      <c r="L84" s="259" t="n"/>
      <c r="M84" s="259" t="n"/>
      <c r="N84" s="259" t="n"/>
      <c r="O84" s="259" t="n"/>
    </row>
    <row r="85" customFormat="1" s="260">
      <c r="C85" s="259" t="n"/>
      <c r="D85" s="259" t="n"/>
      <c r="E85" s="259" t="n"/>
      <c r="F85" s="259" t="n"/>
      <c r="G85" s="355" t="inlineStr">
        <is>
          <t>Comunicaciones</t>
        </is>
      </c>
      <c r="H85" s="262" t="n"/>
      <c r="I85" s="262" t="n"/>
      <c r="J85" s="355" t="inlineStr">
        <is>
          <t>Por Laboratorio</t>
        </is>
      </c>
      <c r="K85" s="259" t="n"/>
      <c r="L85" s="259" t="n"/>
      <c r="M85" s="259" t="n"/>
      <c r="N85" s="259" t="n"/>
      <c r="O85" s="259" t="n"/>
    </row>
    <row r="86" customFormat="1" s="260">
      <c r="C86" s="259" t="n"/>
      <c r="D86" s="259" t="n"/>
      <c r="E86" s="259" t="n"/>
      <c r="F86" s="259" t="n"/>
      <c r="G86" s="355" t="inlineStr">
        <is>
          <t>Formación y Aprendizaje</t>
        </is>
      </c>
      <c r="H86" s="262" t="n"/>
      <c r="I86" s="262" t="n"/>
      <c r="J86" s="355" t="inlineStr">
        <is>
          <t>Otros</t>
        </is>
      </c>
      <c r="K86" s="259" t="n"/>
      <c r="L86" s="259" t="n"/>
      <c r="M86" s="259" t="n"/>
      <c r="N86" s="259" t="n"/>
      <c r="O86" s="259" t="n"/>
    </row>
    <row r="87" customFormat="1" s="260">
      <c r="C87" s="259" t="n"/>
      <c r="D87" s="259" t="n"/>
      <c r="E87" s="259" t="n"/>
      <c r="F87" s="259" t="n"/>
      <c r="G87" s="355" t="inlineStr">
        <is>
          <t>Ciencia, Tecnología e Innovación</t>
        </is>
      </c>
      <c r="H87" s="262" t="n"/>
      <c r="I87" s="262" t="n"/>
      <c r="J87" s="355" t="inlineStr">
        <is>
          <t>No Aplica</t>
        </is>
      </c>
      <c r="K87" s="259" t="n"/>
      <c r="L87" s="259" t="n"/>
      <c r="M87" s="259" t="n"/>
      <c r="N87" s="259" t="n"/>
      <c r="O87" s="259" t="n"/>
    </row>
    <row r="88">
      <c r="G88" s="355" t="inlineStr">
        <is>
          <t>Interacción Social Universitaria</t>
        </is>
      </c>
      <c r="H88" s="262" t="n"/>
      <c r="I88" s="262" t="n"/>
      <c r="J88" s="262" t="n"/>
      <c r="K88" s="259" t="n"/>
      <c r="L88" s="259" t="n"/>
    </row>
    <row r="89">
      <c r="G89" s="355" t="inlineStr">
        <is>
          <t>Bienestar Universitario</t>
        </is>
      </c>
      <c r="H89" s="262" t="n"/>
      <c r="I89" s="262" t="n"/>
      <c r="J89" s="262" t="n"/>
      <c r="K89" s="259" t="n"/>
      <c r="L89" s="259" t="n"/>
    </row>
    <row r="90">
      <c r="G90" s="355" t="inlineStr">
        <is>
          <t>Admisiones y Registro</t>
        </is>
      </c>
      <c r="H90" s="262" t="n"/>
      <c r="I90" s="262" t="n"/>
      <c r="J90" s="262" t="n"/>
      <c r="K90" s="259" t="n"/>
      <c r="L90" s="259" t="n"/>
    </row>
    <row r="91">
      <c r="G91" s="355" t="inlineStr">
        <is>
          <t>Graduados</t>
        </is>
      </c>
      <c r="H91" s="262" t="n"/>
      <c r="I91" s="262" t="n"/>
      <c r="J91" s="262" t="n"/>
      <c r="K91" s="259" t="n"/>
      <c r="L91" s="259" t="n"/>
    </row>
    <row r="92">
      <c r="G92" s="355" t="inlineStr">
        <is>
          <t>Dialogando con el Mundo</t>
        </is>
      </c>
      <c r="H92" s="262" t="n"/>
      <c r="I92" s="262" t="n"/>
      <c r="J92" s="262" t="n"/>
      <c r="K92" s="259" t="n"/>
      <c r="L92" s="259" t="n"/>
    </row>
    <row r="93">
      <c r="G93" s="355" t="inlineStr">
        <is>
          <t>Talento Humano</t>
        </is>
      </c>
      <c r="H93" s="262" t="n"/>
      <c r="I93" s="262" t="n"/>
      <c r="J93" s="262" t="n"/>
      <c r="K93" s="259" t="n"/>
      <c r="L93" s="259" t="n"/>
    </row>
    <row r="94">
      <c r="G94" s="355" t="inlineStr">
        <is>
          <t>Jurídica</t>
        </is>
      </c>
      <c r="H94" s="262" t="n"/>
      <c r="I94" s="262" t="n"/>
      <c r="J94" s="262" t="n"/>
      <c r="K94" s="259" t="n"/>
      <c r="L94" s="259" t="n"/>
    </row>
    <row r="95">
      <c r="G95" s="355" t="inlineStr">
        <is>
          <t>Financiera</t>
        </is>
      </c>
      <c r="H95" s="262" t="n"/>
      <c r="I95" s="262" t="n"/>
      <c r="J95" s="262" t="n"/>
      <c r="K95" s="259" t="n"/>
      <c r="L95" s="259" t="n"/>
    </row>
    <row r="96">
      <c r="G96" s="355" t="inlineStr">
        <is>
          <t>Sistemas y Tecnología</t>
        </is>
      </c>
      <c r="H96" s="262" t="n"/>
      <c r="I96" s="262" t="n"/>
      <c r="J96" s="262" t="n"/>
      <c r="K96" s="259" t="n"/>
      <c r="L96" s="259" t="n"/>
    </row>
    <row r="97">
      <c r="G97" s="355" t="inlineStr">
        <is>
          <t>Bienes y Servicios</t>
        </is>
      </c>
      <c r="H97" s="262" t="n"/>
      <c r="I97" s="262" t="n"/>
      <c r="J97" s="262" t="n"/>
      <c r="K97" s="259" t="n"/>
      <c r="L97" s="259" t="n"/>
    </row>
    <row r="98">
      <c r="G98" s="355" t="inlineStr">
        <is>
          <t>Documental</t>
        </is>
      </c>
      <c r="H98" s="262" t="n"/>
      <c r="I98" s="262" t="n"/>
      <c r="J98" s="262" t="n"/>
    </row>
    <row r="99">
      <c r="G99" s="355" t="inlineStr">
        <is>
          <t>Apoyo Académico</t>
        </is>
      </c>
      <c r="H99" s="262" t="n"/>
      <c r="I99" s="262" t="n"/>
      <c r="J99" s="262" t="n"/>
    </row>
    <row r="100">
      <c r="G100" s="355" t="inlineStr">
        <is>
          <t>Control Interno</t>
        </is>
      </c>
      <c r="H100" s="262" t="n"/>
      <c r="I100" s="262" t="n"/>
      <c r="J100" s="262" t="n"/>
    </row>
    <row r="101">
      <c r="G101" s="355" t="inlineStr">
        <is>
          <t>Control Disciplinario</t>
        </is>
      </c>
      <c r="H101" s="262" t="n"/>
      <c r="I101" s="262" t="n"/>
      <c r="J101" s="262" t="n"/>
    </row>
    <row r="102">
      <c r="G102" s="355" t="inlineStr">
        <is>
          <t>Servicio de Atención al Ciudadano</t>
        </is>
      </c>
      <c r="H102" s="262" t="n"/>
      <c r="I102" s="262" t="n"/>
      <c r="J102" s="262" t="n"/>
    </row>
  </sheetData>
  <sheetProtection selectLockedCells="0" selectUnlockedCells="0" algorithmName="SHA-512" sheet="1" objects="1" insertRows="1" insertHyperlinks="1" autoFilter="1" scenarios="1" formatColumns="1" deleteColumns="1" insertColumns="1" pivotTables="1" deleteRows="1" formatCells="1" saltValue="0KR+jmjn0P6TRGezUA06+Q==" formatRows="1" sort="1" spinCount="100000" hashValue="gIMgzlmj3rfvANpITqHQTwG8cGrRo3M5Kzx7dMbVIdk7EDAPC0Ecin6j84XLGqt36T8xoPLYnfHNNvIqB3rt6w=="/>
  <mergeCells count="84">
    <mergeCell ref="L17:M17"/>
    <mergeCell ref="C61:F61"/>
    <mergeCell ref="K64:O64"/>
    <mergeCell ref="B2:C4"/>
    <mergeCell ref="C62:F62"/>
    <mergeCell ref="C15:O15"/>
    <mergeCell ref="C64:F64"/>
    <mergeCell ref="J20:K22"/>
    <mergeCell ref="E6:L6"/>
    <mergeCell ref="J37:O44"/>
    <mergeCell ref="C26:O26"/>
    <mergeCell ref="C63:F63"/>
    <mergeCell ref="C17:D17"/>
    <mergeCell ref="G57:J57"/>
    <mergeCell ref="C16:O16"/>
    <mergeCell ref="M5:O5"/>
    <mergeCell ref="C27:I47"/>
    <mergeCell ref="G58:J58"/>
    <mergeCell ref="L23:M24"/>
    <mergeCell ref="N23:O24"/>
    <mergeCell ref="C14:D14"/>
    <mergeCell ref="M6:O6"/>
    <mergeCell ref="E14:O14"/>
    <mergeCell ref="K60:O60"/>
    <mergeCell ref="C20:D22"/>
    <mergeCell ref="E12:H12"/>
    <mergeCell ref="J47:O47"/>
    <mergeCell ref="H17:I17"/>
    <mergeCell ref="G61:J61"/>
    <mergeCell ref="K12:O12"/>
    <mergeCell ref="G62:J62"/>
    <mergeCell ref="E24:G24"/>
    <mergeCell ref="E17:G17"/>
    <mergeCell ref="L20:O20"/>
    <mergeCell ref="C56:O56"/>
    <mergeCell ref="K57:O57"/>
    <mergeCell ref="E18:F18"/>
    <mergeCell ref="J27:O27"/>
    <mergeCell ref="J36:O36"/>
    <mergeCell ref="J45:O45"/>
    <mergeCell ref="C57:F57"/>
    <mergeCell ref="P27:P28"/>
    <mergeCell ref="G60:J60"/>
    <mergeCell ref="E7:L8"/>
    <mergeCell ref="P17:P18"/>
    <mergeCell ref="G59:J59"/>
    <mergeCell ref="G19:K19"/>
    <mergeCell ref="E13:O13"/>
    <mergeCell ref="C58:F58"/>
    <mergeCell ref="J46:O46"/>
    <mergeCell ref="N17:O17"/>
    <mergeCell ref="C12:D12"/>
    <mergeCell ref="K59:O59"/>
    <mergeCell ref="J23:K24"/>
    <mergeCell ref="C5:D8"/>
    <mergeCell ref="C23:D23"/>
    <mergeCell ref="K61:O61"/>
    <mergeCell ref="J28:O35"/>
    <mergeCell ref="E23:G23"/>
    <mergeCell ref="L18:M19"/>
    <mergeCell ref="C60:F60"/>
    <mergeCell ref="E20:G22"/>
    <mergeCell ref="K62:O62"/>
    <mergeCell ref="C24:D24"/>
    <mergeCell ref="G64:J64"/>
    <mergeCell ref="M7:O7"/>
    <mergeCell ref="G63:J63"/>
    <mergeCell ref="E5:L5"/>
    <mergeCell ref="H20:I22"/>
    <mergeCell ref="C10:O11"/>
    <mergeCell ref="K63:O63"/>
    <mergeCell ref="E19:F19"/>
    <mergeCell ref="C49:O49"/>
    <mergeCell ref="M8:O8"/>
    <mergeCell ref="G18:K18"/>
    <mergeCell ref="I12:J12"/>
    <mergeCell ref="K58:O58"/>
    <mergeCell ref="C18:D19"/>
    <mergeCell ref="H23:I24"/>
    <mergeCell ref="N18:O19"/>
    <mergeCell ref="C9:O9"/>
    <mergeCell ref="C59:F59"/>
    <mergeCell ref="C13:D13"/>
    <mergeCell ref="J17:K17"/>
  </mergeCells>
  <dataValidations count="5">
    <dataValidation sqref="E13:O13" showDropDown="0" showInputMessage="1" showErrorMessage="1" allowBlank="1" type="list">
      <formula1>$G$80:$G$102</formula1>
    </dataValidation>
    <dataValidation sqref="E12:H12" showDropDown="0" showInputMessage="1" showErrorMessage="1" allowBlank="1" type="list">
      <formula1>$G$76:$G$79</formula1>
    </dataValidation>
    <dataValidation sqref="J17:K17" showDropDown="0" showInputMessage="1" showErrorMessage="1" allowBlank="1" type="list">
      <formula1>$J$76:$J$78</formula1>
    </dataValidation>
    <dataValidation sqref="J20:K22" showDropDown="0" showInputMessage="1" showErrorMessage="1" allowBlank="1" type="list">
      <formula1>$J$81:$J$87</formula1>
    </dataValidation>
    <dataValidation sqref="E20:G22" showDropDown="0" showInputMessage="1" showErrorMessage="1" allowBlank="1" type="list">
      <formula1>$J$79:$J$80</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70.xml><?xml version="1.0" encoding="utf-8"?>
<worksheet xmlns="http://schemas.openxmlformats.org/spreadsheetml/2006/main">
  <sheetPr codeName="Hoja151">
    <tabColor rgb="FFEDE394"/>
    <outlinePr summaryBelow="1" summaryRight="1"/>
    <pageSetUpPr fitToPage="1"/>
  </sheetPr>
  <dimension ref="A1:AB98"/>
  <sheetViews>
    <sheetView topLeftCell="A16"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9.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Recuperación de cartera</t>
        </is>
      </c>
      <c r="L12" s="801" t="n"/>
      <c r="M12" s="801" t="n"/>
      <c r="N12" s="801" t="n"/>
      <c r="O12" s="802" t="n"/>
      <c r="P12" s="245" t="n"/>
    </row>
    <row r="13" customFormat="1" s="243">
      <c r="B13" s="245" t="n"/>
      <c r="C13" s="684" t="inlineStr">
        <is>
          <t>PROCESO GESTIÓN</t>
        </is>
      </c>
      <c r="D13" s="802" t="n"/>
      <c r="E13" s="706" t="inlineStr">
        <is>
          <t>Financiera</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Director(a) Financiera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0.9</v>
      </c>
      <c r="O17" s="802" t="n"/>
      <c r="P17" s="544" t="n"/>
    </row>
    <row r="18" ht="15.75" customFormat="1" customHeight="1" s="243">
      <c r="B18" s="245" t="n"/>
      <c r="C18" s="684" t="inlineStr">
        <is>
          <t>FORMULA</t>
        </is>
      </c>
      <c r="D18" s="800" t="n"/>
      <c r="E18" s="684" t="inlineStr">
        <is>
          <t>NUMERADOR</t>
        </is>
      </c>
      <c r="F18" s="802" t="n"/>
      <c r="G18" s="762" t="inlineStr">
        <is>
          <t>Total cartera recuperada*100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Total cartera por matriculas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- 80%</t>
        </is>
      </c>
      <c r="N22" s="329" t="inlineStr">
        <is>
          <t>80% - 90%</t>
        </is>
      </c>
      <c r="O22" s="255" t="inlineStr">
        <is>
          <t>91% - 100%</t>
        </is>
      </c>
      <c r="P22" s="245" t="n"/>
    </row>
    <row r="23" ht="26.25" customFormat="1" customHeight="1" s="243">
      <c r="B23" s="245" t="n"/>
      <c r="C23" s="684" t="inlineStr">
        <is>
          <t>ORIGEN DE DATOS NUMERADOR</t>
        </is>
      </c>
      <c r="D23" s="802" t="n"/>
      <c r="E23" s="475" t="inlineStr">
        <is>
          <t>Informes de gestión de la oficina de apoyo financiero</t>
        </is>
      </c>
      <c r="F23" s="801" t="n"/>
      <c r="G23" s="802" t="n"/>
      <c r="H23" s="818" t="inlineStr">
        <is>
          <t>FRECUENCIA DE LA MEDICIÓN</t>
        </is>
      </c>
      <c r="I23" s="800" t="n"/>
      <c r="J23" s="762" t="inlineStr">
        <is>
          <t>SEMESTRAL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Informes de gestión de la oficina de apoyo financiero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5" customFormat="1" customHeight="1" s="243">
      <c r="B28" s="245" t="n"/>
      <c r="C28" s="803" t="n"/>
      <c r="I28" s="804" t="n"/>
      <c r="J28" s="394" t="inlineStr">
        <is>
          <t>Que a Junio 30 del 2020 se cerró con una cartera consolidada de $  34.524.412, y a su vez para el 2020-1 se financio el monto de $146.296.350, para un total de $180.820.762, y al cierre de Junio se ha recaudado $ 129.584.224, para un cumplimiento del 72%.                                                                                        
Nota: De los 41.834.178 que se cerró a diciembre del 2019 se recuperaron a junio 30 del 2020 un total de 7.309.766, Cabe anotar que la cartera del primer periodo académico del 2010 al primer periodo académico del 2017 se ha entregado a la oficina de Jurídica, para entablar la respectiva demanda y dar así al inicio del cobro jurídico.</t>
        </is>
      </c>
      <c r="O28" s="804" t="n"/>
    </row>
    <row r="29" ht="15" customFormat="1" customHeight="1" s="243">
      <c r="B29" s="245" t="n"/>
      <c r="C29" s="803" t="n"/>
      <c r="I29" s="804" t="n"/>
      <c r="O29" s="804" t="n"/>
      <c r="P29" s="245" t="n"/>
    </row>
    <row r="30" ht="15" customFormat="1" customHeight="1" s="243">
      <c r="B30" s="245" t="n"/>
      <c r="C30" s="803" t="n"/>
      <c r="I30" s="804" t="n"/>
      <c r="O30" s="804" t="n"/>
      <c r="P30" s="245" t="n"/>
    </row>
    <row r="31" ht="15" customFormat="1" customHeight="1" s="243">
      <c r="B31" s="245" t="n"/>
      <c r="C31" s="803" t="n"/>
      <c r="I31" s="804" t="n"/>
      <c r="O31" s="804" t="n"/>
      <c r="P31" s="245" t="n"/>
    </row>
    <row r="32" ht="15" customFormat="1" customHeight="1" s="243">
      <c r="B32" s="245" t="n"/>
      <c r="C32" s="803" t="n"/>
      <c r="I32" s="804" t="n"/>
      <c r="O32" s="804" t="n"/>
      <c r="P32" s="245" t="n"/>
    </row>
    <row r="33" ht="24"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N/A</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30" customFormat="1" customHeight="1" s="247">
      <c r="B47" s="246" t="n"/>
      <c r="C47" s="763">
        <f>G18</f>
        <v/>
      </c>
      <c r="D47" s="835" t="n">
        <v>129584224</v>
      </c>
      <c r="E47" s="762" t="n"/>
      <c r="F47" s="762" t="n"/>
      <c r="G47" s="762" t="n"/>
      <c r="H47" s="762" t="n"/>
      <c r="I47" s="762" t="n"/>
      <c r="J47" s="762" t="n"/>
      <c r="K47" s="762" t="n"/>
      <c r="L47" s="762" t="n"/>
      <c r="M47" s="762" t="n"/>
      <c r="N47" s="762" t="n"/>
      <c r="O47" s="762" t="n"/>
      <c r="P47" s="246" t="n"/>
    </row>
    <row r="48" ht="30" customFormat="1" customHeight="1" s="247">
      <c r="B48" s="246" t="n"/>
      <c r="C48" s="763">
        <f>G19</f>
        <v/>
      </c>
      <c r="D48" s="835" t="n">
        <v>180820762</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mergeCells count="84">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71.xml><?xml version="1.0" encoding="utf-8"?>
<worksheet xmlns="http://schemas.openxmlformats.org/spreadsheetml/2006/main">
  <sheetPr codeName="Hoja103">
    <tabColor rgb="FFEDE394"/>
    <outlinePr summaryBelow="1" summaryRight="1"/>
    <pageSetUpPr fitToPage="1"/>
  </sheetPr>
  <dimension ref="A1:AB98"/>
  <sheetViews>
    <sheetView topLeftCell="A30"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7.5703125" customWidth="1" style="241" min="4"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Recuperación de IVA</t>
        </is>
      </c>
      <c r="L12" s="801" t="n"/>
      <c r="M12" s="801" t="n"/>
      <c r="N12" s="801" t="n"/>
      <c r="O12" s="802" t="n"/>
      <c r="P12" s="245" t="n"/>
    </row>
    <row r="13" customFormat="1" s="243">
      <c r="B13" s="245" t="n"/>
      <c r="C13" s="684" t="inlineStr">
        <is>
          <t>PROCESO GESTIÓN</t>
        </is>
      </c>
      <c r="D13" s="802" t="n"/>
      <c r="E13" s="706" t="inlineStr">
        <is>
          <t>Financiera</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Director(a) Financiera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0.97</v>
      </c>
      <c r="O17" s="802" t="n"/>
      <c r="P17" s="544" t="n"/>
    </row>
    <row r="18" ht="15.75" customFormat="1" customHeight="1" s="243">
      <c r="B18" s="245" t="n"/>
      <c r="C18" s="684" t="inlineStr">
        <is>
          <t>FORMULA</t>
        </is>
      </c>
      <c r="D18" s="800" t="n"/>
      <c r="E18" s="684" t="inlineStr">
        <is>
          <t>NUMERADOR</t>
        </is>
      </c>
      <c r="F18" s="802" t="n"/>
      <c r="G18" s="762" t="inlineStr">
        <is>
          <t>Total  IVA recuperado*100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xml:space="preserve">Total  IVA cobrado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0 65%</t>
        </is>
      </c>
      <c r="M22" s="328" t="inlineStr">
        <is>
          <t>66% - 81%</t>
        </is>
      </c>
      <c r="N22" s="329" t="inlineStr">
        <is>
          <t>82% - 97%</t>
        </is>
      </c>
      <c r="O22" s="255" t="inlineStr">
        <is>
          <t>98% - 100%</t>
        </is>
      </c>
      <c r="P22" s="245" t="n"/>
    </row>
    <row r="23" ht="26.25" customFormat="1" customHeight="1" s="243">
      <c r="B23" s="245" t="n"/>
      <c r="C23" s="684" t="inlineStr">
        <is>
          <t>ORIGEN DE DATOS NUMERADOR</t>
        </is>
      </c>
      <c r="D23" s="802" t="n"/>
      <c r="E23" s="475" t="inlineStr">
        <is>
          <t>AFIr055 y resolución DIAN</t>
        </is>
      </c>
      <c r="F23" s="801" t="n"/>
      <c r="G23" s="802" t="n"/>
      <c r="H23" s="818" t="inlineStr">
        <is>
          <t>FRECUENCIA DE LA MEDICIÓN</t>
        </is>
      </c>
      <c r="I23" s="800" t="n"/>
      <c r="J23" s="762" t="inlineStr">
        <is>
          <t>BIMENSUAL</t>
        </is>
      </c>
      <c r="K23" s="800" t="n"/>
      <c r="L23" s="684" t="inlineStr">
        <is>
          <t>FRECUENCIA DE RESULTADO</t>
        </is>
      </c>
      <c r="M23" s="800" t="n"/>
      <c r="N23" s="762" t="inlineStr">
        <is>
          <t>BIMENSUAL</t>
        </is>
      </c>
      <c r="O23" s="800" t="n"/>
      <c r="P23" s="245" t="n"/>
    </row>
    <row r="24" ht="26.25" customFormat="1" customHeight="1" s="243">
      <c r="B24" s="245" t="n"/>
      <c r="C24" s="684" t="inlineStr">
        <is>
          <t>ORIGEN DE DATOS DENOMINADOR</t>
        </is>
      </c>
      <c r="D24" s="802" t="n"/>
      <c r="E24" s="475" t="inlineStr">
        <is>
          <t>AFIr055 y resolución DIAN</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67.5" customFormat="1" customHeight="1" s="243">
      <c r="B28" s="245" t="n"/>
      <c r="C28" s="803" t="n"/>
      <c r="I28" s="804" t="n"/>
      <c r="J28" s="646" t="inlineStr">
        <is>
          <t xml:space="preserve">BIMESTRE I . Durante el primer bimestre del año 2020, se solicito ante la Dirección de impuestos y Aduanas nacionales en el mes de enero; según el Decreto 1625/2016 (El cual establece la devolución del impuesto sobre las ventas a las instituciones estatales u oficiales de educación superior)   la suma de $895,781,995, correspondiente al VI BIMESTRE del año 2019.      Durante el mes de febrero del presente año la DIAN realizo  devolución   por valor de $878,029,938,  correspondiente al V BIMESTRE del año 2019; quedando el indicador durante el Primer bimestre del año en un 98% de cumplimiento                  </t>
        </is>
      </c>
      <c r="O28" s="839" t="n"/>
    </row>
    <row r="29" ht="37.5" customFormat="1" customHeight="1" s="243">
      <c r="B29" s="245" t="n"/>
      <c r="C29" s="803" t="n"/>
      <c r="I29" s="804" t="n"/>
      <c r="O29" s="839" t="n"/>
      <c r="P29" s="245" t="n"/>
    </row>
    <row r="30" ht="37.5" customFormat="1" customHeight="1" s="243">
      <c r="B30" s="245" t="n"/>
      <c r="C30" s="803" t="n"/>
      <c r="I30" s="804" t="n"/>
      <c r="J30" s="646" t="inlineStr">
        <is>
          <t xml:space="preserve">BIMESTRE II . Durante el segundo bimestre del año 2020, se solicito ante la Dirección de impuestos y Aduanas nacionales en el mes de marzo; según el Decreto 1625/2016 (El cual establece la devolución del impuesto sobre las ventas a las instituciones estatales u oficiales de educación superior)   la suma de $342,828,796, correspondiente al I BIMESTRE del año 2020.      </t>
        </is>
      </c>
      <c r="O30" s="839" t="n"/>
      <c r="P30" s="245" t="n"/>
    </row>
    <row r="31" ht="41.25" customFormat="1" customHeight="1" s="243">
      <c r="B31" s="245" t="n"/>
      <c r="C31" s="803" t="n"/>
      <c r="I31" s="804" t="n"/>
      <c r="O31" s="839" t="n"/>
      <c r="P31" s="245" t="n"/>
    </row>
    <row r="32" ht="46.5" customFormat="1" customHeight="1" s="243">
      <c r="B32" s="245" t="n"/>
      <c r="C32" s="803" t="n"/>
      <c r="I32" s="804" t="n"/>
      <c r="J32" s="649" t="inlineStr">
        <is>
          <t xml:space="preserve">BIMESTRE III . Durante el tercer bimestre del año 2020, se solicito ante la Dirección de impuestos y Aduanas nacionales en el mes de mayo; según el Decreto 1625/2016 (El cual establece la devolución del impuesto sobre las ventas a las instituciones estatales u oficiales de educación superior)   la suma de 194,930,321 correspondiente al II BIMESTRE del año 2020. el cual fua aprobado en la resolución 6282068 del 29 de julio del 2020 y se reconoce la devolución del 100% del valor cobrado. </t>
        </is>
      </c>
      <c r="O32" s="840" t="n"/>
      <c r="P32" s="245" t="n"/>
    </row>
    <row r="33" ht="45" customFormat="1" customHeight="1" s="243">
      <c r="B33" s="245" t="n"/>
      <c r="C33" s="803" t="n"/>
      <c r="I33" s="804" t="n"/>
      <c r="O33" s="840" t="n"/>
      <c r="P33" s="245" t="n"/>
    </row>
    <row r="34" ht="12" customFormat="1" customHeight="1" s="243">
      <c r="B34" s="245" t="n"/>
      <c r="C34" s="803" t="n"/>
      <c r="I34" s="804" t="n"/>
      <c r="J34" s="400" t="inlineStr">
        <is>
          <t>ACCIÓN FORMULADA</t>
        </is>
      </c>
      <c r="O34" s="804" t="n"/>
      <c r="P34" s="245" t="n"/>
    </row>
    <row r="35" ht="12" customFormat="1" customHeight="1" s="243">
      <c r="B35" s="245" t="n"/>
      <c r="C35" s="803" t="n"/>
      <c r="I35" s="804" t="n"/>
      <c r="J35" s="531" t="inlineStr">
        <is>
          <t>SEMESTRE I, II, III : Consolidación y Presentación oportuna de la información a la DIAN.</t>
        </is>
      </c>
      <c r="O35" s="804" t="n"/>
      <c r="P35" s="245" t="n"/>
    </row>
    <row r="36" ht="12" customFormat="1" customHeight="1" s="243">
      <c r="B36" s="245" t="n"/>
      <c r="C36" s="803" t="n"/>
      <c r="I36" s="804" t="n"/>
      <c r="O36" s="804" t="n"/>
      <c r="P36" s="245" t="n"/>
    </row>
    <row r="37" ht="12" customFormat="1" customHeight="1" s="243">
      <c r="B37" s="245" t="n"/>
      <c r="C37" s="803" t="n"/>
      <c r="I37" s="804" t="n"/>
      <c r="O37" s="804" t="n"/>
      <c r="P37" s="245" t="n"/>
    </row>
    <row r="38" ht="12" customFormat="1" customHeight="1" s="243">
      <c r="B38" s="245" t="n"/>
      <c r="C38" s="803" t="n"/>
      <c r="I38" s="804" t="n"/>
      <c r="O38" s="804" t="n"/>
      <c r="P38" s="245" t="n"/>
    </row>
    <row r="39" ht="12" customFormat="1" customHeight="1" s="243">
      <c r="B39" s="245" t="n"/>
      <c r="C39" s="803" t="n"/>
      <c r="I39" s="804" t="n"/>
      <c r="O39" s="804" t="n"/>
      <c r="P39" s="245" t="n"/>
    </row>
    <row r="40" ht="12" customFormat="1" customHeight="1" s="243">
      <c r="B40" s="245" t="n"/>
      <c r="C40" s="803" t="n"/>
      <c r="I40" s="804" t="n"/>
      <c r="O40" s="804"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t="inlineStr">
        <is>
          <t>FEBRERO</t>
        </is>
      </c>
      <c r="E46" s="762" t="inlineStr">
        <is>
          <t>ABRIL</t>
        </is>
      </c>
      <c r="F46" s="762" t="inlineStr">
        <is>
          <t>JUNIO</t>
        </is>
      </c>
      <c r="G46" s="762" t="inlineStr">
        <is>
          <t>AGOSTO</t>
        </is>
      </c>
      <c r="H46" s="762" t="inlineStr">
        <is>
          <t>OCTUBRE</t>
        </is>
      </c>
      <c r="I46" s="762" t="inlineStr">
        <is>
          <t>DICIEMBRE</t>
        </is>
      </c>
      <c r="J46" s="762">
        <f>IF(J23="MENSUAL","JULIO","")</f>
        <v/>
      </c>
      <c r="K46" s="762">
        <f>IF(J23="MENSUAL","AGOSTO","")</f>
        <v/>
      </c>
      <c r="L46" s="762">
        <f>IF(J23="MENSUAL","SEPTIEMBRE","")</f>
        <v/>
      </c>
      <c r="M46" s="762">
        <f>IF(J23="MENSUAL","OCTUBRE","")</f>
        <v/>
      </c>
      <c r="N46" s="762">
        <f>IF(J23="MENSUAL","NOVIEMBRE","")</f>
        <v/>
      </c>
      <c r="O46" s="762">
        <f>IF(J23="MENSUAL","DICIEMBRE","")</f>
        <v/>
      </c>
      <c r="P46" s="246" t="n"/>
    </row>
    <row r="47" ht="18" customFormat="1" customHeight="1" s="247">
      <c r="B47" s="246" t="n"/>
      <c r="C47" s="763">
        <f>G18</f>
        <v/>
      </c>
      <c r="D47" s="841" t="n">
        <v>878029938</v>
      </c>
      <c r="E47" s="841" t="n">
        <v>342828796</v>
      </c>
      <c r="F47" s="289" t="n">
        <v>194930321</v>
      </c>
      <c r="G47" s="762" t="n"/>
      <c r="H47" s="762" t="n"/>
      <c r="I47" s="762" t="n"/>
      <c r="J47" s="762" t="n"/>
      <c r="K47" s="762" t="n"/>
      <c r="L47" s="762" t="n"/>
      <c r="M47" s="762" t="n"/>
      <c r="N47" s="762" t="n"/>
      <c r="O47" s="762" t="n"/>
      <c r="P47" s="246" t="n"/>
    </row>
    <row r="48" ht="18" customFormat="1" customHeight="1" s="247">
      <c r="B48" s="246" t="n"/>
      <c r="C48" s="763">
        <f>G19</f>
        <v/>
      </c>
      <c r="D48" s="841" t="n">
        <v>895781995</v>
      </c>
      <c r="E48" s="841" t="n">
        <v>342828796</v>
      </c>
      <c r="F48" s="841" t="n">
        <v>194930321</v>
      </c>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t="n">
        <v>0.97</v>
      </c>
      <c r="E50" s="265" t="n">
        <v>0.97</v>
      </c>
      <c r="F50" s="265" t="n">
        <v>0.97</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mergeCells count="86">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J28:O29"/>
    <mergeCell ref="N17:O17"/>
    <mergeCell ref="C12:D12"/>
    <mergeCell ref="K59:O59"/>
    <mergeCell ref="C45:O45"/>
    <mergeCell ref="J23:K24"/>
    <mergeCell ref="J30:O31"/>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J32:O33"/>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72.xml><?xml version="1.0" encoding="utf-8"?>
<worksheet xmlns="http://schemas.openxmlformats.org/spreadsheetml/2006/main">
  <sheetPr codeName="Hoja104">
    <tabColor rgb="FFEDE394"/>
    <outlinePr summaryBelow="1" summaryRight="1"/>
    <pageSetUpPr fitToPage="1"/>
  </sheetPr>
  <dimension ref="A1:AB98"/>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Tramites de cuentas para causación</t>
        </is>
      </c>
      <c r="L12" s="801" t="n"/>
      <c r="M12" s="801" t="n"/>
      <c r="N12" s="801" t="n"/>
      <c r="O12" s="802" t="n"/>
      <c r="P12" s="245" t="n"/>
    </row>
    <row r="13" customFormat="1" s="243">
      <c r="B13" s="245" t="n"/>
      <c r="C13" s="684" t="inlineStr">
        <is>
          <t>PROCESO GESTIÓN</t>
        </is>
      </c>
      <c r="D13" s="802" t="n"/>
      <c r="E13" s="706" t="inlineStr">
        <is>
          <t>Financiera</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Director(a) Financiera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0.2</v>
      </c>
      <c r="O17" s="802" t="n"/>
      <c r="P17" s="544" t="n"/>
    </row>
    <row r="18" ht="15.75" customFormat="1" customHeight="1" s="243">
      <c r="B18" s="245" t="n"/>
      <c r="C18" s="684" t="inlineStr">
        <is>
          <t>FORMULA</t>
        </is>
      </c>
      <c r="D18" s="800" t="n"/>
      <c r="E18" s="684" t="inlineStr">
        <is>
          <t>NUMERADOR</t>
        </is>
      </c>
      <c r="F18" s="802" t="n"/>
      <c r="G18" s="762" t="inlineStr">
        <is>
          <t>Numero Tramites de cuentas para causación devueltas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xml:space="preserve">Numero Tramites de cuentas para causación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Negativa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25% - 100%</t>
        </is>
      </c>
      <c r="M22" s="328" t="inlineStr">
        <is>
          <t>21% - 24%</t>
        </is>
      </c>
      <c r="N22" s="172" t="inlineStr">
        <is>
          <t xml:space="preserve">11% - 20% </t>
        </is>
      </c>
      <c r="O22" s="255" t="inlineStr">
        <is>
          <t>0% - 10%</t>
        </is>
      </c>
      <c r="P22" s="245" t="n"/>
    </row>
    <row r="23" ht="26.25" customFormat="1" customHeight="1" s="243">
      <c r="B23" s="245" t="n"/>
      <c r="C23" s="684" t="inlineStr">
        <is>
          <t>ORIGEN DE DATOS NUMERADOR</t>
        </is>
      </c>
      <c r="D23" s="802" t="n"/>
      <c r="E23" s="475" t="inlineStr">
        <is>
          <t>Base de datos radicación de cuentas de cobro</t>
        </is>
      </c>
      <c r="F23" s="801" t="n"/>
      <c r="G23" s="802" t="n"/>
      <c r="H23" s="818" t="inlineStr">
        <is>
          <t>FRECUENCIA DE LA MEDICIÓN</t>
        </is>
      </c>
      <c r="I23" s="800" t="n"/>
      <c r="J23" s="762" t="inlineStr">
        <is>
          <t>MENSUAL</t>
        </is>
      </c>
      <c r="K23" s="800" t="n"/>
      <c r="L23" s="684" t="inlineStr">
        <is>
          <t>FRECUENCIA DE RESULTADO</t>
        </is>
      </c>
      <c r="M23" s="800" t="n"/>
      <c r="N23" s="762" t="inlineStr">
        <is>
          <t>MENSUAL</t>
        </is>
      </c>
      <c r="O23" s="800" t="n"/>
      <c r="P23" s="245" t="n"/>
    </row>
    <row r="24" ht="26.25" customFormat="1" customHeight="1" s="243">
      <c r="B24" s="245" t="n"/>
      <c r="C24" s="684" t="inlineStr">
        <is>
          <t>ORIGEN DE DATOS DENOMINADOR</t>
        </is>
      </c>
      <c r="D24" s="802" t="n"/>
      <c r="E24" s="475" t="inlineStr">
        <is>
          <t>Base de datos radicación de cuentas de cobro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26.25" customFormat="1" customHeight="1" s="243">
      <c r="B28" s="245" t="n"/>
      <c r="C28" s="803" t="n"/>
      <c r="I28" s="804" t="n"/>
      <c r="J28" s="531" t="inlineStr">
        <is>
          <t>TRIMESTRE I: Meses I. II. III   Se puede evidenciar que durante el primer trimestre del año 2020,  no se ha cumplido la meta de llegar a un 20% de devolución de cuentas, superando en el mes de febrero en un  28% y en el mes de marzo en un 17%, las devoluciones de cuentas por parte de la oficina de contabilidad al supervisor de las respectiva cuenta, lo anterior debido a errores que siguen presentando las diferentes cuentas tales como: fechas, cumplimiento del 40% del IBC en el pago de seguridad social, porcentajes de cumplimiento y soportes.</t>
        </is>
      </c>
      <c r="O28" s="804" t="n"/>
    </row>
    <row r="29" ht="20.25" customFormat="1" customHeight="1" s="243">
      <c r="B29" s="245" t="n"/>
      <c r="C29" s="803" t="n"/>
      <c r="I29" s="804" t="n"/>
      <c r="O29" s="804" t="n"/>
      <c r="P29" s="245" t="n"/>
    </row>
    <row r="30" ht="33.75" customFormat="1" customHeight="1" s="243">
      <c r="B30" s="245" t="n"/>
      <c r="C30" s="803" t="n"/>
      <c r="I30" s="804" t="n"/>
      <c r="O30" s="804" t="n"/>
      <c r="P30" s="245" t="n"/>
    </row>
    <row r="31" ht="24" customFormat="1" customHeight="1" s="243">
      <c r="B31" s="245" t="n"/>
      <c r="C31" s="803" t="n"/>
      <c r="I31" s="804" t="n"/>
      <c r="O31" s="804" t="n"/>
      <c r="P31" s="245" t="n"/>
    </row>
    <row r="32" ht="38.25" customFormat="1" customHeight="1" s="243">
      <c r="B32" s="245" t="n"/>
      <c r="C32" s="803" t="n"/>
      <c r="I32" s="804" t="n"/>
      <c r="J32" s="842" t="inlineStr">
        <is>
          <t>TRIMESTRE II: Meses IV. V. VI    Se puede evidenciar que durante el segundo trimestre del año 2020, se cumplió la meta en el mes de JUNIO arrojando un porcentaje de un 15%; sin embargo durante los meses de ABRIL y MAYO  no se  cumplió la meta de llegar a un 20% de devolución de cuentas, superando en el mes de abril en un  5% y en el mes de mayo en un 3%,. Las causas de devoluciones de cuentas por parte de la oficina de contabilidad al supervisor de las respectiva cuenta, se centra principalmente a errores tales como: fechas, cumplimiento del 40% del IBC en el pago de seguridad social, porcentajes de cumplimiento y soportes que no se adjuntan.
TRIMESTRE III: Meses VII.  VIII. IX.  Se puede evidenciar que durante el tercer trimestre del año 2020, se cumplió la meta en el mes de JULIO arrojando un porcentaje de un 15%; sin embargo durante los meses de AGOSTO y SEPTIEMBRE  no se  cumplió la meta de llegar a un 20% de devolución de cuentas, superando en el mes de AGOSTO en un  17% y en el mes de SEPTIEMBRE en un 4%,. Las causas de devoluciones de cuentas por parte de la oficina de contabilidad al supervisor de las respectiva cuenta, se centra principalmente a errores tales como: fechas, cumplimiento del 40% del IBC en el pago de seguridad social, porcentajes de cumplimiento y soportes que no se adjuntan.</t>
        </is>
      </c>
      <c r="O32" s="804" t="n"/>
      <c r="P32" s="245" t="n"/>
    </row>
    <row r="33" ht="56.25" customFormat="1" customHeight="1" s="243">
      <c r="B33" s="245" t="n"/>
      <c r="C33" s="803" t="n"/>
      <c r="I33" s="804" t="n"/>
      <c r="O33" s="804" t="n"/>
      <c r="P33" s="245" t="n"/>
    </row>
    <row r="34" ht="56.25" customFormat="1" customHeight="1" s="243">
      <c r="B34" s="245" t="n"/>
      <c r="C34" s="803" t="n"/>
      <c r="I34" s="804" t="n"/>
      <c r="O34" s="804" t="n"/>
      <c r="P34" s="245" t="n"/>
    </row>
    <row r="35" ht="55.5" customFormat="1" customHeight="1" s="243">
      <c r="B35" s="245" t="n"/>
      <c r="C35" s="803" t="n"/>
      <c r="I35" s="804" t="n"/>
      <c r="O35" s="804" t="n"/>
      <c r="P35" s="245" t="n"/>
    </row>
    <row r="36" ht="39" customFormat="1" customHeight="1" s="243">
      <c r="B36" s="245" t="n"/>
      <c r="C36" s="803" t="n"/>
      <c r="I36" s="804" t="n"/>
      <c r="O36" s="804" t="n"/>
      <c r="P36" s="245" t="n"/>
    </row>
    <row r="37" ht="24.75" customFormat="1" customHeight="1" s="243">
      <c r="B37" s="245" t="n"/>
      <c r="C37" s="803" t="n"/>
      <c r="I37" s="804" t="n"/>
      <c r="J37" s="400" t="inlineStr">
        <is>
          <t>ACCIÓN FORMULADA</t>
        </is>
      </c>
      <c r="O37" s="804" t="n"/>
      <c r="P37" s="245" t="n"/>
    </row>
    <row r="38" ht="21" customFormat="1" customHeight="1" s="243">
      <c r="B38" s="245" t="n"/>
      <c r="C38" s="803" t="n"/>
      <c r="I38" s="804" t="n"/>
      <c r="J38" s="655" t="inlineStr">
        <is>
          <t>Se ha diseñado para las siguientes mediciones una planilla de registro para el control de cuentas devueltas que será diligenciada por el personal encargado de recibir la devolución.</t>
        </is>
      </c>
      <c r="O38" s="804" t="n"/>
      <c r="P38" s="245" t="n"/>
    </row>
    <row r="39" ht="18" customFormat="1" customHeight="1" s="243">
      <c r="B39" s="245" t="n"/>
      <c r="C39" s="803" t="n"/>
      <c r="I39" s="804" t="n"/>
      <c r="O39" s="804" t="n"/>
      <c r="P39" s="245" t="n"/>
    </row>
    <row r="40" ht="9" customFormat="1" customHeight="1" s="243">
      <c r="B40" s="245" t="n"/>
      <c r="C40" s="803" t="n"/>
      <c r="I40" s="804" t="n"/>
      <c r="J40" s="808" t="n"/>
      <c r="K40" s="808" t="n"/>
      <c r="L40" s="808" t="n"/>
      <c r="M40" s="808" t="n"/>
      <c r="N40" s="808" t="n"/>
      <c r="O40" s="807" t="n"/>
      <c r="P40" s="245" t="n"/>
    </row>
    <row r="41" ht="24.75" customFormat="1" customHeight="1" s="243">
      <c r="B41" s="245" t="n"/>
      <c r="C41" s="803" t="n"/>
      <c r="I41" s="804" t="n"/>
      <c r="J41" s="400" t="inlineStr">
        <is>
          <t xml:space="preserve">RESPONSABLE </t>
        </is>
      </c>
      <c r="O41" s="804" t="n"/>
      <c r="P41" s="245" t="n"/>
    </row>
    <row r="42" ht="24.75" customFormat="1" customHeight="1" s="243">
      <c r="B42" s="245" t="n"/>
      <c r="C42" s="803" t="n"/>
      <c r="I42" s="804" t="n"/>
      <c r="J42" s="402">
        <f>E14</f>
        <v/>
      </c>
      <c r="O42" s="804" t="n"/>
      <c r="P42" s="245" t="n"/>
    </row>
    <row r="43" ht="24.7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22.5" customFormat="1" customHeight="1" s="247">
      <c r="B47" s="246" t="n"/>
      <c r="C47" s="192">
        <f>G18</f>
        <v/>
      </c>
      <c r="D47" s="762" t="n">
        <v>0</v>
      </c>
      <c r="E47" s="762" t="n">
        <v>44</v>
      </c>
      <c r="F47" s="762" t="n">
        <v>57</v>
      </c>
      <c r="G47" s="762" t="n">
        <v>48</v>
      </c>
      <c r="H47" s="762" t="n">
        <v>46</v>
      </c>
      <c r="I47" s="762" t="n">
        <v>31</v>
      </c>
      <c r="J47" s="762" t="n">
        <v>34</v>
      </c>
      <c r="K47" s="762" t="n">
        <v>80</v>
      </c>
      <c r="L47" s="762" t="n">
        <v>53</v>
      </c>
      <c r="M47" s="762" t="n"/>
      <c r="N47" s="762" t="n"/>
      <c r="O47" s="762" t="n"/>
      <c r="P47" s="246" t="n"/>
    </row>
    <row r="48" ht="22.5" customFormat="1" customHeight="1" s="247">
      <c r="B48" s="246" t="n"/>
      <c r="C48" s="192">
        <f>G19</f>
        <v/>
      </c>
      <c r="D48" s="762" t="n">
        <v>0</v>
      </c>
      <c r="E48" s="762" t="n">
        <v>92</v>
      </c>
      <c r="F48" s="762" t="n">
        <v>153</v>
      </c>
      <c r="G48" s="762" t="n">
        <v>190</v>
      </c>
      <c r="H48" s="762" t="n">
        <v>200</v>
      </c>
      <c r="I48" s="762" t="n">
        <v>204</v>
      </c>
      <c r="J48" s="762" t="n">
        <v>222</v>
      </c>
      <c r="K48" s="762" t="n">
        <v>218</v>
      </c>
      <c r="L48" s="762" t="n">
        <v>218</v>
      </c>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mergeCells count="85">
    <mergeCell ref="L17:M17"/>
    <mergeCell ref="C52:O52"/>
    <mergeCell ref="G55:J55"/>
    <mergeCell ref="K54:O54"/>
    <mergeCell ref="K55:O55"/>
    <mergeCell ref="J41:O41"/>
    <mergeCell ref="B2:C4"/>
    <mergeCell ref="C15:O15"/>
    <mergeCell ref="J43:O43"/>
    <mergeCell ref="K56:O56"/>
    <mergeCell ref="J32:O3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J17:K17"/>
    <mergeCell ref="E12:H12"/>
    <mergeCell ref="H17:I17"/>
    <mergeCell ref="K12:O12"/>
    <mergeCell ref="C27:I43"/>
    <mergeCell ref="E24:G24"/>
    <mergeCell ref="E17:G17"/>
    <mergeCell ref="L20:O20"/>
    <mergeCell ref="K57:O57"/>
    <mergeCell ref="E18:F18"/>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3:K24"/>
    <mergeCell ref="C5:D8"/>
    <mergeCell ref="J28:O31"/>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J37:O37"/>
    <mergeCell ref="C59:F59"/>
    <mergeCell ref="C13:D13"/>
    <mergeCell ref="J38:O40"/>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73.xml><?xml version="1.0" encoding="utf-8"?>
<worksheet xmlns="http://schemas.openxmlformats.org/spreadsheetml/2006/main">
  <sheetPr codeName="Hoja110">
    <tabColor rgb="FFEDE394"/>
    <outlinePr summaryBelow="1" summaryRight="1"/>
    <pageSetUpPr fitToPage="1"/>
  </sheetPr>
  <dimension ref="A1:AB98"/>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Apoyo</t>
        </is>
      </c>
      <c r="F12" s="801" t="n"/>
      <c r="G12" s="801" t="n"/>
      <c r="H12" s="802" t="n"/>
      <c r="I12" s="763" t="inlineStr">
        <is>
          <t>NOMBRE DEL INDICADOR</t>
        </is>
      </c>
      <c r="J12" s="802" t="n"/>
      <c r="K12" s="463" t="inlineStr">
        <is>
          <t>Oportunidad en la atención de solicitudes</t>
        </is>
      </c>
      <c r="L12" s="801" t="n"/>
      <c r="M12" s="801" t="n"/>
      <c r="N12" s="801" t="n"/>
      <c r="O12" s="802" t="n"/>
      <c r="P12" s="245" t="n"/>
    </row>
    <row r="13" customFormat="1" s="243">
      <c r="B13" s="245" t="n"/>
      <c r="C13" s="684" t="inlineStr">
        <is>
          <t>PROCESO GESTIÓN</t>
        </is>
      </c>
      <c r="D13" s="802" t="n"/>
      <c r="E13" s="706" t="inlineStr">
        <is>
          <t>Documental</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Jefe de la oficina de Archivo y Correspondencia</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0.8</v>
      </c>
      <c r="O17" s="802" t="n"/>
      <c r="P17" s="544" t="n"/>
    </row>
    <row r="18" ht="15.75" customFormat="1" customHeight="1" s="243">
      <c r="B18" s="245" t="n"/>
      <c r="C18" s="684" t="inlineStr">
        <is>
          <t>FORMULA</t>
        </is>
      </c>
      <c r="D18" s="800" t="n"/>
      <c r="E18" s="684" t="inlineStr">
        <is>
          <t>NUMERADOR</t>
        </is>
      </c>
      <c r="F18" s="802" t="n"/>
      <c r="G18" s="762" t="inlineStr">
        <is>
          <t>Número de solicitudes gestionadas oportunamente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Total de solicitudes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- 70%</t>
        </is>
      </c>
      <c r="N22" s="329" t="inlineStr">
        <is>
          <t>71% - 80%</t>
        </is>
      </c>
      <c r="O22" s="255" t="inlineStr">
        <is>
          <t>81% - 100%</t>
        </is>
      </c>
      <c r="P22" s="245" t="n"/>
    </row>
    <row r="23" ht="26.25" customFormat="1" customHeight="1" s="243">
      <c r="B23" s="245" t="n"/>
      <c r="C23" s="684" t="inlineStr">
        <is>
          <t>ORIGEN DE DATOS NUMERADOR</t>
        </is>
      </c>
      <c r="D23" s="802" t="n"/>
      <c r="E23" s="475" t="inlineStr">
        <is>
          <t>Correo electrónico, ADOr001 y ADOr028</t>
        </is>
      </c>
      <c r="F23" s="801" t="n"/>
      <c r="G23" s="802" t="n"/>
      <c r="H23" s="818" t="inlineStr">
        <is>
          <t>FRECUENCIA DE LA MEDICIÓN</t>
        </is>
      </c>
      <c r="I23" s="800" t="n"/>
      <c r="J23" s="762" t="inlineStr">
        <is>
          <t>TRIMESTRAL</t>
        </is>
      </c>
      <c r="K23" s="800" t="n"/>
      <c r="L23" s="684" t="inlineStr">
        <is>
          <t>FRECUENCIA DE RESULTADO</t>
        </is>
      </c>
      <c r="M23" s="800" t="n"/>
      <c r="N23" s="762" t="inlineStr">
        <is>
          <t>TRIMESTRAL</t>
        </is>
      </c>
      <c r="O23" s="800" t="n"/>
      <c r="P23" s="245" t="n"/>
    </row>
    <row r="24" ht="26.25" customFormat="1" customHeight="1" s="243">
      <c r="B24" s="245" t="n"/>
      <c r="C24" s="684" t="inlineStr">
        <is>
          <t>ORIGEN DE DATOS DENOMINADOR</t>
        </is>
      </c>
      <c r="D24" s="802" t="n"/>
      <c r="E24" s="475" t="inlineStr">
        <is>
          <t>Correo electrónico, ADOr001 y ADOr028</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54.75" customFormat="1" customHeight="1" s="243">
      <c r="B28" s="245" t="n"/>
      <c r="C28" s="803" t="n"/>
      <c r="I28" s="804" t="n"/>
      <c r="J28" s="394" t="inlineStr">
        <is>
          <t>I TRIMESTRE:
En el primer trimestre se recibieron aproximadamente 110 solicitudes obteniendo un 73% en respuestas oportunas, es de aclarar, que en este indicador no se tiene la totalidad de la información dado que  la misma reposa en la oficina de Archivo Central en Físico.
II TRIMESTRE:
En el segundo trimestre se recibieron 101 solicitudes obteniendo un 69% en respuestas oportunamente, es de aclarar que este segundo trimestre comenzó con la cuarentena por la pandemia y por ende se ha venido trabajando desde las casas, sin embargo, gran parte de la información que se requiere para brindar respuesta se encuentra en la oficina dado que ya fue transferida al Archivo Central, para lo cual la búsqueda se realiza solo los días que los funcionarios tienen pico y cedula cumpliendo además con los protocolos de SST.
Es de aclarar que el proceso de Gestión Documental está trabajando hacia la excelencia para nuestros usuarios y Universidad de Cundinamarca.
III TRIMESTRE:
En el tercer trimestre se recibieron 150 solicitudes obteniendo un 82% en respuestas oportunas, lo anterior, a razón de la situación actual de la pandemia por Covid-19 y la dificultad para el ingreso a las instalaciones de la Universidad para poder realizar el proceso de búsqueda de la información, la cual debe ejecutarse en el depósito del Archivo Central; con base en lo anterior ha sido difícil darle cumplimiento a los términos de dichas solicitudes.
Es de aclarar que el proceso de Gestión Documental está trabajando hacia la excelencia para nuestros usuarios y Universidad de Cundinamarca.</t>
        </is>
      </c>
      <c r="O28" s="804" t="n"/>
    </row>
    <row r="29" ht="52.5" customFormat="1" customHeight="1" s="243">
      <c r="B29" s="245" t="n"/>
      <c r="C29" s="803" t="n"/>
      <c r="I29" s="804" t="n"/>
      <c r="O29" s="804" t="n"/>
      <c r="P29" s="245" t="n"/>
    </row>
    <row r="30" ht="53.25" customFormat="1" customHeight="1" s="243">
      <c r="B30" s="245" t="n"/>
      <c r="C30" s="803" t="n"/>
      <c r="I30" s="804" t="n"/>
      <c r="O30" s="804" t="n"/>
      <c r="P30" s="245" t="n"/>
    </row>
    <row r="31" ht="50.25" customFormat="1" customHeight="1" s="243">
      <c r="B31" s="245" t="n"/>
      <c r="C31" s="803" t="n"/>
      <c r="I31" s="804" t="n"/>
      <c r="O31" s="804" t="n"/>
      <c r="P31" s="245" t="n"/>
    </row>
    <row r="32" ht="49.5" customFormat="1" customHeight="1" s="243">
      <c r="B32" s="245" t="n"/>
      <c r="C32" s="803" t="n"/>
      <c r="I32" s="804" t="n"/>
      <c r="O32" s="804" t="n"/>
      <c r="P32" s="245" t="n"/>
    </row>
    <row r="33" ht="54.7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30" customFormat="1" customHeight="1" s="243">
      <c r="B35" s="245" t="n"/>
      <c r="C35" s="803" t="n"/>
      <c r="I35" s="804" t="n"/>
      <c r="J35" s="394" t="inlineStr">
        <is>
          <t>I TRIMESTRE: 
Las medidas tomadas por la oficina de Gestión Documental reflejan el desempeño favorable y la oportunidad en la entrega de la información, sin embargo, no se cuenta con toda la información debido a la pandemia que se está viviendo a nivel mundial.
II TRIMESTRE:
Las medidas tomadas por la oficina de Gestión Documenta reflejan el desempeño favorable y la oportunidad en la entrega de la información, especialmente en las solicitudes de pensión, lo anterior, entendiendo el volumen de información y el detalle del mismo requerido  para poder brindar respuestas oportunas; igualmente, es de aclarar que gran parte de la información depende de las seccionales y/o de otras oficinas. 
III TRIMESTRE:
Es de aclarar, que para posteriores mediciones el proceso se encuentra sujeto a presentar demoras en las respuestas por el volumen de solicitudes recepcionadas y por la dificultad en el acceso a la información y a la permanencia dentro de la institución; de igual forma este trimestre a pesar de los percances se logró cumplir con la meta.</t>
        </is>
      </c>
      <c r="O35" s="804" t="n"/>
      <c r="P35" s="245" t="n"/>
    </row>
    <row r="36" ht="36.75" customFormat="1" customHeight="1" s="243">
      <c r="B36" s="245" t="n"/>
      <c r="C36" s="803" t="n"/>
      <c r="I36" s="804" t="n"/>
      <c r="O36" s="804" t="n"/>
      <c r="P36" s="245" t="n"/>
    </row>
    <row r="37" ht="34.5" customFormat="1" customHeight="1" s="243">
      <c r="B37" s="245" t="n"/>
      <c r="C37" s="803" t="n"/>
      <c r="I37" s="804" t="n"/>
      <c r="O37" s="804" t="n"/>
      <c r="P37" s="245" t="n"/>
    </row>
    <row r="38" ht="35.25" customFormat="1" customHeight="1" s="243">
      <c r="B38" s="245" t="n"/>
      <c r="C38" s="803" t="n"/>
      <c r="I38" s="804" t="n"/>
      <c r="O38" s="804" t="n"/>
      <c r="P38" s="245" t="n"/>
    </row>
    <row r="39" ht="39" customFormat="1" customHeight="1" s="243">
      <c r="B39" s="245" t="n"/>
      <c r="C39" s="803" t="n"/>
      <c r="I39" s="804" t="n"/>
      <c r="O39" s="804" t="n"/>
      <c r="P39" s="245" t="n"/>
    </row>
    <row r="40" ht="39"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18" customFormat="1" customHeight="1" s="247">
      <c r="B47" s="246" t="n"/>
      <c r="C47" s="763">
        <f>G18</f>
        <v/>
      </c>
      <c r="D47" s="762" t="n">
        <v>80</v>
      </c>
      <c r="E47" s="762" t="n">
        <v>70</v>
      </c>
      <c r="F47" s="762" t="n">
        <v>123</v>
      </c>
      <c r="G47" s="762" t="n"/>
      <c r="H47" s="762" t="n"/>
      <c r="I47" s="762" t="n"/>
      <c r="J47" s="762" t="n"/>
      <c r="K47" s="762" t="n"/>
      <c r="L47" s="762" t="n"/>
      <c r="M47" s="762" t="n"/>
      <c r="N47" s="762" t="n"/>
      <c r="O47" s="762" t="n"/>
      <c r="P47" s="246" t="n"/>
    </row>
    <row r="48" ht="18" customFormat="1" customHeight="1" s="247">
      <c r="B48" s="246" t="n"/>
      <c r="C48" s="763">
        <f>G19</f>
        <v/>
      </c>
      <c r="D48" s="762" t="n">
        <v>110</v>
      </c>
      <c r="E48" s="762" t="n">
        <v>101</v>
      </c>
      <c r="F48" s="762" t="n">
        <v>150</v>
      </c>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UtWtriRka+MudYA9JI2Zrg==" formatRows="1" sort="1" spinCount="100000" hashValue="1Cac/7K3wXR6ibePhsAFKB6/ou4+7F3jtFWav/mMyoKNFc520+yit4KWdhZDEEzb0elb3yEATVjOqbjKTRiIcg=="/>
  <mergeCells count="84">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74.xml><?xml version="1.0" encoding="utf-8"?>
<worksheet xmlns="http://schemas.openxmlformats.org/spreadsheetml/2006/main">
  <sheetPr>
    <tabColor rgb="FFEDE394"/>
    <outlinePr summaryBelow="1" summaryRight="1"/>
    <pageSetUpPr fitToPage="1"/>
  </sheetPr>
  <dimension ref="A1:AB98"/>
  <sheetViews>
    <sheetView zoomScale="80" zoomScaleNormal="80" workbookViewId="0">
      <selection activeCell="J28" sqref="J28:O33"/>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Seguimiento, Medición, Análisis y Evaluación</t>
        </is>
      </c>
      <c r="F12" s="801" t="n"/>
      <c r="G12" s="801" t="n"/>
      <c r="H12" s="802" t="n"/>
      <c r="I12" s="763" t="inlineStr">
        <is>
          <t>NOMBRE DEL INDICADOR</t>
        </is>
      </c>
      <c r="J12" s="802" t="n"/>
      <c r="K12" s="463" t="inlineStr">
        <is>
          <t>Control de Términos a las PQR</t>
        </is>
      </c>
      <c r="L12" s="801" t="n"/>
      <c r="M12" s="801" t="n"/>
      <c r="N12" s="801" t="n"/>
      <c r="O12" s="802" t="n"/>
      <c r="P12" s="245" t="n"/>
    </row>
    <row r="13" customFormat="1" s="243">
      <c r="B13" s="245" t="n"/>
      <c r="C13" s="684" t="inlineStr">
        <is>
          <t>PROCESO GESTIÓN</t>
        </is>
      </c>
      <c r="D13" s="802" t="n"/>
      <c r="E13" s="706" t="inlineStr">
        <is>
          <t>Servicio de Atención al Ciudadano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Gestor Servicio de Atención al Ciudadano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0.1</v>
      </c>
      <c r="O17" s="802" t="n"/>
      <c r="P17" s="544" t="n"/>
    </row>
    <row r="18" ht="15.75" customFormat="1" customHeight="1" s="243">
      <c r="B18" s="245" t="n"/>
      <c r="C18" s="684" t="inlineStr">
        <is>
          <t>FORMULA</t>
        </is>
      </c>
      <c r="D18" s="800" t="n"/>
      <c r="E18" s="684" t="inlineStr">
        <is>
          <t>NUMERADOR</t>
        </is>
      </c>
      <c r="F18" s="802" t="n"/>
      <c r="G18" s="762" t="inlineStr">
        <is>
          <t>Total PQR con ampliación de términos</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Total PQR atendidas*100</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Negativa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133" t="inlineStr">
        <is>
          <t>≥ 13%</t>
        </is>
      </c>
      <c r="M22" s="328" t="inlineStr">
        <is>
          <t>11%-12%</t>
        </is>
      </c>
      <c r="N22" s="329" t="inlineStr">
        <is>
          <t>6%-10%</t>
        </is>
      </c>
      <c r="O22" s="255" t="inlineStr">
        <is>
          <t>1% - 5%</t>
        </is>
      </c>
      <c r="P22" s="245" t="n"/>
    </row>
    <row r="23" ht="26.25" customFormat="1" customHeight="1" s="243">
      <c r="B23" s="245" t="n"/>
      <c r="C23" s="684" t="inlineStr">
        <is>
          <t>ORIGEN DE DATOS NUMERADOR</t>
        </is>
      </c>
      <c r="D23" s="802" t="n"/>
      <c r="E23" s="475" t="inlineStr">
        <is>
          <t>Aplicativo SAIC</t>
        </is>
      </c>
      <c r="F23" s="801" t="n"/>
      <c r="G23" s="802" t="n"/>
      <c r="H23" s="818" t="inlineStr">
        <is>
          <t>FRECUENCIA DE LA MEDICIÓN</t>
        </is>
      </c>
      <c r="I23" s="800" t="n"/>
      <c r="J23" s="762" t="inlineStr">
        <is>
          <t>TRIMESTRAL</t>
        </is>
      </c>
      <c r="K23" s="800" t="n"/>
      <c r="L23" s="684" t="inlineStr">
        <is>
          <t>FRECUENCIA DE RESULTADO</t>
        </is>
      </c>
      <c r="M23" s="800" t="n"/>
      <c r="N23" s="762" t="inlineStr">
        <is>
          <t>TRIMESTRAL</t>
        </is>
      </c>
      <c r="O23" s="800" t="n"/>
      <c r="P23" s="245" t="n"/>
    </row>
    <row r="24" ht="26.25" customFormat="1" customHeight="1" s="243">
      <c r="B24" s="245" t="n"/>
      <c r="C24" s="684" t="inlineStr">
        <is>
          <t>ORIGEN DE DATOS DENOMINADOR</t>
        </is>
      </c>
      <c r="D24" s="802" t="n"/>
      <c r="E24" s="475" t="inlineStr">
        <is>
          <t>Aplicativo SAIC</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63.75" customFormat="1" customHeight="1" s="243">
      <c r="B28" s="245" t="n"/>
      <c r="C28" s="803" t="n"/>
      <c r="I28" s="804" t="n"/>
      <c r="J28" s="656" t="inlineStr">
        <is>
          <t>I TRIMESTRE 
Para este trimestre se toma como base el reporte generado de fecha 1 de enero al 31 de marzo de 2020,  se realiza el respectivo análisis y se encontró que del total de las peticiones instauradas por la ciudadanía se amplió términos a 44 solicitudes lo que representa el 9% del total, esto se da teniendo en cuenta la situación presentada en el país del aislamiento por emergencia sanitaria, también se pudo identificar que las solicitudes que tuvo más ampliación fueron las peticiones de información dado que está en su mayoría son solicitudes de documentos, sin embargo se puede identificar que de acuerdo al indicador y a la meta establecida el resultado fue del 10%, en donde se puede corroborar el esfuerzo de atender a tiempo las solicitudes por parte de los funcionarios de la Universidad de Cundinamarca.
II TRIMESTRE
Para este trimestre se toma como base el reporte generado de fecha 1 de abril al 30 de junio de 2020,  se realiza el respectivo análisis y se encontró que del total de las peticiones instauradas por la ciudadanía se amplió términos a 19 solicitudes lo que representa el 7% del total, esto se da teniendo en cuenta la situación presentada en el país del aislamiento por emergencia sanitaria Covid 19 y  también se pudo identificar que las solicitudes que tuvo más ampliación fueron las peticiones de información dado que está en su mayoría son solicitudes de documentos el cual por la situación actual la búsqueda de los documentos se tiene que hacer en físico y teniendo en cuenta el pico y cedula regido por el municipio, sin embargo se puede identificar que de acuerdo al indicador y a la meta establecida el resultado fue del 7%, en donde se puede corroborar el esfuerzo de atender a tiempo las solicitudes por parte de los funcionarios de la Universidad de Cundinamarca.</t>
        </is>
      </c>
      <c r="O28" s="804" t="n"/>
    </row>
    <row r="29" ht="57" customFormat="1" customHeight="1" s="243">
      <c r="B29" s="245" t="n"/>
      <c r="C29" s="803" t="n"/>
      <c r="I29" s="804" t="n"/>
      <c r="O29" s="804" t="n"/>
      <c r="P29" s="245" t="n"/>
    </row>
    <row r="30" ht="55.5" customFormat="1" customHeight="1" s="243">
      <c r="B30" s="245" t="n"/>
      <c r="C30" s="803" t="n"/>
      <c r="I30" s="804" t="n"/>
      <c r="O30" s="804" t="n"/>
      <c r="P30" s="245" t="n"/>
    </row>
    <row r="31" ht="50.25" customFormat="1" customHeight="1" s="243">
      <c r="B31" s="245" t="n"/>
      <c r="C31" s="803" t="n"/>
      <c r="I31" s="804" t="n"/>
      <c r="O31" s="804" t="n"/>
      <c r="P31" s="245" t="n"/>
    </row>
    <row r="32" ht="63.75" customFormat="1" customHeight="1" s="243">
      <c r="B32" s="245" t="n"/>
      <c r="C32" s="803" t="n"/>
      <c r="I32" s="804" t="n"/>
      <c r="O32" s="804" t="n"/>
      <c r="P32" s="245" t="n"/>
    </row>
    <row r="33" ht="72"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24" customFormat="1" customHeight="1" s="243">
      <c r="B35" s="245" t="n"/>
      <c r="C35" s="803" t="n"/>
      <c r="I35" s="804" t="n"/>
      <c r="J35" s="394" t="inlineStr">
        <is>
          <t>I TRIMESTRE 
1. se hace seguimiento constante de las solicitudes allegadas a la oficina de servicio de atención al ciudadano, mediante notificación cada tercer día a los correos institucionales desde el sistema de atención e información al ciudadano (SAIC) donde se les recuerda las peticiones que tienen pendientes por atender.
2. Se hace seguimiento también mediante llamada telefónica a los funcionarios competentes donde se les informa que la solicitud esta pronto a vencerse por términos de acuerdo con la ley 1437 de 2011.
II TRIMESTRE
1. Realizar seguimiento constante de las solicitudes allegadas a la oficina de servicio de atención al ciudadano, mediante notificación cada tercer día a los correos institucionales desde el sistema de atención e información al ciudadano (SAIC) donde se les recuerda las peticiones que tienen pendientes por atender.</t>
        </is>
      </c>
      <c r="O35" s="804" t="n"/>
      <c r="P35" s="245" t="n"/>
    </row>
    <row r="36" ht="41.25" customFormat="1" customHeight="1" s="243">
      <c r="B36" s="245" t="n"/>
      <c r="C36" s="803" t="n"/>
      <c r="I36" s="804" t="n"/>
      <c r="O36" s="804" t="n"/>
      <c r="P36" s="245" t="n"/>
    </row>
    <row r="37" ht="29.25" customFormat="1" customHeight="1" s="243">
      <c r="B37" s="245" t="n"/>
      <c r="C37" s="803" t="n"/>
      <c r="I37" s="804" t="n"/>
      <c r="O37" s="804" t="n"/>
      <c r="P37" s="245" t="n"/>
    </row>
    <row r="38" ht="33" customFormat="1" customHeight="1" s="243">
      <c r="B38" s="245" t="n"/>
      <c r="C38" s="803" t="n"/>
      <c r="I38" s="804" t="n"/>
      <c r="O38" s="804" t="n"/>
      <c r="P38" s="245" t="n"/>
    </row>
    <row r="39" ht="39.75" customFormat="1" customHeight="1" s="243">
      <c r="B39" s="245" t="n"/>
      <c r="C39" s="803" t="n"/>
      <c r="I39" s="804" t="n"/>
      <c r="O39" s="804" t="n"/>
      <c r="P39" s="245" t="n"/>
    </row>
    <row r="40" ht="39"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33" customFormat="1" customHeight="1" s="247">
      <c r="B47" s="246" t="n"/>
      <c r="C47" s="763">
        <f>G18</f>
        <v/>
      </c>
      <c r="D47" s="762" t="n">
        <v>44</v>
      </c>
      <c r="E47" s="762" t="n">
        <v>19</v>
      </c>
      <c r="F47" s="762" t="n"/>
      <c r="G47" s="762" t="n"/>
      <c r="H47" s="762" t="n"/>
      <c r="I47" s="762" t="n"/>
      <c r="J47" s="762" t="n"/>
      <c r="K47" s="762" t="n"/>
      <c r="L47" s="762" t="n"/>
      <c r="M47" s="762" t="n"/>
      <c r="N47" s="762" t="n"/>
      <c r="O47" s="762" t="n"/>
      <c r="P47" s="246" t="n"/>
    </row>
    <row r="48" ht="29.25" customFormat="1" customHeight="1" s="247">
      <c r="B48" s="246" t="n"/>
      <c r="C48" s="763">
        <f>G19</f>
        <v/>
      </c>
      <c r="D48" s="762" t="n">
        <v>422</v>
      </c>
      <c r="E48" s="762" t="n">
        <v>265</v>
      </c>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mSvcxWX4X2HdyqHSHUxe/w==" formatRows="1" sort="1" spinCount="100000" hashValue="lrnuWUdxwtd0aDHIadzcKO+kpgeLJXP5OPyu9IXS0dek7B0oiDr/zAccFHWGYwTYQjVRw6OebdRTYxiUP9+2zA=="/>
  <mergeCells count="84">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75.xml><?xml version="1.0" encoding="utf-8"?>
<worksheet xmlns="http://schemas.openxmlformats.org/spreadsheetml/2006/main">
  <sheetPr>
    <tabColor rgb="FFEDE394"/>
    <outlinePr summaryBelow="1" summaryRight="1"/>
    <pageSetUpPr fitToPage="1"/>
  </sheetPr>
  <dimension ref="B1:P99"/>
  <sheetViews>
    <sheetView topLeftCell="A13"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Seguimiento, Medición, Análisis y Evaluación</t>
        </is>
      </c>
      <c r="F12" s="801" t="n"/>
      <c r="G12" s="801" t="n"/>
      <c r="H12" s="802" t="n"/>
      <c r="I12" s="763" t="inlineStr">
        <is>
          <t>NOMBRE DEL INDICADOR</t>
        </is>
      </c>
      <c r="J12" s="802" t="n"/>
      <c r="K12" s="463" t="inlineStr">
        <is>
          <t>Disminución de causas de los derechos de petición, quejas, reclamos, denuncias.</t>
        </is>
      </c>
      <c r="L12" s="801" t="n"/>
      <c r="M12" s="801" t="n"/>
      <c r="N12" s="801" t="n"/>
      <c r="O12" s="802" t="n"/>
      <c r="P12" s="245" t="n"/>
    </row>
    <row r="13" customFormat="1" s="243">
      <c r="B13" s="245" t="n"/>
      <c r="C13" s="684" t="inlineStr">
        <is>
          <t>PROCESO GESTIÓN</t>
        </is>
      </c>
      <c r="D13" s="802" t="n"/>
      <c r="E13" s="706" t="inlineStr">
        <is>
          <t>Servicio de Atención al Ciudadano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Gestor Servicio de Atención al Ciudadano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0.3</v>
      </c>
      <c r="O17" s="802" t="n"/>
      <c r="P17" s="544" t="n"/>
    </row>
    <row r="18" ht="29.25" customFormat="1" customHeight="1" s="243">
      <c r="B18" s="245" t="n"/>
      <c r="C18" s="684" t="inlineStr">
        <is>
          <t>FORMULA</t>
        </is>
      </c>
      <c r="D18" s="800" t="n"/>
      <c r="E18" s="684" t="inlineStr">
        <is>
          <t>NUMERADOR</t>
        </is>
      </c>
      <c r="F18" s="802" t="n"/>
      <c r="G18" s="481" t="inlineStr">
        <is>
          <t>Número de causas de DP-Q-R-D que disminuyeron en su recurrencia en el periodo igual al de la vigencia anterior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481" t="inlineStr">
        <is>
          <t>Total causas de las DP-Q-R-D recibidas y analizadas de la vigencia anterior* 100</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Otros</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0 -19%</t>
        </is>
      </c>
      <c r="M22" s="328" t="inlineStr">
        <is>
          <t>20% - 25%</t>
        </is>
      </c>
      <c r="N22" s="329" t="inlineStr">
        <is>
          <t>26% - 30%</t>
        </is>
      </c>
      <c r="O22" s="255" t="inlineStr">
        <is>
          <t>&gt; 30</t>
        </is>
      </c>
      <c r="P22" s="245" t="n"/>
    </row>
    <row r="23" ht="26.25" customFormat="1" customHeight="1" s="243">
      <c r="B23" s="245" t="n"/>
      <c r="C23" s="684" t="inlineStr">
        <is>
          <t>ORIGEN DE DATOS NUMERADOR</t>
        </is>
      </c>
      <c r="D23" s="802" t="n"/>
      <c r="E23" s="475" t="inlineStr">
        <is>
          <t>Reportes generados por el sistema SAIC</t>
        </is>
      </c>
      <c r="F23" s="801" t="n"/>
      <c r="G23" s="802" t="n"/>
      <c r="H23" s="818" t="inlineStr">
        <is>
          <t>FRECUENCIA DE LA MEDICIÓN</t>
        </is>
      </c>
      <c r="I23" s="800" t="n"/>
      <c r="J23" s="762" t="inlineStr">
        <is>
          <t>TRIMESTRAL</t>
        </is>
      </c>
      <c r="K23" s="800" t="n"/>
      <c r="L23" s="684" t="inlineStr">
        <is>
          <t>FRECUENCIA DE RESULTADO</t>
        </is>
      </c>
      <c r="M23" s="800" t="n"/>
      <c r="N23" s="762" t="inlineStr">
        <is>
          <t>TRIMESTRAL</t>
        </is>
      </c>
      <c r="O23" s="800" t="n"/>
      <c r="P23" s="245" t="n"/>
    </row>
    <row r="24" ht="26.25" customFormat="1" customHeight="1" s="243">
      <c r="B24" s="245" t="n"/>
      <c r="C24" s="684" t="inlineStr">
        <is>
          <t>ORIGEN DE DATOS DENOMINADOR</t>
        </is>
      </c>
      <c r="D24" s="802" t="n"/>
      <c r="E24" s="475" t="inlineStr">
        <is>
          <t>Reportes generados por el sistema SAIC</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26.75" customFormat="1" customHeight="1" s="243">
      <c r="B28" s="245" t="n"/>
      <c r="C28" s="803" t="n"/>
      <c r="I28" s="804" t="n"/>
      <c r="J28" s="610" t="inlineStr">
        <is>
          <t xml:space="preserve">I TRIMESTRE 
Teniendo en cuenta los reportes del primer trimestre de 2019 y 2020 , se toma el total de las peticiones, quejas, reclamos y sugerencias que fueron instaurados por la ciudadanía a la institución clasificadas por tipo de asunto, una vez clasificadas se realiza un análisis de Pareto donde se pudo identificar  las causas más reiterativas manifestados por los ciudadanos; luego se realiza un comparativo de las peticiones, quejas, reclamos y sugerencias más reiterativas entre los dos trimestre y se identificó una disminución  en la mayoría de las causas para el primer trimestre de 2020.
De acuerdo lo anterior se toma como base el análisis de Pareto que corresponde al 80% total de las peticiones, quejas, reclamos y sugerencias presentadas en el primer trimestre de 2019, el cual es de  275  solicitudes y para el primer trimestre de 2020 fue de 171 solicitudes, para lo cual permite evidenciar una disminución de 104 solicitudes.
Después de haber realizado el respectivo análisis el resultado obtenido fue de 38% por encima de la meta establecida para este indicador."	
II TRIMESTRE
Teniendo en cuenta los reportes del segundo trimestre de 2019 y 2020 , se toma el total de las peticiones, quejas, reclamos y sugerencias que fueron instaurados por la ciudadanía a la institución clasificadas por tipo de asunto, una vez clasificadas se realiza un análisis de Pareto donde se pudo identificar  las causas más reiterativas manifestados por los ciudadanos; luego se realiza un comparativo de las peticiones, quejas, reclamos y sugerencias más reiterativas entre los dos trimestre y se identificó una disminución  como también un aumento en algunas causas que están ligadas a los procesos académicos para el segundo trimestre de 2020.
De acuerdo lo anterior se toma como base el análisis de Pareto que corresponde al 80% total de losas peticiones, quejas, reclamos y sugerencias presentadas en el segundo trimestre de 2019, el cual es de  194  solicitudes y para el segundo trimestre de 2020 fue de 140 solicitudes, para lo cual permite evidenciar una disminución de 92 solicitudes.
Después de haber realizado el respectivo análisis el resultado obtenido fue de 47% por encima de la meta establecida para este indicador."     				
III TRIMESTRE
Teniendo en cuenta los reportes del tercer trimestre de 2019 y 2020 , se toma el total de los derechos de petición, quejas, reclamos, denuncias y sugerencias que fueron instaurados por la ciudadanía a la institución clasificadas por tipo de asunto, una vez clasificadas se realiza un análisis de Pareto donde se pudo identificar  las causas más reiterativas manifestados por los ciudadanos; luego se realiza un comparativo de los derechos de petición, quejas, reclamos, denuncias y sugerencias más reiterativas entre los dos trimestre y se identificó una disminución  en algunas causas como también un incremento significativo que esta relacionado a los procesos académicos para el tercer  trimestre e 2020.
De acuerdo lo anterior se toma como base el análisis de Pareto que corresponde al 80% total de los derechos de petición, quejas, reclamos, denuncias y sugerencias presentadas en el tercer trimestre de 2019, el cual es de  124  solicitudes y para el tercer trimestre de 2020 fue de 161 solicitudes, para lo cual permite evidenciar una disminución de 44 solicitudes esto se da por causa de la matricula cero que genero un incremento el los reingresos y la demora en la definición de los lineamiento para la aplicación del beneficio manifestado por el Gobernador de Cundinamarca.
Sin embargo, después de haber realizado el respectivo análisis el resultado obtenido fue de 35% por encima de la meta establecida para este indicador."         </t>
        </is>
      </c>
      <c r="O28" s="804" t="n"/>
    </row>
    <row r="29" ht="134.25" customFormat="1" customHeight="1" s="243">
      <c r="B29" s="245" t="n"/>
      <c r="C29" s="803" t="n"/>
      <c r="I29" s="804" t="n"/>
      <c r="O29" s="804" t="n"/>
      <c r="P29" s="245" t="n"/>
    </row>
    <row r="30" ht="114" customFormat="1" customHeight="1" s="243">
      <c r="B30" s="245" t="n"/>
      <c r="C30" s="803" t="n"/>
      <c r="I30" s="804" t="n"/>
      <c r="O30" s="804" t="n"/>
      <c r="P30" s="245" t="n"/>
    </row>
    <row r="31" ht="108.75" customFormat="1" customHeight="1" s="243">
      <c r="B31" s="245" t="n"/>
      <c r="C31" s="803" t="n"/>
      <c r="I31" s="804" t="n"/>
      <c r="O31" s="804" t="n"/>
      <c r="P31" s="245" t="n"/>
    </row>
    <row r="32" ht="117.75" customFormat="1" customHeight="1" s="243">
      <c r="B32" s="245" t="n"/>
      <c r="C32" s="803" t="n"/>
      <c r="I32" s="804" t="n"/>
      <c r="J32" s="808" t="n"/>
      <c r="K32" s="808" t="n"/>
      <c r="L32" s="808" t="n"/>
      <c r="M32" s="808" t="n"/>
      <c r="N32" s="808" t="n"/>
      <c r="O32" s="807" t="n"/>
      <c r="P32" s="245" t="n"/>
    </row>
    <row r="33" ht="15.75" customFormat="1" customHeight="1" s="243">
      <c r="B33" s="245" t="n"/>
      <c r="C33" s="803" t="n"/>
      <c r="I33" s="804" t="n"/>
      <c r="J33" s="400" t="inlineStr">
        <is>
          <t>ACCIÓN FORMULADA</t>
        </is>
      </c>
      <c r="O33" s="804" t="n"/>
      <c r="P33" s="245" t="n"/>
    </row>
    <row r="34" ht="48.75" customFormat="1" customHeight="1" s="243">
      <c r="B34" s="245" t="n"/>
      <c r="C34" s="803" t="n"/>
      <c r="I34" s="804" t="n"/>
      <c r="J34" s="610" t="inlineStr">
        <is>
          <t>PRIMER TRIMESTRE 2020
1. El proceso de servicio de atención al ciudadano hace presentación del comportamiento de las peticiones a los comités respectivos para la  tomas decisiones y establecer planes de mejora.
2. Se realizan capacitaciones a los funcionarios competentes donde se les orienta el manejo del aplicativo SAIC y la importancia del proceso de servicio de atención al ciudadano para que desde las mismas oficinas puedan establecer planes de mejoras a partir de la reincidencia de las peticiones.
II TRIMESTRE
1. El proceso hace presentación del comportamiento de las peticiones a los comités respectivos (Comisión de Desempeño Institucional) para la  toma de decisiones y establecer planes de mejora si hay lugar.
2. Teniendo en cuenta la situación de aislamiento por la pandemia Covid 19, el proceso de servicio de atención al ciudadano, establece el chat interactivo como una alternativa para dar solución en tiempo real de los inconvenientes que presentan los ciudadanos
III TRIMESTRE
1. El proceso presenta informe del comportamiento de las peticiones generadas en el trimestre anterior a los comités respectivos (Comisión de Desempeño Institucional) para la  toma de decisiones y establecer planes de mejora de acuerdo a la reiteración de las peticiones.
2. Como estrategia de comunicación con la ciudadanía y para evitar el aumento de las peticiones  el proceso de servicio de atención al ciudadano, establece el chat interactivo como una alternativa para dar solución en tiempo real de los inconvenientes que se presentan.</t>
        </is>
      </c>
      <c r="O34" s="804" t="n"/>
      <c r="P34" s="245" t="n"/>
    </row>
    <row r="35" ht="59.25" customFormat="1" customHeight="1" s="243">
      <c r="B35" s="245" t="n"/>
      <c r="C35" s="803" t="n"/>
      <c r="I35" s="804" t="n"/>
      <c r="O35" s="804" t="n"/>
      <c r="P35" s="245" t="n"/>
    </row>
    <row r="36" ht="61.5" customFormat="1" customHeight="1" s="243">
      <c r="B36" s="245" t="n"/>
      <c r="C36" s="803" t="n"/>
      <c r="I36" s="804" t="n"/>
      <c r="O36" s="804" t="n"/>
      <c r="P36" s="245" t="n"/>
    </row>
    <row r="37" ht="63" customFormat="1" customHeight="1" s="243">
      <c r="B37" s="245" t="n"/>
      <c r="C37" s="803" t="n"/>
      <c r="I37" s="804" t="n"/>
      <c r="O37" s="804" t="n"/>
      <c r="P37" s="245" t="n"/>
    </row>
    <row r="38" ht="78.75" customFormat="1" customHeight="1" s="243">
      <c r="B38" s="245" t="n"/>
      <c r="C38" s="803" t="n"/>
      <c r="I38" s="804" t="n"/>
      <c r="J38" s="808" t="n"/>
      <c r="K38" s="808" t="n"/>
      <c r="L38" s="808" t="n"/>
      <c r="M38" s="808" t="n"/>
      <c r="N38" s="808" t="n"/>
      <c r="O38" s="807" t="n"/>
      <c r="P38" s="245" t="n"/>
    </row>
    <row r="39" ht="15.75" customFormat="1" customHeight="1" s="243">
      <c r="B39" s="245" t="n"/>
      <c r="C39" s="803" t="n"/>
      <c r="I39" s="804" t="n"/>
      <c r="J39" s="400" t="inlineStr">
        <is>
          <t xml:space="preserve">RESPONSABLE </t>
        </is>
      </c>
      <c r="O39" s="804" t="n"/>
      <c r="P39" s="245" t="n"/>
    </row>
    <row r="40" ht="15.75" customFormat="1" customHeight="1" s="243">
      <c r="B40" s="245" t="n"/>
      <c r="C40" s="803" t="n"/>
      <c r="I40" s="804" t="n"/>
      <c r="J40" s="402">
        <f>E14</f>
        <v/>
      </c>
      <c r="O40" s="804" t="n"/>
      <c r="P40" s="245" t="n"/>
    </row>
    <row r="41" ht="16.5" customFormat="1" customHeight="1" s="243">
      <c r="B41" s="245" t="n"/>
      <c r="C41" s="806" t="n"/>
      <c r="D41" s="808" t="n"/>
      <c r="E41" s="808" t="n"/>
      <c r="F41" s="808" t="n"/>
      <c r="G41" s="808" t="n"/>
      <c r="H41" s="808" t="n"/>
      <c r="I41" s="807" t="n"/>
      <c r="J41" s="418" t="n"/>
      <c r="K41" s="808" t="n"/>
      <c r="L41" s="808" t="n"/>
      <c r="M41" s="808" t="n"/>
      <c r="N41" s="808" t="n"/>
      <c r="O41" s="807" t="n"/>
      <c r="P41" s="245" t="n"/>
    </row>
    <row r="42" ht="16.5" customFormat="1" customHeight="1" s="243">
      <c r="B42" s="245" t="n"/>
      <c r="C42" s="319" t="n"/>
      <c r="D42" s="319" t="n"/>
      <c r="E42" s="319" t="n"/>
      <c r="F42" s="319" t="n"/>
      <c r="G42" s="319" t="n"/>
      <c r="H42" s="319" t="n"/>
      <c r="I42" s="319" t="n"/>
      <c r="J42" s="319" t="n"/>
      <c r="K42" s="319" t="n"/>
      <c r="L42" s="319" t="n"/>
      <c r="M42" s="319" t="n"/>
      <c r="N42" s="319" t="n"/>
      <c r="O42" s="319" t="n"/>
      <c r="P42" s="245" t="n"/>
    </row>
    <row r="43" ht="15" customFormat="1" customHeight="1" s="247">
      <c r="B43" s="246" t="n"/>
      <c r="C43" s="819" t="inlineStr">
        <is>
          <t>PERIODO DE EVALUACIÓN</t>
        </is>
      </c>
      <c r="D43" s="808" t="n"/>
      <c r="E43" s="808" t="n"/>
      <c r="F43" s="808" t="n"/>
      <c r="G43" s="808" t="n"/>
      <c r="H43" s="808" t="n"/>
      <c r="I43" s="808" t="n"/>
      <c r="J43" s="808" t="n"/>
      <c r="K43" s="808" t="n"/>
      <c r="L43" s="808" t="n"/>
      <c r="M43" s="808" t="n"/>
      <c r="N43" s="808" t="n"/>
      <c r="O43" s="807" t="n"/>
      <c r="P43" s="246" t="n"/>
    </row>
    <row r="44" customFormat="1" s="247">
      <c r="B44" s="246" t="n"/>
      <c r="C44" s="684" t="inlineStr">
        <is>
          <t>MES</t>
        </is>
      </c>
      <c r="D44" s="762">
        <f>IF(J23="MENSUAL","ENERO",IF(J23="TRIMESTRAL","MARZO",IF(J23="SEMESTRAL","JUNIO",IF(J23="ANUAL",YEAR(TODAY()),""))))</f>
        <v/>
      </c>
      <c r="E44" s="762">
        <f>IF(J23="MENSUAL","FEBRERO",IF(J23="TRIMESTRAL","JUNIO",IF(J23="SEMESTRAL","DICIEMBRE","")))</f>
        <v/>
      </c>
      <c r="F44" s="762">
        <f>IF(J23="MENSUAL","MARZO",IF(J23="TRIMESTRAL","SEPTIEMBRE",""))</f>
        <v/>
      </c>
      <c r="G44" s="762">
        <f>IF(J23="MENSUAL","ABRIL",IF(J23="TRIMESTRAL","DICIEMBRE",""))</f>
        <v/>
      </c>
      <c r="H44" s="762">
        <f>IF(J23="MENSUAL","MAYO","")</f>
        <v/>
      </c>
      <c r="I44" s="762">
        <f>IF(J23="MENSUAL","JUNIO","")</f>
        <v/>
      </c>
      <c r="J44" s="762">
        <f>IF(J23="MENSUAL","JULIO","")</f>
        <v/>
      </c>
      <c r="K44" s="762">
        <f>IF(J23="MENSUAL","AGOSTO","")</f>
        <v/>
      </c>
      <c r="L44" s="762">
        <f>IF(J23="MENSUAL","SEPTIEMBRE","")</f>
        <v/>
      </c>
      <c r="M44" s="762">
        <f>IF(J23="MENSUAL","OCTUBRE","")</f>
        <v/>
      </c>
      <c r="N44" s="762">
        <f>IF(J23="MENSUAL","NOVIEMBRE","")</f>
        <v/>
      </c>
      <c r="O44" s="762">
        <f>IF(J23="MENSUAL","DICIEMBRE","")</f>
        <v/>
      </c>
      <c r="P44" s="246" t="n"/>
    </row>
    <row r="45" ht="96" customFormat="1" customHeight="1" s="247">
      <c r="B45" s="246" t="n"/>
      <c r="C45" s="763">
        <f>G18</f>
        <v/>
      </c>
      <c r="D45" s="762" t="n">
        <v>104</v>
      </c>
      <c r="E45" s="762" t="n">
        <v>92</v>
      </c>
      <c r="F45" s="762" t="n">
        <v>44</v>
      </c>
      <c r="G45" s="762" t="n"/>
      <c r="H45" s="762" t="n"/>
      <c r="I45" s="762" t="n"/>
      <c r="J45" s="762" t="n"/>
      <c r="K45" s="762" t="n"/>
      <c r="L45" s="762" t="n"/>
      <c r="M45" s="762" t="n"/>
      <c r="N45" s="762" t="n"/>
      <c r="O45" s="762" t="n"/>
      <c r="P45" s="246" t="n"/>
    </row>
    <row r="46" ht="44.25" customFormat="1" customHeight="1" s="247">
      <c r="B46" s="246" t="n"/>
      <c r="C46" s="763">
        <f>G19</f>
        <v/>
      </c>
      <c r="D46" s="762" t="n">
        <v>275</v>
      </c>
      <c r="E46" s="762" t="n">
        <v>194</v>
      </c>
      <c r="F46" s="762" t="n">
        <v>124</v>
      </c>
      <c r="G46" s="762" t="n"/>
      <c r="H46" s="762" t="n"/>
      <c r="I46" s="762" t="n"/>
      <c r="J46" s="762" t="n"/>
      <c r="K46" s="762" t="n"/>
      <c r="L46" s="762" t="n"/>
      <c r="M46" s="762" t="n"/>
      <c r="N46" s="762" t="n"/>
      <c r="O46" s="762" t="n"/>
      <c r="P46" s="248" t="n"/>
    </row>
    <row r="47" customFormat="1" s="247">
      <c r="B47" s="246" t="n"/>
      <c r="C47" s="344" t="inlineStr">
        <is>
          <t xml:space="preserve">VALOR </t>
        </is>
      </c>
      <c r="D47" s="265">
        <f>IFERROR(IF($E$17=1,D45/D46,IF($E$17=2,D45,"")),"")</f>
        <v/>
      </c>
      <c r="E47" s="265">
        <f>IFERROR(IF($E$17=1,E45/E46,IF($E$17=2,E45,"")),"")</f>
        <v/>
      </c>
      <c r="F47" s="265">
        <f>IFERROR(IF($E$17=1,F45/F46,IF($E$17=2,F45,"")),"")</f>
        <v/>
      </c>
      <c r="G47" s="265">
        <f>IFERROR(IF($E$17=1,G45/G46,IF($E$17=2,G45,"")),"")</f>
        <v/>
      </c>
      <c r="H47" s="265">
        <f>IFERROR(IF($E$17=1,H45/H46,IF($E$17=2,H45,"")),"")</f>
        <v/>
      </c>
      <c r="I47" s="265">
        <f>IFERROR(IF($E$17=1,I45/I46,IF($E$17=2,I45,"")),"")</f>
        <v/>
      </c>
      <c r="J47" s="265">
        <f>IFERROR(IF($E$17=1,J45/J46,IF($E$17=2,J45,"")),"")</f>
        <v/>
      </c>
      <c r="K47" s="265">
        <f>IFERROR(IF($E$17=1,K45/K46,IF($E$17=2,K45,"")),"")</f>
        <v/>
      </c>
      <c r="L47" s="265">
        <f>IFERROR(IF($E$17=1,L45/L46,IF($E$17=2,L45,"")),"")</f>
        <v/>
      </c>
      <c r="M47" s="265">
        <f>IFERROR(IF($E$17=1,M45/M46,IF($E$17=2,M45,"")),"")</f>
        <v/>
      </c>
      <c r="N47" s="265">
        <f>IFERROR(IF($E$17=1,N45/N46,IF($E$17=2,N45,"")),"")</f>
        <v/>
      </c>
      <c r="O47" s="265">
        <f>IFERROR(IF($E$17=1,O45/O46,IF($E$17=2,O45,"")),"")</f>
        <v/>
      </c>
      <c r="P47" s="246" t="n"/>
    </row>
    <row r="48" customFormat="1" s="247">
      <c r="B48" s="246" t="n"/>
      <c r="C48" s="347" t="inlineStr">
        <is>
          <t>META PONDERADA</t>
        </is>
      </c>
      <c r="D48"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48" s="265">
        <f>IF(AND(N23="ANUAL",J23="MENSUAL"),N17/12+D48,IF(AND(N23="ANUAL",J23="TRIMESTRAL"),N17/4+D48,IF(AND(N23="ANUAL",J23="SEMESTRAL"),N17/2+D48,IF(AND(N23="SEMESTRAL",J23="MENSUAL"),N17/6+D48,IF(AND(N23="SEMESTRAL",J23="TRIMESTRAL"),N17/2+D48,IF(AND(N23="SEMESTRAL",J23="SEMESTRAL"),N17,IF(AND(N23="TRIMESTRAL",J23="MENSUAL"),N17/3+D48,IF(AND(N23="TRIMESTRAL",J23="TRIMESTRAL"),N17,IF(AND(N23="MENSUAL",J23="MENSUAL"),N17,"")))))))))</f>
        <v/>
      </c>
      <c r="F48" s="265">
        <f>IF(AND(N23="ANUAL",J23="MENSUAL"),N17/12+E48,IF(AND(N23="ANUAL",J23="TRIMESTRAL"),N17/4+E48,IF(AND(N23="SEMESTRAL",J23="MENSUAL"),N17/6+E48,IF(AND(N23="SEMESTRAL",J23="TRIMESTRAL"),N17/2,IF(AND(N23="TRIMESTRAL",J23="MENSUAL"),N17/3+E48,IF(AND(N23="TRIMESTRAL",J23="TRIMESTRAL"),N17,IF(AND(N23="MENSUAL",J23="MENSUAL"),N17,"")))))))</f>
        <v/>
      </c>
      <c r="G48" s="265">
        <f>IF(AND(N23="ANUAL",J23="MENSUAL"),N17/12+F48,IF(AND(N23="ANUAL",J23="TRIMESTRAL"),N17/4+F48,IF(AND(N23="SEMESTRAL",J23="MENSUAL"),N17/6+F48,IF(AND(N23="SEMESTRAL",J23="TRIMESTRAL"),N17/2+F48,IF(AND(N23="TRIMESTRAL",J23="MENSUAL"),N17/3,IF(AND(N23="TRIMESTRAL",J23="TRIMESTRAL"),N17,IF(AND(N23="MENSUAL",J23="MENSUAL"),N17,"")))))))</f>
        <v/>
      </c>
      <c r="H48" s="265">
        <f>IF(AND($N$23="ANUAL",$J$23="MENSUAL"),$N$17/12+G48,IF(AND(N23="SEMESTRAL",J23="MENSUAL"),N17/6+G48,IF(AND(N23="TRIMESTRAL",J23="MENSUAL"),N17/3+G48,IF(AND(N23="MENSUAL",J23="MENSUAL"),N17,""))))</f>
        <v/>
      </c>
      <c r="I48" s="265">
        <f>IF(AND($N$23="ANUAL",$J$23="MENSUAL"),$N$17/12+H48,IF(AND(N23="SEMESTRAL",J23="MENSUAL"),N17/6+H48,IF(AND(N23="TRIMESTRAL",J23="MENSUAL"),N17/3+H48,IF(AND(N23="MENSUAL",J23="MENSUAL"),N17,""))))</f>
        <v/>
      </c>
      <c r="J48" s="265">
        <f>IF(AND($N$23="ANUAL",$J$23="MENSUAL"),$N$17/12+I48,IF(AND(N23="SEMESTRAL",J23="MENSUAL"),N17/6,IF(AND(N23="TRIMESTRAL",J23="MENSUAL"),N17/3,IF(AND(N23="MENSUAL",J23="MENSUAL"),N17,""))))</f>
        <v/>
      </c>
      <c r="K48" s="265">
        <f>IF(AND($N$23="ANUAL",$J$23="MENSUAL"),$N$17/12+J48,IF(AND(N23="SEMESTRAL",J23="MENSUAL"),N17/6+J48,IF(AND(N23="TRIMESTRAL",J23="MENSUAL"),N17/3+J48,IF(AND(N23="MENSUAL",J23="MENSUAL"),N17,""))))</f>
        <v/>
      </c>
      <c r="L48" s="265">
        <f>IF(AND($N$23="ANUAL",$J$23="MENSUAL"),$N$17/12+K48,IF(AND(N23="SEMESTRAL",J23="MENSUAL"),N17/6+K48,IF(AND(N23="TRIMESTRAL",J23="MENSUAL"),N17/3+K48,IF(AND(N23="MENSUAL",J23="MENSUAL"),N17,""))))</f>
        <v/>
      </c>
      <c r="M48" s="265">
        <f>IF(AND($N$23="ANUAL",$J$23="MENSUAL"),$N$17/12+L48,IF(AND(N23="SEMESTRAL",J23="MENSUAL"),N17/6+L48,IF(AND(N23="TRIMESTRAL",J23="MENSUAL"),N17/3,IF(AND(N23="MENSUAL",J23="MENSUAL"),N17,""))))</f>
        <v/>
      </c>
      <c r="N48" s="265">
        <f>IF(AND($N$23="ANUAL",$J$23="MENSUAL"),$N$17/12+M48,IF(AND(N23="SEMESTRAL",J23="MENSUAL"),N17/6+M48,IF(AND(N23="TRIMESTRAL",J23="MENSUAL"),N17/3+M48,IF(AND(N23="MENSUAL",J23="MENSUAL"),N17,""))))</f>
        <v/>
      </c>
      <c r="O48" s="265">
        <f>IF(AND($N$23="ANUAL",$J$23="MENSUAL"),$N$17/12+N48,IF(AND(N23="SEMESTRAL",J23="MENSUAL"),N17/6+N48,IF(AND(N23="TRIMESTRAL",J23="MENSUAL"),N17/3+N48,IF(AND(N23="MENSUAL",J23="MENSUAL"),N17,""))))</f>
        <v/>
      </c>
      <c r="P48" s="246" t="n"/>
    </row>
    <row r="49" customFormat="1" s="247">
      <c r="B49" s="246" t="n"/>
      <c r="C49" s="349" t="n"/>
      <c r="D49" s="131" t="n"/>
      <c r="E49" s="131" t="n"/>
      <c r="F49" s="131" t="n"/>
      <c r="G49" s="131" t="n"/>
      <c r="H49" s="131" t="n"/>
      <c r="I49" s="131" t="n"/>
      <c r="J49" s="131" t="n"/>
      <c r="K49" s="131" t="n"/>
      <c r="L49" s="131" t="n"/>
      <c r="M49" s="131" t="n"/>
      <c r="N49" s="131" t="n"/>
      <c r="O49" s="131" t="n"/>
      <c r="P49" s="246" t="n"/>
    </row>
    <row r="50" customFormat="1" s="247">
      <c r="B50" s="246" t="n"/>
      <c r="C50" s="132" t="inlineStr">
        <is>
          <t>TERCER TRIMESTRE DE 2020</t>
        </is>
      </c>
      <c r="D50" s="319" t="n"/>
      <c r="E50" s="319" t="n"/>
      <c r="F50" s="319" t="n"/>
      <c r="G50" s="319" t="n"/>
      <c r="H50" s="319" t="n"/>
      <c r="I50" s="319" t="n"/>
      <c r="J50" s="319" t="n"/>
      <c r="K50" s="319" t="n"/>
      <c r="L50" s="319" t="n"/>
      <c r="M50" s="319" t="n"/>
      <c r="N50" s="319" t="n"/>
      <c r="O50" s="319" t="n"/>
      <c r="P50" s="246" t="n"/>
    </row>
    <row r="51" customFormat="1" s="247">
      <c r="B51" s="246" t="n"/>
      <c r="C51" s="779" t="inlineStr">
        <is>
          <t>NIVEL DE SEGREGACIÓN *</t>
        </is>
      </c>
      <c r="D51" s="805" t="n"/>
      <c r="E51" s="805" t="n"/>
      <c r="F51" s="805" t="n"/>
      <c r="G51" s="805" t="n"/>
      <c r="H51" s="805" t="n"/>
      <c r="I51" s="805" t="n"/>
      <c r="J51" s="805" t="n"/>
      <c r="K51" s="805" t="n"/>
      <c r="L51" s="805" t="n"/>
      <c r="M51" s="805" t="n"/>
      <c r="N51" s="805" t="n"/>
      <c r="O51" s="800" t="n"/>
      <c r="P51" s="246" t="n"/>
    </row>
    <row r="52" customFormat="1" s="247">
      <c r="B52" s="246" t="n"/>
      <c r="C52" s="571" t="inlineStr">
        <is>
          <t>UNIDAD SEGREGADA (Ej. Facultad, Programa Académico, Área)</t>
        </is>
      </c>
      <c r="D52" s="812" t="n"/>
      <c r="E52" s="812" t="n"/>
      <c r="F52" s="813" t="n"/>
      <c r="G52" s="571" t="inlineStr">
        <is>
          <t>RESULTADO</t>
        </is>
      </c>
      <c r="H52" s="812" t="n"/>
      <c r="I52" s="812" t="n"/>
      <c r="J52" s="813" t="n"/>
      <c r="K52" s="571" t="inlineStr">
        <is>
          <t>ANÁLISIS DE DATOS SEGREGADO</t>
        </is>
      </c>
      <c r="L52" s="812" t="n"/>
      <c r="M52" s="812" t="n"/>
      <c r="N52" s="812" t="n"/>
      <c r="O52" s="813" t="n"/>
      <c r="P52" s="246" t="n"/>
    </row>
    <row r="53" ht="42.75" customFormat="1" customHeight="1" s="247">
      <c r="B53" s="246" t="n"/>
      <c r="C53" s="657" t="inlineStr">
        <is>
          <t xml:space="preserve">PRESTACIÓN DE SERVICIO 
</t>
        </is>
      </c>
      <c r="D53" s="825" t="n"/>
      <c r="E53" s="825" t="n"/>
      <c r="F53" s="826" t="n"/>
      <c r="G53" s="659">
        <f>1-1/14</f>
        <v/>
      </c>
      <c r="H53" s="825" t="n"/>
      <c r="I53" s="825" t="n"/>
      <c r="J53" s="826" t="n"/>
      <c r="K53" s="660" t="inlineStr">
        <is>
          <t>De acuerdo al tipo de asunto para el 2019 se recibieron 14 PQRS y para el 2020 tercer trimestre se recibieron 1, es decir, que se dio una disminución  de 13 PQRS.</t>
        </is>
      </c>
      <c r="L53" s="825" t="n"/>
      <c r="M53" s="825" t="n"/>
      <c r="N53" s="825" t="n"/>
      <c r="O53" s="826" t="n"/>
      <c r="P53" s="246" t="n"/>
    </row>
    <row r="54" ht="42.75" customFormat="1" customHeight="1" s="247">
      <c r="B54" s="246" t="n"/>
      <c r="C54" s="657" t="inlineStr">
        <is>
          <t xml:space="preserve">COMPORTAMIENTO ADMINISTRATIVOS
</t>
        </is>
      </c>
      <c r="D54" s="825" t="n"/>
      <c r="E54" s="825" t="n"/>
      <c r="F54" s="826" t="n"/>
      <c r="G54" s="659">
        <f>1-2/13</f>
        <v/>
      </c>
      <c r="H54" s="825" t="n"/>
      <c r="I54" s="825" t="n"/>
      <c r="J54" s="826" t="n"/>
      <c r="K54" s="660" t="inlineStr">
        <is>
          <t>De acuerdo al tipo de asunto para el 2019 se recibieron 13 PQRS y para el 2020 tercer trimestre se recibieron 2, es decir, que se dio un disminución de 11 PQRS.</t>
        </is>
      </c>
      <c r="L54" s="825" t="n"/>
      <c r="M54" s="825" t="n"/>
      <c r="N54" s="825" t="n"/>
      <c r="O54" s="826" t="n"/>
      <c r="P54" s="246" t="n"/>
    </row>
    <row r="55" ht="42.75" customFormat="1" customHeight="1" s="247">
      <c r="B55" s="246" t="n"/>
      <c r="C55" s="664" t="inlineStr">
        <is>
          <t xml:space="preserve">PROCESOS ACADÉMICOS
</t>
        </is>
      </c>
      <c r="D55" s="825" t="n"/>
      <c r="E55" s="825" t="n"/>
      <c r="F55" s="826" t="n"/>
      <c r="G55" s="659">
        <f>1-13/12</f>
        <v/>
      </c>
      <c r="H55" s="825" t="n"/>
      <c r="I55" s="825" t="n"/>
      <c r="J55" s="826" t="n"/>
      <c r="K55" s="660" t="inlineStr">
        <is>
          <t>De acuerdo al tipo de asunto para el 2019 se recibieron 12 PQRS y para el 2020 tercer trimestre se recibieron 13, es decir, que se dio un incremento de 1 PQRS.</t>
        </is>
      </c>
      <c r="L55" s="825" t="n"/>
      <c r="M55" s="825" t="n"/>
      <c r="N55" s="825" t="n"/>
      <c r="O55" s="826" t="n"/>
      <c r="P55" s="246" t="n"/>
    </row>
    <row r="56" ht="42.75" customFormat="1" customHeight="1" s="247">
      <c r="B56" s="246" t="n"/>
      <c r="C56" s="664" t="inlineStr">
        <is>
          <t xml:space="preserve">RECIBOS DE PAGO
</t>
        </is>
      </c>
      <c r="D56" s="825" t="n"/>
      <c r="E56" s="825" t="n"/>
      <c r="F56" s="826" t="n"/>
      <c r="G56" s="659">
        <f>1-41/10</f>
        <v/>
      </c>
      <c r="H56" s="825" t="n"/>
      <c r="I56" s="825" t="n"/>
      <c r="J56" s="826" t="n"/>
      <c r="K56" s="660" t="inlineStr">
        <is>
          <t>De acuerdo al tipo de asunto para el 2019 se recibieron 10 PQRS y para el 2020 tercer trimestre se recibieron 41, es decir, que se dio un  incremento de 31 PQRS.</t>
        </is>
      </c>
      <c r="L56" s="825" t="n"/>
      <c r="M56" s="825" t="n"/>
      <c r="N56" s="825" t="n"/>
      <c r="O56" s="826" t="n"/>
      <c r="P56" s="246" t="n"/>
    </row>
    <row r="57" ht="42.75" customFormat="1" customHeight="1" s="247">
      <c r="B57" s="246" t="n"/>
      <c r="C57" s="664" t="inlineStr">
        <is>
          <t xml:space="preserve">INFORMACIÓN GRAL. UNIVERSIDAD
</t>
        </is>
      </c>
      <c r="D57" s="825" t="n"/>
      <c r="E57" s="825" t="n"/>
      <c r="F57" s="826" t="n"/>
      <c r="G57" s="659">
        <f>1-5/10</f>
        <v/>
      </c>
      <c r="H57" s="825" t="n"/>
      <c r="I57" s="825" t="n"/>
      <c r="J57" s="826" t="n"/>
      <c r="K57" s="660" t="inlineStr">
        <is>
          <t>De acuerdo al tipo de asunto para el 2019 se recibieron 10 PQRS y para el 2020 tercer trimestre se recibieron 5, es decir, que se dio una disminución de 5 PQRS.</t>
        </is>
      </c>
      <c r="L57" s="825" t="n"/>
      <c r="M57" s="825" t="n"/>
      <c r="N57" s="825" t="n"/>
      <c r="O57" s="826" t="n"/>
      <c r="P57" s="246" t="n"/>
    </row>
    <row r="58" ht="42.75" customFormat="1" customHeight="1" s="247">
      <c r="B58" s="246" t="n"/>
      <c r="C58" s="664" t="inlineStr">
        <is>
          <t xml:space="preserve">INFRAESTRUCTURA UNIVERSIDAD
</t>
        </is>
      </c>
      <c r="D58" s="825" t="n"/>
      <c r="E58" s="825" t="n"/>
      <c r="F58" s="826" t="n"/>
      <c r="G58" s="659">
        <f>1-0/9</f>
        <v/>
      </c>
      <c r="H58" s="825" t="n"/>
      <c r="I58" s="825" t="n"/>
      <c r="J58" s="826" t="n"/>
      <c r="K58" s="660" t="inlineStr">
        <is>
          <t>De acuerdo al tipo de asunto para el 2019 se recibieron 9 PQRS y para el 2020 tercer trimestre no  se recibieron PQRS, es decir, que se dio un  disminución de 9 PQRS.</t>
        </is>
      </c>
      <c r="L58" s="825" t="n"/>
      <c r="M58" s="825" t="n"/>
      <c r="N58" s="825" t="n"/>
      <c r="O58" s="826" t="n"/>
      <c r="P58" s="246" t="n"/>
    </row>
    <row r="59" ht="42.75" customFormat="1" customHeight="1" s="247">
      <c r="B59" s="246" t="n"/>
      <c r="C59" s="664" t="inlineStr">
        <is>
          <t xml:space="preserve">SOLICITUD DE INFORMACIÓN
</t>
        </is>
      </c>
      <c r="D59" s="825" t="n"/>
      <c r="E59" s="825" t="n"/>
      <c r="F59" s="826" t="n"/>
      <c r="G59" s="659">
        <f>1-9/8</f>
        <v/>
      </c>
      <c r="H59" s="825" t="n"/>
      <c r="I59" s="825" t="n"/>
      <c r="J59" s="826" t="n"/>
      <c r="K59" s="660" t="inlineStr">
        <is>
          <t>De acuerdo al tipo de asunto para el 2019 se recibieron 8 PQRS y para el 2020 tercer trimestre se recibieron 9, es decir, que se dio un incremento de 1 PQRS.</t>
        </is>
      </c>
      <c r="L59" s="825" t="n"/>
      <c r="M59" s="825" t="n"/>
      <c r="N59" s="825" t="n"/>
      <c r="O59" s="826" t="n"/>
      <c r="P59" s="246" t="n"/>
    </row>
    <row r="60" ht="42.75" customFormat="1" customHeight="1" s="247">
      <c r="B60" s="246" t="n"/>
      <c r="C60" s="664" t="inlineStr">
        <is>
          <t xml:space="preserve">REINTEGRO
</t>
        </is>
      </c>
      <c r="D60" s="825" t="n"/>
      <c r="E60" s="825" t="n"/>
      <c r="F60" s="826" t="n"/>
      <c r="G60" s="659">
        <f>1-17/7</f>
        <v/>
      </c>
      <c r="H60" s="825" t="n"/>
      <c r="I60" s="825" t="n"/>
      <c r="J60" s="826" t="n"/>
      <c r="K60" s="660" t="inlineStr">
        <is>
          <t>De acuerdo al tipo de asunto para el 2019 se recibieron 7 PQRS y para el 2020 tercer trimestre se recibieron 17, es decir, que se dio un incremento de 10 PQRS.</t>
        </is>
      </c>
      <c r="L60" s="825" t="n"/>
      <c r="M60" s="825" t="n"/>
      <c r="N60" s="825" t="n"/>
      <c r="O60" s="826" t="n"/>
      <c r="P60" s="246" t="n"/>
    </row>
    <row r="61" ht="42.75" customFormat="1" customHeight="1" s="247">
      <c r="B61" s="246" t="n"/>
      <c r="C61" s="664" t="inlineStr">
        <is>
          <t xml:space="preserve">DERECHO DE PETICIÓN
</t>
        </is>
      </c>
      <c r="D61" s="825" t="n"/>
      <c r="E61" s="825" t="n"/>
      <c r="F61" s="826" t="n"/>
      <c r="G61" s="659">
        <f>1-15/7</f>
        <v/>
      </c>
      <c r="H61" s="825" t="n"/>
      <c r="I61" s="825" t="n"/>
      <c r="J61" s="826" t="n"/>
      <c r="K61" s="660" t="inlineStr">
        <is>
          <t>De acuerdo al tipo de asunto para el 2019 se recibieron 7 PQRS y para el 2020 tercer trimestre se recibieron 15, es decir, que se dio un incremento de 8 PQRS.</t>
        </is>
      </c>
      <c r="L61" s="825" t="n"/>
      <c r="M61" s="825" t="n"/>
      <c r="N61" s="825" t="n"/>
      <c r="O61" s="826" t="n"/>
      <c r="P61" s="246" t="n"/>
    </row>
    <row r="62" ht="42.75" customFormat="1" customHeight="1" s="247">
      <c r="B62" s="246" t="n"/>
      <c r="C62" s="664" t="inlineStr">
        <is>
          <t xml:space="preserve">CALIFICACIONES
</t>
        </is>
      </c>
      <c r="D62" s="825" t="n"/>
      <c r="E62" s="825" t="n"/>
      <c r="F62" s="826" t="n"/>
      <c r="G62" s="659">
        <f>1-7/7</f>
        <v/>
      </c>
      <c r="H62" s="825" t="n"/>
      <c r="I62" s="825" t="n"/>
      <c r="J62" s="826" t="n"/>
      <c r="K62" s="660" t="inlineStr">
        <is>
          <t>De acuerdo al tipo de asunto para el 2019 se recibieron 7 PQRS y para el 2020 tercer trimestre se recibieron 7, es decir, que se mantuvo en el numero de PQRS.</t>
        </is>
      </c>
      <c r="L62" s="825" t="n"/>
      <c r="M62" s="825" t="n"/>
      <c r="N62" s="825" t="n"/>
      <c r="O62" s="826" t="n"/>
      <c r="P62" s="246" t="n"/>
    </row>
    <row r="63" ht="42.75" customFormat="1" customHeight="1" s="247">
      <c r="B63" s="246" t="n"/>
      <c r="C63" s="664" t="inlineStr">
        <is>
          <t xml:space="preserve">INSCRIPCIÓN DE MATERIAS
</t>
        </is>
      </c>
      <c r="D63" s="825" t="n"/>
      <c r="E63" s="825" t="n"/>
      <c r="F63" s="826" t="n"/>
      <c r="G63" s="659">
        <f>1-15/6</f>
        <v/>
      </c>
      <c r="H63" s="825" t="n"/>
      <c r="I63" s="825" t="n"/>
      <c r="J63" s="826" t="n"/>
      <c r="K63" s="660" t="inlineStr">
        <is>
          <t>De acuerdo al tipo de asunto para el 2019 se recibieron 6 PQRS y para el 2020 tercer trimestre se recibieron 15, es decir, que se dio un incremento de 9 PQRS.</t>
        </is>
      </c>
      <c r="L63" s="825" t="n"/>
      <c r="M63" s="825" t="n"/>
      <c r="N63" s="825" t="n"/>
      <c r="O63" s="826" t="n"/>
      <c r="P63" s="246" t="n"/>
    </row>
    <row r="64" ht="42.75" customFormat="1" customHeight="1" s="247">
      <c r="B64" s="246" t="n"/>
      <c r="C64" s="664" t="inlineStr">
        <is>
          <t xml:space="preserve">APLAZAMIENTO
</t>
        </is>
      </c>
      <c r="D64" s="825" t="n"/>
      <c r="E64" s="825" t="n"/>
      <c r="F64" s="826" t="n"/>
      <c r="G64" s="659">
        <f>1-4/5</f>
        <v/>
      </c>
      <c r="H64" s="825" t="n"/>
      <c r="I64" s="825" t="n"/>
      <c r="J64" s="826" t="n"/>
      <c r="K64" s="660" t="inlineStr">
        <is>
          <t>De acuerdo al tipo de asunto para el 2019 se recibieron 5 PQRS y para el 2020 tercer trimestre se recibieron 4, es decir, que se dio una disminución  de 1 PQRS.</t>
        </is>
      </c>
      <c r="L64" s="825" t="n"/>
      <c r="M64" s="825" t="n"/>
      <c r="N64" s="825" t="n"/>
      <c r="O64" s="826" t="n"/>
      <c r="P64" s="246" t="n"/>
    </row>
    <row r="65" ht="42.75" customFormat="1" customHeight="1" s="247">
      <c r="B65" s="246" t="n"/>
      <c r="C65" s="664" t="inlineStr">
        <is>
          <t xml:space="preserve">GRADOS
</t>
        </is>
      </c>
      <c r="D65" s="825" t="n"/>
      <c r="E65" s="825" t="n"/>
      <c r="F65" s="826" t="n"/>
      <c r="G65" s="659">
        <f>1-18/4</f>
        <v/>
      </c>
      <c r="H65" s="825" t="n"/>
      <c r="I65" s="825" t="n"/>
      <c r="J65" s="826" t="n"/>
      <c r="K65" s="660" t="inlineStr">
        <is>
          <t>De acuerdo al tipo de asunto para el 2019 se recibieron 4 PQRS y para el 2020 tercer trimestre se recibieron 18, es decir, que se dio un incremento de 14 PQRS.</t>
        </is>
      </c>
      <c r="L65" s="825" t="n"/>
      <c r="M65" s="825" t="n"/>
      <c r="N65" s="825" t="n"/>
      <c r="O65" s="826" t="n"/>
      <c r="P65" s="246" t="n"/>
    </row>
    <row r="66" ht="42.75" customFormat="1" customHeight="1" s="247">
      <c r="B66" s="246" t="n"/>
      <c r="C66" s="657" t="inlineStr">
        <is>
          <t xml:space="preserve">INSTALACIONES UNIVERSIDAD
</t>
        </is>
      </c>
      <c r="D66" s="825" t="n"/>
      <c r="E66" s="825" t="n"/>
      <c r="F66" s="826" t="n"/>
      <c r="G66" s="659">
        <f>1-0/4</f>
        <v/>
      </c>
      <c r="H66" s="825" t="n"/>
      <c r="I66" s="825" t="n"/>
      <c r="J66" s="826" t="n"/>
      <c r="K66" s="660" t="inlineStr">
        <is>
          <t>De acuerdo al tipo de asunto para el 2019 se recibieron 4 PQRS y para el 2020 tercer trimestre no se recibieron,  es decir, que se dio una disminución  de 4 PQRS.</t>
        </is>
      </c>
      <c r="L66" s="825" t="n"/>
      <c r="M66" s="825" t="n"/>
      <c r="N66" s="825" t="n"/>
      <c r="O66" s="826" t="n"/>
      <c r="P66" s="246" t="n"/>
    </row>
    <row r="67" ht="42.75" customFormat="1" customHeight="1" s="247">
      <c r="B67" s="246" t="n"/>
      <c r="C67" s="657" t="inlineStr">
        <is>
          <t xml:space="preserve">PROTECCIÓN DATOS PERSONALES
</t>
        </is>
      </c>
      <c r="D67" s="825" t="n"/>
      <c r="E67" s="825" t="n"/>
      <c r="F67" s="826" t="n"/>
      <c r="G67" s="659">
        <f>1-3/4</f>
        <v/>
      </c>
      <c r="H67" s="825" t="n"/>
      <c r="I67" s="825" t="n"/>
      <c r="J67" s="826" t="n"/>
      <c r="K67" s="660" t="inlineStr">
        <is>
          <t>De acuerdo al tipo de asunto para el 2019 se recibieron 4 PQRS y para el 2020 tercer trimestre se recibieron 3, es decir, que se dio una disminución  de 1 PQRS.</t>
        </is>
      </c>
      <c r="L67" s="825" t="n"/>
      <c r="M67" s="825" t="n"/>
      <c r="N67" s="825" t="n"/>
      <c r="O67" s="826" t="n"/>
      <c r="P67" s="246" t="n"/>
    </row>
    <row r="68" ht="43.5" customFormat="1" customHeight="1" s="247">
      <c r="B68" s="246" t="n"/>
      <c r="C68" s="657" t="inlineStr">
        <is>
          <t xml:space="preserve">DEVOLUCIONES
</t>
        </is>
      </c>
      <c r="D68" s="825" t="n"/>
      <c r="E68" s="825" t="n"/>
      <c r="F68" s="826" t="n"/>
      <c r="G68" s="659">
        <f>1-11/4</f>
        <v/>
      </c>
      <c r="H68" s="825" t="n"/>
      <c r="I68" s="825" t="n"/>
      <c r="J68" s="826" t="n"/>
      <c r="K68" s="660" t="inlineStr">
        <is>
          <t>De acuerdo al tipo de asunto para el 2019 se recibieron 4 PQRS y para el 2020 tercer trimestre se recibieron 11, es decir, que se dio una incremento de 7 PQRS.</t>
        </is>
      </c>
      <c r="L68" s="825" t="n"/>
      <c r="M68" s="825" t="n"/>
      <c r="N68" s="825" t="n"/>
      <c r="O68" s="826" t="n"/>
      <c r="P68" s="246" t="n"/>
    </row>
    <row r="69" customFormat="1" s="247">
      <c r="B69" s="246" t="n"/>
      <c r="C69" s="233" t="n"/>
      <c r="D69" s="233" t="n"/>
      <c r="E69" s="233" t="n"/>
      <c r="F69" s="233" t="n"/>
      <c r="G69" s="232" t="n"/>
      <c r="H69" s="232" t="n"/>
      <c r="I69" s="232" t="n"/>
      <c r="J69" s="232" t="n"/>
      <c r="K69" s="231" t="n"/>
      <c r="L69" s="231" t="n"/>
      <c r="M69" s="231" t="n"/>
      <c r="N69" s="231" t="n"/>
      <c r="O69" s="231" t="n"/>
      <c r="P69" s="246"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259" t="n"/>
      <c r="H72" s="259" t="n"/>
      <c r="I72" s="259" t="n"/>
      <c r="J72" s="259" t="n"/>
      <c r="K72" s="259" t="n"/>
      <c r="L72" s="259" t="n"/>
      <c r="M72" s="259" t="n"/>
      <c r="N72" s="259" t="n"/>
      <c r="O72" s="259" t="n"/>
    </row>
    <row r="73" customFormat="1" s="260">
      <c r="C73" s="259" t="n"/>
      <c r="D73" s="259" t="n"/>
      <c r="E73" s="259" t="n"/>
      <c r="F73" s="259" t="n"/>
      <c r="G73" s="355" t="inlineStr">
        <is>
          <t>Estratégico</t>
        </is>
      </c>
      <c r="H73" s="262" t="n"/>
      <c r="I73" s="262" t="n"/>
      <c r="J73" s="355" t="inlineStr">
        <is>
          <t>Eficacia</t>
        </is>
      </c>
      <c r="K73" s="259" t="n"/>
      <c r="L73" s="259" t="n"/>
      <c r="M73" s="259" t="n"/>
      <c r="N73" s="259" t="n"/>
      <c r="O73" s="259" t="n"/>
    </row>
    <row r="74" customFormat="1" s="260">
      <c r="C74" s="259" t="n"/>
      <c r="D74" s="259" t="n"/>
      <c r="E74" s="259" t="n"/>
      <c r="F74" s="259" t="n"/>
      <c r="G74" s="355" t="inlineStr">
        <is>
          <t>Misional</t>
        </is>
      </c>
      <c r="H74" s="262" t="n"/>
      <c r="I74" s="262" t="n"/>
      <c r="J74" s="355" t="inlineStr">
        <is>
          <t>Eficiencia</t>
        </is>
      </c>
      <c r="K74" s="259" t="n"/>
      <c r="L74" s="259" t="n"/>
      <c r="M74" s="259" t="n"/>
      <c r="N74" s="259" t="n"/>
      <c r="O74" s="259" t="n"/>
    </row>
    <row r="75" customFormat="1" s="260">
      <c r="C75" s="259" t="n"/>
      <c r="D75" s="259" t="n"/>
      <c r="E75" s="259" t="n"/>
      <c r="F75" s="259" t="n"/>
      <c r="G75" s="355" t="inlineStr">
        <is>
          <t>Apoyo</t>
        </is>
      </c>
      <c r="H75" s="262" t="n"/>
      <c r="I75" s="262" t="n"/>
      <c r="J75" s="355" t="inlineStr">
        <is>
          <t>Acreditación</t>
        </is>
      </c>
      <c r="K75" s="259" t="n"/>
      <c r="L75" s="259" t="n"/>
      <c r="M75" s="259" t="n"/>
      <c r="N75" s="259" t="n"/>
      <c r="O75" s="259" t="n"/>
    </row>
    <row r="76" customFormat="1" s="260">
      <c r="C76" s="259" t="n"/>
      <c r="D76" s="259" t="n"/>
      <c r="E76" s="259" t="n"/>
      <c r="F76" s="259" t="n"/>
      <c r="G76" s="355" t="inlineStr">
        <is>
          <t>Seguimiento, Medición, Análisis y Evaluación</t>
        </is>
      </c>
      <c r="H76" s="262" t="n"/>
      <c r="I76" s="262" t="n"/>
      <c r="J76" s="355" t="inlineStr">
        <is>
          <t>Positiva</t>
        </is>
      </c>
      <c r="K76" s="259" t="n"/>
      <c r="L76" s="259" t="n"/>
      <c r="M76" s="259" t="n"/>
      <c r="N76" s="259" t="n"/>
      <c r="O76" s="259" t="n"/>
    </row>
    <row r="77" customFormat="1" s="260">
      <c r="C77" s="259" t="n"/>
      <c r="D77" s="259" t="n"/>
      <c r="E77" s="259" t="n"/>
      <c r="F77" s="259" t="n"/>
      <c r="G77" s="355" t="inlineStr">
        <is>
          <t>Direccionamiento Estratégico</t>
        </is>
      </c>
      <c r="H77" s="262" t="n"/>
      <c r="I77" s="262" t="n"/>
      <c r="J77" s="355" t="inlineStr">
        <is>
          <t>Negativa</t>
        </is>
      </c>
      <c r="K77" s="259" t="n"/>
      <c r="L77" s="259" t="n"/>
      <c r="M77" s="259" t="n"/>
      <c r="N77" s="259" t="n"/>
      <c r="O77" s="259" t="n"/>
    </row>
    <row r="78" customFormat="1" s="260">
      <c r="C78" s="259" t="n"/>
      <c r="D78" s="259" t="n"/>
      <c r="E78" s="259" t="n"/>
      <c r="F78" s="259" t="n"/>
      <c r="G78" s="355" t="inlineStr">
        <is>
          <t>Planeación Institucional</t>
        </is>
      </c>
      <c r="H78" s="262" t="n"/>
      <c r="I78" s="262" t="n"/>
      <c r="J78" s="355" t="inlineStr">
        <is>
          <t>Por Unidad Regional</t>
        </is>
      </c>
      <c r="K78" s="259" t="n"/>
      <c r="L78" s="259" t="n"/>
      <c r="M78" s="259" t="n"/>
      <c r="N78" s="259" t="n"/>
      <c r="O78" s="259" t="n"/>
    </row>
    <row r="79" customFormat="1" s="260">
      <c r="C79" s="259" t="n"/>
      <c r="D79" s="259" t="n"/>
      <c r="E79" s="259" t="n"/>
      <c r="F79" s="259" t="n"/>
      <c r="G79" s="355" t="inlineStr">
        <is>
          <t>Proyectos Especiales y Relaciones Interinstitucionales</t>
        </is>
      </c>
      <c r="H79" s="262" t="n"/>
      <c r="I79" s="262" t="n"/>
      <c r="J79" s="355" t="inlineStr">
        <is>
          <t>Por Facultad</t>
        </is>
      </c>
      <c r="K79" s="259" t="n"/>
      <c r="L79" s="259" t="n"/>
      <c r="M79" s="259" t="n"/>
      <c r="N79" s="259" t="n"/>
      <c r="O79" s="259" t="n"/>
    </row>
    <row r="80" customFormat="1" s="260">
      <c r="C80" s="259" t="n"/>
      <c r="D80" s="259" t="n"/>
      <c r="E80" s="259" t="n"/>
      <c r="F80" s="259" t="n"/>
      <c r="G80" s="355" t="inlineStr">
        <is>
          <t>Sistemas Integrados</t>
        </is>
      </c>
      <c r="H80" s="262" t="n"/>
      <c r="I80" s="262" t="n"/>
      <c r="J80" s="355" t="inlineStr">
        <is>
          <t>Por Programa Académico</t>
        </is>
      </c>
      <c r="K80" s="259" t="n"/>
      <c r="L80" s="259" t="n"/>
      <c r="M80" s="259" t="n"/>
      <c r="N80" s="259" t="n"/>
      <c r="O80" s="259" t="n"/>
    </row>
    <row r="81" customFormat="1" s="260">
      <c r="C81" s="259" t="n"/>
      <c r="D81" s="259" t="n"/>
      <c r="E81" s="259" t="n"/>
      <c r="F81" s="259" t="n"/>
      <c r="G81" s="355" t="inlineStr">
        <is>
          <t>Autoevaluación y Acreditación</t>
        </is>
      </c>
      <c r="H81" s="262" t="n"/>
      <c r="I81" s="262" t="n"/>
      <c r="J81" s="355" t="inlineStr">
        <is>
          <t>Por área</t>
        </is>
      </c>
      <c r="K81" s="259" t="n"/>
      <c r="L81" s="259" t="n"/>
      <c r="M81" s="259" t="n"/>
      <c r="N81" s="259" t="n"/>
      <c r="O81" s="259" t="n"/>
    </row>
    <row r="82" customFormat="1" s="260">
      <c r="C82" s="259" t="n"/>
      <c r="D82" s="259" t="n"/>
      <c r="E82" s="259" t="n"/>
      <c r="F82" s="259" t="n"/>
      <c r="G82" s="355" t="inlineStr">
        <is>
          <t>Comunicaciones</t>
        </is>
      </c>
      <c r="H82" s="262" t="n"/>
      <c r="I82" s="262" t="n"/>
      <c r="J82" s="355" t="inlineStr">
        <is>
          <t>Por Laboratorio</t>
        </is>
      </c>
      <c r="K82" s="259" t="n"/>
      <c r="L82" s="259" t="n"/>
      <c r="M82" s="259" t="n"/>
      <c r="N82" s="259" t="n"/>
      <c r="O82" s="259" t="n"/>
    </row>
    <row r="83" customFormat="1" s="260">
      <c r="C83" s="259" t="n"/>
      <c r="D83" s="259" t="n"/>
      <c r="E83" s="259" t="n"/>
      <c r="F83" s="259" t="n"/>
      <c r="G83" s="355" t="inlineStr">
        <is>
          <t>Formación y Aprendizaje</t>
        </is>
      </c>
      <c r="H83" s="262" t="n"/>
      <c r="I83" s="262" t="n"/>
      <c r="J83" s="355" t="inlineStr">
        <is>
          <t>Otros</t>
        </is>
      </c>
      <c r="K83" s="259" t="n"/>
      <c r="L83" s="259" t="n"/>
      <c r="M83" s="259" t="n"/>
      <c r="N83" s="259" t="n"/>
      <c r="O83" s="259" t="n"/>
    </row>
    <row r="84" customFormat="1" s="260">
      <c r="C84" s="259" t="n"/>
      <c r="D84" s="259" t="n"/>
      <c r="E84" s="259" t="n"/>
      <c r="F84" s="259" t="n"/>
      <c r="G84" s="355" t="inlineStr">
        <is>
          <t>Ciencia, Tecnología e Innovación</t>
        </is>
      </c>
      <c r="H84" s="262" t="n"/>
      <c r="I84" s="262" t="n"/>
      <c r="J84" s="355" t="inlineStr">
        <is>
          <t>No Aplica</t>
        </is>
      </c>
      <c r="K84" s="259" t="n"/>
      <c r="L84" s="259" t="n"/>
      <c r="M84" s="259" t="n"/>
      <c r="N84" s="259" t="n"/>
      <c r="O84" s="259" t="n"/>
    </row>
    <row r="85">
      <c r="G85" s="355" t="inlineStr">
        <is>
          <t>Interacción Social Universitaria</t>
        </is>
      </c>
      <c r="H85" s="262" t="n"/>
      <c r="I85" s="262" t="n"/>
      <c r="J85" s="262" t="n"/>
      <c r="K85" s="259" t="n"/>
      <c r="L85" s="259" t="n"/>
    </row>
    <row r="86">
      <c r="G86" s="355" t="inlineStr">
        <is>
          <t>Bienestar Universitario</t>
        </is>
      </c>
      <c r="H86" s="262" t="n"/>
      <c r="I86" s="262" t="n"/>
      <c r="J86" s="262" t="n"/>
      <c r="K86" s="259" t="n"/>
      <c r="L86" s="259" t="n"/>
    </row>
    <row r="87">
      <c r="G87" s="355" t="inlineStr">
        <is>
          <t>Admisiones y Registro</t>
        </is>
      </c>
      <c r="H87" s="262" t="n"/>
      <c r="I87" s="262" t="n"/>
      <c r="J87" s="262" t="n"/>
      <c r="K87" s="259" t="n"/>
      <c r="L87" s="259" t="n"/>
    </row>
    <row r="88">
      <c r="G88" s="355" t="inlineStr">
        <is>
          <t>Graduados</t>
        </is>
      </c>
      <c r="H88" s="262" t="n"/>
      <c r="I88" s="262" t="n"/>
      <c r="J88" s="262" t="n"/>
      <c r="K88" s="259" t="n"/>
      <c r="L88" s="259" t="n"/>
    </row>
    <row r="89">
      <c r="G89" s="355" t="inlineStr">
        <is>
          <t>Dialogando con el Mundo</t>
        </is>
      </c>
      <c r="H89" s="262" t="n"/>
      <c r="I89" s="262" t="n"/>
      <c r="J89" s="262" t="n"/>
      <c r="K89" s="259" t="n"/>
      <c r="L89" s="259" t="n"/>
    </row>
    <row r="90">
      <c r="G90" s="355" t="inlineStr">
        <is>
          <t>Talento Humano</t>
        </is>
      </c>
      <c r="H90" s="262" t="n"/>
      <c r="I90" s="262" t="n"/>
      <c r="J90" s="262" t="n"/>
      <c r="K90" s="259" t="n"/>
      <c r="L90" s="259" t="n"/>
    </row>
    <row r="91">
      <c r="G91" s="355" t="inlineStr">
        <is>
          <t>Jurídica</t>
        </is>
      </c>
      <c r="H91" s="262" t="n"/>
      <c r="I91" s="262" t="n"/>
      <c r="J91" s="262" t="n"/>
      <c r="K91" s="259" t="n"/>
      <c r="L91" s="259" t="n"/>
    </row>
    <row r="92">
      <c r="G92" s="355" t="inlineStr">
        <is>
          <t>Financiera</t>
        </is>
      </c>
      <c r="H92" s="262" t="n"/>
      <c r="I92" s="262" t="n"/>
      <c r="J92" s="262" t="n"/>
      <c r="K92" s="259" t="n"/>
      <c r="L92" s="259" t="n"/>
    </row>
    <row r="93">
      <c r="G93" s="355" t="inlineStr">
        <is>
          <t>Sistemas y Tecnología</t>
        </is>
      </c>
      <c r="H93" s="262" t="n"/>
      <c r="I93" s="262" t="n"/>
      <c r="J93" s="262" t="n"/>
      <c r="K93" s="259" t="n"/>
      <c r="L93" s="259" t="n"/>
    </row>
    <row r="94">
      <c r="G94" s="355" t="inlineStr">
        <is>
          <t>Bienes y Servicios</t>
        </is>
      </c>
      <c r="H94" s="262" t="n"/>
      <c r="I94" s="262" t="n"/>
      <c r="J94" s="262" t="n"/>
      <c r="K94" s="259" t="n"/>
      <c r="L94" s="259" t="n"/>
    </row>
    <row r="95">
      <c r="G95" s="355" t="inlineStr">
        <is>
          <t>Documental</t>
        </is>
      </c>
      <c r="H95" s="262" t="n"/>
      <c r="I95" s="262" t="n"/>
      <c r="J95" s="262" t="n"/>
    </row>
    <row r="96">
      <c r="G96" s="355" t="inlineStr">
        <is>
          <t>Apoyo Académico</t>
        </is>
      </c>
      <c r="H96" s="262" t="n"/>
      <c r="I96" s="262" t="n"/>
      <c r="J96" s="262" t="n"/>
    </row>
    <row r="97">
      <c r="G97" s="355" t="inlineStr">
        <is>
          <t>Control Interno</t>
        </is>
      </c>
      <c r="H97" s="262" t="n"/>
      <c r="I97" s="262" t="n"/>
      <c r="J97" s="262" t="n"/>
    </row>
    <row r="98">
      <c r="G98" s="355" t="inlineStr">
        <is>
          <t>Control Disciplinario</t>
        </is>
      </c>
      <c r="H98" s="262" t="n"/>
      <c r="I98" s="262" t="n"/>
      <c r="J98" s="262" t="n"/>
    </row>
    <row r="99">
      <c r="G99" s="355" t="inlineStr">
        <is>
          <t>Servicio de Atención al Ciudadano</t>
        </is>
      </c>
      <c r="H99" s="262" t="n"/>
      <c r="I99" s="262" t="n"/>
      <c r="J99" s="262" t="n"/>
    </row>
  </sheetData>
  <sheetProtection selectLockedCells="0" selectUnlockedCells="0" algorithmName="SHA-512" sheet="1" objects="1" insertRows="1" insertHyperlinks="1" autoFilter="1" scenarios="1" formatColumns="1" deleteColumns="1" insertColumns="1" pivotTables="1" deleteRows="1" formatCells="1" saltValue="IR8tZIzYd/fJrxpKST2PjQ==" formatRows="1" sort="1" spinCount="100000" hashValue="rWk5/mmKxdxZA6x/fUGrp05D5XLKyLzZTelBJqtOZWTR1kTPaWN5oLp7V+0aFOG/ctjVu77zaIHCotySCor1Qw=="/>
  <mergeCells count="111">
    <mergeCell ref="C52:F52"/>
    <mergeCell ref="L17:M17"/>
    <mergeCell ref="C61:F61"/>
    <mergeCell ref="J28:O32"/>
    <mergeCell ref="G55:J55"/>
    <mergeCell ref="K54:O54"/>
    <mergeCell ref="K55:O55"/>
    <mergeCell ref="K64:O64"/>
    <mergeCell ref="J41:O41"/>
    <mergeCell ref="B2:C4"/>
    <mergeCell ref="C62:F62"/>
    <mergeCell ref="C15:O15"/>
    <mergeCell ref="K56:O56"/>
    <mergeCell ref="C64:F64"/>
    <mergeCell ref="J33:O33"/>
    <mergeCell ref="J20:K22"/>
    <mergeCell ref="E6:L6"/>
    <mergeCell ref="C26:O26"/>
    <mergeCell ref="C54:F54"/>
    <mergeCell ref="C63:F63"/>
    <mergeCell ref="C17:D17"/>
    <mergeCell ref="G57:J57"/>
    <mergeCell ref="C16:O16"/>
    <mergeCell ref="G66:J66"/>
    <mergeCell ref="G53:J53"/>
    <mergeCell ref="C56:F56"/>
    <mergeCell ref="M5:O5"/>
    <mergeCell ref="C43:O43"/>
    <mergeCell ref="G68:J68"/>
    <mergeCell ref="K66:O66"/>
    <mergeCell ref="G58:J58"/>
    <mergeCell ref="K68:O68"/>
    <mergeCell ref="L23:M24"/>
    <mergeCell ref="N23:O24"/>
    <mergeCell ref="C14:D14"/>
    <mergeCell ref="C67:F67"/>
    <mergeCell ref="J34:O38"/>
    <mergeCell ref="M6:O6"/>
    <mergeCell ref="E14:O14"/>
    <mergeCell ref="K60:O60"/>
    <mergeCell ref="C20:D22"/>
    <mergeCell ref="E12:H12"/>
    <mergeCell ref="G67:J67"/>
    <mergeCell ref="H17:I17"/>
    <mergeCell ref="G61:J61"/>
    <mergeCell ref="K12:O12"/>
    <mergeCell ref="C27:I41"/>
    <mergeCell ref="G62:J62"/>
    <mergeCell ref="E24:G24"/>
    <mergeCell ref="K65:O65"/>
    <mergeCell ref="E17:G17"/>
    <mergeCell ref="L20:O20"/>
    <mergeCell ref="K57:O57"/>
    <mergeCell ref="E18:F18"/>
    <mergeCell ref="G65:J65"/>
    <mergeCell ref="J27:O27"/>
    <mergeCell ref="C57:F57"/>
    <mergeCell ref="C66:F66"/>
    <mergeCell ref="P27:P28"/>
    <mergeCell ref="G60:J60"/>
    <mergeCell ref="C53:F53"/>
    <mergeCell ref="P17:P18"/>
    <mergeCell ref="E7:L8"/>
    <mergeCell ref="C68:F68"/>
    <mergeCell ref="G59:J59"/>
    <mergeCell ref="G19:K19"/>
    <mergeCell ref="E13:O13"/>
    <mergeCell ref="C58:F58"/>
    <mergeCell ref="N17:O17"/>
    <mergeCell ref="C12:D12"/>
    <mergeCell ref="K59:O59"/>
    <mergeCell ref="J23:K24"/>
    <mergeCell ref="C5:D8"/>
    <mergeCell ref="C65:F65"/>
    <mergeCell ref="C23:D23"/>
    <mergeCell ref="K61:O61"/>
    <mergeCell ref="E23:G23"/>
    <mergeCell ref="L18:M19"/>
    <mergeCell ref="J40:O40"/>
    <mergeCell ref="C60:F60"/>
    <mergeCell ref="E20:G22"/>
    <mergeCell ref="C51:O51"/>
    <mergeCell ref="K62:O62"/>
    <mergeCell ref="C24:D24"/>
    <mergeCell ref="G64:J64"/>
    <mergeCell ref="G54:J54"/>
    <mergeCell ref="M7:O7"/>
    <mergeCell ref="G63:J63"/>
    <mergeCell ref="E5:L5"/>
    <mergeCell ref="H20:I22"/>
    <mergeCell ref="C10:O11"/>
    <mergeCell ref="G56:J56"/>
    <mergeCell ref="K63:O63"/>
    <mergeCell ref="E19:F19"/>
    <mergeCell ref="G52:J52"/>
    <mergeCell ref="M8:O8"/>
    <mergeCell ref="G18:K18"/>
    <mergeCell ref="I12:J12"/>
    <mergeCell ref="K58:O58"/>
    <mergeCell ref="K52:O52"/>
    <mergeCell ref="K67:O67"/>
    <mergeCell ref="C18:D19"/>
    <mergeCell ref="H23:I24"/>
    <mergeCell ref="J39:O39"/>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$G$77:$G$99</formula1>
    </dataValidation>
    <dataValidation sqref="E12:H12" showDropDown="0" showInputMessage="1" showErrorMessage="1" allowBlank="1" type="list">
      <formula1>$G$73:$G$76</formula1>
    </dataValidation>
    <dataValidation sqref="J17:K17" showDropDown="0" showInputMessage="1" showErrorMessage="1" allowBlank="1" type="list">
      <formula1>$J$73:$J$75</formula1>
    </dataValidation>
    <dataValidation sqref="J20:K22" showDropDown="0" showInputMessage="1" showErrorMessage="1" allowBlank="1" type="list">
      <formula1>$J$78:$J$84</formula1>
    </dataValidation>
    <dataValidation sqref="E20:G22" showDropDown="0" showInputMessage="1" showErrorMessage="1" allowBlank="1" type="list">
      <formula1>$J$76:$J$77</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76.xml><?xml version="1.0" encoding="utf-8"?>
<worksheet xmlns="http://schemas.openxmlformats.org/spreadsheetml/2006/main">
  <sheetPr>
    <tabColor rgb="FFEDE394"/>
    <outlinePr summaryBelow="1" summaryRight="1"/>
    <pageSetUpPr fitToPage="1"/>
  </sheetPr>
  <dimension ref="A1:AB95"/>
  <sheetViews>
    <sheetView topLeftCell="A7"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Seguimiento, Medición, Análisis y Evaluación</t>
        </is>
      </c>
      <c r="F12" s="801" t="n"/>
      <c r="G12" s="801" t="n"/>
      <c r="H12" s="802" t="n"/>
      <c r="I12" s="763" t="inlineStr">
        <is>
          <t>NOMBRE DEL INDICADOR</t>
        </is>
      </c>
      <c r="J12" s="802" t="n"/>
      <c r="K12" s="463" t="inlineStr">
        <is>
          <t>Disminución de quejas sobre las oficinas, facultades y programas académicos</t>
        </is>
      </c>
      <c r="L12" s="801" t="n"/>
      <c r="M12" s="801" t="n"/>
      <c r="N12" s="801" t="n"/>
      <c r="O12" s="802" t="n"/>
      <c r="P12" s="245" t="n"/>
    </row>
    <row r="13" customFormat="1" s="243">
      <c r="B13" s="245" t="n"/>
      <c r="C13" s="684" t="inlineStr">
        <is>
          <t>PROCESO GESTIÓN</t>
        </is>
      </c>
      <c r="D13" s="802" t="n"/>
      <c r="E13" s="706" t="inlineStr">
        <is>
          <t>Servicio de Atención al Ciudadano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Gestor Servicio de Atención al Ciudadano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0.3</v>
      </c>
      <c r="O17" s="802" t="n"/>
      <c r="P17" s="544" t="n"/>
    </row>
    <row r="18" ht="45" customFormat="1" customHeight="1" s="243">
      <c r="B18" s="245" t="n"/>
      <c r="C18" s="684" t="inlineStr">
        <is>
          <t>FORMULA</t>
        </is>
      </c>
      <c r="D18" s="800" t="n"/>
      <c r="E18" s="684" t="inlineStr">
        <is>
          <t>NUMERADOR</t>
        </is>
      </c>
      <c r="F18" s="802" t="n"/>
      <c r="G18" s="481" t="inlineStr">
        <is>
          <t>N° de quejas que disminuyeron frente a las oficinas, facultades y/o programas académicos en relación al periodo igual  de la vigencia anterior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481" t="inlineStr">
        <is>
          <t xml:space="preserve">Total de quejas recibidas y analizadas de la vigencia anterior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Otros</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0 -19%</t>
        </is>
      </c>
      <c r="M22" s="328" t="inlineStr">
        <is>
          <t>20% - 25%</t>
        </is>
      </c>
      <c r="N22" s="329" t="inlineStr">
        <is>
          <t>26% - 30%</t>
        </is>
      </c>
      <c r="O22" s="255" t="inlineStr">
        <is>
          <t>&gt; 30</t>
        </is>
      </c>
      <c r="P22" s="245" t="n"/>
    </row>
    <row r="23" ht="26.25" customFormat="1" customHeight="1" s="243">
      <c r="B23" s="245" t="n"/>
      <c r="C23" s="684" t="inlineStr">
        <is>
          <t>ORIGEN DE DATOS NUMERADOR</t>
        </is>
      </c>
      <c r="D23" s="802" t="n"/>
      <c r="E23" s="475" t="inlineStr">
        <is>
          <t>Informe PQRS</t>
        </is>
      </c>
      <c r="F23" s="801" t="n"/>
      <c r="G23" s="802" t="n"/>
      <c r="H23" s="818" t="inlineStr">
        <is>
          <t>FRECUENCIA DE LA MEDICIÓN</t>
        </is>
      </c>
      <c r="I23" s="800" t="n"/>
      <c r="J23" s="762" t="inlineStr">
        <is>
          <t>TRIMESTRAL</t>
        </is>
      </c>
      <c r="K23" s="800" t="n"/>
      <c r="L23" s="684" t="inlineStr">
        <is>
          <t>FRECUENCIA DE RESULTADO</t>
        </is>
      </c>
      <c r="M23" s="800" t="n"/>
      <c r="N23" s="762" t="inlineStr">
        <is>
          <t>TRIMESTRAL</t>
        </is>
      </c>
      <c r="O23" s="800" t="n"/>
      <c r="P23" s="245" t="n"/>
    </row>
    <row r="24" ht="26.25" customFormat="1" customHeight="1" s="243">
      <c r="B24" s="245" t="n"/>
      <c r="C24" s="684" t="inlineStr">
        <is>
          <t>ORIGEN DE DATOS DENOMINADOR</t>
        </is>
      </c>
      <c r="D24" s="802" t="n"/>
      <c r="E24" s="475" t="inlineStr">
        <is>
          <t>Informe PQRS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93.75" customFormat="1" customHeight="1" s="243">
      <c r="B28" s="245" t="n"/>
      <c r="C28" s="803" t="n"/>
      <c r="I28" s="804" t="n"/>
      <c r="J28" s="670" t="inlineStr">
        <is>
          <t xml:space="preserve">I TRIMESTRE
Teniendo en cuenta los informes generados en el primer trimestre de 2019 y 2020 y los respectivos reportes de los dos trimestres, se toma el total de las quejas que fueron instaurados por la ciudadanía y se realiza un análisis de Pareto donde se pudo identificar  que los proceso de gestión de formación y aprendizaje y gestión financiera recibieron el mayor número de quejas; luego se realiza un comparativo de las quejas más reiterativas de los dos trimestre y se identificó una disminución  en el primer trimestre de 2020.
De acuerdo con lo anterior se toma como base  los totales de quejas presentados en el primer trimestre de 2019, fue de 44 solicitudes y para el primer trimestre de 2020 se presentaron 20 solicitudes el cual permite evidenciar la disminución antes mencionada.
Después de haber realizado el respectivo análisis el resultado obtenido fue del 25% debajo de la meta establecida para este indicador.	
II TRIMESTRE
Teniendo en cuenta los informes generados en el segundo trimestre de 2019 y 2020 y los respectivos reportes de los dos trimestres, se toma el total de las quejas que fueron instaurados por la ciudadanía y se realiza un análisis de Pareto donde se pudo identificar  que los proceso de gestión de formación y aprendizaje y gestión de bienes y servicios obtuvieron el mayor número de quejas; luego se realiza un comparativo de las quejas más reiterativas de los dos trimestre y se identificó una disminución  en el segundo trimestre de 2020.
De acuerdo con lo anterior se toma como base  los totales de quejas presentados en el segundo trimestre de 2019, fue de 19 solicitudes y para el segundo trimestre de 2020 se presentaron 3 solicitudes el cual permite evidenciar la disminución antes mencionada.
Después de haber realizado el respectivo análisis el resultado obtenido fue del 47%  por encima de la meta establecida para este indicador. 
III TRIMESTRE
Teniendo en cuenta los informes generados en el tercer trimestre de 2019 y 2020 y los respectivos reportes de los dos trimestres, se toma el total de las quejas que fueron instaurados por la ciudadanía y se realiza un análisis de Pareto donde se pudo identificar  que para este trimestre los proceso de gestión de formación y aprendizaje y gestión de planeación institucional obtuvieron el mayor número de quejas; luego se realiza un comparativo de las quejas más reiterativas de los dos trimestre y se identificó una disminución  en el tercer trimestre de 2020 para estos procesos.
De acuerdo con lo anterior se toma como base  los totales de quejas presentados en el tercer trimestre de 2019, que corresponde a 12 solicitudes y para el tercer trimestre de 2020 se presentaron 2 solicitudes el cual permite evidenciar la disminución antes mencionada esto debido a que la ciudadanía presentaba otras necesidades que no estaban relacionadas al comportamiento de docentes y administrativos para este trimestre.
Después de haber realizado el respectivo análisis el resultado obtenido fue del 80%  por encima de la meta establecida para este indicador. </t>
        </is>
      </c>
      <c r="O28" s="804" t="n"/>
    </row>
    <row r="29" ht="99" customFormat="1" customHeight="1" s="243">
      <c r="B29" s="245" t="n"/>
      <c r="C29" s="803" t="n"/>
      <c r="I29" s="804" t="n"/>
      <c r="O29" s="804" t="n"/>
      <c r="P29" s="245" t="n"/>
    </row>
    <row r="30" ht="84" customFormat="1" customHeight="1" s="243">
      <c r="B30" s="245" t="n"/>
      <c r="C30" s="803" t="n"/>
      <c r="I30" s="804" t="n"/>
      <c r="O30" s="804" t="n"/>
      <c r="P30" s="245" t="n"/>
    </row>
    <row r="31" ht="102.75" customFormat="1" customHeight="1" s="243">
      <c r="B31" s="245" t="n"/>
      <c r="C31" s="803" t="n"/>
      <c r="I31" s="804" t="n"/>
      <c r="O31" s="804" t="n"/>
      <c r="P31" s="245" t="n"/>
    </row>
    <row r="32" ht="99.75" customFormat="1" customHeight="1" s="243">
      <c r="B32" s="245" t="n"/>
      <c r="C32" s="803" t="n"/>
      <c r="I32" s="804" t="n"/>
      <c r="O32" s="804" t="n"/>
      <c r="P32" s="245" t="n"/>
    </row>
    <row r="33" ht="45.7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60" customFormat="1" customHeight="1" s="243">
      <c r="B35" s="245" t="n"/>
      <c r="C35" s="803" t="n"/>
      <c r="I35" s="804" t="n"/>
      <c r="J35" s="610" t="inlineStr">
        <is>
          <t>I TRIMESTRE
1. El proceso de servicio de atención al ciudadano hace presentación del comportamiento de las peticiones  a los comités respectivos para la  tomas decisiones y establecer planes de mejora.
II TRIMESTRE
1. El proceso hace presentación del comportamiento de las peticiones a los comités respectivos (Comisión de Desempeño Institucional) para la  toma de decisiones y establecer planes de mejora si hay lugar.
2. Teniendo en cuenta la situación de aislamiento por la pandemia Covid 19, el proceso de servicio de atención al ciudadano, establece el chat interactivo como una alternativa para dar solución en tiempo real de los inconvenientes que presentan los ciudadanos
III TRIMESTRE
1. El proceso presenta informe del comportamiento de las quejas generadas en el trimestre anterior a los comités respectivos (Comisión de Desempeño Institucional) para la  toma de decisiones y establecer planes de mejora de acuerdo a la reiteración de las mismas.
2. Para tratar de minimizar las quejas relacionadas con el comportamiento de los funcionarios y docentes de la Universidad, se realizan capacitaciones de cultura de servicio y el manejo de  protocolos de atención al ciudadano</t>
        </is>
      </c>
      <c r="O35" s="804" t="n"/>
      <c r="P35" s="245" t="n"/>
    </row>
    <row r="36" ht="54.75" customFormat="1" customHeight="1" s="243">
      <c r="B36" s="245" t="n"/>
      <c r="C36" s="803" t="n"/>
      <c r="I36" s="804" t="n"/>
      <c r="O36" s="804" t="n"/>
      <c r="P36" s="245" t="n"/>
    </row>
    <row r="37" ht="52.5" customFormat="1" customHeight="1" s="243">
      <c r="B37" s="245" t="n"/>
      <c r="C37" s="803" t="n"/>
      <c r="I37" s="804" t="n"/>
      <c r="O37" s="804" t="n"/>
      <c r="P37" s="245" t="n"/>
    </row>
    <row r="38" ht="55.5" customFormat="1" customHeight="1" s="243">
      <c r="B38" s="245" t="n"/>
      <c r="C38" s="803" t="n"/>
      <c r="I38" s="804" t="n"/>
      <c r="O38" s="804" t="n"/>
      <c r="P38" s="245" t="n"/>
    </row>
    <row r="39" ht="33.75" customFormat="1" customHeight="1" s="243">
      <c r="B39" s="245" t="n"/>
      <c r="C39" s="803" t="n"/>
      <c r="I39" s="804" t="n"/>
      <c r="J39" s="808" t="n"/>
      <c r="K39" s="808" t="n"/>
      <c r="L39" s="808" t="n"/>
      <c r="M39" s="808" t="n"/>
      <c r="N39" s="808" t="n"/>
      <c r="O39" s="807" t="n"/>
      <c r="P39" s="245" t="n"/>
    </row>
    <row r="40" ht="15.75" customFormat="1" customHeight="1" s="243">
      <c r="B40" s="245" t="n"/>
      <c r="C40" s="803" t="n"/>
      <c r="I40" s="804" t="n"/>
      <c r="J40" s="400" t="inlineStr">
        <is>
          <t xml:space="preserve">RESPONSABLE </t>
        </is>
      </c>
      <c r="O40" s="804" t="n"/>
      <c r="P40" s="245" t="n"/>
    </row>
    <row r="41" ht="15.75" customFormat="1" customHeight="1" s="243">
      <c r="B41" s="245" t="n"/>
      <c r="C41" s="803" t="n"/>
      <c r="I41" s="804" t="n"/>
      <c r="J41" s="402">
        <f>E14</f>
        <v/>
      </c>
      <c r="O41" s="804" t="n"/>
      <c r="P41" s="245" t="n"/>
    </row>
    <row r="42" ht="16.5" customFormat="1" customHeight="1" s="243">
      <c r="B42" s="245" t="n"/>
      <c r="C42" s="806" t="n"/>
      <c r="D42" s="808" t="n"/>
      <c r="E42" s="808" t="n"/>
      <c r="F42" s="808" t="n"/>
      <c r="G42" s="808" t="n"/>
      <c r="H42" s="808" t="n"/>
      <c r="I42" s="807" t="n"/>
      <c r="J42" s="418" t="n"/>
      <c r="K42" s="808" t="n"/>
      <c r="L42" s="808" t="n"/>
      <c r="M42" s="808" t="n"/>
      <c r="N42" s="808" t="n"/>
      <c r="O42" s="807" t="n"/>
      <c r="P42" s="245" t="n"/>
    </row>
    <row r="43" ht="16.5" customFormat="1" customHeight="1" s="243">
      <c r="B43" s="245" t="n"/>
      <c r="C43" s="319" t="n"/>
      <c r="D43" s="319" t="n"/>
      <c r="E43" s="319" t="n"/>
      <c r="F43" s="319" t="n"/>
      <c r="G43" s="319" t="n"/>
      <c r="H43" s="319" t="n"/>
      <c r="I43" s="319" t="n"/>
      <c r="J43" s="319" t="n"/>
      <c r="K43" s="319" t="n"/>
      <c r="L43" s="319" t="n"/>
      <c r="M43" s="319" t="n"/>
      <c r="N43" s="319" t="n"/>
      <c r="O43" s="319" t="n"/>
      <c r="P43" s="245" t="n"/>
    </row>
    <row r="44" ht="15" customFormat="1" customHeight="1" s="247">
      <c r="B44" s="246" t="n"/>
      <c r="C44" s="819" t="inlineStr">
        <is>
          <t>PERIODO DE EVALUACIÓN</t>
        </is>
      </c>
      <c r="D44" s="808" t="n"/>
      <c r="E44" s="808" t="n"/>
      <c r="F44" s="808" t="n"/>
      <c r="G44" s="808" t="n"/>
      <c r="H44" s="808" t="n"/>
      <c r="I44" s="808" t="n"/>
      <c r="J44" s="808" t="n"/>
      <c r="K44" s="808" t="n"/>
      <c r="L44" s="808" t="n"/>
      <c r="M44" s="808" t="n"/>
      <c r="N44" s="808" t="n"/>
      <c r="O44" s="807" t="n"/>
      <c r="P44" s="246" t="n"/>
    </row>
    <row r="45" customFormat="1" s="247">
      <c r="B45" s="246" t="n"/>
      <c r="C45" s="684" t="inlineStr">
        <is>
          <t>MES</t>
        </is>
      </c>
      <c r="D45" s="762">
        <f>IF(J23="MENSUAL","ENERO",IF(J23="TRIMESTRAL","MARZO",IF(J23="SEMESTRAL","JUNIO",IF(J23="ANUAL",YEAR(TODAY()),""))))</f>
        <v/>
      </c>
      <c r="E45" s="762">
        <f>IF(J23="MENSUAL","FEBRERO",IF(J23="TRIMESTRAL","JUNIO",IF(J23="SEMESTRAL","DICIEMBRE","")))</f>
        <v/>
      </c>
      <c r="F45" s="762">
        <f>IF(J23="MENSUAL","MARZO",IF(J23="TRIMESTRAL","SEPTIEMBRE",""))</f>
        <v/>
      </c>
      <c r="G45" s="762">
        <f>IF(J23="MENSUAL","ABRIL",IF(J23="TRIMESTRAL","DICIEMBRE",""))</f>
        <v/>
      </c>
      <c r="H45" s="762">
        <f>IF(J23="MENSUAL","MAYO","")</f>
        <v/>
      </c>
      <c r="I45" s="762">
        <f>IF(J23="MENSUAL","JUNIO","")</f>
        <v/>
      </c>
      <c r="J45" s="762">
        <f>IF(J23="MENSUAL","JULIO","")</f>
        <v/>
      </c>
      <c r="K45" s="762">
        <f>IF(J23="MENSUAL","AGOSTO","")</f>
        <v/>
      </c>
      <c r="L45" s="762">
        <f>IF(J23="MENSUAL","SEPTIEMBRE","")</f>
        <v/>
      </c>
      <c r="M45" s="762">
        <f>IF(J23="MENSUAL","OCTUBRE","")</f>
        <v/>
      </c>
      <c r="N45" s="762">
        <f>IF(J23="MENSUAL","NOVIEMBRE","")</f>
        <v/>
      </c>
      <c r="O45" s="762">
        <f>IF(J23="MENSUAL","DICIEMBRE","")</f>
        <v/>
      </c>
      <c r="P45" s="246" t="n"/>
    </row>
    <row r="46" ht="120" customFormat="1" customHeight="1" s="247">
      <c r="B46" s="246" t="n"/>
      <c r="C46" s="763">
        <f>G18</f>
        <v/>
      </c>
      <c r="D46" s="762" t="n">
        <v>9</v>
      </c>
      <c r="E46" s="762" t="n">
        <v>7</v>
      </c>
      <c r="F46" s="762" t="n">
        <v>8</v>
      </c>
      <c r="G46" s="762" t="n"/>
      <c r="H46" s="762" t="n"/>
      <c r="I46" s="762" t="n"/>
      <c r="J46" s="762" t="n"/>
      <c r="K46" s="762" t="n"/>
      <c r="L46" s="762" t="n"/>
      <c r="M46" s="762" t="n"/>
      <c r="N46" s="762" t="n"/>
      <c r="O46" s="762" t="n"/>
      <c r="P46" s="246" t="n"/>
    </row>
    <row r="47" ht="30" customFormat="1" customHeight="1" s="247">
      <c r="B47" s="246" t="n"/>
      <c r="C47" s="763">
        <f>G19</f>
        <v/>
      </c>
      <c r="D47" s="762" t="n">
        <v>36</v>
      </c>
      <c r="E47" s="762" t="n">
        <v>15</v>
      </c>
      <c r="F47" s="762" t="n">
        <v>10</v>
      </c>
      <c r="G47" s="762" t="n"/>
      <c r="H47" s="762" t="n"/>
      <c r="I47" s="762" t="n"/>
      <c r="J47" s="762" t="n"/>
      <c r="K47" s="762" t="n"/>
      <c r="L47" s="762" t="n"/>
      <c r="M47" s="762" t="n"/>
      <c r="N47" s="762" t="n"/>
      <c r="O47" s="762" t="n"/>
      <c r="P47" s="248" t="n"/>
    </row>
    <row r="48" customFormat="1" s="247">
      <c r="B48" s="246" t="n"/>
      <c r="C48" s="344" t="inlineStr">
        <is>
          <t xml:space="preserve">VALOR </t>
        </is>
      </c>
      <c r="D48" s="265">
        <f>IFERROR(IF($E$17=1,D46/D47,IF($E$17=2,D46,"")),"")</f>
        <v/>
      </c>
      <c r="E48" s="265">
        <f>IFERROR(IF($E$17=1,E46/E47,IF($E$17=2,E46,"")),"")</f>
        <v/>
      </c>
      <c r="F48" s="265">
        <f>IFERROR(IF($E$17=1,F46/F47,IF($E$17=2,F46,"")),"")</f>
        <v/>
      </c>
      <c r="G48" s="265">
        <f>IFERROR(IF($E$17=1,G46/G47,IF($E$17=2,G46,"")),"")</f>
        <v/>
      </c>
      <c r="H48" s="265">
        <f>IFERROR(IF($E$17=1,H46/H47,IF($E$17=2,H46,"")),"")</f>
        <v/>
      </c>
      <c r="I48" s="265">
        <f>IFERROR(IF($E$17=1,I46/I47,IF($E$17=2,I46,"")),"")</f>
        <v/>
      </c>
      <c r="J48" s="265">
        <f>IFERROR(IF($E$17=1,J46/J47,IF($E$17=2,J46,"")),"")</f>
        <v/>
      </c>
      <c r="K48" s="265">
        <f>IFERROR(IF($E$17=1,K46/K47,IF($E$17=2,K46,"")),"")</f>
        <v/>
      </c>
      <c r="L48" s="265">
        <f>IFERROR(IF($E$17=1,L46/L47,IF($E$17=2,L46,"")),"")</f>
        <v/>
      </c>
      <c r="M48" s="265">
        <f>IFERROR(IF($E$17=1,M46/M47,IF($E$17=2,M46,"")),"")</f>
        <v/>
      </c>
      <c r="N48" s="265">
        <f>IFERROR(IF($E$17=1,N46/N47,IF($E$17=2,N46,"")),"")</f>
        <v/>
      </c>
      <c r="O48" s="265">
        <f>IFERROR(IF($E$17=1,O46/O47,IF($E$17=2,O46,"")),"")</f>
        <v/>
      </c>
      <c r="P48" s="246" t="n"/>
    </row>
    <row r="49" customFormat="1" s="247">
      <c r="B49" s="246" t="n"/>
      <c r="C49" s="347" t="inlineStr">
        <is>
          <t>META PONDERADA</t>
        </is>
      </c>
      <c r="D49"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49" s="265">
        <f>IF(AND(N23="ANUAL",J23="MENSUAL"),N17/12+D49,IF(AND(N23="ANUAL",J23="TRIMESTRAL"),N17/4+D49,IF(AND(N23="ANUAL",J23="SEMESTRAL"),N17/2+D49,IF(AND(N23="SEMESTRAL",J23="MENSUAL"),N17/6+D49,IF(AND(N23="SEMESTRAL",J23="TRIMESTRAL"),N17/2+D49,IF(AND(N23="SEMESTRAL",J23="SEMESTRAL"),N17,IF(AND(N23="TRIMESTRAL",J23="MENSUAL"),N17/3+D49,IF(AND(N23="TRIMESTRAL",J23="TRIMESTRAL"),N17,IF(AND(N23="MENSUAL",J23="MENSUAL"),N17,"")))))))))</f>
        <v/>
      </c>
      <c r="F49" s="265">
        <f>IF(AND(N23="ANUAL",J23="MENSUAL"),N17/12+E49,IF(AND(N23="ANUAL",J23="TRIMESTRAL"),N17/4+E49,IF(AND(N23="SEMESTRAL",J23="MENSUAL"),N17/6+E49,IF(AND(N23="SEMESTRAL",J23="TRIMESTRAL"),N17/2,IF(AND(N23="TRIMESTRAL",J23="MENSUAL"),N17/3+E49,IF(AND(N23="TRIMESTRAL",J23="TRIMESTRAL"),N17,IF(AND(N23="MENSUAL",J23="MENSUAL"),N17,"")))))))</f>
        <v/>
      </c>
      <c r="G49" s="265">
        <f>IF(AND(N23="ANUAL",J23="MENSUAL"),N17/12+F49,IF(AND(N23="ANUAL",J23="TRIMESTRAL"),N17/4+F49,IF(AND(N23="SEMESTRAL",J23="MENSUAL"),N17/6+F49,IF(AND(N23="SEMESTRAL",J23="TRIMESTRAL"),N17/2+F49,IF(AND(N23="TRIMESTRAL",J23="MENSUAL"),N17/3,IF(AND(N23="TRIMESTRAL",J23="TRIMESTRAL"),N17,IF(AND(N23="MENSUAL",J23="MENSUAL"),N17,"")))))))</f>
        <v/>
      </c>
      <c r="H49" s="265">
        <f>IF(AND($N$23="ANUAL",$J$23="MENSUAL"),$N$17/12+G49,IF(AND(N23="SEMESTRAL",J23="MENSUAL"),N17/6+G49,IF(AND(N23="TRIMESTRAL",J23="MENSUAL"),N17/3+G49,IF(AND(N23="MENSUAL",J23="MENSUAL"),N17,""))))</f>
        <v/>
      </c>
      <c r="I49" s="265">
        <f>IF(AND($N$23="ANUAL",$J$23="MENSUAL"),$N$17/12+H49,IF(AND(N23="SEMESTRAL",J23="MENSUAL"),N17/6+H49,IF(AND(N23="TRIMESTRAL",J23="MENSUAL"),N17/3+H49,IF(AND(N23="MENSUAL",J23="MENSUAL"),N17,""))))</f>
        <v/>
      </c>
      <c r="J49" s="265">
        <f>IF(AND($N$23="ANUAL",$J$23="MENSUAL"),$N$17/12+I49,IF(AND(N23="SEMESTRAL",J23="MENSUAL"),N17/6,IF(AND(N23="TRIMESTRAL",J23="MENSUAL"),N17/3,IF(AND(N23="MENSUAL",J23="MENSUAL"),N17,""))))</f>
        <v/>
      </c>
      <c r="K49" s="265">
        <f>IF(AND($N$23="ANUAL",$J$23="MENSUAL"),$N$17/12+J49,IF(AND(N23="SEMESTRAL",J23="MENSUAL"),N17/6+J49,IF(AND(N23="TRIMESTRAL",J23="MENSUAL"),N17/3+J49,IF(AND(N23="MENSUAL",J23="MENSUAL"),N17,""))))</f>
        <v/>
      </c>
      <c r="L49" s="265">
        <f>IF(AND($N$23="ANUAL",$J$23="MENSUAL"),$N$17/12+K49,IF(AND(N23="SEMESTRAL",J23="MENSUAL"),N17/6+K49,IF(AND(N23="TRIMESTRAL",J23="MENSUAL"),N17/3+K49,IF(AND(N23="MENSUAL",J23="MENSUAL"),N17,""))))</f>
        <v/>
      </c>
      <c r="M49" s="265">
        <f>IF(AND($N$23="ANUAL",$J$23="MENSUAL"),$N$17/12+L49,IF(AND(N23="SEMESTRAL",J23="MENSUAL"),N17/6+L49,IF(AND(N23="TRIMESTRAL",J23="MENSUAL"),N17/3,IF(AND(N23="MENSUAL",J23="MENSUAL"),N17,""))))</f>
        <v/>
      </c>
      <c r="N49" s="265">
        <f>IF(AND($N$23="ANUAL",$J$23="MENSUAL"),$N$17/12+M49,IF(AND(N23="SEMESTRAL",J23="MENSUAL"),N17/6+M49,IF(AND(N23="TRIMESTRAL",J23="MENSUAL"),N17/3+M49,IF(AND(N23="MENSUAL",J23="MENSUAL"),N17,""))))</f>
        <v/>
      </c>
      <c r="O49" s="265">
        <f>IF(AND($N$23="ANUAL",$J$23="MENSUAL"),$N$17/12+N49,IF(AND(N23="SEMESTRAL",J23="MENSUAL"),N17/6+N49,IF(AND(N23="TRIMESTRAL",J23="MENSUAL"),N17/3+N49,IF(AND(N23="MENSUAL",J23="MENSUAL"),N17,""))))</f>
        <v/>
      </c>
      <c r="P49" s="246" t="n"/>
    </row>
    <row r="50" customFormat="1" s="247">
      <c r="B50" s="246" t="n"/>
      <c r="C50" s="349" t="n"/>
      <c r="D50" s="131" t="n"/>
      <c r="E50" s="131" t="n"/>
      <c r="F50" s="131" t="n"/>
      <c r="G50" s="131" t="n"/>
      <c r="H50" s="131" t="n"/>
      <c r="I50" s="131" t="n"/>
      <c r="J50" s="131" t="n"/>
      <c r="K50" s="131" t="n"/>
      <c r="L50" s="131" t="n"/>
      <c r="M50" s="131" t="n"/>
      <c r="N50" s="131" t="n"/>
      <c r="O50" s="131" t="n"/>
      <c r="P50" s="246" t="n"/>
    </row>
    <row r="51" customFormat="1" s="247">
      <c r="B51" s="246" t="n"/>
      <c r="C51" s="132" t="inlineStr">
        <is>
          <t>TERCER TRIMESTRE DE 2020</t>
        </is>
      </c>
      <c r="D51" s="319" t="n"/>
      <c r="E51" s="319" t="n"/>
      <c r="F51" s="319" t="n"/>
      <c r="G51" s="319" t="n"/>
      <c r="H51" s="319" t="n"/>
      <c r="I51" s="319" t="n"/>
      <c r="J51" s="319" t="n"/>
      <c r="K51" s="319" t="n"/>
      <c r="L51" s="319" t="n"/>
      <c r="M51" s="319" t="n"/>
      <c r="N51" s="319" t="n"/>
      <c r="O51" s="319" t="n"/>
      <c r="P51" s="246" t="n"/>
    </row>
    <row r="52" customFormat="1" s="247">
      <c r="B52" s="246" t="n"/>
      <c r="C52" s="779" t="inlineStr">
        <is>
          <t>NIVEL DE SEGREGACIÓN *</t>
        </is>
      </c>
      <c r="D52" s="805" t="n"/>
      <c r="E52" s="805" t="n"/>
      <c r="F52" s="805" t="n"/>
      <c r="G52" s="805" t="n"/>
      <c r="H52" s="805" t="n"/>
      <c r="I52" s="805" t="n"/>
      <c r="J52" s="805" t="n"/>
      <c r="K52" s="805" t="n"/>
      <c r="L52" s="805" t="n"/>
      <c r="M52" s="805" t="n"/>
      <c r="N52" s="805" t="n"/>
      <c r="O52" s="800" t="n"/>
      <c r="P52" s="246" t="n"/>
    </row>
    <row r="53" customFormat="1" s="247">
      <c r="B53" s="246" t="n"/>
      <c r="C53" s="571" t="inlineStr">
        <is>
          <t>UNIDAD SEGREGADA (Ej. Facultad, Programa Académico, Área)</t>
        </is>
      </c>
      <c r="D53" s="812" t="n"/>
      <c r="E53" s="812" t="n"/>
      <c r="F53" s="813" t="n"/>
      <c r="G53" s="781" t="inlineStr">
        <is>
          <t>RESULTADO</t>
        </is>
      </c>
      <c r="H53" s="820" t="n"/>
      <c r="I53" s="820" t="n"/>
      <c r="J53" s="821" t="n"/>
      <c r="K53" s="781" t="inlineStr">
        <is>
          <t>ANÁLISIS DE DATOS SEGREGADO</t>
        </is>
      </c>
      <c r="L53" s="820" t="n"/>
      <c r="M53" s="820" t="n"/>
      <c r="N53" s="820" t="n"/>
      <c r="O53" s="821" t="n"/>
      <c r="P53" s="246" t="n"/>
    </row>
    <row r="54" ht="78" customFormat="1" customHeight="1" s="247">
      <c r="B54" s="246" t="n"/>
      <c r="C54" s="572" t="inlineStr">
        <is>
          <t xml:space="preserve">GESTIÓN FORMACIÓN Y APRENDIZAJE
</t>
        </is>
      </c>
      <c r="D54" s="825" t="n"/>
      <c r="E54" s="825" t="n"/>
      <c r="F54" s="826" t="n"/>
      <c r="G54" s="626">
        <f>1-2/6</f>
        <v/>
      </c>
      <c r="H54" s="820" t="n"/>
      <c r="I54" s="820" t="n"/>
      <c r="J54" s="821" t="n"/>
      <c r="K54" s="776" t="inlineStr">
        <is>
          <t>Realizado el comparativo de las quejas mas reiterativas de dos trimestres se encontró que para el tercer trimestre de 2019 se recibieron 6 quejas y para el año 2020 tercer trimestre se recibieron 2, es decir, que disminuyeron 4 quejas para el proceso de gestión de formación y aprendizaje</t>
        </is>
      </c>
      <c r="L54" s="820" t="n"/>
      <c r="M54" s="820" t="n"/>
      <c r="N54" s="820" t="n"/>
      <c r="O54" s="821" t="n"/>
      <c r="P54" s="246" t="n"/>
    </row>
    <row r="55" ht="78" customFormat="1" customHeight="1" s="247">
      <c r="B55" s="246" t="n"/>
      <c r="C55" s="572" t="inlineStr">
        <is>
          <t xml:space="preserve">GESTIÓN DE PLANEACIÓN INSTITUCIONAL
</t>
        </is>
      </c>
      <c r="D55" s="825" t="n"/>
      <c r="E55" s="825" t="n"/>
      <c r="F55" s="826" t="n"/>
      <c r="G55" s="626">
        <f>1-0/4</f>
        <v/>
      </c>
      <c r="H55" s="820" t="n"/>
      <c r="I55" s="820" t="n"/>
      <c r="J55" s="821" t="n"/>
      <c r="K55" s="776" t="inlineStr">
        <is>
          <t>Realizado el comparativo de las quejas mas reiterativas de dos trimestres se encontró que para el tercer trimestre de 2019 se recibieron 4 quejas y para el año 2020 tercer trimestre NO se recibieron ninguna, es decir, que disminuyeron 4 quejas para el proceso de gestión de planeación institucional</t>
        </is>
      </c>
      <c r="L55" s="820" t="n"/>
      <c r="M55" s="820" t="n"/>
      <c r="N55" s="820" t="n"/>
      <c r="O55" s="821" t="n"/>
      <c r="P55" s="246" t="n"/>
    </row>
    <row r="56" customFormat="1" s="247">
      <c r="B56" s="246" t="n"/>
      <c r="C56" s="349" t="n"/>
      <c r="D56" s="131" t="n"/>
      <c r="E56" s="131" t="n"/>
      <c r="F56" s="131" t="n"/>
      <c r="G56" s="131" t="n"/>
      <c r="H56" s="131" t="n"/>
      <c r="I56" s="131" t="n"/>
      <c r="J56" s="131" t="n"/>
      <c r="K56" s="131" t="n"/>
      <c r="L56" s="131" t="n"/>
      <c r="M56" s="131" t="n"/>
      <c r="N56" s="131" t="n"/>
      <c r="O56" s="131" t="n"/>
      <c r="P56" s="246" t="n"/>
    </row>
    <row r="57" customFormat="1" s="247">
      <c r="B57" s="246" t="n"/>
      <c r="C57" s="349" t="n"/>
      <c r="D57" s="131" t="n"/>
      <c r="E57" s="131" t="n"/>
      <c r="F57" s="131" t="n"/>
      <c r="G57" s="131" t="n"/>
      <c r="H57" s="131" t="n"/>
      <c r="I57" s="131" t="n"/>
      <c r="J57" s="131" t="n"/>
      <c r="K57" s="131" t="n"/>
      <c r="L57" s="131" t="n"/>
      <c r="M57" s="131" t="n"/>
      <c r="N57" s="131" t="n"/>
      <c r="O57" s="131" t="n"/>
      <c r="P57" s="246" t="n"/>
    </row>
    <row r="58" customFormat="1" s="317">
      <c r="A58" s="316" t="n"/>
      <c r="B58" s="318" t="n"/>
      <c r="C58" s="349" t="n"/>
      <c r="D58" s="350" t="n"/>
      <c r="E58" s="350" t="n"/>
      <c r="F58" s="350" t="n"/>
      <c r="G58" s="350" t="n"/>
      <c r="H58" s="350" t="n"/>
      <c r="I58" s="350" t="n"/>
      <c r="J58" s="350" t="n"/>
      <c r="K58" s="350" t="n"/>
      <c r="L58" s="350" t="n"/>
      <c r="M58" s="350" t="n"/>
      <c r="N58" s="350" t="n"/>
      <c r="O58" s="350" t="n"/>
      <c r="P58" s="318" t="n"/>
      <c r="Q58" s="316" t="n"/>
      <c r="R58" s="316" t="n"/>
      <c r="S58" s="316" t="n"/>
      <c r="T58" s="316" t="n"/>
      <c r="U58" s="316" t="n"/>
      <c r="V58" s="316" t="n"/>
      <c r="W58" s="316" t="n"/>
      <c r="X58" s="316" t="n"/>
      <c r="Y58" s="316" t="n"/>
      <c r="Z58" s="316" t="n"/>
      <c r="AA58" s="316" t="n"/>
      <c r="AB58" s="316" t="n"/>
    </row>
    <row r="59" customFormat="1" s="317">
      <c r="A59" s="316" t="n"/>
      <c r="B59" s="318" t="n"/>
      <c r="C59" s="349" t="n"/>
      <c r="D59" s="350" t="n"/>
      <c r="E59" s="350" t="n"/>
      <c r="F59" s="350" t="n"/>
      <c r="G59" s="350" t="n"/>
      <c r="H59" s="350" t="n"/>
      <c r="I59" s="350" t="n"/>
      <c r="J59" s="350" t="n"/>
      <c r="K59" s="350" t="n"/>
      <c r="L59" s="350" t="n"/>
      <c r="M59" s="350" t="n"/>
      <c r="N59" s="350" t="n"/>
      <c r="O59" s="350" t="n"/>
      <c r="P59" s="318" t="n"/>
      <c r="Q59" s="316" t="n"/>
      <c r="R59" s="316" t="n"/>
      <c r="S59" s="316" t="n"/>
      <c r="T59" s="316" t="n"/>
      <c r="U59" s="316" t="n"/>
      <c r="V59" s="316" t="n"/>
      <c r="W59" s="316" t="n"/>
      <c r="X59" s="316" t="n"/>
      <c r="Y59" s="316" t="n"/>
      <c r="Z59" s="316" t="n"/>
      <c r="AA59" s="316" t="n"/>
      <c r="AB59" s="316" t="n"/>
    </row>
    <row r="60" customFormat="1" s="317">
      <c r="A60" s="316" t="n"/>
      <c r="B60" s="318" t="n"/>
      <c r="C60" s="349" t="n"/>
      <c r="D60" s="350" t="n"/>
      <c r="E60" s="350" t="n"/>
      <c r="F60" s="350" t="n"/>
      <c r="G60" s="350" t="n"/>
      <c r="H60" s="350" t="n"/>
      <c r="I60" s="350" t="n"/>
      <c r="J60" s="350" t="n"/>
      <c r="K60" s="350" t="n"/>
      <c r="L60" s="350" t="n"/>
      <c r="M60" s="350" t="n"/>
      <c r="N60" s="350" t="n"/>
      <c r="O60" s="350" t="n"/>
      <c r="P60" s="318" t="n"/>
      <c r="Q60" s="316" t="n"/>
      <c r="R60" s="316" t="n"/>
      <c r="S60" s="316" t="n"/>
      <c r="T60" s="316" t="n"/>
      <c r="U60" s="316" t="n"/>
      <c r="V60" s="316" t="n"/>
      <c r="W60" s="316" t="n"/>
      <c r="X60" s="316" t="n"/>
      <c r="Y60" s="316" t="n"/>
      <c r="Z60" s="316" t="n"/>
      <c r="AA60" s="316" t="n"/>
      <c r="AB60" s="316" t="n"/>
    </row>
    <row r="63" customFormat="1" s="260">
      <c r="C63" s="259" t="n"/>
      <c r="D63" s="259" t="n"/>
      <c r="E63" s="259" t="n"/>
      <c r="F63" s="259" t="n"/>
      <c r="G63" s="259" t="n"/>
      <c r="H63" s="259" t="n"/>
      <c r="I63" s="259" t="n"/>
      <c r="J63" s="259" t="n"/>
      <c r="K63" s="259" t="n"/>
      <c r="L63" s="259" t="n"/>
      <c r="M63" s="259" t="n"/>
      <c r="N63" s="259" t="n"/>
      <c r="O63" s="259" t="n"/>
    </row>
    <row r="64" customFormat="1" s="260">
      <c r="C64" s="259" t="n"/>
      <c r="D64" s="259" t="n"/>
      <c r="E64" s="259" t="n"/>
      <c r="F64" s="259" t="n"/>
      <c r="G64" s="259" t="n"/>
      <c r="H64" s="259" t="n"/>
      <c r="I64" s="259" t="n"/>
      <c r="J64" s="259" t="n"/>
      <c r="K64" s="259" t="n"/>
      <c r="L64" s="259" t="n"/>
      <c r="M64" s="259" t="n"/>
      <c r="N64" s="259" t="n"/>
      <c r="O64" s="259" t="n"/>
    </row>
    <row r="65" customFormat="1" s="260">
      <c r="C65" s="259" t="n"/>
      <c r="D65" s="259" t="n"/>
      <c r="E65" s="259" t="n"/>
      <c r="F65" s="259" t="n"/>
      <c r="G65" s="259" t="n"/>
      <c r="H65" s="259" t="n"/>
      <c r="I65" s="259" t="n"/>
      <c r="J65" s="259" t="n"/>
      <c r="K65" s="259" t="n"/>
      <c r="L65" s="259" t="n"/>
      <c r="M65" s="259" t="n"/>
      <c r="N65" s="259" t="n"/>
      <c r="O65" s="259"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355" t="inlineStr">
        <is>
          <t>Estratégico</t>
        </is>
      </c>
      <c r="H69" s="262" t="n"/>
      <c r="I69" s="262" t="n"/>
      <c r="J69" s="355" t="inlineStr">
        <is>
          <t>Eficacia</t>
        </is>
      </c>
      <c r="K69" s="259" t="n"/>
      <c r="L69" s="259" t="n"/>
      <c r="M69" s="259" t="n"/>
      <c r="N69" s="259" t="n"/>
      <c r="O69" s="259" t="n"/>
    </row>
    <row r="70" customFormat="1" s="260">
      <c r="C70" s="259" t="n"/>
      <c r="D70" s="259" t="n"/>
      <c r="E70" s="259" t="n"/>
      <c r="F70" s="259" t="n"/>
      <c r="G70" s="355" t="inlineStr">
        <is>
          <t>Misional</t>
        </is>
      </c>
      <c r="H70" s="262" t="n"/>
      <c r="I70" s="262" t="n"/>
      <c r="J70" s="355" t="inlineStr">
        <is>
          <t>Eficiencia</t>
        </is>
      </c>
      <c r="K70" s="259" t="n"/>
      <c r="L70" s="259" t="n"/>
      <c r="M70" s="259" t="n"/>
      <c r="N70" s="259" t="n"/>
      <c r="O70" s="259" t="n"/>
    </row>
    <row r="71" customFormat="1" s="260">
      <c r="C71" s="259" t="n"/>
      <c r="D71" s="259" t="n"/>
      <c r="E71" s="259" t="n"/>
      <c r="F71" s="259" t="n"/>
      <c r="G71" s="355" t="inlineStr">
        <is>
          <t>Apoyo</t>
        </is>
      </c>
      <c r="H71" s="262" t="n"/>
      <c r="I71" s="262" t="n"/>
      <c r="J71" s="355" t="inlineStr">
        <is>
          <t>Acreditación</t>
        </is>
      </c>
      <c r="K71" s="259" t="n"/>
      <c r="L71" s="259" t="n"/>
      <c r="M71" s="259" t="n"/>
      <c r="N71" s="259" t="n"/>
      <c r="O71" s="259" t="n"/>
    </row>
    <row r="72" customFormat="1" s="260">
      <c r="C72" s="259" t="n"/>
      <c r="D72" s="259" t="n"/>
      <c r="E72" s="259" t="n"/>
      <c r="F72" s="259" t="n"/>
      <c r="G72" s="355" t="inlineStr">
        <is>
          <t>Seguimiento, Medición, Análisis y Evaluación</t>
        </is>
      </c>
      <c r="H72" s="262" t="n"/>
      <c r="I72" s="262" t="n"/>
      <c r="J72" s="355" t="inlineStr">
        <is>
          <t>Positiva</t>
        </is>
      </c>
      <c r="K72" s="259" t="n"/>
      <c r="L72" s="259" t="n"/>
      <c r="M72" s="259" t="n"/>
      <c r="N72" s="259" t="n"/>
      <c r="O72" s="259" t="n"/>
    </row>
    <row r="73" customFormat="1" s="260">
      <c r="C73" s="259" t="n"/>
      <c r="D73" s="259" t="n"/>
      <c r="E73" s="259" t="n"/>
      <c r="F73" s="259" t="n"/>
      <c r="G73" s="355" t="inlineStr">
        <is>
          <t>Direccionamiento Estratégico</t>
        </is>
      </c>
      <c r="H73" s="262" t="n"/>
      <c r="I73" s="262" t="n"/>
      <c r="J73" s="355" t="inlineStr">
        <is>
          <t>Negativa</t>
        </is>
      </c>
      <c r="K73" s="259" t="n"/>
      <c r="L73" s="259" t="n"/>
      <c r="M73" s="259" t="n"/>
      <c r="N73" s="259" t="n"/>
      <c r="O73" s="259" t="n"/>
    </row>
    <row r="74" customFormat="1" s="260">
      <c r="C74" s="259" t="n"/>
      <c r="D74" s="259" t="n"/>
      <c r="E74" s="259" t="n"/>
      <c r="F74" s="259" t="n"/>
      <c r="G74" s="355" t="inlineStr">
        <is>
          <t>Planeación Institucional</t>
        </is>
      </c>
      <c r="H74" s="262" t="n"/>
      <c r="I74" s="262" t="n"/>
      <c r="J74" s="355" t="inlineStr">
        <is>
          <t>Por Unidad Regional</t>
        </is>
      </c>
      <c r="K74" s="259" t="n"/>
      <c r="L74" s="259" t="n"/>
      <c r="M74" s="259" t="n"/>
      <c r="N74" s="259" t="n"/>
      <c r="O74" s="259" t="n"/>
    </row>
    <row r="75" customFormat="1" s="260">
      <c r="C75" s="259" t="n"/>
      <c r="D75" s="259" t="n"/>
      <c r="E75" s="259" t="n"/>
      <c r="F75" s="259" t="n"/>
      <c r="G75" s="355" t="inlineStr">
        <is>
          <t>Proyectos Especiales y Relaciones Interinstitucionales</t>
        </is>
      </c>
      <c r="H75" s="262" t="n"/>
      <c r="I75" s="262" t="n"/>
      <c r="J75" s="355" t="inlineStr">
        <is>
          <t>Por Facultad</t>
        </is>
      </c>
      <c r="K75" s="259" t="n"/>
      <c r="L75" s="259" t="n"/>
      <c r="M75" s="259" t="n"/>
      <c r="N75" s="259" t="n"/>
      <c r="O75" s="259" t="n"/>
    </row>
    <row r="76" customFormat="1" s="260">
      <c r="C76" s="259" t="n"/>
      <c r="D76" s="259" t="n"/>
      <c r="E76" s="259" t="n"/>
      <c r="F76" s="259" t="n"/>
      <c r="G76" s="355" t="inlineStr">
        <is>
          <t>Sistemas Integrados</t>
        </is>
      </c>
      <c r="H76" s="262" t="n"/>
      <c r="I76" s="262" t="n"/>
      <c r="J76" s="355" t="inlineStr">
        <is>
          <t>Por Programa Académico</t>
        </is>
      </c>
      <c r="K76" s="259" t="n"/>
      <c r="L76" s="259" t="n"/>
      <c r="M76" s="259" t="n"/>
      <c r="N76" s="259" t="n"/>
      <c r="O76" s="259" t="n"/>
    </row>
    <row r="77" customFormat="1" s="260">
      <c r="C77" s="259" t="n"/>
      <c r="D77" s="259" t="n"/>
      <c r="E77" s="259" t="n"/>
      <c r="F77" s="259" t="n"/>
      <c r="G77" s="355" t="inlineStr">
        <is>
          <t>Autoevaluación y Acreditación</t>
        </is>
      </c>
      <c r="H77" s="262" t="n"/>
      <c r="I77" s="262" t="n"/>
      <c r="J77" s="355" t="inlineStr">
        <is>
          <t>Por área</t>
        </is>
      </c>
      <c r="K77" s="259" t="n"/>
      <c r="L77" s="259" t="n"/>
      <c r="M77" s="259" t="n"/>
      <c r="N77" s="259" t="n"/>
      <c r="O77" s="259" t="n"/>
    </row>
    <row r="78" customFormat="1" s="260">
      <c r="C78" s="259" t="n"/>
      <c r="D78" s="259" t="n"/>
      <c r="E78" s="259" t="n"/>
      <c r="F78" s="259" t="n"/>
      <c r="G78" s="355" t="inlineStr">
        <is>
          <t>Comunicaciones</t>
        </is>
      </c>
      <c r="H78" s="262" t="n"/>
      <c r="I78" s="262" t="n"/>
      <c r="J78" s="355" t="inlineStr">
        <is>
          <t>Por Laboratorio</t>
        </is>
      </c>
      <c r="K78" s="259" t="n"/>
      <c r="L78" s="259" t="n"/>
      <c r="M78" s="259" t="n"/>
      <c r="N78" s="259" t="n"/>
      <c r="O78" s="259" t="n"/>
    </row>
    <row r="79" customFormat="1" s="260">
      <c r="C79" s="259" t="n"/>
      <c r="D79" s="259" t="n"/>
      <c r="E79" s="259" t="n"/>
      <c r="F79" s="259" t="n"/>
      <c r="G79" s="355" t="inlineStr">
        <is>
          <t>Formación y Aprendizaje</t>
        </is>
      </c>
      <c r="H79" s="262" t="n"/>
      <c r="I79" s="262" t="n"/>
      <c r="J79" s="355" t="inlineStr">
        <is>
          <t>Otros</t>
        </is>
      </c>
      <c r="K79" s="259" t="n"/>
      <c r="L79" s="259" t="n"/>
      <c r="M79" s="259" t="n"/>
      <c r="N79" s="259" t="n"/>
      <c r="O79" s="259" t="n"/>
    </row>
    <row r="80" customFormat="1" s="260">
      <c r="C80" s="259" t="n"/>
      <c r="D80" s="259" t="n"/>
      <c r="E80" s="259" t="n"/>
      <c r="F80" s="259" t="n"/>
      <c r="G80" s="355" t="inlineStr">
        <is>
          <t>Ciencia, Tecnología e Innovación</t>
        </is>
      </c>
      <c r="H80" s="262" t="n"/>
      <c r="I80" s="262" t="n"/>
      <c r="J80" s="355" t="inlineStr">
        <is>
          <t>No Aplica</t>
        </is>
      </c>
      <c r="K80" s="259" t="n"/>
      <c r="L80" s="259" t="n"/>
      <c r="M80" s="259" t="n"/>
      <c r="N80" s="259" t="n"/>
      <c r="O80" s="259" t="n"/>
    </row>
    <row r="81">
      <c r="G81" s="355" t="inlineStr">
        <is>
          <t>Interacción Social Universitaria</t>
        </is>
      </c>
      <c r="H81" s="262" t="n"/>
      <c r="I81" s="262" t="n"/>
      <c r="J81" s="262" t="n"/>
      <c r="K81" s="259" t="n"/>
      <c r="L81" s="259" t="n"/>
    </row>
    <row r="82">
      <c r="G82" s="355" t="inlineStr">
        <is>
          <t>Bienestar Universitario</t>
        </is>
      </c>
      <c r="H82" s="262" t="n"/>
      <c r="I82" s="262" t="n"/>
      <c r="J82" s="262" t="n"/>
      <c r="K82" s="259" t="n"/>
      <c r="L82" s="259" t="n"/>
    </row>
    <row r="83">
      <c r="G83" s="355" t="inlineStr">
        <is>
          <t>Admisiones y Registro</t>
        </is>
      </c>
      <c r="H83" s="262" t="n"/>
      <c r="I83" s="262" t="n"/>
      <c r="J83" s="262" t="n"/>
      <c r="K83" s="259" t="n"/>
      <c r="L83" s="259" t="n"/>
    </row>
    <row r="84">
      <c r="G84" s="355" t="inlineStr">
        <is>
          <t>Graduados</t>
        </is>
      </c>
      <c r="H84" s="262" t="n"/>
      <c r="I84" s="262" t="n"/>
      <c r="J84" s="262" t="n"/>
      <c r="K84" s="259" t="n"/>
      <c r="L84" s="259" t="n"/>
    </row>
    <row r="85">
      <c r="G85" s="355" t="inlineStr">
        <is>
          <t>Dialogando con el Mundo</t>
        </is>
      </c>
      <c r="H85" s="262" t="n"/>
      <c r="I85" s="262" t="n"/>
      <c r="J85" s="262" t="n"/>
      <c r="K85" s="259" t="n"/>
      <c r="L85" s="259" t="n"/>
    </row>
    <row r="86">
      <c r="G86" s="355" t="inlineStr">
        <is>
          <t>Talento Humano</t>
        </is>
      </c>
      <c r="H86" s="262" t="n"/>
      <c r="I86" s="262" t="n"/>
      <c r="J86" s="262" t="n"/>
      <c r="K86" s="259" t="n"/>
      <c r="L86" s="259" t="n"/>
    </row>
    <row r="87">
      <c r="G87" s="355" t="inlineStr">
        <is>
          <t>Jurídica</t>
        </is>
      </c>
      <c r="H87" s="262" t="n"/>
      <c r="I87" s="262" t="n"/>
      <c r="J87" s="262" t="n"/>
      <c r="K87" s="259" t="n"/>
      <c r="L87" s="259" t="n"/>
    </row>
    <row r="88">
      <c r="G88" s="355" t="inlineStr">
        <is>
          <t>Financiera</t>
        </is>
      </c>
      <c r="H88" s="262" t="n"/>
      <c r="I88" s="262" t="n"/>
      <c r="J88" s="262" t="n"/>
      <c r="K88" s="259" t="n"/>
      <c r="L88" s="259" t="n"/>
    </row>
    <row r="89">
      <c r="G89" s="355" t="inlineStr">
        <is>
          <t>Sistemas y Tecnología</t>
        </is>
      </c>
      <c r="H89" s="262" t="n"/>
      <c r="I89" s="262" t="n"/>
      <c r="J89" s="262" t="n"/>
      <c r="K89" s="259" t="n"/>
      <c r="L89" s="259" t="n"/>
    </row>
    <row r="90">
      <c r="G90" s="355" t="inlineStr">
        <is>
          <t>Bienes y Servicios</t>
        </is>
      </c>
      <c r="H90" s="262" t="n"/>
      <c r="I90" s="262" t="n"/>
      <c r="J90" s="262" t="n"/>
      <c r="K90" s="259" t="n"/>
      <c r="L90" s="259" t="n"/>
    </row>
    <row r="91">
      <c r="G91" s="355" t="inlineStr">
        <is>
          <t>Documental</t>
        </is>
      </c>
      <c r="H91" s="262" t="n"/>
      <c r="I91" s="262" t="n"/>
      <c r="J91" s="262" t="n"/>
    </row>
    <row r="92">
      <c r="G92" s="355" t="inlineStr">
        <is>
          <t>Apoyo Académico</t>
        </is>
      </c>
      <c r="H92" s="262" t="n"/>
      <c r="I92" s="262" t="n"/>
      <c r="J92" s="262" t="n"/>
    </row>
    <row r="93">
      <c r="G93" s="355" t="inlineStr">
        <is>
          <t>Control Interno</t>
        </is>
      </c>
      <c r="H93" s="262" t="n"/>
      <c r="I93" s="262" t="n"/>
      <c r="J93" s="262" t="n"/>
    </row>
    <row r="94">
      <c r="G94" s="355" t="inlineStr">
        <is>
          <t>Control Disciplinario</t>
        </is>
      </c>
      <c r="H94" s="262" t="n"/>
      <c r="I94" s="262" t="n"/>
      <c r="J94" s="262" t="n"/>
    </row>
    <row r="95">
      <c r="G95" s="355" t="inlineStr">
        <is>
          <t>Servicio de Atención al Ciudadano</t>
        </is>
      </c>
      <c r="H95" s="262" t="n"/>
      <c r="I95" s="262" t="n"/>
      <c r="J95" s="262" t="n"/>
    </row>
  </sheetData>
  <sheetProtection selectLockedCells="0" selectUnlockedCells="0" algorithmName="SHA-512" sheet="1" objects="1" insertRows="1" insertHyperlinks="1" autoFilter="1" scenarios="1" formatColumns="1" deleteColumns="1" insertColumns="1" pivotTables="1" deleteRows="1" formatCells="1" saltValue="CAhJm2/u+Zm6K+ufBhmR8Q==" formatRows="1" sort="1" spinCount="100000" hashValue="szIptiR5uUMHPRGdw6BXXc0KTnik6bPGnFm7SabAvW2p8IfR6vgK4dH2a9t4rKo8hJzOcTRvW44C4Lx99Dhpog=="/>
  <mergeCells count="69">
    <mergeCell ref="L17:M17"/>
    <mergeCell ref="C24:D24"/>
    <mergeCell ref="C52:O52"/>
    <mergeCell ref="C27:I42"/>
    <mergeCell ref="L23:M24"/>
    <mergeCell ref="J27:O27"/>
    <mergeCell ref="G55:J55"/>
    <mergeCell ref="N23:O24"/>
    <mergeCell ref="C14:D14"/>
    <mergeCell ref="M7:O7"/>
    <mergeCell ref="G54:J54"/>
    <mergeCell ref="K54:O54"/>
    <mergeCell ref="E5:L5"/>
    <mergeCell ref="E14:O14"/>
    <mergeCell ref="M6:O6"/>
    <mergeCell ref="H20:I22"/>
    <mergeCell ref="K55:O55"/>
    <mergeCell ref="P27:P28"/>
    <mergeCell ref="C10:O11"/>
    <mergeCell ref="C53:F53"/>
    <mergeCell ref="C20:D22"/>
    <mergeCell ref="J41:O41"/>
    <mergeCell ref="B2:C4"/>
    <mergeCell ref="E12:H12"/>
    <mergeCell ref="P17:P18"/>
    <mergeCell ref="E19:F19"/>
    <mergeCell ref="E7:L8"/>
    <mergeCell ref="J35:O39"/>
    <mergeCell ref="G19:K19"/>
    <mergeCell ref="M8:O8"/>
    <mergeCell ref="C15:O15"/>
    <mergeCell ref="E13:O13"/>
    <mergeCell ref="G18:K18"/>
    <mergeCell ref="H17:I17"/>
    <mergeCell ref="N17:O17"/>
    <mergeCell ref="C12:D12"/>
    <mergeCell ref="I12:J12"/>
    <mergeCell ref="K12:O12"/>
    <mergeCell ref="J20:K22"/>
    <mergeCell ref="J28:O33"/>
    <mergeCell ref="J42:O42"/>
    <mergeCell ref="J23:K24"/>
    <mergeCell ref="C18:D19"/>
    <mergeCell ref="H23:I24"/>
    <mergeCell ref="E6:L6"/>
    <mergeCell ref="C26:O26"/>
    <mergeCell ref="C54:F54"/>
    <mergeCell ref="C5:D8"/>
    <mergeCell ref="C23:D23"/>
    <mergeCell ref="C17:D17"/>
    <mergeCell ref="C55:F55"/>
    <mergeCell ref="C16:O16"/>
    <mergeCell ref="E24:G24"/>
    <mergeCell ref="C44:O44"/>
    <mergeCell ref="N18:O19"/>
    <mergeCell ref="G53:J53"/>
    <mergeCell ref="C9:O9"/>
    <mergeCell ref="K53:O53"/>
    <mergeCell ref="E23:G23"/>
    <mergeCell ref="M5:O5"/>
    <mergeCell ref="L18:M19"/>
    <mergeCell ref="L20:O20"/>
    <mergeCell ref="J40:O40"/>
    <mergeCell ref="E17:G17"/>
    <mergeCell ref="C13:D13"/>
    <mergeCell ref="E18:F18"/>
    <mergeCell ref="E20:G22"/>
    <mergeCell ref="J17:K17"/>
    <mergeCell ref="J34:O34"/>
  </mergeCells>
  <dataValidations count="5">
    <dataValidation sqref="E13:O13" showDropDown="0" showInputMessage="1" showErrorMessage="1" allowBlank="1" type="list">
      <formula1>$G$73:$G$95</formula1>
    </dataValidation>
    <dataValidation sqref="E12:H12" showDropDown="0" showInputMessage="1" showErrorMessage="1" allowBlank="1" type="list">
      <formula1>$G$69:$G$72</formula1>
    </dataValidation>
    <dataValidation sqref="J17:K17" showDropDown="0" showInputMessage="1" showErrorMessage="1" allowBlank="1" type="list">
      <formula1>$J$69:$J$71</formula1>
    </dataValidation>
    <dataValidation sqref="J20:K22" showDropDown="0" showInputMessage="1" showErrorMessage="1" allowBlank="1" type="list">
      <formula1>$J$74:$J$80</formula1>
    </dataValidation>
    <dataValidation sqref="E20:G22" showDropDown="0" showInputMessage="1" showErrorMessage="1" allowBlank="1" type="list">
      <formula1>$J$72:$J$73</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77.xml><?xml version="1.0" encoding="utf-8"?>
<worksheet xmlns="http://schemas.openxmlformats.org/spreadsheetml/2006/main">
  <sheetPr>
    <tabColor rgb="FFEDE394"/>
    <outlinePr summaryBelow="1" summaryRight="1"/>
    <pageSetUpPr fitToPage="1"/>
  </sheetPr>
  <dimension ref="A1:AB98"/>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Seguimiento, Medición, Análisis y Evaluación</t>
        </is>
      </c>
      <c r="F12" s="801" t="n"/>
      <c r="G12" s="801" t="n"/>
      <c r="H12" s="802" t="n"/>
      <c r="I12" s="763" t="inlineStr">
        <is>
          <t>NOMBRE DEL INDICADOR</t>
        </is>
      </c>
      <c r="J12" s="802" t="n"/>
      <c r="K12" s="463" t="inlineStr">
        <is>
          <t>Eficiencia en el tiempo de respuestas de derechos de petición, quejas, reclamos, sugerencias y denuncias.</t>
        </is>
      </c>
      <c r="L12" s="801" t="n"/>
      <c r="M12" s="801" t="n"/>
      <c r="N12" s="801" t="n"/>
      <c r="O12" s="802" t="n"/>
      <c r="P12" s="245" t="n"/>
    </row>
    <row r="13" customFormat="1" s="243">
      <c r="B13" s="245" t="n"/>
      <c r="C13" s="684" t="inlineStr">
        <is>
          <t>PROCESO GESTIÓN</t>
        </is>
      </c>
      <c r="D13" s="802" t="n"/>
      <c r="E13" s="706" t="inlineStr">
        <is>
          <t>Servicio de Atención al Ciudadano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Gestor Servicio de Atención al Ciudadano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Eficiencia</t>
        </is>
      </c>
      <c r="K17" s="802" t="n"/>
      <c r="L17" s="684" t="inlineStr">
        <is>
          <t>META ANUAL</t>
        </is>
      </c>
      <c r="M17" s="802" t="n"/>
      <c r="N17" s="545" t="n">
        <v>0.8</v>
      </c>
      <c r="O17" s="802" t="n"/>
      <c r="P17" s="544" t="n"/>
    </row>
    <row r="18" ht="15.75" customFormat="1" customHeight="1" s="243">
      <c r="B18" s="245" t="n"/>
      <c r="C18" s="684" t="inlineStr">
        <is>
          <t>FORMULA</t>
        </is>
      </c>
      <c r="D18" s="800" t="n"/>
      <c r="E18" s="684" t="inlineStr">
        <is>
          <t>NUMERADOR</t>
        </is>
      </c>
      <c r="F18" s="802" t="n"/>
      <c r="G18" s="762" t="inlineStr">
        <is>
          <t># de DP- D- Q-R-S resueltas en 13 o menos días *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 xml:space="preserve"># total de DP-D-Q-R-S </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- 50%</t>
        </is>
      </c>
      <c r="M22" s="328" t="inlineStr">
        <is>
          <t>51% - 70%</t>
        </is>
      </c>
      <c r="N22" s="329" t="inlineStr">
        <is>
          <t>71% - 80%</t>
        </is>
      </c>
      <c r="O22" s="255" t="inlineStr">
        <is>
          <t>81% - 100%</t>
        </is>
      </c>
      <c r="P22" s="245" t="n"/>
    </row>
    <row r="23" ht="26.25" customFormat="1" customHeight="1" s="243">
      <c r="B23" s="245" t="n"/>
      <c r="C23" s="684" t="inlineStr">
        <is>
          <t>ORIGEN DE DATOS NUMERADOR</t>
        </is>
      </c>
      <c r="D23" s="802" t="n"/>
      <c r="E23" s="475" t="inlineStr">
        <is>
          <t>Aplicativo SAIC - Tabla Excel</t>
        </is>
      </c>
      <c r="F23" s="801" t="n"/>
      <c r="G23" s="802" t="n"/>
      <c r="H23" s="818" t="inlineStr">
        <is>
          <t>FRECUENCIA DE LA MEDICIÓN</t>
        </is>
      </c>
      <c r="I23" s="800" t="n"/>
      <c r="J23" s="762" t="inlineStr">
        <is>
          <t>TRIMESTRAL</t>
        </is>
      </c>
      <c r="K23" s="800" t="n"/>
      <c r="L23" s="684" t="inlineStr">
        <is>
          <t>FRECUENCIA DE RESULTADO</t>
        </is>
      </c>
      <c r="M23" s="800" t="n"/>
      <c r="N23" s="762" t="inlineStr">
        <is>
          <t>TRIMESTRAL</t>
        </is>
      </c>
      <c r="O23" s="800" t="n"/>
      <c r="P23" s="245" t="n"/>
    </row>
    <row r="24" ht="26.25" customFormat="1" customHeight="1" s="243">
      <c r="B24" s="245" t="n"/>
      <c r="C24" s="684" t="inlineStr">
        <is>
          <t>ORIGEN DE DATOS DENOMINADOR</t>
        </is>
      </c>
      <c r="D24" s="802" t="n"/>
      <c r="E24" s="475" t="inlineStr">
        <is>
          <t>Aplicativo SAIC - Tabla Excel</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63.75" customFormat="1" customHeight="1" s="243">
      <c r="B28" s="245" t="n"/>
      <c r="C28" s="803" t="n"/>
      <c r="I28" s="804" t="n"/>
      <c r="J28" s="394" t="inlineStr">
        <is>
          <t xml:space="preserve">III TRIMESTRE
Teniendo en cuenta el reportes generado en el tercer trimestre de 2020, que corresponde del 1 de julio al 30 de septiembre del presente año, donde se identifica el numero de días hábiles que el funcionario competente se demora para dar respuesta basado en la ley 1437 de 2011 como también el decreto 491 de 2020 donde manifiesta la ampliación en tiempo de respuesta de los derechos de petición, quejas, reclamos, denuncias y sugerencias a 30 días hábiles.
Una vez identificado el numero de días que los funcionarios de la Universidad de Cundinamarca se demoraron en dar respuesta se tiene como resultado que de las 260 solicitudes como derechos de petición, quejas, reclamos, denuncias y sugerencias instaurados por la ciudadanía  se evidencio un total de 207 solicitudes atendidas y resueltas antes de los 15 días hábiles que manifiesta la ley 1437 de 2011,  donde se identifico que en la mayoría fueron resueltas a los 13 días hábiles, esto se ha logrado teniendo en cuenta que el sistema de atención e información al ciudadano genera una notificación de alerta cada tercer día, sin embargo, adicional a estas notificaciones se envían correos a los funcionarios competentes con un cuadro donde se especifica las peticiones pendientes por dar respuesta y el tiempo que tiene como máximo.
como resultado a este análisis se obtuvo un porcentaje del 80%  igual a la meta establecida para este indicador. 
</t>
        </is>
      </c>
      <c r="O28" s="804" t="n"/>
    </row>
    <row r="29" ht="57" customFormat="1" customHeight="1" s="243">
      <c r="B29" s="245" t="n"/>
      <c r="C29" s="803" t="n"/>
      <c r="I29" s="804" t="n"/>
      <c r="O29" s="804" t="n"/>
      <c r="P29" s="245" t="n"/>
    </row>
    <row r="30" ht="55.5" customFormat="1" customHeight="1" s="243">
      <c r="B30" s="245" t="n"/>
      <c r="C30" s="803" t="n"/>
      <c r="I30" s="804" t="n"/>
      <c r="O30" s="804" t="n"/>
      <c r="P30" s="245" t="n"/>
    </row>
    <row r="31" ht="50.25" customFormat="1" customHeight="1" s="243">
      <c r="B31" s="245" t="n"/>
      <c r="C31" s="803" t="n"/>
      <c r="I31" s="804" t="n"/>
      <c r="O31" s="804" t="n"/>
      <c r="P31" s="245" t="n"/>
    </row>
    <row r="32" ht="57.75" customFormat="1" customHeight="1" s="243">
      <c r="B32" s="245" t="n"/>
      <c r="C32" s="803" t="n"/>
      <c r="I32" s="804" t="n"/>
      <c r="O32" s="804" t="n"/>
      <c r="P32" s="245" t="n"/>
    </row>
    <row r="33" ht="19.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21.75" customFormat="1" customHeight="1" s="243">
      <c r="B35" s="245" t="n"/>
      <c r="C35" s="803" t="n"/>
      <c r="I35" s="804" t="n"/>
      <c r="J35" s="394" t="inlineStr">
        <is>
          <t>TERCER TRIMESTRE 2020
1. se hace seguimiento constante de las solicitudes allegadas a la oficina de servicio de atención al ciudadano, mediante notificación cada tercer día a los correos institucionales de los funcionarios competentes como también desde el sistema de atención e información al ciudadano (SAIC) donde se envía alertas de las peticiones que tienen pendientes por atender.
2. Como refuerzo a las notificaciones del SAIC, se envía correos a los funcionarios competentes anexando un cuadro dende se relaciona las peticiones que no se han dado respuesta y el tiempo máximo que tiene para responder.</t>
        </is>
      </c>
      <c r="O35" s="804" t="n"/>
      <c r="P35" s="245" t="n"/>
    </row>
    <row r="36" ht="22.5" customFormat="1" customHeight="1" s="243">
      <c r="B36" s="245" t="n"/>
      <c r="C36" s="803" t="n"/>
      <c r="I36" s="804" t="n"/>
      <c r="O36" s="804" t="n"/>
      <c r="P36" s="245" t="n"/>
    </row>
    <row r="37" ht="12" customFormat="1" customHeight="1" s="243">
      <c r="B37" s="245" t="n"/>
      <c r="C37" s="803" t="n"/>
      <c r="I37" s="804" t="n"/>
      <c r="O37" s="804" t="n"/>
      <c r="P37" s="245" t="n"/>
    </row>
    <row r="38" ht="15.75" customFormat="1" customHeight="1" s="243">
      <c r="B38" s="245" t="n"/>
      <c r="C38" s="803" t="n"/>
      <c r="I38" s="804" t="n"/>
      <c r="O38" s="804" t="n"/>
      <c r="P38" s="245" t="n"/>
    </row>
    <row r="39" ht="20.25" customFormat="1" customHeight="1" s="243">
      <c r="B39" s="245" t="n"/>
      <c r="C39" s="803" t="n"/>
      <c r="I39" s="804" t="n"/>
      <c r="O39" s="804" t="n"/>
      <c r="P39" s="245" t="n"/>
    </row>
    <row r="40" ht="39"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45" customFormat="1" customHeight="1" s="247">
      <c r="B47" s="246" t="n"/>
      <c r="C47" s="763">
        <f>G18</f>
        <v/>
      </c>
      <c r="D47" s="762" t="n"/>
      <c r="E47" s="762" t="n"/>
      <c r="F47" s="762" t="n">
        <v>207</v>
      </c>
      <c r="G47" s="762" t="n"/>
      <c r="H47" s="762" t="n"/>
      <c r="I47" s="762" t="n"/>
      <c r="J47" s="762" t="n"/>
      <c r="K47" s="762" t="n"/>
      <c r="L47" s="762" t="n"/>
      <c r="M47" s="762" t="n"/>
      <c r="N47" s="762" t="n"/>
      <c r="O47" s="762" t="n"/>
      <c r="P47" s="246" t="n"/>
    </row>
    <row r="48" ht="29.25" customFormat="1" customHeight="1" s="247">
      <c r="B48" s="246" t="n"/>
      <c r="C48" s="763">
        <f>G19</f>
        <v/>
      </c>
      <c r="D48" s="762" t="n"/>
      <c r="E48" s="762" t="n"/>
      <c r="F48" s="762" t="n">
        <v>260</v>
      </c>
      <c r="G48" s="762" t="n"/>
      <c r="H48" s="762" t="n"/>
      <c r="I48" s="762" t="n"/>
      <c r="J48" s="762" t="n"/>
      <c r="K48" s="762" t="n"/>
      <c r="L48" s="762" t="n"/>
      <c r="M48" s="762" t="n"/>
      <c r="N48" s="762" t="n"/>
      <c r="O48" s="762" t="n"/>
      <c r="P48" s="248" t="n"/>
    </row>
    <row r="49" customFormat="1" s="247">
      <c r="B49" s="246" t="n"/>
      <c r="C49" s="344" t="inlineStr">
        <is>
          <t xml:space="preserve">VALOR </t>
        </is>
      </c>
      <c r="D49" s="265" t="n"/>
      <c r="E49" s="265" t="n"/>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4Ql0ZwFg16h6pIIdC2Am8g==" formatRows="1" sort="1" spinCount="100000" hashValue="HyF27s3WW+4II2AIpVs6Yws27m+sGbhq1ycE69+2mTgVIjZ8LkBRrbi7YnuWCm8qDc8Wy4AcVrSdO6aYwij3aA=="/>
  <mergeCells count="84">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78.xml><?xml version="1.0" encoding="utf-8"?>
<worksheet xmlns="http://schemas.openxmlformats.org/spreadsheetml/2006/main">
  <sheetPr codeName="Hoja50">
    <tabColor rgb="FFD5CA3D"/>
    <outlinePr summaryBelow="1" summaryRight="1"/>
    <pageSetUpPr/>
  </sheetPr>
  <dimension ref="A2:AB115"/>
  <sheetViews>
    <sheetView zoomScale="80" zoomScaleNormal="80" workbookViewId="0">
      <selection activeCell="C10" sqref="C10:O11"/>
    </sheetView>
  </sheetViews>
  <sheetFormatPr baseColWidth="10" defaultColWidth="11.42578125" defaultRowHeight="15"/>
  <cols>
    <col width="4" customWidth="1" style="316" min="1" max="1"/>
    <col width="6.42578125" customWidth="1" style="316" min="2" max="2"/>
    <col width="25.140625" customWidth="1" style="316" min="3" max="3"/>
    <col width="15.140625" customWidth="1" style="316" min="4" max="4"/>
    <col width="12.7109375" customWidth="1" style="316" min="5" max="5"/>
    <col width="15.140625" customWidth="1" style="316" min="6" max="6"/>
    <col width="14" customWidth="1" style="316" min="7" max="7"/>
    <col width="11.42578125" customWidth="1" style="316" min="8" max="8"/>
    <col width="12.85546875" customWidth="1" style="316" min="9" max="9"/>
    <col width="15.5703125" customWidth="1" style="316" min="10" max="10"/>
    <col width="14.42578125" customWidth="1" style="316" min="11" max="11"/>
    <col width="15.28515625" customWidth="1" style="316" min="12" max="15"/>
    <col width="6.42578125" customWidth="1" style="316" min="16" max="16"/>
    <col width="11.42578125" customWidth="1" style="316" min="17" max="28"/>
    <col width="11.42578125" customWidth="1" style="317" min="29" max="16384"/>
  </cols>
  <sheetData>
    <row r="1" ht="10.5" customHeight="1"/>
    <row r="2">
      <c r="B2" s="686" t="inlineStr">
        <is>
          <t xml:space="preserve">      REGRESAR</t>
        </is>
      </c>
      <c r="D2" s="318" t="n"/>
      <c r="E2" s="318" t="n"/>
      <c r="F2" s="318" t="n"/>
      <c r="G2" s="318" t="n"/>
      <c r="H2" s="318" t="n"/>
      <c r="I2" s="318" t="n"/>
      <c r="J2" s="318" t="n"/>
      <c r="K2" s="318" t="n"/>
      <c r="L2" s="318" t="n"/>
      <c r="M2" s="318" t="n"/>
      <c r="N2" s="318" t="n"/>
      <c r="O2" s="318" t="n"/>
      <c r="P2" s="318" t="n"/>
    </row>
    <row r="3">
      <c r="D3" s="318" t="n"/>
      <c r="E3" s="318" t="n"/>
      <c r="F3" s="318" t="n"/>
      <c r="G3" s="318" t="n"/>
      <c r="H3" s="318" t="n"/>
      <c r="I3" s="318" t="n"/>
      <c r="J3" s="318" t="n"/>
      <c r="K3" s="318" t="n"/>
      <c r="L3" s="318" t="n"/>
      <c r="M3" s="318" t="n"/>
      <c r="N3" s="318" t="n"/>
      <c r="O3" s="318" t="n"/>
      <c r="P3" s="318" t="n"/>
    </row>
    <row r="4" ht="15.75" customHeight="1">
      <c r="D4" s="318" t="n"/>
      <c r="E4" s="318" t="n"/>
      <c r="F4" s="318" t="n"/>
      <c r="G4" s="318" t="n"/>
      <c r="H4" s="318" t="n"/>
      <c r="I4" s="318" t="n"/>
      <c r="J4" s="318" t="n"/>
      <c r="K4" s="318" t="n"/>
      <c r="L4" s="318" t="n"/>
      <c r="M4" s="318" t="n"/>
      <c r="N4" s="318" t="n"/>
      <c r="O4" s="318" t="n"/>
      <c r="P4" s="318" t="n"/>
    </row>
    <row r="5" ht="15.75" customHeight="1">
      <c r="B5" s="318" t="n"/>
      <c r="C5" s="414" t="n"/>
      <c r="D5" s="800" t="n"/>
      <c r="E5" s="474" t="inlineStr">
        <is>
          <t>MACROPROCESO ESTRATÉGICO</t>
        </is>
      </c>
      <c r="F5" s="801" t="n"/>
      <c r="G5" s="801" t="n"/>
      <c r="H5" s="801" t="n"/>
      <c r="I5" s="801" t="n"/>
      <c r="J5" s="801" t="n"/>
      <c r="K5" s="801" t="n"/>
      <c r="L5" s="802" t="n"/>
      <c r="M5" s="474" t="inlineStr">
        <is>
          <t>CÓDIGO: ESGr027</t>
        </is>
      </c>
      <c r="N5" s="801" t="n"/>
      <c r="O5" s="802" t="n"/>
      <c r="P5" s="318" t="n"/>
    </row>
    <row r="6" ht="15.75" customHeight="1">
      <c r="B6" s="318" t="n"/>
      <c r="C6" s="803" t="n"/>
      <c r="D6" s="804" t="n"/>
      <c r="E6" s="474" t="inlineStr">
        <is>
          <t>PROCESO GESTIÓN SISTEMAS INTEGRADOS</t>
        </is>
      </c>
      <c r="F6" s="801" t="n"/>
      <c r="G6" s="801" t="n"/>
      <c r="H6" s="801" t="n"/>
      <c r="I6" s="801" t="n"/>
      <c r="J6" s="801" t="n"/>
      <c r="K6" s="801" t="n"/>
      <c r="L6" s="802" t="n"/>
      <c r="M6" s="474" t="inlineStr">
        <is>
          <t>VERSIÓN: 7</t>
        </is>
      </c>
      <c r="N6" s="801" t="n"/>
      <c r="O6" s="802" t="n"/>
      <c r="P6" s="318" t="n"/>
    </row>
    <row r="7" ht="15" customHeight="1">
      <c r="B7" s="318"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318" t="n"/>
    </row>
    <row r="8" ht="15.75" customHeight="1">
      <c r="B8" s="318" t="n"/>
      <c r="C8" s="806" t="n"/>
      <c r="D8" s="807" t="n"/>
      <c r="E8" s="806" t="n"/>
      <c r="F8" s="808" t="n"/>
      <c r="G8" s="808" t="n"/>
      <c r="H8" s="808" t="n"/>
      <c r="I8" s="808" t="n"/>
      <c r="J8" s="808" t="n"/>
      <c r="K8" s="808" t="n"/>
      <c r="L8" s="807" t="n"/>
      <c r="M8" s="474" t="inlineStr">
        <is>
          <t>PÁGINA: 1 de 1</t>
        </is>
      </c>
      <c r="N8" s="801" t="n"/>
      <c r="O8" s="802" t="n"/>
      <c r="P8" s="318" t="n"/>
    </row>
    <row r="9" ht="15.75" customHeight="1">
      <c r="B9" s="318" t="n"/>
      <c r="C9" s="319" t="n"/>
      <c r="D9" s="319" t="n"/>
      <c r="E9" s="320" t="n"/>
      <c r="F9" s="320" t="n"/>
      <c r="G9" s="320" t="n"/>
      <c r="H9" s="320" t="n"/>
      <c r="I9" s="320" t="n"/>
      <c r="J9" s="320" t="n"/>
      <c r="K9" s="320" t="n"/>
      <c r="L9" s="320" t="n"/>
      <c r="M9" s="716" t="n"/>
      <c r="N9" s="716" t="n"/>
      <c r="O9" s="716" t="n"/>
      <c r="P9" s="318" t="n"/>
    </row>
    <row r="10" ht="15.75" customFormat="1" customHeight="1" s="324">
      <c r="A10" s="717" t="n"/>
      <c r="B10" s="708" t="n"/>
      <c r="C10" s="702" t="inlineStr">
        <is>
          <t>FICHA DE INDICADOR</t>
        </is>
      </c>
      <c r="D10" s="812" t="n"/>
      <c r="E10" s="812" t="n"/>
      <c r="F10" s="812" t="n"/>
      <c r="G10" s="812" t="n"/>
      <c r="H10" s="812" t="n"/>
      <c r="I10" s="812" t="n"/>
      <c r="J10" s="812" t="n"/>
      <c r="K10" s="812" t="n"/>
      <c r="L10" s="812" t="n"/>
      <c r="M10" s="812" t="n"/>
      <c r="N10" s="812" t="n"/>
      <c r="O10" s="813" t="n"/>
      <c r="P10" s="708" t="n"/>
      <c r="Q10" s="717" t="n"/>
      <c r="R10" s="717" t="n"/>
      <c r="S10" s="717" t="n"/>
      <c r="T10" s="717" t="n"/>
      <c r="U10" s="717" t="n"/>
      <c r="V10" s="717" t="n"/>
      <c r="W10" s="717" t="n"/>
      <c r="X10" s="717" t="n"/>
      <c r="Y10" s="717" t="n"/>
      <c r="Z10" s="717" t="n"/>
      <c r="AA10" s="717" t="n"/>
      <c r="AB10" s="717" t="n"/>
    </row>
    <row r="11" ht="15.75" customFormat="1" customHeight="1" s="324">
      <c r="A11" s="717" t="n"/>
      <c r="B11" s="708" t="n"/>
      <c r="C11" s="814" t="n"/>
      <c r="D11" s="815" t="n"/>
      <c r="E11" s="815" t="n"/>
      <c r="F11" s="815" t="n"/>
      <c r="G11" s="815" t="n"/>
      <c r="H11" s="815" t="n"/>
      <c r="I11" s="815" t="n"/>
      <c r="J11" s="815" t="n"/>
      <c r="K11" s="815" t="n"/>
      <c r="L11" s="815" t="n"/>
      <c r="M11" s="815" t="n"/>
      <c r="N11" s="815" t="n"/>
      <c r="O11" s="816" t="n"/>
      <c r="P11" s="708" t="n"/>
      <c r="Q11" s="717" t="n"/>
      <c r="R11" s="717" t="n"/>
      <c r="S11" s="717" t="n"/>
      <c r="T11" s="717" t="n"/>
      <c r="U11" s="717" t="n"/>
      <c r="V11" s="717" t="n"/>
      <c r="W11" s="717" t="n"/>
      <c r="X11" s="717" t="n"/>
      <c r="Y11" s="717" t="n"/>
      <c r="Z11" s="717" t="n"/>
      <c r="AA11" s="717" t="n"/>
      <c r="AB11" s="717" t="n"/>
    </row>
    <row r="12" ht="30" customFormat="1" customHeight="1" s="324">
      <c r="A12" s="717" t="n"/>
      <c r="B12" s="708" t="n"/>
      <c r="C12" s="703" t="inlineStr">
        <is>
          <t>MACROPROCESO</t>
        </is>
      </c>
      <c r="D12" s="807" t="n"/>
      <c r="E12" s="705" t="inlineStr">
        <is>
          <t>Seguimiento, Medición, Análisis y Evaluación</t>
        </is>
      </c>
      <c r="F12" s="808" t="n"/>
      <c r="G12" s="808" t="n"/>
      <c r="H12" s="807" t="n"/>
      <c r="I12" s="703" t="inlineStr">
        <is>
          <t>NOMBRE DEL INDICADOR</t>
        </is>
      </c>
      <c r="J12" s="807" t="n"/>
      <c r="K12" s="705" t="inlineStr">
        <is>
          <t>Término para evaluar quejas e informes</t>
        </is>
      </c>
      <c r="L12" s="808" t="n"/>
      <c r="M12" s="808" t="n"/>
      <c r="N12" s="808" t="n"/>
      <c r="O12" s="807" t="n"/>
      <c r="P12" s="708" t="n"/>
      <c r="Q12" s="717" t="n"/>
      <c r="R12" s="717" t="n"/>
      <c r="S12" s="717" t="n"/>
      <c r="T12" s="717" t="n"/>
      <c r="U12" s="717" t="n"/>
      <c r="V12" s="717" t="n"/>
      <c r="W12" s="717" t="n"/>
      <c r="X12" s="717" t="n"/>
      <c r="Y12" s="717" t="n"/>
      <c r="Z12" s="717" t="n"/>
      <c r="AA12" s="717" t="n"/>
      <c r="AB12" s="717" t="n"/>
    </row>
    <row r="13" ht="15.75" customFormat="1" customHeight="1" s="324">
      <c r="A13" s="717" t="n"/>
      <c r="B13" s="708" t="n"/>
      <c r="C13" s="684" t="inlineStr">
        <is>
          <t>PROCESO GESTIÓN</t>
        </is>
      </c>
      <c r="D13" s="802" t="n"/>
      <c r="E13" s="685" t="inlineStr">
        <is>
          <t>Control Disciplinario</t>
        </is>
      </c>
      <c r="F13" s="801" t="n"/>
      <c r="G13" s="801" t="n"/>
      <c r="H13" s="801" t="n"/>
      <c r="I13" s="801" t="n"/>
      <c r="J13" s="801" t="n"/>
      <c r="K13" s="801" t="n"/>
      <c r="L13" s="801" t="n"/>
      <c r="M13" s="801" t="n"/>
      <c r="N13" s="801" t="n"/>
      <c r="O13" s="802" t="n"/>
      <c r="P13" s="708" t="n"/>
      <c r="Q13" s="717" t="n"/>
      <c r="R13" s="717" t="n"/>
      <c r="S13" s="717" t="n"/>
      <c r="T13" s="717" t="n"/>
      <c r="U13" s="717" t="n"/>
      <c r="V13" s="717" t="n"/>
      <c r="W13" s="717" t="n"/>
      <c r="X13" s="717" t="n"/>
      <c r="Y13" s="717" t="n"/>
      <c r="Z13" s="717" t="n"/>
      <c r="AA13" s="717" t="n"/>
      <c r="AB13" s="717" t="n"/>
    </row>
    <row r="14" ht="15.75" customFormat="1" customHeight="1" s="324">
      <c r="A14" s="717" t="n"/>
      <c r="B14" s="708" t="n"/>
      <c r="C14" s="684" t="inlineStr">
        <is>
          <t>RESPONSABLE DE MEDICIÓN</t>
        </is>
      </c>
      <c r="D14" s="802" t="n"/>
      <c r="E14" s="706" t="inlineStr">
        <is>
          <t>Director(a) de Control Disciplinario</t>
        </is>
      </c>
      <c r="F14" s="801" t="n"/>
      <c r="G14" s="801" t="n"/>
      <c r="H14" s="801" t="n"/>
      <c r="I14" s="801" t="n"/>
      <c r="J14" s="801" t="n"/>
      <c r="K14" s="801" t="n"/>
      <c r="L14" s="801" t="n"/>
      <c r="M14" s="801" t="n"/>
      <c r="N14" s="801" t="n"/>
      <c r="O14" s="802" t="n"/>
      <c r="P14" s="708" t="n"/>
      <c r="Q14" s="717" t="n"/>
      <c r="R14" s="717" t="n"/>
      <c r="S14" s="717" t="n"/>
      <c r="T14" s="717" t="n"/>
      <c r="U14" s="717" t="n"/>
      <c r="V14" s="717" t="n"/>
      <c r="W14" s="717" t="n"/>
      <c r="X14" s="717" t="n"/>
      <c r="Y14" s="717" t="n"/>
      <c r="Z14" s="717" t="n"/>
      <c r="AA14" s="717" t="n"/>
      <c r="AB14" s="717" t="n"/>
    </row>
    <row r="15" ht="15.75" customFormat="1" customHeight="1" s="324">
      <c r="A15" s="717" t="n"/>
      <c r="B15" s="708" t="n"/>
      <c r="C15" s="708" t="n"/>
      <c r="P15" s="708" t="n"/>
      <c r="Q15" s="717" t="n"/>
      <c r="R15" s="717" t="n"/>
      <c r="S15" s="717" t="n"/>
      <c r="T15" s="717" t="n"/>
      <c r="U15" s="717" t="n"/>
      <c r="V15" s="717" t="n"/>
      <c r="W15" s="717" t="n"/>
      <c r="X15" s="717" t="n"/>
      <c r="Y15" s="717" t="n"/>
      <c r="Z15" s="717" t="n"/>
      <c r="AA15" s="717" t="n"/>
      <c r="AB15" s="717" t="n"/>
    </row>
    <row r="16" ht="15.75" customFormat="1" customHeight="1" s="324">
      <c r="A16" s="717" t="n"/>
      <c r="B16" s="708" t="n"/>
      <c r="C16" s="709" t="inlineStr">
        <is>
          <t>1. COMPORTAMIENTO DE INDICADOR</t>
        </is>
      </c>
      <c r="D16" s="801" t="n"/>
      <c r="E16" s="801" t="n"/>
      <c r="F16" s="801" t="n"/>
      <c r="G16" s="801" t="n"/>
      <c r="H16" s="801" t="n"/>
      <c r="I16" s="801" t="n"/>
      <c r="J16" s="801" t="n"/>
      <c r="K16" s="801" t="n"/>
      <c r="L16" s="801" t="n"/>
      <c r="M16" s="801" t="n"/>
      <c r="N16" s="801" t="n"/>
      <c r="O16" s="802" t="n"/>
      <c r="P16" s="708" t="n"/>
      <c r="Q16" s="717" t="n"/>
      <c r="R16" s="717" t="n"/>
      <c r="S16" s="717" t="n"/>
      <c r="T16" s="717" t="n"/>
      <c r="U16" s="717" t="n"/>
      <c r="V16" s="717" t="n"/>
      <c r="W16" s="717" t="n"/>
      <c r="X16" s="717" t="n"/>
      <c r="Y16" s="717" t="n"/>
      <c r="Z16" s="717" t="n"/>
      <c r="AA16" s="717" t="n"/>
      <c r="AB16" s="717" t="n"/>
    </row>
    <row r="17" ht="36" customFormat="1" customHeight="1" s="324">
      <c r="A17" s="717" t="n"/>
      <c r="B17" s="708" t="n"/>
      <c r="C17" s="684" t="inlineStr">
        <is>
          <t xml:space="preserve">CLASIFICACIÓN DE LA MEDICIÓN </t>
        </is>
      </c>
      <c r="D17" s="802" t="n"/>
      <c r="E17" s="817" t="n">
        <v>1</v>
      </c>
      <c r="F17" s="801" t="n"/>
      <c r="G17" s="802" t="n"/>
      <c r="H17" s="684" t="inlineStr">
        <is>
          <t>TIPO DE INDICADOR</t>
        </is>
      </c>
      <c r="I17" s="802" t="n"/>
      <c r="J17" s="481" t="inlineStr">
        <is>
          <t>Eficiencia</t>
        </is>
      </c>
      <c r="K17" s="802" t="n"/>
      <c r="L17" s="684" t="inlineStr">
        <is>
          <t>META ANUAL</t>
        </is>
      </c>
      <c r="M17" s="802" t="n"/>
      <c r="N17" s="545" t="n">
        <v>0.8</v>
      </c>
      <c r="O17" s="802" t="n"/>
      <c r="P17" s="716" t="n"/>
      <c r="Q17" s="717" t="n"/>
      <c r="R17" s="718" t="n"/>
      <c r="S17" s="717" t="n"/>
      <c r="W17" s="717" t="n"/>
      <c r="X17" s="717" t="n"/>
      <c r="Y17" s="717" t="n"/>
      <c r="Z17" s="717" t="n"/>
      <c r="AA17" s="717" t="n"/>
      <c r="AB17" s="717" t="n"/>
    </row>
    <row r="18" ht="15.75" customFormat="1" customHeight="1" s="324">
      <c r="A18" s="717" t="n"/>
      <c r="B18" s="708" t="n"/>
      <c r="C18" s="684" t="inlineStr">
        <is>
          <t>FÓRMULA</t>
        </is>
      </c>
      <c r="D18" s="800" t="n"/>
      <c r="E18" s="684" t="inlineStr">
        <is>
          <t>NUMERADOR</t>
        </is>
      </c>
      <c r="F18" s="802" t="n"/>
      <c r="G18" s="762" t="inlineStr">
        <is>
          <t>No. de quejas e informes atendidos en el tiempo meta</t>
        </is>
      </c>
      <c r="H18" s="801" t="n"/>
      <c r="I18" s="801" t="n"/>
      <c r="J18" s="801" t="n"/>
      <c r="K18" s="802" t="n"/>
      <c r="L18" s="684" t="inlineStr">
        <is>
          <t>UNIDAD DE MEDIDA</t>
        </is>
      </c>
      <c r="M18" s="800" t="n"/>
      <c r="N18" s="824" t="inlineStr">
        <is>
          <t>Quejas e informes</t>
        </is>
      </c>
      <c r="O18" s="800" t="n"/>
      <c r="W18" s="717" t="n"/>
      <c r="X18" s="717" t="n"/>
      <c r="Y18" s="717" t="n"/>
      <c r="Z18" s="717" t="n"/>
      <c r="AA18" s="717" t="n"/>
      <c r="AB18" s="717" t="n"/>
    </row>
    <row r="19" ht="15.75" customFormat="1" customHeight="1" s="324">
      <c r="A19" s="717" t="n"/>
      <c r="B19" s="708" t="n"/>
      <c r="C19" s="806" t="n"/>
      <c r="D19" s="807" t="n"/>
      <c r="E19" s="684" t="inlineStr">
        <is>
          <t>DENOMINADOR</t>
        </is>
      </c>
      <c r="F19" s="802" t="n"/>
      <c r="G19" s="762" t="inlineStr">
        <is>
          <t>No. de quejas e informes recepcionados * 100</t>
        </is>
      </c>
      <c r="H19" s="801" t="n"/>
      <c r="I19" s="801" t="n"/>
      <c r="J19" s="801" t="n"/>
      <c r="K19" s="802" t="n"/>
      <c r="L19" s="806" t="n"/>
      <c r="M19" s="807" t="n"/>
      <c r="N19" s="806" t="n"/>
      <c r="O19" s="807" t="n"/>
      <c r="P19" s="320" t="n"/>
      <c r="Q19" s="733" t="n"/>
      <c r="R19" s="733" t="n"/>
      <c r="S19" s="734" t="n"/>
      <c r="U19" s="773" t="n"/>
      <c r="V19" s="734" t="n"/>
      <c r="W19" s="717" t="n"/>
      <c r="X19" s="717" t="n"/>
      <c r="Y19" s="717" t="n"/>
      <c r="Z19" s="717" t="n"/>
      <c r="AA19" s="717" t="n"/>
      <c r="AB19" s="717" t="n"/>
    </row>
    <row r="20" ht="15.75" customFormat="1" customHeight="1" s="324">
      <c r="A20" s="717" t="n"/>
      <c r="B20" s="708"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320" t="n"/>
      <c r="Q20" s="733" t="n"/>
      <c r="W20" s="717" t="n"/>
      <c r="X20" s="717" t="n"/>
      <c r="Y20" s="717" t="n"/>
      <c r="Z20" s="717" t="n"/>
      <c r="AA20" s="717" t="n"/>
      <c r="AB20" s="717" t="n"/>
    </row>
    <row r="21" ht="15.75" customFormat="1" customHeight="1" s="324">
      <c r="A21" s="717" t="n"/>
      <c r="B21" s="708"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320" t="n"/>
      <c r="Q21" s="733" t="n"/>
      <c r="W21" s="717" t="n"/>
      <c r="X21" s="717" t="n"/>
      <c r="Y21" s="717" t="n"/>
      <c r="Z21" s="717" t="n"/>
      <c r="AA21" s="717" t="n"/>
      <c r="AB21" s="717" t="n"/>
    </row>
    <row r="22" ht="15.75" customFormat="1" customHeight="1" s="324">
      <c r="A22" s="717" t="n"/>
      <c r="B22" s="708" t="n"/>
      <c r="C22" s="806" t="n"/>
      <c r="D22" s="807" t="n"/>
      <c r="E22" s="806" t="n"/>
      <c r="F22" s="808" t="n"/>
      <c r="G22" s="807" t="n"/>
      <c r="H22" s="806" t="n"/>
      <c r="I22" s="807" t="n"/>
      <c r="J22" s="806" t="n"/>
      <c r="K22" s="807" t="n"/>
      <c r="L22" s="103" t="inlineStr">
        <is>
          <t>1-50</t>
        </is>
      </c>
      <c r="M22" s="328" t="inlineStr">
        <is>
          <t>51-60</t>
        </is>
      </c>
      <c r="N22" s="329" t="inlineStr">
        <is>
          <t>61-80</t>
        </is>
      </c>
      <c r="O22" s="255" t="inlineStr">
        <is>
          <t>81-100</t>
        </is>
      </c>
      <c r="P22" s="320" t="n"/>
      <c r="Q22" s="733" t="n"/>
      <c r="W22" s="717" t="n"/>
      <c r="X22" s="717" t="n"/>
      <c r="Y22" s="717" t="n"/>
      <c r="Z22" s="717" t="n"/>
      <c r="AA22" s="717" t="n"/>
      <c r="AB22" s="717" t="n"/>
    </row>
    <row r="23" ht="25.9" customFormat="1" customHeight="1" s="324">
      <c r="A23" s="717" t="n"/>
      <c r="B23" s="708" t="n"/>
      <c r="C23" s="684" t="inlineStr">
        <is>
          <t>ORIGEN DE DATOS NUMERADOR</t>
        </is>
      </c>
      <c r="D23" s="802" t="n"/>
      <c r="E23" s="481" t="inlineStr">
        <is>
          <t>Matriz indicador del proceso SCD 2020</t>
        </is>
      </c>
      <c r="F23" s="801" t="n"/>
      <c r="G23" s="802" t="n"/>
      <c r="H23" s="763" t="inlineStr">
        <is>
          <t>FRECUENCIA DE LA MEDICIÓN</t>
        </is>
      </c>
      <c r="I23" s="800" t="n"/>
      <c r="J23" s="762" t="inlineStr">
        <is>
          <t>TRIMESTRAL</t>
        </is>
      </c>
      <c r="K23" s="800" t="n"/>
      <c r="L23" s="763" t="inlineStr">
        <is>
          <t>FRECUENCIA DE RESULTADO</t>
        </is>
      </c>
      <c r="M23" s="800" t="n"/>
      <c r="N23" s="762" t="inlineStr">
        <is>
          <t>TRIMESTRAL</t>
        </is>
      </c>
      <c r="O23" s="800" t="n"/>
      <c r="P23" s="320" t="n"/>
      <c r="Q23" s="733" t="n"/>
      <c r="W23" s="717" t="n"/>
      <c r="X23" s="717" t="n"/>
      <c r="Y23" s="717" t="n"/>
      <c r="Z23" s="717" t="n"/>
      <c r="AA23" s="717" t="n"/>
      <c r="AB23" s="717" t="n"/>
    </row>
    <row r="24" ht="25.15" customFormat="1" customHeight="1" s="324">
      <c r="A24" s="717" t="n"/>
      <c r="B24" s="708" t="n"/>
      <c r="C24" s="684" t="inlineStr">
        <is>
          <t>ORIGEN DE DATOS DENOMINADOR</t>
        </is>
      </c>
      <c r="D24" s="802" t="n"/>
      <c r="E24" s="481" t="inlineStr">
        <is>
          <t>Cuadro procesos activos 2020</t>
        </is>
      </c>
      <c r="F24" s="801" t="n"/>
      <c r="G24" s="802" t="n"/>
      <c r="H24" s="806" t="n"/>
      <c r="I24" s="807" t="n"/>
      <c r="J24" s="806" t="n"/>
      <c r="K24" s="807" t="n"/>
      <c r="L24" s="806" t="n"/>
      <c r="M24" s="807" t="n"/>
      <c r="N24" s="806" t="n"/>
      <c r="O24" s="807" t="n"/>
      <c r="P24" s="320" t="n"/>
      <c r="Q24" s="733" t="n"/>
      <c r="W24" s="717" t="n"/>
      <c r="X24" s="717" t="n"/>
      <c r="Y24" s="717" t="n"/>
      <c r="Z24" s="717" t="n"/>
      <c r="AA24" s="717" t="n"/>
      <c r="AB24" s="717" t="n"/>
    </row>
    <row r="25" ht="15.75" customHeight="1">
      <c r="B25" s="318" t="n"/>
      <c r="C25" s="331" t="n"/>
      <c r="D25" s="331" t="n"/>
      <c r="E25" s="768" t="n"/>
      <c r="F25" s="768" t="n"/>
      <c r="G25" s="331" t="n"/>
      <c r="H25" s="331" t="n"/>
      <c r="I25" s="331" t="n"/>
      <c r="J25" s="716" t="n"/>
      <c r="K25" s="716" t="n"/>
      <c r="L25" s="331" t="n"/>
      <c r="M25" s="331" t="n"/>
      <c r="N25" s="716" t="n"/>
      <c r="O25" s="716" t="n"/>
      <c r="P25" s="333" t="n"/>
      <c r="Q25" s="334" t="n"/>
    </row>
    <row r="26">
      <c r="B26" s="318" t="n"/>
      <c r="C26" s="413" t="inlineStr">
        <is>
          <t>RESULTADOS</t>
        </is>
      </c>
      <c r="D26" s="805" t="n"/>
      <c r="E26" s="805" t="n"/>
      <c r="F26" s="805" t="n"/>
      <c r="G26" s="805" t="n"/>
      <c r="H26" s="805" t="n"/>
      <c r="I26" s="805" t="n"/>
      <c r="J26" s="805" t="n"/>
      <c r="K26" s="805" t="n"/>
      <c r="L26" s="805" t="n"/>
      <c r="M26" s="805" t="n"/>
      <c r="N26" s="805" t="n"/>
      <c r="O26" s="800" t="n"/>
      <c r="P26" s="333" t="n"/>
      <c r="Q26" s="334" t="n"/>
    </row>
    <row r="27" ht="15" customHeight="1">
      <c r="B27" s="318" t="n"/>
      <c r="C27" s="769" t="n"/>
      <c r="J27" s="761" t="inlineStr">
        <is>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is>
      </c>
      <c r="O27" s="804" t="n"/>
      <c r="P27" s="333" t="n"/>
      <c r="Q27" s="334" t="n"/>
      <c r="R27" s="733" t="n"/>
      <c r="S27" s="777" t="n"/>
      <c r="U27" s="733" t="n"/>
      <c r="V27" s="734" t="n"/>
    </row>
    <row r="28" ht="15" customHeight="1">
      <c r="B28" s="318" t="n"/>
      <c r="C28" s="803" t="n"/>
      <c r="J28" s="677" t="inlineStr">
        <is>
          <t>I TRIMESTRE: Se registran en Enero (6) quejas, (4) quejas correspondientes al mes de Febrero y (0) en Marzo del  2020, para un total de 10 quejas del primer trimestre del año en curso. El cumplimiento de este trimestre fue de 20% sobre un 80% proyectado. Esta coyuntura se generó por los cambios de personal a nivel general dentro de la Dirección, los cuales modificaron la dinámica prevalente y el cumplimiento que se venía dando de manera general dentro de la Dirección de Control Interno Disciplinario.
II TRIMESTRE: Se registra en Abril (1) queja, (2) quejas correspondientes al mes de Mayo y (4) en Junio del  2020, para un total de (7) quejas del segundo trimestre del año en curso. El cumplimiento de este trimestre fue de 0% sobre un 80% proyectado. Esta coyuntura se generó obedeciendo las órdenes impartidas por el Gobierno Nacional, en razón de la  emergencia sanitaria declarada por el Ministerio de Salud y Protección social, por tal razón la Universidad de Cundinamarca suspendió términos en las actuaciones disciplinarias desde el pasado 30 de Marzo del presente año, por medio de la Resolución N° 028 20200330 del 30 de Marzo.</t>
        </is>
      </c>
      <c r="O28" s="804" t="n"/>
      <c r="P28" s="333" t="n"/>
      <c r="Q28" s="334" t="n"/>
    </row>
    <row r="29">
      <c r="B29" s="318" t="n"/>
      <c r="C29" s="803" t="n"/>
      <c r="O29" s="804" t="n"/>
      <c r="P29" s="333" t="n"/>
      <c r="Q29" s="334" t="n"/>
    </row>
    <row r="30">
      <c r="B30" s="318" t="n"/>
      <c r="C30" s="803" t="n"/>
      <c r="O30" s="804" t="n"/>
      <c r="P30" s="333" t="n"/>
      <c r="Q30" s="334" t="n"/>
    </row>
    <row r="31" customFormat="1" s="317">
      <c r="A31" s="316" t="n"/>
      <c r="B31" s="318" t="n"/>
      <c r="C31" s="803" t="n"/>
      <c r="O31" s="804" t="n"/>
      <c r="P31" s="333" t="n"/>
      <c r="Q31" s="334" t="n"/>
      <c r="R31" s="316" t="n"/>
      <c r="S31" s="316" t="n"/>
      <c r="T31" s="316" t="n"/>
      <c r="U31" s="316" t="n"/>
      <c r="V31" s="316" t="n"/>
      <c r="W31" s="316" t="n"/>
      <c r="X31" s="316" t="n"/>
      <c r="Y31" s="316" t="n"/>
      <c r="Z31" s="316" t="n"/>
      <c r="AA31" s="316" t="n"/>
      <c r="AB31" s="316" t="n"/>
    </row>
    <row r="32" customFormat="1" s="317">
      <c r="A32" s="316" t="n"/>
      <c r="B32" s="318" t="n"/>
      <c r="C32" s="803" t="n"/>
      <c r="O32" s="804" t="n"/>
      <c r="P32" s="333" t="n"/>
      <c r="Q32" s="334" t="n"/>
      <c r="R32" s="316" t="n"/>
      <c r="S32" s="316" t="n"/>
      <c r="T32" s="316" t="n"/>
      <c r="U32" s="316" t="n"/>
      <c r="V32" s="316" t="n"/>
      <c r="W32" s="316" t="n"/>
      <c r="X32" s="316" t="n"/>
      <c r="Y32" s="316" t="n"/>
      <c r="Z32" s="316" t="n"/>
      <c r="AA32" s="316" t="n"/>
      <c r="AB32" s="316" t="n"/>
    </row>
    <row r="33" customFormat="1" s="317">
      <c r="A33" s="316" t="n"/>
      <c r="B33" s="318" t="n"/>
      <c r="C33" s="803" t="n"/>
      <c r="O33" s="804" t="n"/>
      <c r="P33" s="333" t="n"/>
      <c r="Q33" s="334" t="n"/>
      <c r="R33" s="316" t="n"/>
      <c r="S33" s="316" t="n"/>
      <c r="T33" s="316" t="n"/>
      <c r="U33" s="316" t="n"/>
      <c r="V33" s="316" t="n"/>
      <c r="W33" s="316" t="n"/>
      <c r="X33" s="316" t="n"/>
      <c r="Y33" s="316" t="n"/>
      <c r="Z33" s="316" t="n"/>
      <c r="AA33" s="316" t="n"/>
      <c r="AB33" s="316" t="n"/>
    </row>
    <row r="34" customFormat="1" s="317">
      <c r="A34" s="316" t="n"/>
      <c r="B34" s="318" t="n"/>
      <c r="C34" s="803" t="n"/>
      <c r="O34" s="804" t="n"/>
      <c r="P34" s="333" t="n"/>
      <c r="Q34" s="334" t="n"/>
      <c r="R34" s="316" t="n"/>
      <c r="S34" s="316" t="n"/>
      <c r="T34" s="316" t="n"/>
      <c r="U34" s="316" t="n"/>
      <c r="V34" s="316" t="n"/>
      <c r="W34" s="316" t="n"/>
      <c r="X34" s="316" t="n"/>
      <c r="Y34" s="316" t="n"/>
      <c r="Z34" s="316" t="n"/>
      <c r="AA34" s="316" t="n"/>
      <c r="AB34" s="316" t="n"/>
    </row>
    <row r="35" customFormat="1" s="317">
      <c r="A35" s="316" t="n"/>
      <c r="B35" s="318" t="n"/>
      <c r="C35" s="803" t="n"/>
      <c r="O35" s="804" t="n"/>
      <c r="P35" s="333" t="n"/>
      <c r="Q35" s="334" t="n"/>
      <c r="R35" s="316" t="n"/>
      <c r="S35" s="316" t="n"/>
      <c r="T35" s="316" t="n"/>
      <c r="U35" s="316" t="n"/>
      <c r="V35" s="316" t="n"/>
      <c r="W35" s="316" t="n"/>
      <c r="X35" s="316" t="n"/>
      <c r="Y35" s="316" t="n"/>
      <c r="Z35" s="316" t="n"/>
      <c r="AA35" s="316" t="n"/>
      <c r="AB35" s="316" t="n"/>
    </row>
    <row r="36" customFormat="1" s="317">
      <c r="A36" s="316" t="n"/>
      <c r="B36" s="318" t="n"/>
      <c r="C36" s="803" t="n"/>
      <c r="O36" s="804" t="n"/>
      <c r="P36" s="333" t="n"/>
      <c r="Q36" s="334" t="n"/>
      <c r="R36" s="316" t="n"/>
      <c r="S36" s="316" t="n"/>
      <c r="T36" s="316" t="n"/>
      <c r="U36" s="316" t="n"/>
      <c r="V36" s="316" t="n"/>
      <c r="W36" s="316" t="n"/>
      <c r="X36" s="316" t="n"/>
      <c r="Y36" s="316" t="n"/>
      <c r="Z36" s="316" t="n"/>
      <c r="AA36" s="316" t="n"/>
      <c r="AB36" s="316" t="n"/>
    </row>
    <row r="37" customFormat="1" s="317">
      <c r="A37" s="316" t="n"/>
      <c r="B37" s="318" t="n"/>
      <c r="C37" s="803" t="n"/>
      <c r="O37" s="804" t="n"/>
      <c r="P37" s="333" t="n"/>
      <c r="Q37" s="334" t="n"/>
      <c r="R37" s="316" t="n"/>
      <c r="S37" s="316" t="n"/>
      <c r="T37" s="316" t="n"/>
      <c r="U37" s="316" t="n"/>
      <c r="V37" s="316" t="n"/>
      <c r="W37" s="316" t="n"/>
      <c r="X37" s="316" t="n"/>
      <c r="Y37" s="316" t="n"/>
      <c r="Z37" s="316" t="n"/>
      <c r="AA37" s="316" t="n"/>
      <c r="AB37" s="316" t="n"/>
    </row>
    <row r="38" customFormat="1" s="317">
      <c r="A38" s="316" t="n"/>
      <c r="B38" s="318" t="n"/>
      <c r="C38" s="803" t="n"/>
      <c r="O38" s="804" t="n"/>
      <c r="P38" s="333" t="n"/>
      <c r="Q38" s="334" t="n"/>
      <c r="R38" s="316" t="n"/>
      <c r="S38" s="316" t="n"/>
      <c r="T38" s="316" t="n"/>
      <c r="U38" s="316" t="n"/>
      <c r="V38" s="316" t="n"/>
      <c r="W38" s="316" t="n"/>
      <c r="X38" s="316" t="n"/>
      <c r="Y38" s="316" t="n"/>
      <c r="Z38" s="316" t="n"/>
      <c r="AA38" s="316" t="n"/>
      <c r="AB38" s="316" t="n"/>
    </row>
    <row r="39" customFormat="1" s="317">
      <c r="A39" s="316" t="n"/>
      <c r="B39" s="318" t="n"/>
      <c r="C39" s="803" t="n"/>
      <c r="O39" s="804" t="n"/>
      <c r="P39" s="333" t="n"/>
      <c r="Q39" s="334" t="n"/>
      <c r="R39" s="316" t="n"/>
      <c r="S39" s="316" t="n"/>
      <c r="T39" s="316" t="n"/>
      <c r="U39" s="316" t="n"/>
      <c r="V39" s="316" t="n"/>
      <c r="W39" s="316" t="n"/>
      <c r="X39" s="316" t="n"/>
      <c r="Y39" s="316" t="n"/>
      <c r="Z39" s="316" t="n"/>
      <c r="AA39" s="316" t="n"/>
      <c r="AB39" s="316" t="n"/>
    </row>
    <row r="40">
      <c r="B40" s="318" t="n"/>
      <c r="C40" s="803" t="n"/>
      <c r="O40" s="804" t="n"/>
      <c r="P40" s="333" t="n"/>
      <c r="Q40" s="334" t="n"/>
    </row>
    <row r="41">
      <c r="B41" s="318" t="n"/>
      <c r="C41" s="803" t="n"/>
      <c r="O41" s="804" t="n"/>
      <c r="P41" s="333" t="n"/>
      <c r="Q41" s="334" t="n"/>
    </row>
    <row r="42">
      <c r="B42" s="318" t="n"/>
      <c r="C42" s="803" t="n"/>
      <c r="O42" s="804" t="n"/>
      <c r="P42" s="318" t="n"/>
    </row>
    <row r="43" ht="15" customHeight="1">
      <c r="B43" s="318" t="n"/>
      <c r="C43" s="803" t="n"/>
      <c r="J43" s="761" t="inlineStr">
        <is>
          <t>ACCIÓN FORMULADA
Reformular la meta para el próximo año dependiendo de los recursos asignados.</t>
        </is>
      </c>
      <c r="O43" s="804" t="n"/>
      <c r="P43" s="318" t="n"/>
    </row>
    <row r="44">
      <c r="B44" s="318" t="n"/>
      <c r="C44" s="803" t="n"/>
      <c r="J44" s="531" t="inlineStr">
        <is>
          <t>I TRIMESTRE: Teniendo en cuenta el análisis de los datos reportados en el primer trimestre del año en curso, se realiza un nuevo planteamiento de control adicional a los ya existentes, que consiste en realizar un seguimiento semanal a los informes, quejas y expedientes activos para garantizar el cumplimiento del indicador propuesto; esto con el fin de prevenir y evitar que por factores externos como los presentados anteriormente, así como el que actualmente estamos atravesando por la pandemia del COVID 19, reflejen un no cumplimiento de la Meta.
II TRIMESTRE: Teniendo en cuenta el análisis de los datos reportados en el segundo trimestre del año en curso, el cual ha sido ajeno a la ejecución y cumplimiento por parte de la Dirección de Control Interno Disciplinario, solo se espera el levantamiento de los términos a fin de agilizar y publicar las proyecciones realizadas en esta cuarentena para dar respuesta inmediata a dichas quejas.</t>
        </is>
      </c>
      <c r="O44" s="804" t="n"/>
      <c r="P44" s="318" t="n"/>
    </row>
    <row r="45">
      <c r="B45" s="318" t="n"/>
      <c r="C45" s="803" t="n"/>
      <c r="O45" s="804" t="n"/>
      <c r="P45" s="318" t="n"/>
    </row>
    <row r="46">
      <c r="B46" s="318" t="n"/>
      <c r="C46" s="803" t="n"/>
      <c r="O46" s="804" t="n"/>
      <c r="P46" s="318" t="n"/>
    </row>
    <row r="47">
      <c r="B47" s="318" t="n"/>
      <c r="C47" s="803" t="n"/>
      <c r="O47" s="804" t="n"/>
      <c r="P47" s="318" t="n"/>
    </row>
    <row r="48">
      <c r="B48" s="318" t="n"/>
      <c r="C48" s="803" t="n"/>
      <c r="O48" s="804" t="n"/>
      <c r="P48" s="318" t="n"/>
    </row>
    <row r="49" customFormat="1" s="317">
      <c r="A49" s="316" t="n"/>
      <c r="B49" s="318" t="n"/>
      <c r="C49" s="803" t="n"/>
      <c r="O49" s="804" t="n"/>
      <c r="P49" s="318" t="n"/>
      <c r="Q49" s="316" t="n"/>
      <c r="R49" s="316" t="n"/>
      <c r="S49" s="316" t="n"/>
      <c r="T49" s="316" t="n"/>
      <c r="U49" s="316" t="n"/>
      <c r="V49" s="316" t="n"/>
      <c r="W49" s="316" t="n"/>
      <c r="X49" s="316" t="n"/>
      <c r="Y49" s="316" t="n"/>
      <c r="Z49" s="316" t="n"/>
      <c r="AA49" s="316" t="n"/>
      <c r="AB49" s="316" t="n"/>
    </row>
    <row r="50" customFormat="1" s="317">
      <c r="A50" s="316" t="n"/>
      <c r="B50" s="318" t="n"/>
      <c r="C50" s="803" t="n"/>
      <c r="O50" s="804" t="n"/>
      <c r="P50" s="318" t="n"/>
      <c r="Q50" s="316" t="n"/>
      <c r="R50" s="316" t="n"/>
      <c r="S50" s="316" t="n"/>
      <c r="T50" s="316" t="n"/>
      <c r="U50" s="316" t="n"/>
      <c r="V50" s="316" t="n"/>
      <c r="W50" s="316" t="n"/>
      <c r="X50" s="316" t="n"/>
      <c r="Y50" s="316" t="n"/>
      <c r="Z50" s="316" t="n"/>
      <c r="AA50" s="316" t="n"/>
      <c r="AB50" s="316" t="n"/>
    </row>
    <row r="51" customFormat="1" s="317">
      <c r="A51" s="316" t="n"/>
      <c r="B51" s="318" t="n"/>
      <c r="C51" s="803" t="n"/>
      <c r="O51" s="804" t="n"/>
      <c r="P51" s="318" t="n"/>
      <c r="Q51" s="316" t="n"/>
      <c r="R51" s="316" t="n"/>
      <c r="S51" s="316" t="n"/>
      <c r="T51" s="316" t="n"/>
      <c r="U51" s="316" t="n"/>
      <c r="V51" s="316" t="n"/>
      <c r="W51" s="316" t="n"/>
      <c r="X51" s="316" t="n"/>
      <c r="Y51" s="316" t="n"/>
      <c r="Z51" s="316" t="n"/>
      <c r="AA51" s="316" t="n"/>
      <c r="AB51" s="316" t="n"/>
    </row>
    <row r="52" customFormat="1" s="317">
      <c r="A52" s="316" t="n"/>
      <c r="B52" s="318" t="n"/>
      <c r="C52" s="803" t="n"/>
      <c r="O52" s="804" t="n"/>
      <c r="P52" s="318" t="n"/>
      <c r="Q52" s="316" t="n"/>
      <c r="R52" s="316" t="n"/>
      <c r="S52" s="316" t="n"/>
      <c r="T52" s="316" t="n"/>
      <c r="U52" s="316" t="n"/>
      <c r="V52" s="316" t="n"/>
      <c r="W52" s="316" t="n"/>
      <c r="X52" s="316" t="n"/>
      <c r="Y52" s="316" t="n"/>
      <c r="Z52" s="316" t="n"/>
      <c r="AA52" s="316" t="n"/>
      <c r="AB52" s="316" t="n"/>
    </row>
    <row r="53" customFormat="1" s="317">
      <c r="A53" s="316" t="n"/>
      <c r="B53" s="318" t="n"/>
      <c r="C53" s="803" t="n"/>
      <c r="O53" s="804" t="n"/>
      <c r="P53" s="318" t="n"/>
      <c r="Q53" s="316" t="n"/>
      <c r="R53" s="316" t="n"/>
      <c r="S53" s="316" t="n"/>
      <c r="T53" s="316" t="n"/>
      <c r="U53" s="316" t="n"/>
      <c r="V53" s="316" t="n"/>
      <c r="W53" s="316" t="n"/>
      <c r="X53" s="316" t="n"/>
      <c r="Y53" s="316" t="n"/>
      <c r="Z53" s="316" t="n"/>
      <c r="AA53" s="316" t="n"/>
      <c r="AB53" s="316" t="n"/>
    </row>
    <row r="54" customFormat="1" s="317">
      <c r="A54" s="316" t="n"/>
      <c r="B54" s="318" t="n"/>
      <c r="C54" s="803" t="n"/>
      <c r="O54" s="804" t="n"/>
      <c r="P54" s="318" t="n"/>
      <c r="Q54" s="316" t="n"/>
      <c r="R54" s="316" t="n"/>
      <c r="S54" s="316" t="n"/>
      <c r="T54" s="316" t="n"/>
      <c r="U54" s="316" t="n"/>
      <c r="V54" s="316" t="n"/>
      <c r="W54" s="316" t="n"/>
      <c r="X54" s="316" t="n"/>
      <c r="Y54" s="316" t="n"/>
      <c r="Z54" s="316" t="n"/>
      <c r="AA54" s="316" t="n"/>
      <c r="AB54" s="316" t="n"/>
    </row>
    <row r="55" customFormat="1" s="317">
      <c r="A55" s="316" t="n"/>
      <c r="B55" s="318" t="n"/>
      <c r="C55" s="803" t="n"/>
      <c r="O55" s="804" t="n"/>
      <c r="P55" s="318" t="n"/>
      <c r="Q55" s="316" t="n"/>
      <c r="R55" s="316" t="n"/>
      <c r="S55" s="316" t="n"/>
      <c r="T55" s="316" t="n"/>
      <c r="U55" s="316" t="n"/>
      <c r="V55" s="316" t="n"/>
      <c r="W55" s="316" t="n"/>
      <c r="X55" s="316" t="n"/>
      <c r="Y55" s="316" t="n"/>
      <c r="Z55" s="316" t="n"/>
      <c r="AA55" s="316" t="n"/>
      <c r="AB55" s="316" t="n"/>
    </row>
    <row r="56">
      <c r="B56" s="318" t="n"/>
      <c r="C56" s="803" t="n"/>
      <c r="O56" s="804" t="n"/>
      <c r="P56" s="318" t="n"/>
    </row>
    <row r="57">
      <c r="B57" s="318" t="n"/>
      <c r="C57" s="803" t="n"/>
      <c r="J57" s="772" t="inlineStr">
        <is>
          <t xml:space="preserve">RESPONSABLE </t>
        </is>
      </c>
      <c r="O57" s="804" t="n"/>
      <c r="P57" s="318" t="n"/>
    </row>
    <row r="58">
      <c r="B58" s="318" t="n"/>
      <c r="C58" s="803" t="n"/>
      <c r="J58" s="759" t="inlineStr">
        <is>
          <t>ISABEL QUINTERO URIBE (F.A)</t>
        </is>
      </c>
      <c r="O58" s="804" t="n"/>
      <c r="P58" s="318" t="n"/>
    </row>
    <row r="59">
      <c r="B59" s="318" t="n"/>
      <c r="C59" s="806" t="n"/>
      <c r="D59" s="808" t="n"/>
      <c r="E59" s="808" t="n"/>
      <c r="F59" s="808" t="n"/>
      <c r="G59" s="808" t="n"/>
      <c r="H59" s="808" t="n"/>
      <c r="I59" s="808" t="n"/>
      <c r="J59" s="335" t="inlineStr">
        <is>
          <t>DIRECTOR CONTROL INTERNO DISCIPLINARIO (F.A)</t>
        </is>
      </c>
      <c r="K59" s="335" t="n"/>
      <c r="L59" s="335" t="n"/>
      <c r="M59" s="335" t="n"/>
      <c r="N59" s="335" t="n"/>
      <c r="O59" s="336" t="n"/>
      <c r="P59" s="318" t="n"/>
    </row>
    <row r="60">
      <c r="B60" s="318" t="n"/>
      <c r="C60" s="768" t="n"/>
      <c r="D60" s="768" t="n"/>
      <c r="E60" s="768" t="n"/>
      <c r="F60" s="768" t="n"/>
      <c r="G60" s="768" t="n"/>
      <c r="H60" s="768" t="n"/>
      <c r="I60" s="768" t="n"/>
      <c r="J60" s="484" t="n"/>
      <c r="K60" s="484" t="n"/>
      <c r="L60" s="484" t="n"/>
      <c r="M60" s="484" t="n"/>
      <c r="N60" s="484" t="n"/>
      <c r="O60" s="484" t="n"/>
      <c r="P60" s="318" t="n"/>
    </row>
    <row r="61" ht="15" customHeight="1">
      <c r="B61" s="318" t="n"/>
      <c r="C61" s="778" t="inlineStr">
        <is>
          <t>PERIODO DE EVALUACIÓN</t>
        </is>
      </c>
      <c r="D61" s="801" t="n"/>
      <c r="E61" s="801" t="n"/>
      <c r="F61" s="801" t="n"/>
      <c r="G61" s="801" t="n"/>
      <c r="H61" s="801" t="n"/>
      <c r="I61" s="801" t="n"/>
      <c r="J61" s="801" t="n"/>
      <c r="K61" s="801" t="n"/>
      <c r="L61" s="801" t="n"/>
      <c r="M61" s="801" t="n"/>
      <c r="N61" s="801" t="n"/>
      <c r="O61" s="802" t="n"/>
      <c r="P61" s="318" t="n"/>
    </row>
    <row r="62" ht="15.75" customHeight="1">
      <c r="B62" s="318" t="n"/>
      <c r="C62" s="338" t="inlineStr">
        <is>
          <t>MES</t>
        </is>
      </c>
      <c r="D62" s="339">
        <f>IF(J23="MENSUAL","ENERO",IF(J23="TRIMESTRAL","MARZO",IF(J23="SEMESTRAL","JUNIO",IF(J23="ANUAL",YEAR(TODAY()),""))))</f>
        <v/>
      </c>
      <c r="E62" s="339">
        <f>IF(J23="MENSUAL","FEBRERO",IF(J23="TRIMESTRAL","JUNIO",IF(J23="SEMESTRAL","DICIEMBRE","")))</f>
        <v/>
      </c>
      <c r="F62" s="339">
        <f>IF(J23="MENSUAL","MARZO",IF(J23="TRIMESTRAL","SEPTIEMBRE",""))</f>
        <v/>
      </c>
      <c r="G62" s="339">
        <f>IF(J23="MENSUAL","ABRIL",IF(J23="TRIMESTRAL","DICIEMBRE",""))</f>
        <v/>
      </c>
      <c r="H62" s="339">
        <f>IF(J23="MENSUAL","MAYO","")</f>
        <v/>
      </c>
      <c r="I62" s="339">
        <f>IF(J23="MENSUAL","JUNIO","")</f>
        <v/>
      </c>
      <c r="J62" s="339">
        <f>IF(J23="MENSUAL","JULIO","")</f>
        <v/>
      </c>
      <c r="K62" s="339">
        <f>IF(J23="MENSUAL","AGOSTO","")</f>
        <v/>
      </c>
      <c r="L62" s="339">
        <f>IF(J23="MENSUAL","SEPTIEMBRE","")</f>
        <v/>
      </c>
      <c r="M62" s="339">
        <f>IF(J23="MENSUAL","OCTUBRE","")</f>
        <v/>
      </c>
      <c r="N62" s="339">
        <f>IF(J23="MENSUAL","NOVIEMBRE","")</f>
        <v/>
      </c>
      <c r="O62" s="339">
        <f>IF(J23="MENSUAL","DICIEMBRE","")</f>
        <v/>
      </c>
      <c r="P62" s="318" t="n"/>
    </row>
    <row r="63" ht="43.5" customHeight="1">
      <c r="B63" s="318" t="n"/>
      <c r="C63" s="340">
        <f>G18</f>
        <v/>
      </c>
      <c r="D63" s="762" t="n">
        <v>2</v>
      </c>
      <c r="E63" s="762" t="n">
        <v>0</v>
      </c>
      <c r="F63" s="339" t="n"/>
      <c r="G63" s="339" t="n"/>
      <c r="H63" s="339" t="n"/>
      <c r="I63" s="339" t="n"/>
      <c r="J63" s="339" t="n"/>
      <c r="K63" s="339" t="n"/>
      <c r="L63" s="339" t="n"/>
      <c r="M63" s="339" t="n"/>
      <c r="N63" s="339" t="n"/>
      <c r="O63" s="339" t="n"/>
      <c r="P63" s="318" t="n"/>
    </row>
    <row r="64" ht="29.25" customHeight="1">
      <c r="B64" s="318" t="n"/>
      <c r="C64" s="340" t="inlineStr">
        <is>
          <t>No. de quejas e informes recepcionados * 100</t>
        </is>
      </c>
      <c r="D64" s="762" t="n">
        <v>10</v>
      </c>
      <c r="E64" s="762" t="n">
        <v>7</v>
      </c>
      <c r="F64" s="339" t="n"/>
      <c r="G64" s="339" t="n"/>
      <c r="H64" s="339" t="n"/>
      <c r="I64" s="339" t="n"/>
      <c r="J64" s="339" t="n"/>
      <c r="K64" s="339" t="n"/>
      <c r="L64" s="339" t="n"/>
      <c r="M64" s="339" t="n"/>
      <c r="N64" s="339" t="n"/>
      <c r="O64" s="339" t="n"/>
      <c r="P64" s="318" t="n"/>
    </row>
    <row r="65">
      <c r="B65" s="318" t="n"/>
      <c r="C65" s="344" t="inlineStr">
        <is>
          <t xml:space="preserve">VALOR </t>
        </is>
      </c>
      <c r="D65" s="89">
        <f>IFERROR(IF($E$17=1,D63/D64,IF($E$17=2,D63,"")),"")</f>
        <v/>
      </c>
      <c r="E65" s="89">
        <f>IFERROR(IF($E$17=1,E63/E64,IF($E$17=2,E63,"")),"")</f>
        <v/>
      </c>
      <c r="F65" s="89">
        <f>IFERROR(IF($E$17=1,F63/F64,IF($E$17=2,F63,"")),"")</f>
        <v/>
      </c>
      <c r="G65" s="89">
        <f>IFERROR(IF($E$17=1,G63/G64,IF($E$17=2,G63,"")),"")</f>
        <v/>
      </c>
      <c r="H65" s="90">
        <f>IFERROR(IF($E$17=1,H63/H64,IF($E$17=2,H63,"")),"")</f>
        <v/>
      </c>
      <c r="I65" s="90">
        <f>IFERROR(IF($E$17=1,I63/I64,IF($E$17=2,I63,"")),"")</f>
        <v/>
      </c>
      <c r="J65" s="90">
        <f>IFERROR(IF($E$17=1,J63/J64,IF($E$17=2,J63,"")),"")</f>
        <v/>
      </c>
      <c r="K65" s="90">
        <f>IFERROR(IF($E$17=1,K63/K64,IF($E$17=2,K63,"")),"")</f>
        <v/>
      </c>
      <c r="L65" s="90">
        <f>IFERROR(IF($E$17=1,L63/L64,IF($E$17=2,L63,"")),"")</f>
        <v/>
      </c>
      <c r="M65" s="90">
        <f>IFERROR(IF($E$17=1,M63/M64,IF($E$17=2,M63,"")),"")</f>
        <v/>
      </c>
      <c r="N65" s="90">
        <f>IFERROR(IF($E$17=1,N63/N64,IF($E$17=2,N63,"")),"")</f>
        <v/>
      </c>
      <c r="O65" s="90">
        <f>IFERROR(IF($E$17=1,O63/O64,IF($E$17=2,O63,"")),"")</f>
        <v/>
      </c>
      <c r="P65" s="318" t="n"/>
    </row>
    <row r="66">
      <c r="B66" s="318" t="n"/>
      <c r="C66" s="347" t="inlineStr">
        <is>
          <t>META PONDERADA</t>
        </is>
      </c>
      <c r="D66"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66" s="265">
        <f>IF(AND(N23="ANUAL",J23="MENSUAL"),N17/12+D66,IF(AND(N23="ANUAL",J23="TRIMESTRAL"),N17/4+D66,IF(AND(N23="ANUAL",J23="SEMESTRAL"),N17/2+D66,IF(AND(N23="SEMESTRAL",J23="MENSUAL"),N17/6+D66,IF(AND(N23="SEMESTRAL",J23="TRIMESTRAL"),N17/2+D66,IF(AND(N23="SEMESTRAL",J23="SEMESTRAL"),N17,IF(AND(N23="TRIMESTRAL",J23="MENSUAL"),N17/3+D66,IF(AND(N23="TRIMESTRAL",J23="TRIMESTRAL"),N17,IF(AND(N23="MENSUAL",J23="MENSUAL"),N17,"")))))))))</f>
        <v/>
      </c>
      <c r="F66" s="265">
        <f>IF(AND(N23="ANUAL",J23="MENSUAL"),N17/12+E66,IF(AND(N23="ANUAL",J23="TRIMESTRAL"),N17/4+E66,IF(AND(N23="SEMESTRAL",J23="MENSUAL"),N17/6+E66,IF(AND(N23="SEMESTRAL",J23="TRIMESTRAL"),N17/2,IF(AND(N23="TRIMESTRAL",J23="MENSUAL"),N17/3+E66,IF(AND(N23="TRIMESTRAL",J23="TRIMESTRAL"),N17,IF(AND(N23="MENSUAL",J23="MENSUAL"),N17,"")))))))</f>
        <v/>
      </c>
      <c r="G66" s="265">
        <f>IF(AND(N23="ANUAL",J23="MENSUAL"),N17/12+F66,IF(AND(N23="ANUAL",J23="TRIMESTRAL"),N17/4+F66,IF(AND(N23="SEMESTRAL",J23="MENSUAL"),N17/6+F66,IF(AND(N23="SEMESTRAL",J23="TRIMESTRAL"),N17/2+F66,IF(AND(N23="TRIMESTRAL",J23="MENSUAL"),N17/3,IF(AND(N23="TRIMESTRAL",J23="TRIMESTRAL"),N17,IF(AND(N23="MENSUAL",J23="MENSUAL"),N17,"")))))))</f>
        <v/>
      </c>
      <c r="H66" s="265">
        <f>IF(AND($N$23="ANUAL",$J$23="MENSUAL"),$N$17/12+G66,IF(AND(N23="SEMESTRAL",J23="MENSUAL"),N17/6+G66,IF(AND(N23="TRIMESTRAL",J23="MENSUAL"),N17/3+G66,IF(AND(N23="MENSUAL",J23="MENSUAL"),N17,""))))</f>
        <v/>
      </c>
      <c r="I66" s="265">
        <f>IF(AND($N$23="ANUAL",$J$23="MENSUAL"),$N$17/12+H66,IF(AND(N23="SEMESTRAL",J23="MENSUAL"),N17/6+H66,IF(AND(N23="TRIMESTRAL",J23="MENSUAL"),N17/3+H66,IF(AND(N23="MENSUAL",J23="MENSUAL"),N17,""))))</f>
        <v/>
      </c>
      <c r="J66" s="265">
        <f>IF(AND($N$23="ANUAL",$J$23="MENSUAL"),$N$17/12+I66,IF(AND(N23="SEMESTRAL",J23="MENSUAL"),N17/6,IF(AND(N23="TRIMESTRAL",J23="MENSUAL"),N17/3,IF(AND(N23="MENSUAL",J23="MENSUAL"),N17,""))))</f>
        <v/>
      </c>
      <c r="K66" s="265">
        <f>IF(AND($N$23="ANUAL",$J$23="MENSUAL"),$N$17/12+J66,IF(AND(N23="SEMESTRAL",J23="MENSUAL"),N17/6+J66,IF(AND(N23="TRIMESTRAL",J23="MENSUAL"),N17/3+J66,IF(AND(N23="MENSUAL",J23="MENSUAL"),N17,""))))</f>
        <v/>
      </c>
      <c r="L66" s="265">
        <f>IF(AND($N$23="ANUAL",$J$23="MENSUAL"),$N$17/12+K66,IF(AND(N23="SEMESTRAL",J23="MENSUAL"),N17/6+K66,IF(AND(N23="TRIMESTRAL",J23="MENSUAL"),N17/3+K66,IF(AND(N23="MENSUAL",J23="MENSUAL"),N17,""))))</f>
        <v/>
      </c>
      <c r="M66" s="265">
        <f>IF(AND($N$23="ANUAL",$J$23="MENSUAL"),$N$17/12+L66,IF(AND(N23="SEMESTRAL",J23="MENSUAL"),N17/6+L66,IF(AND(N23="TRIMESTRAL",J23="MENSUAL"),N17/3,IF(AND(N23="MENSUAL",J23="MENSUAL"),N17,""))))</f>
        <v/>
      </c>
      <c r="N66" s="265">
        <f>IF(AND($N$23="ANUAL",$J$23="MENSUAL"),$N$17/12+M66,IF(AND(N23="SEMESTRAL",J23="MENSUAL"),N17/6+M66,IF(AND(N23="TRIMESTRAL",J23="MENSUAL"),N17/3+M66,IF(AND(N23="MENSUAL",J23="MENSUAL"),N17,""))))</f>
        <v/>
      </c>
      <c r="O66" s="265">
        <f>IF(AND($N$23="ANUAL",$J$23="MENSUAL"),$N$17/12+N66,IF(AND(N23="SEMESTRAL",J23="MENSUAL"),N17/6+N66,IF(AND(N23="TRIMESTRAL",J23="MENSUAL"),N17/3+N66,IF(AND(N23="MENSUAL",J23="MENSUAL"),N17,""))))</f>
        <v/>
      </c>
      <c r="P66" s="318" t="n"/>
    </row>
    <row r="67">
      <c r="B67" s="318" t="n"/>
      <c r="C67" s="349" t="n"/>
      <c r="D67" s="350" t="n"/>
      <c r="E67" s="350" t="n"/>
      <c r="F67" s="350" t="n"/>
      <c r="G67" s="350" t="n"/>
      <c r="H67" s="350" t="n"/>
      <c r="I67" s="350" t="n"/>
      <c r="J67" s="350" t="n"/>
      <c r="K67" s="350" t="n"/>
      <c r="L67" s="350" t="n"/>
      <c r="M67" s="350" t="n"/>
      <c r="N67" s="350" t="n"/>
      <c r="O67" s="350" t="n"/>
      <c r="P67" s="318" t="n"/>
    </row>
    <row r="68">
      <c r="B68" s="318" t="n"/>
      <c r="C68" s="779" t="inlineStr">
        <is>
          <t>NIVEL DE SEGREGACIÓN *</t>
        </is>
      </c>
      <c r="D68" s="805" t="n"/>
      <c r="E68" s="805" t="n"/>
      <c r="F68" s="805" t="n"/>
      <c r="G68" s="805" t="n"/>
      <c r="H68" s="805" t="n"/>
      <c r="I68" s="805" t="n"/>
      <c r="J68" s="805" t="n"/>
      <c r="K68" s="805" t="n"/>
      <c r="L68" s="805" t="n"/>
      <c r="M68" s="805" t="n"/>
      <c r="N68" s="805" t="n"/>
      <c r="O68" s="800" t="n"/>
      <c r="P68" s="318" t="n"/>
    </row>
    <row r="69">
      <c r="B69" s="318" t="n"/>
      <c r="C69" s="781" t="inlineStr">
        <is>
          <t>UNIDAD SEGREGADA (Ej. Facultad, Programa Académico, Área)</t>
        </is>
      </c>
      <c r="D69" s="820" t="n"/>
      <c r="E69" s="820" t="n"/>
      <c r="F69" s="821" t="n"/>
      <c r="G69" s="781" t="inlineStr">
        <is>
          <t>RESULTADO</t>
        </is>
      </c>
      <c r="H69" s="820" t="n"/>
      <c r="I69" s="820" t="n"/>
      <c r="J69" s="821" t="n"/>
      <c r="K69" s="781" t="inlineStr">
        <is>
          <t>ANALISIS DE DATOS SEGREGADO</t>
        </is>
      </c>
      <c r="L69" s="820" t="n"/>
      <c r="M69" s="820" t="n"/>
      <c r="N69" s="820" t="n"/>
      <c r="O69" s="821" t="n"/>
      <c r="P69" s="318" t="n"/>
    </row>
    <row r="70">
      <c r="B70" s="318" t="n"/>
      <c r="C70" s="785" t="n"/>
      <c r="D70" s="820" t="n"/>
      <c r="E70" s="820" t="n"/>
      <c r="F70" s="821" t="n"/>
      <c r="G70" s="785" t="n"/>
      <c r="H70" s="820" t="n"/>
      <c r="I70" s="820" t="n"/>
      <c r="J70" s="821" t="n"/>
      <c r="K70" s="785" t="n"/>
      <c r="L70" s="820" t="n"/>
      <c r="M70" s="820" t="n"/>
      <c r="N70" s="820" t="n"/>
      <c r="O70" s="821" t="n"/>
      <c r="P70" s="318" t="n"/>
    </row>
    <row r="71">
      <c r="B71" s="318" t="n"/>
      <c r="C71" s="785" t="n"/>
      <c r="D71" s="820" t="n"/>
      <c r="E71" s="820" t="n"/>
      <c r="F71" s="821" t="n"/>
      <c r="G71" s="785" t="n"/>
      <c r="H71" s="820" t="n"/>
      <c r="I71" s="820" t="n"/>
      <c r="J71" s="821" t="n"/>
      <c r="K71" s="785" t="n"/>
      <c r="L71" s="820" t="n"/>
      <c r="M71" s="820" t="n"/>
      <c r="N71" s="820" t="n"/>
      <c r="O71" s="821" t="n"/>
      <c r="P71" s="318" t="n"/>
    </row>
    <row r="72">
      <c r="B72" s="318" t="n"/>
      <c r="C72" s="785" t="n"/>
      <c r="D72" s="820" t="n"/>
      <c r="E72" s="820" t="n"/>
      <c r="F72" s="821" t="n"/>
      <c r="G72" s="785" t="n"/>
      <c r="H72" s="820" t="n"/>
      <c r="I72" s="820" t="n"/>
      <c r="J72" s="821" t="n"/>
      <c r="K72" s="785" t="n"/>
      <c r="L72" s="820" t="n"/>
      <c r="M72" s="820" t="n"/>
      <c r="N72" s="820" t="n"/>
      <c r="O72" s="821" t="n"/>
      <c r="P72" s="318" t="n"/>
    </row>
    <row r="73">
      <c r="B73" s="318" t="n"/>
      <c r="C73" s="785" t="n"/>
      <c r="D73" s="820" t="n"/>
      <c r="E73" s="820" t="n"/>
      <c r="F73" s="821" t="n"/>
      <c r="G73" s="785" t="n"/>
      <c r="H73" s="820" t="n"/>
      <c r="I73" s="820" t="n"/>
      <c r="J73" s="821" t="n"/>
      <c r="K73" s="785" t="n"/>
      <c r="L73" s="820" t="n"/>
      <c r="M73" s="820" t="n"/>
      <c r="N73" s="820" t="n"/>
      <c r="O73" s="821" t="n"/>
      <c r="P73" s="318" t="n"/>
    </row>
    <row r="74">
      <c r="B74" s="318" t="n"/>
      <c r="C74" s="785" t="n"/>
      <c r="D74" s="820" t="n"/>
      <c r="E74" s="820" t="n"/>
      <c r="F74" s="821" t="n"/>
      <c r="G74" s="785" t="n"/>
      <c r="H74" s="820" t="n"/>
      <c r="I74" s="820" t="n"/>
      <c r="J74" s="821" t="n"/>
      <c r="K74" s="785" t="n"/>
      <c r="L74" s="820" t="n"/>
      <c r="M74" s="820" t="n"/>
      <c r="N74" s="820" t="n"/>
      <c r="O74" s="821" t="n"/>
      <c r="P74" s="318" t="n"/>
    </row>
    <row r="75">
      <c r="B75" s="318" t="n"/>
      <c r="C75" s="785" t="n"/>
      <c r="D75" s="820" t="n"/>
      <c r="E75" s="820" t="n"/>
      <c r="F75" s="821" t="n"/>
      <c r="G75" s="785" t="n"/>
      <c r="H75" s="820" t="n"/>
      <c r="I75" s="820" t="n"/>
      <c r="J75" s="821" t="n"/>
      <c r="K75" s="785" t="n"/>
      <c r="L75" s="820" t="n"/>
      <c r="M75" s="820" t="n"/>
      <c r="N75" s="820" t="n"/>
      <c r="O75" s="821" t="n"/>
      <c r="P75" s="318" t="n"/>
    </row>
    <row r="76">
      <c r="B76" s="318" t="n"/>
      <c r="C76" s="788" t="n"/>
      <c r="D76" s="812" t="n"/>
      <c r="E76" s="812" t="n"/>
      <c r="F76" s="812" t="n"/>
      <c r="G76" s="788" t="n"/>
      <c r="H76" s="812" t="n"/>
      <c r="I76" s="812" t="n"/>
      <c r="J76" s="812" t="n"/>
      <c r="K76" s="788" t="n"/>
      <c r="L76" s="812" t="n"/>
      <c r="M76" s="812" t="n"/>
      <c r="N76" s="812" t="n"/>
      <c r="O76" s="812" t="n"/>
      <c r="P76" s="318" t="n"/>
    </row>
    <row r="77">
      <c r="B77" s="318" t="n"/>
      <c r="C77" s="349" t="n"/>
      <c r="D77" s="350" t="n"/>
      <c r="E77" s="350" t="n"/>
      <c r="F77" s="350" t="n"/>
      <c r="G77" s="350" t="n"/>
      <c r="H77" s="350" t="n"/>
      <c r="I77" s="350" t="n"/>
      <c r="J77" s="350" t="n"/>
      <c r="K77" s="350" t="n"/>
      <c r="L77" s="350" t="n"/>
      <c r="M77" s="350" t="n"/>
      <c r="N77" s="350" t="n"/>
      <c r="O77" s="350" t="n"/>
      <c r="P77" s="318" t="n"/>
    </row>
    <row r="78">
      <c r="B78" s="318" t="n"/>
      <c r="C78" s="349" t="n"/>
      <c r="D78" s="350" t="n"/>
      <c r="E78" s="350" t="n"/>
      <c r="F78" s="350" t="n"/>
      <c r="G78" s="350" t="n"/>
      <c r="H78" s="350" t="n"/>
      <c r="I78" s="350" t="n"/>
      <c r="J78" s="350" t="n"/>
      <c r="K78" s="350" t="n"/>
      <c r="L78" s="350" t="n"/>
      <c r="M78" s="350" t="n"/>
      <c r="N78" s="350" t="n"/>
      <c r="O78" s="350" t="n"/>
      <c r="P78" s="318" t="n"/>
    </row>
    <row r="79">
      <c r="B79" s="318" t="n"/>
      <c r="C79" s="349" t="n"/>
      <c r="D79" s="350" t="n"/>
      <c r="E79" s="350" t="n"/>
      <c r="F79" s="350" t="n"/>
      <c r="G79" s="350" t="n"/>
      <c r="H79" s="350" t="n"/>
      <c r="I79" s="350" t="n"/>
      <c r="J79" s="350" t="n"/>
      <c r="K79" s="350" t="n"/>
      <c r="L79" s="350" t="n"/>
      <c r="M79" s="350" t="n"/>
      <c r="N79" s="350" t="n"/>
      <c r="O79" s="350" t="n"/>
      <c r="P79" s="318" t="n"/>
    </row>
    <row r="80">
      <c r="B80" s="318" t="n"/>
      <c r="C80" s="318" t="n"/>
      <c r="D80" s="318" t="n"/>
      <c r="E80" s="318" t="n"/>
      <c r="F80" s="318" t="n"/>
      <c r="G80" s="318" t="n"/>
      <c r="H80" s="318" t="n"/>
      <c r="I80" s="318" t="n"/>
      <c r="J80" s="318" t="n"/>
      <c r="K80" s="318" t="n"/>
      <c r="L80" s="318" t="n"/>
      <c r="M80" s="318" t="n"/>
      <c r="N80" s="318" t="n"/>
      <c r="O80" s="318" t="n"/>
      <c r="P80" s="318" t="n"/>
    </row>
    <row r="81" customFormat="1" s="354">
      <c r="A81" s="353" t="n"/>
      <c r="B81" s="353" t="n"/>
      <c r="C81" s="353" t="n"/>
      <c r="D81" s="353" t="n"/>
      <c r="E81" s="353" t="n"/>
      <c r="F81" s="353" t="n"/>
      <c r="G81" s="353" t="n"/>
      <c r="H81" s="353" t="n"/>
      <c r="I81" s="353" t="n"/>
      <c r="J81" s="353" t="n"/>
      <c r="K81" s="353" t="n"/>
      <c r="L81" s="353" t="n"/>
      <c r="M81" s="353" t="n"/>
      <c r="N81" s="353" t="n"/>
      <c r="O81" s="353" t="n"/>
      <c r="P81" s="353" t="n"/>
      <c r="Q81" s="353" t="n"/>
      <c r="R81" s="353" t="n"/>
      <c r="S81" s="353" t="n"/>
      <c r="T81" s="353" t="n"/>
      <c r="U81" s="353" t="n"/>
      <c r="V81" s="353" t="n"/>
      <c r="W81" s="353" t="n"/>
      <c r="X81" s="353" t="n"/>
      <c r="Y81" s="353" t="n"/>
      <c r="Z81" s="353" t="n"/>
      <c r="AA81" s="353" t="n"/>
      <c r="AB81" s="353" t="n"/>
    </row>
    <row r="82" customFormat="1" s="354">
      <c r="A82" s="353" t="n"/>
      <c r="B82" s="353" t="n"/>
      <c r="C82" s="353" t="n"/>
      <c r="D82" s="353" t="n"/>
      <c r="E82" s="353" t="n"/>
      <c r="F82" s="353" t="n"/>
      <c r="G82" s="353" t="n"/>
      <c r="H82" s="353" t="n"/>
      <c r="I82" s="353" t="n"/>
      <c r="J82" s="353" t="n"/>
      <c r="K82" s="353" t="n"/>
      <c r="L82" s="353" t="n"/>
      <c r="M82" s="353" t="n"/>
      <c r="N82" s="353" t="n"/>
      <c r="O82" s="353" t="n"/>
      <c r="P82" s="353" t="n"/>
      <c r="Q82" s="353" t="n"/>
      <c r="R82" s="353" t="n"/>
      <c r="S82" s="353" t="n"/>
      <c r="T82" s="353" t="n"/>
      <c r="U82" s="353" t="n"/>
      <c r="V82" s="353" t="n"/>
      <c r="W82" s="353" t="n"/>
      <c r="X82" s="353" t="n"/>
      <c r="Y82" s="353" t="n"/>
      <c r="Z82" s="353" t="n"/>
      <c r="AA82" s="353" t="n"/>
      <c r="AB82" s="353" t="n"/>
    </row>
    <row r="83" customFormat="1" s="354">
      <c r="A83" s="353" t="n"/>
      <c r="B83" s="353" t="n"/>
      <c r="C83" s="353" t="n"/>
      <c r="D83" s="353" t="n"/>
      <c r="E83" s="353" t="n"/>
      <c r="F83" s="353" t="n"/>
      <c r="G83" s="353" t="n"/>
      <c r="H83" s="353" t="n"/>
      <c r="I83" s="353" t="n"/>
      <c r="J83" s="353" t="n"/>
      <c r="K83" s="353" t="n"/>
      <c r="L83" s="353" t="n"/>
      <c r="M83" s="353" t="n"/>
      <c r="N83" s="353" t="n"/>
      <c r="O83" s="353" t="n"/>
      <c r="P83" s="353" t="n"/>
      <c r="Q83" s="353" t="n"/>
      <c r="R83" s="353" t="n"/>
      <c r="S83" s="353" t="n"/>
      <c r="T83" s="353" t="n"/>
      <c r="U83" s="353" t="n"/>
      <c r="V83" s="353" t="n"/>
      <c r="W83" s="353" t="n"/>
      <c r="X83" s="353" t="n"/>
      <c r="Y83" s="353" t="n"/>
      <c r="Z83" s="353" t="n"/>
      <c r="AA83" s="353" t="n"/>
      <c r="AB83" s="353" t="n"/>
    </row>
    <row r="84" customFormat="1" s="354">
      <c r="A84" s="353" t="n"/>
      <c r="B84" s="353" t="n"/>
      <c r="C84" s="353" t="n"/>
      <c r="D84" s="353" t="n"/>
      <c r="E84" s="353" t="n"/>
      <c r="F84" s="353" t="n"/>
      <c r="G84" s="353" t="n"/>
      <c r="H84" s="353" t="n"/>
      <c r="I84" s="353" t="n"/>
      <c r="J84" s="353" t="n"/>
      <c r="K84" s="353" t="n"/>
      <c r="L84" s="353" t="n"/>
      <c r="M84" s="353" t="n"/>
      <c r="N84" s="353" t="n"/>
      <c r="O84" s="353" t="n"/>
      <c r="P84" s="353" t="n"/>
      <c r="Q84" s="353" t="n"/>
      <c r="R84" s="353" t="n"/>
      <c r="S84" s="353" t="n"/>
      <c r="T84" s="353" t="n"/>
      <c r="U84" s="353" t="n"/>
      <c r="V84" s="353" t="n"/>
      <c r="W84" s="353" t="n"/>
      <c r="X84" s="353" t="n"/>
      <c r="Y84" s="353" t="n"/>
      <c r="Z84" s="353" t="n"/>
      <c r="AA84" s="353" t="n"/>
      <c r="AB84" s="353" t="n"/>
    </row>
    <row r="85" customFormat="1" s="354">
      <c r="A85" s="353" t="n"/>
      <c r="B85" s="353" t="n"/>
      <c r="C85" s="353" t="n"/>
      <c r="D85" s="353" t="n"/>
      <c r="E85" s="353" t="n"/>
      <c r="F85" s="353" t="n"/>
      <c r="G85" s="353" t="n"/>
      <c r="H85" s="353" t="n"/>
      <c r="I85" s="353" t="n"/>
      <c r="J85" s="353" t="n"/>
      <c r="K85" s="353" t="n"/>
      <c r="L85" s="353" t="n"/>
      <c r="M85" s="353" t="n"/>
      <c r="N85" s="353" t="n"/>
      <c r="O85" s="353" t="n"/>
      <c r="P85" s="353" t="n"/>
      <c r="Q85" s="353" t="n"/>
      <c r="R85" s="353" t="n"/>
      <c r="S85" s="353" t="n"/>
      <c r="T85" s="353" t="n"/>
      <c r="U85" s="353" t="n"/>
      <c r="V85" s="353" t="n"/>
      <c r="W85" s="353" t="n"/>
      <c r="X85" s="353" t="n"/>
      <c r="Y85" s="353" t="n"/>
      <c r="Z85" s="353" t="n"/>
      <c r="AA85" s="353" t="n"/>
      <c r="AB85" s="353" t="n"/>
    </row>
    <row r="86" customFormat="1" s="354">
      <c r="A86" s="353" t="n"/>
      <c r="B86" s="353" t="n"/>
      <c r="C86" s="353" t="n"/>
      <c r="D86" s="353" t="n"/>
      <c r="E86" s="353" t="n"/>
      <c r="F86" s="353" t="n"/>
      <c r="G86" s="353" t="n"/>
      <c r="H86" s="353" t="n"/>
      <c r="I86" s="353" t="n"/>
      <c r="J86" s="353" t="n"/>
      <c r="K86" s="353" t="n"/>
      <c r="L86" s="353" t="n"/>
      <c r="M86" s="353" t="n"/>
      <c r="N86" s="353" t="n"/>
      <c r="O86" s="353" t="n"/>
      <c r="P86" s="353" t="n"/>
      <c r="Q86" s="353" t="n"/>
      <c r="R86" s="353" t="n"/>
      <c r="S86" s="353" t="n"/>
      <c r="T86" s="353" t="n"/>
      <c r="U86" s="353" t="n"/>
      <c r="V86" s="353" t="n"/>
      <c r="W86" s="353" t="n"/>
      <c r="X86" s="353" t="n"/>
      <c r="Y86" s="353" t="n"/>
      <c r="Z86" s="353" t="n"/>
      <c r="AA86" s="353" t="n"/>
      <c r="AB86" s="353" t="n"/>
    </row>
    <row r="87" customFormat="1" s="354">
      <c r="A87" s="353" t="n"/>
      <c r="B87" s="353" t="n"/>
      <c r="C87" s="353" t="n"/>
      <c r="D87" s="353" t="n"/>
      <c r="E87" s="353" t="n"/>
      <c r="F87" s="353" t="n"/>
      <c r="G87" s="353" t="n"/>
      <c r="H87" s="353" t="n"/>
      <c r="I87" s="353" t="n"/>
      <c r="J87" s="353" t="n"/>
      <c r="K87" s="353" t="n"/>
      <c r="L87" s="353" t="n"/>
      <c r="M87" s="353" t="n"/>
      <c r="N87" s="353" t="n"/>
      <c r="O87" s="353" t="n"/>
      <c r="P87" s="353" t="n"/>
      <c r="Q87" s="353" t="n"/>
      <c r="R87" s="353" t="n"/>
      <c r="S87" s="353" t="n"/>
      <c r="T87" s="353" t="n"/>
      <c r="U87" s="353" t="n"/>
      <c r="V87" s="353" t="n"/>
      <c r="W87" s="353" t="n"/>
      <c r="X87" s="353" t="n"/>
      <c r="Y87" s="353" t="n"/>
      <c r="Z87" s="353" t="n"/>
      <c r="AA87" s="353" t="n"/>
      <c r="AB87" s="353" t="n"/>
    </row>
    <row r="88" customFormat="1" s="354">
      <c r="A88" s="353" t="n"/>
      <c r="B88" s="353" t="n"/>
      <c r="C88" s="353" t="n"/>
      <c r="D88" s="353" t="n"/>
      <c r="E88" s="353" t="n"/>
      <c r="F88" s="353" t="n"/>
      <c r="G88" s="353" t="n"/>
      <c r="H88" s="353" t="n"/>
      <c r="I88" s="353" t="n"/>
      <c r="J88" s="353" t="n"/>
      <c r="K88" s="353" t="n"/>
      <c r="L88" s="353" t="n"/>
      <c r="M88" s="353" t="n"/>
      <c r="N88" s="353" t="n"/>
      <c r="O88" s="353" t="n"/>
      <c r="P88" s="353" t="n"/>
      <c r="Q88" s="353" t="n"/>
      <c r="R88" s="353" t="n"/>
      <c r="S88" s="353" t="n"/>
      <c r="T88" s="353" t="n"/>
      <c r="U88" s="353" t="n"/>
      <c r="V88" s="353" t="n"/>
      <c r="W88" s="353" t="n"/>
      <c r="X88" s="353" t="n"/>
      <c r="Y88" s="353" t="n"/>
      <c r="Z88" s="353" t="n"/>
      <c r="AA88" s="353" t="n"/>
      <c r="AB88" s="353" t="n"/>
    </row>
    <row r="89" customFormat="1" s="354">
      <c r="A89" s="353" t="n"/>
      <c r="B89" s="353" t="n"/>
      <c r="C89" s="353" t="n"/>
      <c r="D89" s="353" t="n"/>
      <c r="E89" s="353" t="n"/>
      <c r="F89" s="353" t="n"/>
      <c r="G89" s="355" t="inlineStr">
        <is>
          <t>Estratégico</t>
        </is>
      </c>
      <c r="H89" s="355" t="n"/>
      <c r="I89" s="355" t="n"/>
      <c r="J89" s="355" t="inlineStr">
        <is>
          <t>Eficacia</t>
        </is>
      </c>
      <c r="K89" s="353" t="n"/>
      <c r="L89" s="353" t="n"/>
      <c r="M89" s="353" t="n"/>
      <c r="N89" s="353" t="n"/>
      <c r="O89" s="353" t="n"/>
      <c r="P89" s="353" t="n"/>
      <c r="Q89" s="353" t="n"/>
      <c r="R89" s="353" t="n"/>
      <c r="S89" s="353" t="n"/>
      <c r="T89" s="353" t="n"/>
      <c r="U89" s="353" t="n"/>
      <c r="V89" s="353" t="n"/>
      <c r="W89" s="353" t="n"/>
      <c r="X89" s="353" t="n"/>
      <c r="Y89" s="353" t="n"/>
      <c r="Z89" s="353" t="n"/>
      <c r="AA89" s="353" t="n"/>
      <c r="AB89" s="353" t="n"/>
    </row>
    <row r="90" customFormat="1" s="354">
      <c r="A90" s="353" t="n"/>
      <c r="B90" s="353" t="n"/>
      <c r="C90" s="353" t="n"/>
      <c r="D90" s="353" t="n"/>
      <c r="E90" s="353" t="n"/>
      <c r="F90" s="353" t="n"/>
      <c r="G90" s="355" t="inlineStr">
        <is>
          <t>Misional</t>
        </is>
      </c>
      <c r="H90" s="355" t="n"/>
      <c r="I90" s="355" t="n"/>
      <c r="J90" s="355" t="inlineStr">
        <is>
          <t>Eficiencia</t>
        </is>
      </c>
      <c r="K90" s="353" t="n"/>
      <c r="L90" s="353" t="n"/>
      <c r="M90" s="353" t="n"/>
      <c r="N90" s="353" t="n"/>
      <c r="O90" s="353" t="n"/>
      <c r="P90" s="353" t="n"/>
      <c r="Q90" s="353" t="n"/>
      <c r="R90" s="353" t="n"/>
      <c r="S90" s="353" t="n"/>
      <c r="T90" s="353" t="n"/>
      <c r="U90" s="353" t="n"/>
      <c r="V90" s="353" t="n"/>
      <c r="W90" s="353" t="n"/>
      <c r="X90" s="353" t="n"/>
      <c r="Y90" s="353" t="n"/>
      <c r="Z90" s="353" t="n"/>
      <c r="AA90" s="353" t="n"/>
      <c r="AB90" s="353" t="n"/>
    </row>
    <row r="91" customFormat="1" s="354">
      <c r="A91" s="353" t="n"/>
      <c r="B91" s="353" t="n"/>
      <c r="C91" s="353" t="n"/>
      <c r="D91" s="353" t="n"/>
      <c r="E91" s="353" t="n"/>
      <c r="F91" s="353" t="n"/>
      <c r="G91" s="355" t="inlineStr">
        <is>
          <t>Apoyo</t>
        </is>
      </c>
      <c r="H91" s="355" t="n"/>
      <c r="I91" s="355" t="n"/>
      <c r="J91" s="355" t="inlineStr">
        <is>
          <t>Acreditación</t>
        </is>
      </c>
      <c r="K91" s="353" t="n"/>
      <c r="L91" s="353" t="n"/>
      <c r="M91" s="353" t="n"/>
      <c r="N91" s="353" t="n"/>
      <c r="O91" s="353" t="n"/>
      <c r="P91" s="353" t="n"/>
      <c r="Q91" s="353" t="n"/>
      <c r="R91" s="353" t="n"/>
      <c r="S91" s="353" t="n"/>
      <c r="T91" s="353" t="n"/>
      <c r="U91" s="353" t="n"/>
      <c r="V91" s="353" t="n"/>
      <c r="W91" s="353" t="n"/>
      <c r="X91" s="353" t="n"/>
      <c r="Y91" s="353" t="n"/>
      <c r="Z91" s="353" t="n"/>
      <c r="AA91" s="353" t="n"/>
      <c r="AB91" s="353" t="n"/>
    </row>
    <row r="92" customFormat="1" s="354">
      <c r="A92" s="353" t="n"/>
      <c r="B92" s="353" t="n"/>
      <c r="C92" s="353" t="n"/>
      <c r="D92" s="353" t="n"/>
      <c r="E92" s="353" t="n"/>
      <c r="F92" s="353" t="n"/>
      <c r="G92" s="355" t="inlineStr">
        <is>
          <t>Seguimiento, Medición, Análisis y Evaluación</t>
        </is>
      </c>
      <c r="H92" s="355" t="n"/>
      <c r="I92" s="355" t="n"/>
      <c r="J92" s="355" t="inlineStr">
        <is>
          <t>Positiva</t>
        </is>
      </c>
      <c r="K92" s="353" t="n"/>
      <c r="L92" s="353" t="n"/>
      <c r="M92" s="353" t="n"/>
      <c r="N92" s="353" t="n"/>
      <c r="O92" s="353" t="n"/>
      <c r="P92" s="353" t="n"/>
      <c r="Q92" s="353" t="n"/>
      <c r="R92" s="353" t="n"/>
      <c r="S92" s="353" t="n"/>
      <c r="T92" s="353" t="n"/>
      <c r="U92" s="353" t="n"/>
      <c r="V92" s="353" t="n"/>
      <c r="W92" s="353" t="n"/>
      <c r="X92" s="353" t="n"/>
      <c r="Y92" s="353" t="n"/>
      <c r="Z92" s="353" t="n"/>
      <c r="AA92" s="353" t="n"/>
      <c r="AB92" s="353" t="n"/>
    </row>
    <row r="93" customFormat="1" s="354">
      <c r="A93" s="353" t="n"/>
      <c r="B93" s="353" t="n"/>
      <c r="C93" s="353" t="n"/>
      <c r="D93" s="353" t="n"/>
      <c r="E93" s="353" t="n"/>
      <c r="F93" s="353" t="n"/>
      <c r="G93" s="355" t="inlineStr">
        <is>
          <t>Direccionamiento Estratégico</t>
        </is>
      </c>
      <c r="H93" s="355" t="n"/>
      <c r="I93" s="355" t="n"/>
      <c r="J93" s="355" t="inlineStr">
        <is>
          <t>Negativa</t>
        </is>
      </c>
      <c r="K93" s="353" t="n"/>
      <c r="L93" s="353" t="n"/>
      <c r="M93" s="353" t="n"/>
      <c r="N93" s="353" t="n"/>
      <c r="O93" s="353" t="n"/>
      <c r="P93" s="353" t="n"/>
      <c r="Q93" s="353" t="n"/>
      <c r="R93" s="353" t="n"/>
      <c r="S93" s="353" t="n"/>
      <c r="T93" s="353" t="n"/>
      <c r="U93" s="353" t="n"/>
      <c r="V93" s="353" t="n"/>
      <c r="W93" s="353" t="n"/>
      <c r="X93" s="353" t="n"/>
      <c r="Y93" s="353" t="n"/>
      <c r="Z93" s="353" t="n"/>
      <c r="AA93" s="353" t="n"/>
      <c r="AB93" s="353" t="n"/>
    </row>
    <row r="94" customFormat="1" s="354">
      <c r="A94" s="353" t="n"/>
      <c r="B94" s="353" t="n"/>
      <c r="C94" s="353" t="n"/>
      <c r="D94" s="353" t="n"/>
      <c r="E94" s="353" t="n"/>
      <c r="F94" s="353" t="n"/>
      <c r="G94" s="355" t="inlineStr">
        <is>
          <t>Planeación Institucional</t>
        </is>
      </c>
      <c r="H94" s="355" t="n"/>
      <c r="I94" s="355" t="n"/>
      <c r="J94" s="355" t="inlineStr">
        <is>
          <t>Por Unidad Regional</t>
        </is>
      </c>
      <c r="K94" s="353" t="n"/>
      <c r="L94" s="353" t="n"/>
      <c r="M94" s="353" t="n"/>
      <c r="N94" s="353" t="n"/>
      <c r="O94" s="353" t="n"/>
      <c r="P94" s="353" t="n"/>
      <c r="Q94" s="353" t="n"/>
      <c r="R94" s="353" t="n"/>
      <c r="S94" s="353" t="n"/>
      <c r="T94" s="353" t="n"/>
      <c r="U94" s="353" t="n"/>
      <c r="V94" s="353" t="n"/>
      <c r="W94" s="353" t="n"/>
      <c r="X94" s="353" t="n"/>
      <c r="Y94" s="353" t="n"/>
      <c r="Z94" s="353" t="n"/>
      <c r="AA94" s="353" t="n"/>
      <c r="AB94" s="353" t="n"/>
    </row>
    <row r="95" customFormat="1" s="354">
      <c r="A95" s="353" t="n"/>
      <c r="B95" s="353" t="n"/>
      <c r="C95" s="353" t="n"/>
      <c r="D95" s="353" t="n"/>
      <c r="E95" s="353" t="n"/>
      <c r="F95" s="353" t="n"/>
      <c r="G95" s="355" t="inlineStr">
        <is>
          <t>Proyectos Especiales y Relaciones Interinstitucionales</t>
        </is>
      </c>
      <c r="H95" s="355" t="n"/>
      <c r="I95" s="355" t="n"/>
      <c r="J95" s="355" t="inlineStr">
        <is>
          <t>Por Facultad</t>
        </is>
      </c>
      <c r="K95" s="353" t="n"/>
      <c r="L95" s="353" t="n"/>
      <c r="M95" s="353" t="n"/>
      <c r="N95" s="353" t="n"/>
      <c r="O95" s="353" t="n"/>
      <c r="P95" s="353" t="n"/>
      <c r="Q95" s="353" t="n"/>
      <c r="R95" s="353" t="n"/>
      <c r="S95" s="353" t="n"/>
      <c r="T95" s="353" t="n"/>
      <c r="U95" s="353" t="n"/>
      <c r="V95" s="353" t="n"/>
      <c r="W95" s="353" t="n"/>
      <c r="X95" s="353" t="n"/>
      <c r="Y95" s="353" t="n"/>
      <c r="Z95" s="353" t="n"/>
      <c r="AA95" s="353" t="n"/>
      <c r="AB95" s="353" t="n"/>
    </row>
    <row r="96" customFormat="1" s="354">
      <c r="A96" s="353" t="n"/>
      <c r="B96" s="353" t="n"/>
      <c r="C96" s="353" t="n"/>
      <c r="D96" s="353" t="n"/>
      <c r="E96" s="353" t="n"/>
      <c r="F96" s="353" t="n"/>
      <c r="G96" s="355" t="inlineStr">
        <is>
          <t>Sistemas Integrados</t>
        </is>
      </c>
      <c r="H96" s="355" t="n"/>
      <c r="I96" s="355" t="n"/>
      <c r="J96" s="355" t="inlineStr">
        <is>
          <t>Por Programa Académico</t>
        </is>
      </c>
      <c r="K96" s="353" t="n"/>
      <c r="L96" s="353" t="n"/>
      <c r="M96" s="353" t="n"/>
      <c r="N96" s="353" t="n"/>
      <c r="O96" s="353" t="n"/>
      <c r="P96" s="353" t="n"/>
      <c r="Q96" s="353" t="n"/>
      <c r="R96" s="353" t="n"/>
      <c r="S96" s="353" t="n"/>
      <c r="T96" s="353" t="n"/>
      <c r="U96" s="353" t="n"/>
      <c r="V96" s="353" t="n"/>
      <c r="W96" s="353" t="n"/>
      <c r="X96" s="353" t="n"/>
      <c r="Y96" s="353" t="n"/>
      <c r="Z96" s="353" t="n"/>
      <c r="AA96" s="353" t="n"/>
      <c r="AB96" s="353" t="n"/>
    </row>
    <row r="97" customFormat="1" s="354">
      <c r="A97" s="353" t="n"/>
      <c r="B97" s="353" t="n"/>
      <c r="C97" s="353" t="n"/>
      <c r="D97" s="353" t="n"/>
      <c r="E97" s="353" t="n"/>
      <c r="F97" s="353" t="n"/>
      <c r="G97" s="355" t="inlineStr">
        <is>
          <t>Autoevaluación y Acreditación</t>
        </is>
      </c>
      <c r="H97" s="355" t="n"/>
      <c r="I97" s="355" t="n"/>
      <c r="J97" s="355" t="inlineStr">
        <is>
          <t>Por área</t>
        </is>
      </c>
      <c r="K97" s="353" t="n"/>
      <c r="L97" s="353" t="n"/>
      <c r="M97" s="353" t="n"/>
      <c r="N97" s="353" t="n"/>
      <c r="O97" s="353" t="n"/>
      <c r="P97" s="353" t="n"/>
      <c r="Q97" s="353" t="n"/>
      <c r="R97" s="353" t="n"/>
      <c r="S97" s="353" t="n"/>
      <c r="T97" s="353" t="n"/>
      <c r="U97" s="353" t="n"/>
      <c r="V97" s="353" t="n"/>
      <c r="W97" s="353" t="n"/>
      <c r="X97" s="353" t="n"/>
      <c r="Y97" s="353" t="n"/>
      <c r="Z97" s="353" t="n"/>
      <c r="AA97" s="353" t="n"/>
      <c r="AB97" s="353" t="n"/>
    </row>
    <row r="98" customFormat="1" s="354">
      <c r="A98" s="353" t="n"/>
      <c r="B98" s="353" t="n"/>
      <c r="C98" s="353" t="n"/>
      <c r="D98" s="353" t="n"/>
      <c r="E98" s="353" t="n"/>
      <c r="F98" s="353" t="n"/>
      <c r="G98" s="355" t="inlineStr">
        <is>
          <t>Comunicaciones</t>
        </is>
      </c>
      <c r="H98" s="355" t="n"/>
      <c r="I98" s="355" t="n"/>
      <c r="J98" s="355" t="inlineStr">
        <is>
          <t>Por Laboratorio</t>
        </is>
      </c>
      <c r="K98" s="353" t="n"/>
      <c r="L98" s="353" t="n"/>
      <c r="M98" s="353" t="n"/>
      <c r="N98" s="353" t="n"/>
      <c r="O98" s="353" t="n"/>
      <c r="P98" s="353" t="n"/>
      <c r="Q98" s="353" t="n"/>
      <c r="R98" s="353" t="n"/>
      <c r="S98" s="353" t="n"/>
      <c r="T98" s="353" t="n"/>
      <c r="U98" s="353" t="n"/>
      <c r="V98" s="353" t="n"/>
      <c r="W98" s="353" t="n"/>
      <c r="X98" s="353" t="n"/>
      <c r="Y98" s="353" t="n"/>
      <c r="Z98" s="353" t="n"/>
      <c r="AA98" s="353" t="n"/>
      <c r="AB98" s="353" t="n"/>
    </row>
    <row r="99">
      <c r="G99" s="355" t="inlineStr">
        <is>
          <t>Formación y Aprendizaje</t>
        </is>
      </c>
      <c r="H99" s="355" t="n"/>
      <c r="I99" s="355" t="n"/>
      <c r="J99" s="355" t="inlineStr">
        <is>
          <t>Otros</t>
        </is>
      </c>
      <c r="K99" s="353" t="n"/>
      <c r="L99" s="353" t="n"/>
    </row>
    <row r="100">
      <c r="G100" s="355" t="inlineStr">
        <is>
          <t>Ciencia, Tecnología e Innovación</t>
        </is>
      </c>
      <c r="H100" s="355" t="n"/>
      <c r="I100" s="355" t="n"/>
      <c r="J100" s="355" t="inlineStr">
        <is>
          <t>No Aplica</t>
        </is>
      </c>
      <c r="K100" s="353" t="n"/>
      <c r="L100" s="353" t="n"/>
    </row>
    <row r="101">
      <c r="G101" s="355" t="inlineStr">
        <is>
          <t>Interacción Social Universitaria</t>
        </is>
      </c>
      <c r="H101" s="355" t="n"/>
      <c r="I101" s="355" t="n"/>
      <c r="J101" s="355" t="n"/>
      <c r="K101" s="353" t="n"/>
      <c r="L101" s="353" t="n"/>
    </row>
    <row r="102">
      <c r="G102" s="355" t="inlineStr">
        <is>
          <t>Bienestar Universitario</t>
        </is>
      </c>
      <c r="H102" s="355" t="n"/>
      <c r="I102" s="355" t="n"/>
      <c r="J102" s="355" t="n"/>
      <c r="K102" s="353" t="n"/>
      <c r="L102" s="353" t="n"/>
    </row>
    <row r="103">
      <c r="G103" s="355" t="inlineStr">
        <is>
          <t>Admisiones y Registro</t>
        </is>
      </c>
      <c r="H103" s="355" t="n"/>
      <c r="I103" s="355" t="n"/>
      <c r="J103" s="355" t="n"/>
      <c r="K103" s="353" t="n"/>
      <c r="L103" s="353" t="n"/>
    </row>
    <row r="104">
      <c r="G104" s="355" t="inlineStr">
        <is>
          <t>Graduados</t>
        </is>
      </c>
      <c r="H104" s="355" t="n"/>
      <c r="I104" s="355" t="n"/>
      <c r="J104" s="355" t="n"/>
      <c r="K104" s="353" t="n"/>
      <c r="L104" s="353" t="n"/>
    </row>
    <row r="105">
      <c r="G105" s="355" t="inlineStr">
        <is>
          <t>Dialogando con el Mundo</t>
        </is>
      </c>
      <c r="H105" s="355" t="n"/>
      <c r="I105" s="355" t="n"/>
      <c r="J105" s="355" t="n"/>
      <c r="K105" s="353" t="n"/>
      <c r="L105" s="353" t="n"/>
    </row>
    <row r="106">
      <c r="G106" s="355" t="inlineStr">
        <is>
          <t>Talento Humano</t>
        </is>
      </c>
      <c r="H106" s="355" t="n"/>
      <c r="I106" s="355" t="n"/>
      <c r="J106" s="355" t="n"/>
      <c r="K106" s="353" t="n"/>
      <c r="L106" s="353" t="n"/>
    </row>
    <row r="107">
      <c r="G107" s="355" t="inlineStr">
        <is>
          <t>Jurídica</t>
        </is>
      </c>
      <c r="H107" s="355" t="n"/>
      <c r="I107" s="355" t="n"/>
      <c r="J107" s="355" t="n"/>
      <c r="K107" s="353" t="n"/>
      <c r="L107" s="353" t="n"/>
    </row>
    <row r="108">
      <c r="G108" s="355" t="inlineStr">
        <is>
          <t>Financiera</t>
        </is>
      </c>
      <c r="H108" s="355" t="n"/>
      <c r="I108" s="355" t="n"/>
      <c r="J108" s="355" t="n"/>
      <c r="K108" s="353" t="n"/>
      <c r="L108" s="353" t="n"/>
    </row>
    <row r="109">
      <c r="G109" s="355" t="inlineStr">
        <is>
          <t>Sistemas y Tecnología</t>
        </is>
      </c>
      <c r="H109" s="355" t="n"/>
      <c r="I109" s="355" t="n"/>
      <c r="J109" s="355" t="n"/>
      <c r="K109" s="353" t="n"/>
      <c r="L109" s="353" t="n"/>
    </row>
    <row r="110">
      <c r="G110" s="355" t="inlineStr">
        <is>
          <t>Bienes y Servicios</t>
        </is>
      </c>
      <c r="H110" s="355" t="n"/>
      <c r="I110" s="355" t="n"/>
      <c r="J110" s="355" t="n"/>
      <c r="K110" s="353" t="n"/>
      <c r="L110" s="353" t="n"/>
    </row>
    <row r="111">
      <c r="G111" s="355" t="inlineStr">
        <is>
          <t>Documental</t>
        </is>
      </c>
      <c r="H111" s="355" t="n"/>
      <c r="I111" s="355" t="n"/>
      <c r="J111" s="355" t="n"/>
      <c r="K111" s="353" t="n"/>
      <c r="L111" s="353" t="n"/>
    </row>
    <row r="112">
      <c r="G112" s="355" t="inlineStr">
        <is>
          <t>Apoyo Académico</t>
        </is>
      </c>
      <c r="H112" s="355" t="n"/>
      <c r="I112" s="355" t="n"/>
      <c r="J112" s="355" t="n"/>
      <c r="K112" s="353" t="n"/>
      <c r="L112" s="353" t="n"/>
    </row>
    <row r="113">
      <c r="G113" s="355" t="inlineStr">
        <is>
          <t>Control Interno</t>
        </is>
      </c>
      <c r="H113" s="355" t="n"/>
      <c r="I113" s="355" t="n"/>
      <c r="J113" s="355" t="n"/>
    </row>
    <row r="114">
      <c r="G114" s="355" t="inlineStr">
        <is>
          <t>Control Disciplinario</t>
        </is>
      </c>
      <c r="H114" s="355" t="n"/>
      <c r="I114" s="355" t="n"/>
      <c r="J114" s="355" t="n"/>
    </row>
    <row r="115">
      <c r="G115" s="355" t="inlineStr">
        <is>
          <t>Servicio de Atención al Ciudadano</t>
        </is>
      </c>
      <c r="H115" s="355" t="n"/>
      <c r="I115" s="355" t="n"/>
      <c r="J115" s="355" t="n"/>
    </row>
  </sheetData>
  <sheetProtection selectLockedCells="0" selectUnlockedCells="0" algorithmName="SHA-512" sheet="1" objects="1" insertRows="1" insertHyperlinks="1" autoFilter="1" scenarios="1" formatColumns="1" deleteColumns="1" insertColumns="1" pivotTables="1" deleteRows="1" formatCells="1" saltValue="Qzvasvk6/B1eGInkRLOTKQ==" formatRows="1" sort="1" spinCount="100000" hashValue="Vw7Ds3+pOtnIpYELR2/y+t9u7QllHs9QnMprfMf3MWaBsLnyDKwZC/phb9HVdQGWXIrDXW3INuKXR0anZoO5OA=="/>
  <mergeCells count="92">
    <mergeCell ref="L17:M17"/>
    <mergeCell ref="C61:O61"/>
    <mergeCell ref="C72:F72"/>
    <mergeCell ref="B2:C4"/>
    <mergeCell ref="G72:J72"/>
    <mergeCell ref="K72:O72"/>
    <mergeCell ref="C15:O15"/>
    <mergeCell ref="G71:J71"/>
    <mergeCell ref="J43:O43"/>
    <mergeCell ref="C73:F73"/>
    <mergeCell ref="J20:K22"/>
    <mergeCell ref="E6:L6"/>
    <mergeCell ref="K71:O71"/>
    <mergeCell ref="Q17:Q18"/>
    <mergeCell ref="C26:O26"/>
    <mergeCell ref="C17:D17"/>
    <mergeCell ref="C16:O16"/>
    <mergeCell ref="K73:O73"/>
    <mergeCell ref="S27:T28"/>
    <mergeCell ref="M5:O5"/>
    <mergeCell ref="G74:J74"/>
    <mergeCell ref="K74:O74"/>
    <mergeCell ref="L23:M24"/>
    <mergeCell ref="N23:O24"/>
    <mergeCell ref="C14:D14"/>
    <mergeCell ref="U19:U26"/>
    <mergeCell ref="M6:O6"/>
    <mergeCell ref="E14:O14"/>
    <mergeCell ref="G75:J75"/>
    <mergeCell ref="C20:D22"/>
    <mergeCell ref="V27:V28"/>
    <mergeCell ref="C69:F69"/>
    <mergeCell ref="E12:H12"/>
    <mergeCell ref="R17:R18"/>
    <mergeCell ref="S19:T26"/>
    <mergeCell ref="H17:I17"/>
    <mergeCell ref="K12:O12"/>
    <mergeCell ref="G70:J70"/>
    <mergeCell ref="J58:O58"/>
    <mergeCell ref="K70:O70"/>
    <mergeCell ref="E24:G24"/>
    <mergeCell ref="J57:O57"/>
    <mergeCell ref="E17:G17"/>
    <mergeCell ref="L20:O20"/>
    <mergeCell ref="C71:F71"/>
    <mergeCell ref="E18:F18"/>
    <mergeCell ref="C76:F76"/>
    <mergeCell ref="K69:O69"/>
    <mergeCell ref="J27:O27"/>
    <mergeCell ref="S17:V18"/>
    <mergeCell ref="G76:J76"/>
    <mergeCell ref="R27:R28"/>
    <mergeCell ref="K76:O76"/>
    <mergeCell ref="E7:L8"/>
    <mergeCell ref="P17:P18"/>
    <mergeCell ref="G19:K19"/>
    <mergeCell ref="C68:O68"/>
    <mergeCell ref="E13:O13"/>
    <mergeCell ref="K75:O75"/>
    <mergeCell ref="N17:O17"/>
    <mergeCell ref="C12:D12"/>
    <mergeCell ref="J23:K24"/>
    <mergeCell ref="C5:D8"/>
    <mergeCell ref="C23:D23"/>
    <mergeCell ref="E23:G23"/>
    <mergeCell ref="L18:M19"/>
    <mergeCell ref="E20:G22"/>
    <mergeCell ref="C70:F70"/>
    <mergeCell ref="U27:U28"/>
    <mergeCell ref="C24:D24"/>
    <mergeCell ref="G73:J73"/>
    <mergeCell ref="M7:O7"/>
    <mergeCell ref="E5:L5"/>
    <mergeCell ref="H20:I22"/>
    <mergeCell ref="C10:O11"/>
    <mergeCell ref="R19:R26"/>
    <mergeCell ref="E19:F19"/>
    <mergeCell ref="M8:O8"/>
    <mergeCell ref="V19:V26"/>
    <mergeCell ref="C27:I59"/>
    <mergeCell ref="G18:K18"/>
    <mergeCell ref="C74:F74"/>
    <mergeCell ref="I12:J12"/>
    <mergeCell ref="J28:O42"/>
    <mergeCell ref="J44:O56"/>
    <mergeCell ref="C18:D19"/>
    <mergeCell ref="H23:I24"/>
    <mergeCell ref="N18:O19"/>
    <mergeCell ref="C75:F75"/>
    <mergeCell ref="G69:J69"/>
    <mergeCell ref="C13:D13"/>
    <mergeCell ref="J17:K17"/>
  </mergeCells>
  <dataValidations count="5">
    <dataValidation sqref="E13:O13" showDropDown="0" showInputMessage="1" showErrorMessage="1" allowBlank="1" type="list">
      <formula1>$G$93:$G$115</formula1>
    </dataValidation>
    <dataValidation sqref="E12:H12" showDropDown="0" showInputMessage="1" showErrorMessage="1" allowBlank="1" type="list">
      <formula1>$G$89:$G$92</formula1>
    </dataValidation>
    <dataValidation sqref="J17:K17" showDropDown="0" showInputMessage="1" showErrorMessage="1" allowBlank="1" type="list">
      <formula1>$J$89:$J$91</formula1>
    </dataValidation>
    <dataValidation sqref="J20:K22" showDropDown="0" showInputMessage="1" showErrorMessage="1" allowBlank="1" type="list">
      <formula1>$J$94:$J$100</formula1>
    </dataValidation>
    <dataValidation sqref="E20:G22" showDropDown="0" showInputMessage="1" showErrorMessage="1" allowBlank="1" type="list">
      <formula1>$J$92:$J$93</formula1>
    </dataValidation>
  </dataValidations>
  <hyperlinks>
    <hyperlink ref="B2" location="'MATRIZ DE INDICADORES'!A1" display="    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79.xml><?xml version="1.0" encoding="utf-8"?>
<worksheet xmlns="http://schemas.openxmlformats.org/spreadsheetml/2006/main">
  <sheetPr codeName="Hoja156">
    <tabColor rgb="FFEDE394"/>
    <outlinePr summaryBelow="1" summaryRight="1"/>
    <pageSetUpPr fitToPage="1"/>
  </sheetPr>
  <dimension ref="A1:AB101"/>
  <sheetViews>
    <sheetView topLeftCell="A43" zoomScale="78" zoomScaleNormal="78"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827" t="inlineStr">
        <is>
          <t>Seguimiento, Medición, Análisis y Evaluación</t>
        </is>
      </c>
      <c r="F12" s="828" t="n"/>
      <c r="G12" s="828" t="n"/>
      <c r="H12" s="829" t="n"/>
      <c r="I12" s="763" t="inlineStr">
        <is>
          <t>NOMBRE DEL INDICADOR</t>
        </is>
      </c>
      <c r="J12" s="802" t="n"/>
      <c r="K12" s="463" t="inlineStr">
        <is>
          <t>Controversias resultantes de auditoría</t>
        </is>
      </c>
      <c r="L12" s="801" t="n"/>
      <c r="M12" s="801" t="n"/>
      <c r="N12" s="801" t="n"/>
      <c r="O12" s="802" t="n"/>
      <c r="P12" s="245" t="n"/>
    </row>
    <row r="13" customFormat="1" s="243">
      <c r="B13" s="245" t="n"/>
      <c r="C13" s="684" t="inlineStr">
        <is>
          <t>PROCESO GESTIÓN</t>
        </is>
      </c>
      <c r="D13" s="802" t="n"/>
      <c r="E13" s="706" t="inlineStr">
        <is>
          <t>Control Interno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Director(a) de Control Interno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0.2</v>
      </c>
      <c r="O17" s="802" t="n"/>
      <c r="P17" s="544" t="n"/>
    </row>
    <row r="18" ht="15.75" customFormat="1" customHeight="1" s="243">
      <c r="B18" s="245" t="n"/>
      <c r="C18" s="684" t="inlineStr">
        <is>
          <t>FORMULA</t>
        </is>
      </c>
      <c r="D18" s="800" t="n"/>
      <c r="E18" s="684" t="inlineStr">
        <is>
          <t>NUMERADOR</t>
        </is>
      </c>
      <c r="F18" s="802" t="n"/>
      <c r="G18" s="762" t="inlineStr">
        <is>
          <t>Número de controversias aceptadas x objetividad de criterios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Total de controversias presentadas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Negativa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25% - 100%</t>
        </is>
      </c>
      <c r="M22" s="328" t="inlineStr">
        <is>
          <t>21% - 24%</t>
        </is>
      </c>
      <c r="N22" s="172" t="inlineStr">
        <is>
          <t xml:space="preserve">11% - 20% </t>
        </is>
      </c>
      <c r="O22" s="255" t="inlineStr">
        <is>
          <t>0% - 10%</t>
        </is>
      </c>
      <c r="P22" s="245" t="n"/>
    </row>
    <row r="23" ht="26.25" customFormat="1" customHeight="1" s="243">
      <c r="B23" s="245" t="n"/>
      <c r="C23" s="684" t="inlineStr">
        <is>
          <t>ORIGEN DE DATOS NUMERADOR</t>
        </is>
      </c>
      <c r="D23" s="802" t="n"/>
      <c r="E23" s="475" t="inlineStr">
        <is>
          <t>Base de datos Control Interno</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Base de datos Control Interno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 xml:space="preserve">Para el IPA 2020 se presentaron un total de 3 informes de auditoría finales correspondientes a los procesos de:
• Archivo y Correspondencia. (Presencial) 
• Financiera. (Presencial y Remota)
• Formación y Aprendizaje. (Remota).
De los cuales el proceso de Archivo y Correspondencia no presento Controversias en sus hallazgos. Seguidamente el proceso de Financiera no presento controversia a su hallazgo y el proceso de Formación y Aprendizaje presento 12 controversias en sus hallazgos de los cuales se aceptaron 3. Cabe hacer claridad que las controversias aceptadas están ligadas a los siguiente aspectos: 
Hallazgo No. 1: Se acepta la controversia está orientada hacia el ajuste del hallazgo y al tipo de hallazgo. 
Hallazgo No. 5 y 6: Se aceptan las controversias debido a que el proceso auditado remite la evidencia durante los 5 dias habiles de controversias, subsanando el hallazgo. </t>
        </is>
      </c>
      <c r="O28" s="804" t="n"/>
    </row>
    <row r="29" customFormat="1" s="243">
      <c r="B29" s="245" t="n"/>
      <c r="C29" s="803" t="n"/>
      <c r="I29" s="804" t="n"/>
      <c r="O29" s="804" t="n"/>
      <c r="P29" s="245" t="n"/>
    </row>
    <row r="30" customFormat="1" s="243">
      <c r="B30" s="245" t="n"/>
      <c r="C30" s="803" t="n"/>
      <c r="I30" s="804" t="n"/>
      <c r="O30" s="804" t="n"/>
      <c r="P30" s="245" t="n"/>
    </row>
    <row r="31" customFormat="1" s="243">
      <c r="B31" s="245" t="n"/>
      <c r="C31" s="803" t="n"/>
      <c r="I31" s="804" t="n"/>
      <c r="O31" s="804" t="n"/>
      <c r="P31" s="245" t="n"/>
    </row>
    <row r="32" customFormat="1" s="243">
      <c r="B32" s="245" t="n"/>
      <c r="C32" s="803" t="n"/>
      <c r="I32" s="804" t="n"/>
      <c r="O32" s="804" t="n"/>
      <c r="P32" s="245" t="n"/>
    </row>
    <row r="33" customFormat="1" s="243">
      <c r="B33" s="245" t="n"/>
      <c r="C33" s="803" t="n"/>
      <c r="I33" s="804" t="n"/>
      <c r="O33" s="804" t="n"/>
      <c r="P33" s="245" t="n"/>
    </row>
    <row r="34" customFormat="1" s="243">
      <c r="B34" s="245" t="n"/>
      <c r="C34" s="803" t="n"/>
      <c r="I34" s="804" t="n"/>
      <c r="O34" s="804" t="n"/>
      <c r="P34" s="245" t="n"/>
    </row>
    <row r="35" customFormat="1" s="243">
      <c r="B35" s="245" t="n"/>
      <c r="C35" s="803" t="n"/>
      <c r="I35" s="804" t="n"/>
      <c r="O35" s="804" t="n"/>
      <c r="P35" s="245" t="n"/>
    </row>
    <row r="36" customFormat="1" s="243">
      <c r="B36" s="245" t="n"/>
      <c r="C36" s="803" t="n"/>
      <c r="I36" s="804" t="n"/>
      <c r="O36" s="804" t="n"/>
      <c r="P36" s="245" t="n"/>
    </row>
    <row r="37" ht="15.75" customFormat="1" customHeight="1" s="243">
      <c r="B37" s="245" t="n"/>
      <c r="C37" s="803" t="n"/>
      <c r="I37" s="804" t="n"/>
      <c r="O37" s="804" t="n"/>
      <c r="P37" s="245" t="n"/>
    </row>
    <row r="38" ht="24" customFormat="1" customHeight="1" s="243">
      <c r="B38" s="245" t="n"/>
      <c r="C38" s="803" t="n"/>
      <c r="I38" s="804" t="n"/>
      <c r="O38" s="804" t="n"/>
      <c r="P38" s="245" t="n"/>
    </row>
    <row r="39" ht="24.75" customFormat="1" customHeight="1" s="243">
      <c r="B39" s="245" t="n"/>
      <c r="C39" s="803" t="n"/>
      <c r="I39" s="804" t="n"/>
      <c r="O39" s="804" t="n"/>
      <c r="P39" s="245" t="n"/>
    </row>
    <row r="40" customForma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ACCIÓN FORMULADA</t>
        </is>
      </c>
      <c r="O41" s="804" t="n"/>
      <c r="P41" s="245" t="n"/>
    </row>
    <row r="42" ht="110.25" customFormat="1" customHeight="1" s="243">
      <c r="B42" s="245" t="n"/>
      <c r="C42" s="803" t="n"/>
      <c r="I42" s="804" t="n"/>
      <c r="J42" s="394" t="inlineStr">
        <is>
          <t xml:space="preserve">Como acción formulada a fin de evitar confusiones desde la Dirección de Control Interno se da el lineamiento especifico de cómo se deben catalogar y clasificar las controversias a la hora de la medición del indicador. Para lo cual a fin de realizar la corrección pertinente en la medición del indicador INS “Controversias resultantes de auditoria” con corte a junio del presente año, se analiza lo siguiente:  
Formación y Aprendizaje presento 12 controversias en sus hallazgos de los cuales se aceptaron 3. Cabe hacer claridad que las controversias aceptadas están ligadas a los siguientes aspectos: 
Hallazgo No. 1: Se acepta la controversia está orientada hacia el ajuste del hallazgo y al tipo de hallazgo.  
Hallazgo No. 5 y 6: Se aceptan las controversias debido a que el proceso auditado remite la evidencia durante los 5 días hábiles de controversias, subsanando el hallazgo. 
A si las cosas se denota que las controversias presentadas no son derivadas de la falta de criterio del auditor a la hora de establecer el hallazgo.  
Por lo cual se realiza la corrección dando como resultado que para el numerador se tienen controversias derivadas a error de criterio del auditor a la hora de establecer el hallazgo y el numerador refleja las controversias presentadas en los informes de auditorías programadas del IPA 2020 </t>
        </is>
      </c>
      <c r="O42" s="804" t="n"/>
      <c r="P42" s="245" t="n"/>
    </row>
    <row r="43" ht="138" customFormat="1" customHeight="1" s="243">
      <c r="B43" s="245" t="n"/>
      <c r="C43" s="803" t="n"/>
      <c r="I43" s="804" t="n"/>
      <c r="J43" s="808" t="n"/>
      <c r="K43" s="808" t="n"/>
      <c r="L43" s="808" t="n"/>
      <c r="M43" s="808" t="n"/>
      <c r="N43" s="808" t="n"/>
      <c r="O43" s="807" t="n"/>
      <c r="P43" s="245" t="n"/>
    </row>
    <row r="44" ht="15.75" customFormat="1" customHeight="1" s="243">
      <c r="B44" s="245" t="n"/>
      <c r="C44" s="803" t="n"/>
      <c r="I44" s="804" t="n"/>
      <c r="J44" s="400" t="inlineStr">
        <is>
          <t xml:space="preserve">RESPONSABLE </t>
        </is>
      </c>
      <c r="O44" s="804" t="n"/>
      <c r="P44" s="245" t="n"/>
    </row>
    <row r="45" ht="15.75" customFormat="1" customHeight="1" s="243">
      <c r="B45" s="245" t="n"/>
      <c r="C45" s="803" t="n"/>
      <c r="I45" s="804" t="n"/>
      <c r="J45" s="402">
        <f>E14</f>
        <v/>
      </c>
      <c r="O45" s="804" t="n"/>
      <c r="P45" s="245" t="n"/>
    </row>
    <row r="46" ht="16.5" customFormat="1" customHeight="1" s="243">
      <c r="B46" s="245" t="n"/>
      <c r="C46" s="806" t="n"/>
      <c r="D46" s="808" t="n"/>
      <c r="E46" s="808" t="n"/>
      <c r="F46" s="808" t="n"/>
      <c r="G46" s="808" t="n"/>
      <c r="H46" s="808" t="n"/>
      <c r="I46" s="807" t="n"/>
      <c r="J46" s="418" t="n"/>
      <c r="K46" s="808" t="n"/>
      <c r="L46" s="808" t="n"/>
      <c r="M46" s="808" t="n"/>
      <c r="N46" s="808" t="n"/>
      <c r="O46" s="807" t="n"/>
      <c r="P46" s="245" t="n"/>
    </row>
    <row r="47" ht="16.5" customFormat="1" customHeight="1" s="243">
      <c r="B47" s="245" t="n"/>
      <c r="C47" s="319" t="n"/>
      <c r="D47" s="319" t="n"/>
      <c r="E47" s="319" t="n"/>
      <c r="F47" s="319" t="n"/>
      <c r="G47" s="319" t="n"/>
      <c r="H47" s="319" t="n"/>
      <c r="I47" s="319" t="n"/>
      <c r="J47" s="319" t="n"/>
      <c r="K47" s="319" t="n"/>
      <c r="L47" s="319" t="n"/>
      <c r="M47" s="319" t="n"/>
      <c r="N47" s="319" t="n"/>
      <c r="O47" s="319" t="n"/>
      <c r="P47" s="245" t="n"/>
    </row>
    <row r="48" ht="15" customFormat="1" customHeight="1" s="247">
      <c r="B48" s="246" t="n"/>
      <c r="C48" s="819" t="inlineStr">
        <is>
          <t>PERIODO DE EVALUACIÓN</t>
        </is>
      </c>
      <c r="D48" s="808" t="n"/>
      <c r="E48" s="808" t="n"/>
      <c r="F48" s="808" t="n"/>
      <c r="G48" s="808" t="n"/>
      <c r="H48" s="808" t="n"/>
      <c r="I48" s="808" t="n"/>
      <c r="J48" s="808" t="n"/>
      <c r="K48" s="808" t="n"/>
      <c r="L48" s="808" t="n"/>
      <c r="M48" s="808" t="n"/>
      <c r="N48" s="808" t="n"/>
      <c r="O48" s="807" t="n"/>
      <c r="P48" s="246" t="n"/>
    </row>
    <row r="49" customFormat="1" s="247">
      <c r="B49" s="246" t="n"/>
      <c r="C49" s="684" t="inlineStr">
        <is>
          <t>MES</t>
        </is>
      </c>
      <c r="D49" s="762">
        <f>IF(J23="MENSUAL","ENERO",IF(J23="TRIMESTRAL","MARZO",IF(J23="SEMESTRAL","JUNIO",IF(J23="ANUAL",YEAR(TODAY()),""))))</f>
        <v/>
      </c>
      <c r="E49" s="762">
        <f>IF(J23="MENSUAL","FEBRERO",IF(J23="TRIMESTRAL","JUNIO",IF(J23="SEMESTRAL","DICIEMBRE","")))</f>
        <v/>
      </c>
      <c r="F49" s="762">
        <f>IF(J23="MENSUAL","MARZO",IF(J23="TRIMESTRAL","SEPTIEMBRE",""))</f>
        <v/>
      </c>
      <c r="G49" s="762">
        <f>IF(J23="MENSUAL","ABRIL",IF(J23="TRIMESTRAL","DICIEMBRE",""))</f>
        <v/>
      </c>
      <c r="H49" s="762">
        <f>IF(J23="MENSUAL","MAYO","")</f>
        <v/>
      </c>
      <c r="I49" s="762">
        <f>IF(J23="MENSUAL","JUNIO","")</f>
        <v/>
      </c>
      <c r="J49" s="762">
        <f>IF(J23="MENSUAL","JULIO","")</f>
        <v/>
      </c>
      <c r="K49" s="762">
        <f>IF(J23="MENSUAL","AGOSTO","")</f>
        <v/>
      </c>
      <c r="L49" s="762">
        <f>IF(J23="MENSUAL","SEPTIEMBRE","")</f>
        <v/>
      </c>
      <c r="M49" s="762">
        <f>IF(J23="MENSUAL","OCTUBRE","")</f>
        <v/>
      </c>
      <c r="N49" s="762">
        <f>IF(J23="MENSUAL","NOVIEMBRE","")</f>
        <v/>
      </c>
      <c r="O49" s="762">
        <f>IF(J23="MENSUAL","DICIEMBRE","")</f>
        <v/>
      </c>
      <c r="P49" s="246" t="n"/>
    </row>
    <row r="50" ht="75" customFormat="1" customHeight="1" s="247">
      <c r="B50" s="246" t="n"/>
      <c r="C50" s="763">
        <f>G18</f>
        <v/>
      </c>
      <c r="D50" s="218" t="n">
        <v>0</v>
      </c>
      <c r="E50" s="762" t="n"/>
      <c r="F50" s="762" t="n"/>
      <c r="G50" s="762" t="n"/>
      <c r="H50" s="762" t="n"/>
      <c r="I50" s="762" t="n"/>
      <c r="J50" s="762" t="n"/>
      <c r="K50" s="762" t="n"/>
      <c r="L50" s="762" t="n"/>
      <c r="M50" s="762" t="n"/>
      <c r="N50" s="762" t="n"/>
      <c r="O50" s="762" t="n"/>
      <c r="P50" s="246" t="n"/>
    </row>
    <row r="51" ht="36.75" customFormat="1" customHeight="1" s="247">
      <c r="B51" s="246" t="n"/>
      <c r="C51" s="763">
        <f>G19</f>
        <v/>
      </c>
      <c r="D51" s="762" t="n">
        <v>12</v>
      </c>
      <c r="E51" s="762" t="n"/>
      <c r="F51" s="762" t="n"/>
      <c r="G51" s="762" t="n"/>
      <c r="H51" s="762" t="n"/>
      <c r="I51" s="762" t="n"/>
      <c r="J51" s="762" t="n"/>
      <c r="K51" s="762" t="n"/>
      <c r="L51" s="762" t="n"/>
      <c r="M51" s="762" t="n"/>
      <c r="N51" s="762" t="n"/>
      <c r="O51" s="762" t="n"/>
      <c r="P51" s="248" t="n"/>
    </row>
    <row r="52" customFormat="1" s="247">
      <c r="B52" s="246" t="n"/>
      <c r="C52" s="344" t="inlineStr">
        <is>
          <t xml:space="preserve">VALOR </t>
        </is>
      </c>
      <c r="D52" s="265">
        <f>IFERROR(IF($E$17=1,D50/D51,IF($E$17=2,D50,"")),"")</f>
        <v/>
      </c>
      <c r="E52" s="265">
        <f>IFERROR(IF($E$17=1,E50/E51,IF($E$17=2,E50,"")),"")</f>
        <v/>
      </c>
      <c r="F52" s="265">
        <f>IFERROR(IF($E$17=1,F50/F51,IF($E$17=2,F50,"")),"")</f>
        <v/>
      </c>
      <c r="G52" s="265">
        <f>IFERROR(IF($E$17=1,G50/G51,IF($E$17=2,G50,"")),"")</f>
        <v/>
      </c>
      <c r="H52" s="265">
        <f>IFERROR(IF($E$17=1,H50/H51,IF($E$17=2,H50,"")),"")</f>
        <v/>
      </c>
      <c r="I52" s="265">
        <f>IFERROR(IF($E$17=1,I50/I51,IF($E$17=2,I50,"")),"")</f>
        <v/>
      </c>
      <c r="J52" s="265">
        <f>IFERROR(IF($E$17=1,J50/J51,IF($E$17=2,J50,"")),"")</f>
        <v/>
      </c>
      <c r="K52" s="265">
        <f>IFERROR(IF($E$17=1,K50/K51,IF($E$17=2,K50,"")),"")</f>
        <v/>
      </c>
      <c r="L52" s="265">
        <f>IFERROR(IF($E$17=1,L50/L51,IF($E$17=2,L50,"")),"")</f>
        <v/>
      </c>
      <c r="M52" s="265">
        <f>IFERROR(IF($E$17=1,M50/M51,IF($E$17=2,M50,"")),"")</f>
        <v/>
      </c>
      <c r="N52" s="265">
        <f>IFERROR(IF($E$17=1,N50/N51,IF($E$17=2,N50,"")),"")</f>
        <v/>
      </c>
      <c r="O52" s="265">
        <f>IFERROR(IF($E$17=1,O50/O51,IF($E$17=2,O50,"")),"")</f>
        <v/>
      </c>
      <c r="P52" s="246" t="n"/>
    </row>
    <row r="53" customFormat="1" s="247">
      <c r="B53" s="246" t="n"/>
      <c r="C53" s="347" t="inlineStr">
        <is>
          <t>META PONDERADA</t>
        </is>
      </c>
      <c r="D53"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3" s="265">
        <f>IF(AND(N23="ANUAL",J23="MENSUAL"),N17/12+D53,IF(AND(N23="ANUAL",J23="TRIMESTRAL"),N17/4+D53,IF(AND(N23="ANUAL",J23="SEMESTRAL"),N17/2+D53,IF(AND(N23="SEMESTRAL",J23="MENSUAL"),N17/6+D53,IF(AND(N23="SEMESTRAL",J23="TRIMESTRAL"),N17/2+D53,IF(AND(N23="SEMESTRAL",J23="SEMESTRAL"),N17,IF(AND(N23="TRIMESTRAL",J23="MENSUAL"),N17/3+D53,IF(AND(N23="TRIMESTRAL",J23="TRIMESTRAL"),N17,IF(AND(N23="MENSUAL",J23="MENSUAL"),N17,"")))))))))</f>
        <v/>
      </c>
      <c r="F53" s="265">
        <f>IF(AND(N23="ANUAL",J23="MENSUAL"),N17/12+E53,IF(AND(N23="ANUAL",J23="TRIMESTRAL"),N17/4+E53,IF(AND(N23="SEMESTRAL",J23="MENSUAL"),N17/6+E53,IF(AND(N23="SEMESTRAL",J23="TRIMESTRAL"),N17/2,IF(AND(N23="TRIMESTRAL",J23="MENSUAL"),N17/3+E53,IF(AND(N23="TRIMESTRAL",J23="TRIMESTRAL"),N17,IF(AND(N23="MENSUAL",J23="MENSUAL"),N17,"")))))))</f>
        <v/>
      </c>
      <c r="G53" s="265">
        <f>IF(AND(N23="ANUAL",J23="MENSUAL"),N17/12+F53,IF(AND(N23="ANUAL",J23="TRIMESTRAL"),N17/4+F53,IF(AND(N23="SEMESTRAL",J23="MENSUAL"),N17/6+F53,IF(AND(N23="SEMESTRAL",J23="TRIMESTRAL"),N17/2+F53,IF(AND(N23="TRIMESTRAL",J23="MENSUAL"),N17/3,IF(AND(N23="TRIMESTRAL",J23="TRIMESTRAL"),N17,IF(AND(N23="MENSUAL",J23="MENSUAL"),N17,"")))))))</f>
        <v/>
      </c>
      <c r="H53" s="265">
        <f>IF(AND($N$23="ANUAL",$J$23="MENSUAL"),$N$17/12+G53,IF(AND(N23="SEMESTRAL",J23="MENSUAL"),N17/6+G53,IF(AND(N23="TRIMESTRAL",J23="MENSUAL"),N17/3+G53,IF(AND(N23="MENSUAL",J23="MENSUAL"),N17,""))))</f>
        <v/>
      </c>
      <c r="I53" s="265">
        <f>IF(AND($N$23="ANUAL",$J$23="MENSUAL"),$N$17/12+H53,IF(AND(N23="SEMESTRAL",J23="MENSUAL"),N17/6+H53,IF(AND(N23="TRIMESTRAL",J23="MENSUAL"),N17/3+H53,IF(AND(N23="MENSUAL",J23="MENSUAL"),N17,""))))</f>
        <v/>
      </c>
      <c r="J53" s="265">
        <f>IF(AND($N$23="ANUAL",$J$23="MENSUAL"),$N$17/12+I53,IF(AND(N23="SEMESTRAL",J23="MENSUAL"),N17/6,IF(AND(N23="TRIMESTRAL",J23="MENSUAL"),N17/3,IF(AND(N23="MENSUAL",J23="MENSUAL"),N17,""))))</f>
        <v/>
      </c>
      <c r="K53" s="265">
        <f>IF(AND($N$23="ANUAL",$J$23="MENSUAL"),$N$17/12+J53,IF(AND(N23="SEMESTRAL",J23="MENSUAL"),N17/6+J53,IF(AND(N23="TRIMESTRAL",J23="MENSUAL"),N17/3+J53,IF(AND(N23="MENSUAL",J23="MENSUAL"),N17,""))))</f>
        <v/>
      </c>
      <c r="L53" s="265">
        <f>IF(AND($N$23="ANUAL",$J$23="MENSUAL"),$N$17/12+K53,IF(AND(N23="SEMESTRAL",J23="MENSUAL"),N17/6+K53,IF(AND(N23="TRIMESTRAL",J23="MENSUAL"),N17/3+K53,IF(AND(N23="MENSUAL",J23="MENSUAL"),N17,""))))</f>
        <v/>
      </c>
      <c r="M53" s="265">
        <f>IF(AND($N$23="ANUAL",$J$23="MENSUAL"),$N$17/12+L53,IF(AND(N23="SEMESTRAL",J23="MENSUAL"),N17/6+L53,IF(AND(N23="TRIMESTRAL",J23="MENSUAL"),N17/3,IF(AND(N23="MENSUAL",J23="MENSUAL"),N17,""))))</f>
        <v/>
      </c>
      <c r="N53" s="265">
        <f>IF(AND($N$23="ANUAL",$J$23="MENSUAL"),$N$17/12+M53,IF(AND(N23="SEMESTRAL",J23="MENSUAL"),N17/6+M53,IF(AND(N23="TRIMESTRAL",J23="MENSUAL"),N17/3+M53,IF(AND(N23="MENSUAL",J23="MENSUAL"),N17,""))))</f>
        <v/>
      </c>
      <c r="O53" s="265">
        <f>IF(AND($N$23="ANUAL",$J$23="MENSUAL"),$N$17/12+N53,IF(AND(N23="SEMESTRAL",J23="MENSUAL"),N17/6+N53,IF(AND(N23="TRIMESTRAL",J23="MENSUAL"),N17/3+N53,IF(AND(N23="MENSUAL",J23="MENSUAL"),N17,""))))</f>
        <v/>
      </c>
      <c r="P53" s="246" t="n"/>
    </row>
    <row r="54" customFormat="1" s="247">
      <c r="B54" s="246" t="n"/>
      <c r="C54" s="319" t="n"/>
      <c r="D54" s="319" t="n"/>
      <c r="E54" s="319" t="n"/>
      <c r="F54" s="319" t="n"/>
      <c r="G54" s="319" t="n"/>
      <c r="H54" s="319" t="n"/>
      <c r="I54" s="319" t="n"/>
      <c r="J54" s="319" t="n"/>
      <c r="K54" s="319" t="n"/>
      <c r="L54" s="319" t="n"/>
      <c r="M54" s="319" t="n"/>
      <c r="N54" s="319" t="n"/>
      <c r="O54" s="319" t="n"/>
      <c r="P54" s="246" t="n"/>
    </row>
    <row r="55" customFormat="1" s="317">
      <c r="A55" s="316" t="n"/>
      <c r="B55" s="318" t="n"/>
      <c r="C55" s="779" t="inlineStr">
        <is>
          <t>NIVEL DE SEGREGACIÓN *</t>
        </is>
      </c>
      <c r="D55" s="805" t="n"/>
      <c r="E55" s="805" t="n"/>
      <c r="F55" s="805" t="n"/>
      <c r="G55" s="805" t="n"/>
      <c r="H55" s="805" t="n"/>
      <c r="I55" s="805" t="n"/>
      <c r="J55" s="805" t="n"/>
      <c r="K55" s="805" t="n"/>
      <c r="L55" s="805" t="n"/>
      <c r="M55" s="805" t="n"/>
      <c r="N55" s="805" t="n"/>
      <c r="O55" s="800" t="n"/>
      <c r="P55" s="318" t="n"/>
      <c r="Q55" s="316" t="n"/>
      <c r="R55" s="316" t="n"/>
      <c r="S55" s="316" t="n"/>
      <c r="T55" s="316" t="n"/>
      <c r="U55" s="316" t="n"/>
      <c r="V55" s="316" t="n"/>
      <c r="W55" s="316" t="n"/>
      <c r="X55" s="316" t="n"/>
      <c r="Y55" s="316" t="n"/>
      <c r="Z55" s="316" t="n"/>
      <c r="AA55" s="316" t="n"/>
      <c r="AB55" s="316" t="n"/>
    </row>
    <row r="56" customFormat="1" s="317">
      <c r="A56" s="316" t="n"/>
      <c r="B56" s="318" t="n"/>
      <c r="C56" s="781" t="inlineStr">
        <is>
          <t>UNIDAD SEGREGADA (Ej. Facultad, Programa Académico, Área)</t>
        </is>
      </c>
      <c r="D56" s="820" t="n"/>
      <c r="E56" s="820" t="n"/>
      <c r="F56" s="821" t="n"/>
      <c r="G56" s="781" t="inlineStr">
        <is>
          <t>RESULTADO</t>
        </is>
      </c>
      <c r="H56" s="820" t="n"/>
      <c r="I56" s="820" t="n"/>
      <c r="J56" s="821" t="n"/>
      <c r="K56" s="781" t="inlineStr">
        <is>
          <t>ANALISIS DE DATOS SEGREGADO</t>
        </is>
      </c>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392"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392"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392"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5" t="n"/>
      <c r="D60" s="820" t="n"/>
      <c r="E60" s="820" t="n"/>
      <c r="F60" s="821" t="n"/>
      <c r="G60" s="785" t="n"/>
      <c r="H60" s="820" t="n"/>
      <c r="I60" s="820" t="n"/>
      <c r="J60" s="821" t="n"/>
      <c r="K60" s="785" t="n"/>
      <c r="L60" s="820" t="n"/>
      <c r="M60" s="820" t="n"/>
      <c r="N60" s="820" t="n"/>
      <c r="O60" s="821" t="n"/>
      <c r="P60" s="318" t="n"/>
      <c r="Q60" s="316" t="n"/>
      <c r="R60" s="316" t="n"/>
      <c r="S60" s="316" t="n"/>
      <c r="T60" s="316" t="n"/>
      <c r="U60" s="316" t="n"/>
      <c r="V60" s="316" t="n"/>
      <c r="W60" s="316" t="n"/>
      <c r="X60" s="316" t="n"/>
      <c r="Y60" s="316" t="n"/>
      <c r="Z60" s="316" t="n"/>
      <c r="AA60" s="316" t="n"/>
      <c r="AB60" s="316" t="n"/>
    </row>
    <row r="61" customFormat="1" s="317">
      <c r="A61" s="316" t="n"/>
      <c r="B61" s="318" t="n"/>
      <c r="C61" s="785" t="n"/>
      <c r="D61" s="820" t="n"/>
      <c r="E61" s="820" t="n"/>
      <c r="F61" s="821" t="n"/>
      <c r="G61" s="785" t="n"/>
      <c r="H61" s="820" t="n"/>
      <c r="I61" s="820" t="n"/>
      <c r="J61" s="821" t="n"/>
      <c r="K61" s="785" t="n"/>
      <c r="L61" s="820" t="n"/>
      <c r="M61" s="820" t="n"/>
      <c r="N61" s="820" t="n"/>
      <c r="O61" s="821" t="n"/>
      <c r="P61" s="318" t="n"/>
      <c r="Q61" s="316" t="n"/>
      <c r="R61" s="316" t="n"/>
      <c r="S61" s="316" t="n"/>
      <c r="T61" s="316" t="n"/>
      <c r="U61" s="316" t="n"/>
      <c r="V61" s="316" t="n"/>
      <c r="W61" s="316" t="n"/>
      <c r="X61" s="316" t="n"/>
      <c r="Y61" s="316" t="n"/>
      <c r="Z61" s="316" t="n"/>
      <c r="AA61" s="316" t="n"/>
      <c r="AB61" s="316" t="n"/>
    </row>
    <row r="62" customFormat="1" s="317">
      <c r="A62" s="316" t="n"/>
      <c r="B62" s="318" t="n"/>
      <c r="C62" s="785" t="n"/>
      <c r="D62" s="820" t="n"/>
      <c r="E62" s="820" t="n"/>
      <c r="F62" s="821" t="n"/>
      <c r="G62" s="785" t="n"/>
      <c r="H62" s="820" t="n"/>
      <c r="I62" s="820" t="n"/>
      <c r="J62" s="821" t="n"/>
      <c r="K62" s="785" t="n"/>
      <c r="L62" s="820" t="n"/>
      <c r="M62" s="820" t="n"/>
      <c r="N62" s="820" t="n"/>
      <c r="O62" s="821" t="n"/>
      <c r="P62" s="318" t="n"/>
      <c r="Q62" s="316" t="n"/>
      <c r="R62" s="316" t="n"/>
      <c r="S62" s="316" t="n"/>
      <c r="T62" s="316" t="n"/>
      <c r="U62" s="316" t="n"/>
      <c r="V62" s="316" t="n"/>
      <c r="W62" s="316" t="n"/>
      <c r="X62" s="316" t="n"/>
      <c r="Y62" s="316" t="n"/>
      <c r="Z62" s="316" t="n"/>
      <c r="AA62" s="316" t="n"/>
      <c r="AB62" s="316" t="n"/>
    </row>
    <row r="63" customFormat="1" s="317">
      <c r="A63" s="316" t="n"/>
      <c r="B63" s="318" t="n"/>
      <c r="C63" s="788" t="n"/>
      <c r="D63" s="812" t="n"/>
      <c r="E63" s="812" t="n"/>
      <c r="F63" s="812" t="n"/>
      <c r="G63" s="788" t="n"/>
      <c r="H63" s="812" t="n"/>
      <c r="I63" s="812" t="n"/>
      <c r="J63" s="812" t="n"/>
      <c r="K63" s="788" t="n"/>
      <c r="L63" s="812" t="n"/>
      <c r="M63" s="812" t="n"/>
      <c r="N63" s="812" t="n"/>
      <c r="O63" s="812" t="n"/>
      <c r="P63" s="318" t="n"/>
      <c r="Q63" s="316" t="n"/>
      <c r="R63" s="316" t="n"/>
      <c r="S63" s="316" t="n"/>
      <c r="T63" s="316" t="n"/>
      <c r="U63" s="316" t="n"/>
      <c r="V63" s="316" t="n"/>
      <c r="W63" s="316" t="n"/>
      <c r="X63" s="316" t="n"/>
      <c r="Y63" s="316" t="n"/>
      <c r="Z63" s="316" t="n"/>
      <c r="AA63" s="316" t="n"/>
      <c r="AB63" s="316" t="n"/>
    </row>
    <row r="64" customFormat="1" s="317">
      <c r="A64" s="316" t="n"/>
      <c r="B64" s="318" t="n"/>
      <c r="C64" s="349" t="n"/>
      <c r="D64" s="350" t="n"/>
      <c r="E64" s="350" t="n"/>
      <c r="F64" s="350" t="n"/>
      <c r="G64" s="350" t="n"/>
      <c r="H64" s="350" t="n"/>
      <c r="I64" s="350" t="n"/>
      <c r="J64" s="350" t="n"/>
      <c r="K64" s="350" t="n"/>
      <c r="L64" s="350" t="n"/>
      <c r="M64" s="350" t="n"/>
      <c r="N64" s="350" t="n"/>
      <c r="O64" s="350" t="n"/>
      <c r="P64" s="318" t="n"/>
      <c r="Q64" s="316" t="n"/>
      <c r="R64" s="316" t="n"/>
      <c r="S64" s="316" t="n"/>
      <c r="T64" s="316" t="n"/>
      <c r="U64" s="316" t="n"/>
      <c r="V64" s="316" t="n"/>
      <c r="W64" s="316" t="n"/>
      <c r="X64" s="316" t="n"/>
      <c r="Y64" s="316" t="n"/>
      <c r="Z64" s="316" t="n"/>
      <c r="AA64" s="316" t="n"/>
      <c r="AB64" s="316" t="n"/>
    </row>
    <row r="65" customFormat="1" s="317">
      <c r="A65" s="316" t="n"/>
      <c r="B65" s="318" t="n"/>
      <c r="C65" s="349" t="n"/>
      <c r="D65" s="350" t="n"/>
      <c r="E65" s="350" t="n"/>
      <c r="F65" s="350" t="n"/>
      <c r="G65" s="350" t="n"/>
      <c r="H65" s="350" t="n"/>
      <c r="I65" s="350" t="n"/>
      <c r="J65" s="350" t="n"/>
      <c r="K65" s="350" t="n"/>
      <c r="L65" s="350" t="n"/>
      <c r="M65" s="350" t="n"/>
      <c r="N65" s="350" t="n"/>
      <c r="O65" s="350" t="n"/>
      <c r="P65" s="318" t="n"/>
      <c r="Q65" s="316" t="n"/>
      <c r="R65" s="316" t="n"/>
      <c r="S65" s="316" t="n"/>
      <c r="T65" s="316" t="n"/>
      <c r="U65" s="316" t="n"/>
      <c r="V65" s="316" t="n"/>
      <c r="W65" s="316" t="n"/>
      <c r="X65" s="316" t="n"/>
      <c r="Y65" s="316" t="n"/>
      <c r="Z65" s="316" t="n"/>
      <c r="AA65" s="316" t="n"/>
      <c r="AB65" s="316" t="n"/>
    </row>
    <row r="66" customFormat="1" s="317">
      <c r="A66" s="316" t="n"/>
      <c r="B66" s="318" t="n"/>
      <c r="C66" s="349" t="n"/>
      <c r="D66" s="350" t="n"/>
      <c r="E66" s="350" t="n"/>
      <c r="F66" s="350" t="n"/>
      <c r="G66" s="350" t="n"/>
      <c r="H66" s="350" t="n"/>
      <c r="I66" s="350" t="n"/>
      <c r="J66" s="350" t="n"/>
      <c r="K66" s="350" t="n"/>
      <c r="L66" s="350" t="n"/>
      <c r="M66" s="350" t="n"/>
      <c r="N66" s="350" t="n"/>
      <c r="O66" s="350" t="n"/>
      <c r="P66" s="318" t="n"/>
      <c r="Q66" s="316" t="n"/>
      <c r="R66" s="316" t="n"/>
      <c r="S66" s="316" t="n"/>
      <c r="T66" s="316" t="n"/>
      <c r="U66" s="316" t="n"/>
      <c r="V66" s="316" t="n"/>
      <c r="W66" s="316" t="n"/>
      <c r="X66" s="316" t="n"/>
      <c r="Y66" s="316" t="n"/>
      <c r="Z66" s="316" t="n"/>
      <c r="AA66" s="316" t="n"/>
      <c r="AB66" s="316"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259" t="n"/>
      <c r="H72" s="259" t="n"/>
      <c r="I72" s="259" t="n"/>
      <c r="J72" s="259" t="n"/>
      <c r="K72" s="259" t="n"/>
      <c r="L72" s="259" t="n"/>
      <c r="M72" s="259" t="n"/>
      <c r="N72" s="259" t="n"/>
      <c r="O72" s="259" t="n"/>
    </row>
    <row r="73" customFormat="1" s="260">
      <c r="C73" s="259" t="n"/>
      <c r="D73" s="259" t="n"/>
      <c r="E73" s="259" t="n"/>
      <c r="F73" s="259" t="n"/>
      <c r="G73" s="259" t="n"/>
      <c r="H73" s="259" t="n"/>
      <c r="I73" s="259" t="n"/>
      <c r="J73" s="259" t="n"/>
      <c r="K73" s="259" t="n"/>
      <c r="L73" s="259" t="n"/>
      <c r="M73" s="259" t="n"/>
      <c r="N73" s="259" t="n"/>
      <c r="O73" s="259" t="n"/>
    </row>
    <row r="74" customFormat="1" s="260">
      <c r="C74" s="259" t="n"/>
      <c r="D74" s="259" t="n"/>
      <c r="E74" s="259" t="n"/>
      <c r="F74" s="259" t="n"/>
      <c r="G74" s="259" t="n"/>
      <c r="H74" s="259" t="n"/>
      <c r="I74" s="259" t="n"/>
      <c r="J74" s="259" t="n"/>
      <c r="K74" s="259" t="n"/>
      <c r="L74" s="259" t="n"/>
      <c r="M74" s="259" t="n"/>
      <c r="N74" s="259" t="n"/>
      <c r="O74" s="259" t="n"/>
    </row>
    <row r="75" customFormat="1" s="260">
      <c r="C75" s="259" t="n"/>
      <c r="D75" s="259" t="n"/>
      <c r="E75" s="259" t="n"/>
      <c r="F75" s="259" t="n"/>
      <c r="G75" s="355" t="inlineStr">
        <is>
          <t>Estratégico</t>
        </is>
      </c>
      <c r="H75" s="262" t="n"/>
      <c r="I75" s="262" t="n"/>
      <c r="J75" s="355" t="inlineStr">
        <is>
          <t>Eficacia</t>
        </is>
      </c>
      <c r="K75" s="259" t="n"/>
      <c r="L75" s="259" t="n"/>
      <c r="M75" s="259" t="n"/>
      <c r="N75" s="259" t="n"/>
      <c r="O75" s="259" t="n"/>
    </row>
    <row r="76" customFormat="1" s="260">
      <c r="C76" s="259" t="n"/>
      <c r="D76" s="259" t="n"/>
      <c r="E76" s="259" t="n"/>
      <c r="F76" s="259" t="n"/>
      <c r="G76" s="355" t="inlineStr">
        <is>
          <t>Misional</t>
        </is>
      </c>
      <c r="H76" s="262" t="n"/>
      <c r="I76" s="262" t="n"/>
      <c r="J76" s="355" t="inlineStr">
        <is>
          <t>Eficiencia</t>
        </is>
      </c>
      <c r="K76" s="259" t="n"/>
      <c r="L76" s="259" t="n"/>
      <c r="M76" s="259" t="n"/>
      <c r="N76" s="259" t="n"/>
      <c r="O76" s="259" t="n"/>
    </row>
    <row r="77" customFormat="1" s="260">
      <c r="C77" s="259" t="n"/>
      <c r="D77" s="259" t="n"/>
      <c r="E77" s="259" t="n"/>
      <c r="F77" s="259" t="n"/>
      <c r="G77" s="355" t="inlineStr">
        <is>
          <t>Apoyo</t>
        </is>
      </c>
      <c r="H77" s="262" t="n"/>
      <c r="I77" s="262" t="n"/>
      <c r="J77" s="355" t="inlineStr">
        <is>
          <t>Acreditación</t>
        </is>
      </c>
      <c r="K77" s="259" t="n"/>
      <c r="L77" s="259" t="n"/>
      <c r="M77" s="259" t="n"/>
      <c r="N77" s="259" t="n"/>
      <c r="O77" s="259" t="n"/>
    </row>
    <row r="78" customFormat="1" s="260">
      <c r="C78" s="259" t="n"/>
      <c r="D78" s="259" t="n"/>
      <c r="E78" s="259" t="n"/>
      <c r="F78" s="259" t="n"/>
      <c r="G78" s="355" t="inlineStr">
        <is>
          <t>Seguimiento, Medición, Análisis y Evaluación</t>
        </is>
      </c>
      <c r="H78" s="262" t="n"/>
      <c r="I78" s="262" t="n"/>
      <c r="J78" s="355" t="inlineStr">
        <is>
          <t>Positiva</t>
        </is>
      </c>
      <c r="K78" s="259" t="n"/>
      <c r="L78" s="259" t="n"/>
      <c r="M78" s="259" t="n"/>
      <c r="N78" s="259" t="n"/>
      <c r="O78" s="259" t="n"/>
    </row>
    <row r="79" customFormat="1" s="260">
      <c r="C79" s="259" t="n"/>
      <c r="D79" s="259" t="n"/>
      <c r="E79" s="259" t="n"/>
      <c r="F79" s="259" t="n"/>
      <c r="G79" s="355" t="inlineStr">
        <is>
          <t>Direccionamiento Estratégico</t>
        </is>
      </c>
      <c r="H79" s="262" t="n"/>
      <c r="I79" s="262" t="n"/>
      <c r="J79" s="355" t="inlineStr">
        <is>
          <t>Negativa</t>
        </is>
      </c>
      <c r="K79" s="259" t="n"/>
      <c r="L79" s="259" t="n"/>
      <c r="M79" s="259" t="n"/>
      <c r="N79" s="259" t="n"/>
      <c r="O79" s="259" t="n"/>
    </row>
    <row r="80" customFormat="1" s="260">
      <c r="C80" s="259" t="n"/>
      <c r="D80" s="259" t="n"/>
      <c r="E80" s="259" t="n"/>
      <c r="F80" s="259" t="n"/>
      <c r="G80" s="355" t="inlineStr">
        <is>
          <t>Planeación Institucional</t>
        </is>
      </c>
      <c r="H80" s="262" t="n"/>
      <c r="I80" s="262" t="n"/>
      <c r="J80" s="355" t="inlineStr">
        <is>
          <t>Por Unidad Regional</t>
        </is>
      </c>
      <c r="K80" s="259" t="n"/>
      <c r="L80" s="259" t="n"/>
      <c r="M80" s="259" t="n"/>
      <c r="N80" s="259" t="n"/>
      <c r="O80" s="259" t="n"/>
    </row>
    <row r="81" customFormat="1" s="260">
      <c r="C81" s="259" t="n"/>
      <c r="D81" s="259" t="n"/>
      <c r="E81" s="259" t="n"/>
      <c r="F81" s="259" t="n"/>
      <c r="G81" s="355" t="inlineStr">
        <is>
          <t>Proyectos Especiales y Relaciones Interinstitucionales</t>
        </is>
      </c>
      <c r="H81" s="262" t="n"/>
      <c r="I81" s="262" t="n"/>
      <c r="J81" s="355" t="inlineStr">
        <is>
          <t>Por Facultad</t>
        </is>
      </c>
      <c r="K81" s="259" t="n"/>
      <c r="L81" s="259" t="n"/>
      <c r="M81" s="259" t="n"/>
      <c r="N81" s="259" t="n"/>
      <c r="O81" s="259" t="n"/>
    </row>
    <row r="82" customFormat="1" s="260">
      <c r="C82" s="259" t="n"/>
      <c r="D82" s="259" t="n"/>
      <c r="E82" s="259" t="n"/>
      <c r="F82" s="259" t="n"/>
      <c r="G82" s="355" t="inlineStr">
        <is>
          <t>Sistemas Integrados</t>
        </is>
      </c>
      <c r="H82" s="262" t="n"/>
      <c r="I82" s="262" t="n"/>
      <c r="J82" s="355" t="inlineStr">
        <is>
          <t>Por Programa Académico</t>
        </is>
      </c>
      <c r="K82" s="259" t="n"/>
      <c r="L82" s="259" t="n"/>
      <c r="M82" s="259" t="n"/>
      <c r="N82" s="259" t="n"/>
      <c r="O82" s="259" t="n"/>
    </row>
    <row r="83" customFormat="1" s="260">
      <c r="C83" s="259" t="n"/>
      <c r="D83" s="259" t="n"/>
      <c r="E83" s="259" t="n"/>
      <c r="F83" s="259" t="n"/>
      <c r="G83" s="355" t="inlineStr">
        <is>
          <t>Autoevaluación y Acreditación</t>
        </is>
      </c>
      <c r="H83" s="262" t="n"/>
      <c r="I83" s="262" t="n"/>
      <c r="J83" s="355" t="inlineStr">
        <is>
          <t>Por área</t>
        </is>
      </c>
      <c r="K83" s="259" t="n"/>
      <c r="L83" s="259" t="n"/>
      <c r="M83" s="259" t="n"/>
      <c r="N83" s="259" t="n"/>
      <c r="O83" s="259" t="n"/>
    </row>
    <row r="84" customFormat="1" s="260">
      <c r="C84" s="259" t="n"/>
      <c r="D84" s="259" t="n"/>
      <c r="E84" s="259" t="n"/>
      <c r="F84" s="259" t="n"/>
      <c r="G84" s="355" t="inlineStr">
        <is>
          <t>Comunicaciones</t>
        </is>
      </c>
      <c r="H84" s="262" t="n"/>
      <c r="I84" s="262" t="n"/>
      <c r="J84" s="355" t="inlineStr">
        <is>
          <t>Por Laboratorio</t>
        </is>
      </c>
      <c r="K84" s="259" t="n"/>
      <c r="L84" s="259" t="n"/>
      <c r="M84" s="259" t="n"/>
      <c r="N84" s="259" t="n"/>
      <c r="O84" s="259" t="n"/>
    </row>
    <row r="85" customFormat="1" s="260">
      <c r="C85" s="259" t="n"/>
      <c r="D85" s="259" t="n"/>
      <c r="E85" s="259" t="n"/>
      <c r="F85" s="259" t="n"/>
      <c r="G85" s="355" t="inlineStr">
        <is>
          <t>Formación y Aprendizaje</t>
        </is>
      </c>
      <c r="H85" s="262" t="n"/>
      <c r="I85" s="262" t="n"/>
      <c r="J85" s="355" t="inlineStr">
        <is>
          <t>Otros</t>
        </is>
      </c>
      <c r="K85" s="259" t="n"/>
      <c r="L85" s="259" t="n"/>
      <c r="M85" s="259" t="n"/>
      <c r="N85" s="259" t="n"/>
      <c r="O85" s="259" t="n"/>
    </row>
    <row r="86" customFormat="1" s="260">
      <c r="C86" s="259" t="n"/>
      <c r="D86" s="259" t="n"/>
      <c r="E86" s="259" t="n"/>
      <c r="F86" s="259" t="n"/>
      <c r="G86" s="355" t="inlineStr">
        <is>
          <t>Ciencia, Tecnología e Innovación</t>
        </is>
      </c>
      <c r="H86" s="262" t="n"/>
      <c r="I86" s="262" t="n"/>
      <c r="J86" s="355" t="inlineStr">
        <is>
          <t>No Aplica</t>
        </is>
      </c>
      <c r="K86" s="259" t="n"/>
      <c r="L86" s="259" t="n"/>
      <c r="M86" s="259" t="n"/>
      <c r="N86" s="259" t="n"/>
      <c r="O86" s="259" t="n"/>
    </row>
    <row r="87">
      <c r="G87" s="355" t="inlineStr">
        <is>
          <t>Interacción Social Universitaria</t>
        </is>
      </c>
      <c r="H87" s="262" t="n"/>
      <c r="I87" s="262" t="n"/>
      <c r="J87" s="262" t="n"/>
      <c r="K87" s="259" t="n"/>
      <c r="L87" s="259" t="n"/>
    </row>
    <row r="88">
      <c r="G88" s="355" t="inlineStr">
        <is>
          <t>Bienestar Universitario</t>
        </is>
      </c>
      <c r="H88" s="262" t="n"/>
      <c r="I88" s="262" t="n"/>
      <c r="J88" s="262" t="n"/>
      <c r="K88" s="259" t="n"/>
      <c r="L88" s="259" t="n"/>
    </row>
    <row r="89">
      <c r="G89" s="355" t="inlineStr">
        <is>
          <t>Admisiones y Registro</t>
        </is>
      </c>
      <c r="H89" s="262" t="n"/>
      <c r="I89" s="262" t="n"/>
      <c r="J89" s="262" t="n"/>
      <c r="K89" s="259" t="n"/>
      <c r="L89" s="259" t="n"/>
    </row>
    <row r="90">
      <c r="G90" s="355" t="inlineStr">
        <is>
          <t>Graduados</t>
        </is>
      </c>
      <c r="H90" s="262" t="n"/>
      <c r="I90" s="262" t="n"/>
      <c r="J90" s="262" t="n"/>
      <c r="K90" s="259" t="n"/>
      <c r="L90" s="259" t="n"/>
    </row>
    <row r="91">
      <c r="G91" s="355" t="inlineStr">
        <is>
          <t>Dialogando con el Mundo</t>
        </is>
      </c>
      <c r="H91" s="262" t="n"/>
      <c r="I91" s="262" t="n"/>
      <c r="J91" s="262" t="n"/>
      <c r="K91" s="259" t="n"/>
      <c r="L91" s="259" t="n"/>
    </row>
    <row r="92">
      <c r="G92" s="355" t="inlineStr">
        <is>
          <t>Talento Humano</t>
        </is>
      </c>
      <c r="H92" s="262" t="n"/>
      <c r="I92" s="262" t="n"/>
      <c r="J92" s="262" t="n"/>
      <c r="K92" s="259" t="n"/>
      <c r="L92" s="259" t="n"/>
    </row>
    <row r="93">
      <c r="G93" s="355" t="inlineStr">
        <is>
          <t>Jurídica</t>
        </is>
      </c>
      <c r="H93" s="262" t="n"/>
      <c r="I93" s="262" t="n"/>
      <c r="J93" s="262" t="n"/>
      <c r="K93" s="259" t="n"/>
      <c r="L93" s="259" t="n"/>
    </row>
    <row r="94">
      <c r="G94" s="355" t="inlineStr">
        <is>
          <t>Financiera</t>
        </is>
      </c>
      <c r="H94" s="262" t="n"/>
      <c r="I94" s="262" t="n"/>
      <c r="J94" s="262" t="n"/>
      <c r="K94" s="259" t="n"/>
      <c r="L94" s="259" t="n"/>
    </row>
    <row r="95">
      <c r="G95" s="355" t="inlineStr">
        <is>
          <t>Sistemas y Tecnología</t>
        </is>
      </c>
      <c r="H95" s="262" t="n"/>
      <c r="I95" s="262" t="n"/>
      <c r="J95" s="262" t="n"/>
      <c r="K95" s="259" t="n"/>
      <c r="L95" s="259" t="n"/>
    </row>
    <row r="96">
      <c r="G96" s="355" t="inlineStr">
        <is>
          <t>Bienes y Servicios</t>
        </is>
      </c>
      <c r="H96" s="262" t="n"/>
      <c r="I96" s="262" t="n"/>
      <c r="J96" s="262" t="n"/>
      <c r="K96" s="259" t="n"/>
      <c r="L96" s="259" t="n"/>
    </row>
    <row r="97">
      <c r="G97" s="355" t="inlineStr">
        <is>
          <t>Documental</t>
        </is>
      </c>
      <c r="H97" s="262" t="n"/>
      <c r="I97" s="262" t="n"/>
      <c r="J97" s="262" t="n"/>
    </row>
    <row r="98">
      <c r="G98" s="355" t="inlineStr">
        <is>
          <t>Apoyo Académico</t>
        </is>
      </c>
      <c r="H98" s="262" t="n"/>
      <c r="I98" s="262" t="n"/>
      <c r="J98" s="262" t="n"/>
    </row>
    <row r="99">
      <c r="G99" s="355" t="inlineStr">
        <is>
          <t>Control Interno</t>
        </is>
      </c>
      <c r="H99" s="262" t="n"/>
      <c r="I99" s="262" t="n"/>
      <c r="J99" s="262" t="n"/>
    </row>
    <row r="100">
      <c r="G100" s="355" t="inlineStr">
        <is>
          <t>Control Disciplinario</t>
        </is>
      </c>
      <c r="H100" s="262" t="n"/>
      <c r="I100" s="262" t="n"/>
      <c r="J100" s="262" t="n"/>
    </row>
    <row r="101">
      <c r="G101" s="355" t="inlineStr">
        <is>
          <t>Servicio de Atención al Ciudadano</t>
        </is>
      </c>
      <c r="H101" s="262" t="n"/>
      <c r="I101" s="262" t="n"/>
      <c r="J101" s="262" t="n"/>
    </row>
  </sheetData>
  <mergeCells count="84">
    <mergeCell ref="L17:M17"/>
    <mergeCell ref="C61:F61"/>
    <mergeCell ref="C48:O48"/>
    <mergeCell ref="J41:O41"/>
    <mergeCell ref="B2:C4"/>
    <mergeCell ref="C62:F62"/>
    <mergeCell ref="C15:O15"/>
    <mergeCell ref="K56:O56"/>
    <mergeCell ref="J20:K22"/>
    <mergeCell ref="E6:L6"/>
    <mergeCell ref="C26:O26"/>
    <mergeCell ref="C63:F63"/>
    <mergeCell ref="C17:D17"/>
    <mergeCell ref="G57:J57"/>
    <mergeCell ref="C16:O16"/>
    <mergeCell ref="J44:O44"/>
    <mergeCell ref="C56:F56"/>
    <mergeCell ref="M5:O5"/>
    <mergeCell ref="G58:J58"/>
    <mergeCell ref="L23:M24"/>
    <mergeCell ref="N23:O24"/>
    <mergeCell ref="C14:D14"/>
    <mergeCell ref="E14:O14"/>
    <mergeCell ref="M6:O6"/>
    <mergeCell ref="K60:O60"/>
    <mergeCell ref="C20:D22"/>
    <mergeCell ref="E12:H12"/>
    <mergeCell ref="H17:I17"/>
    <mergeCell ref="G61:J61"/>
    <mergeCell ref="K12:O12"/>
    <mergeCell ref="G62:J62"/>
    <mergeCell ref="E24:G24"/>
    <mergeCell ref="E17:G17"/>
    <mergeCell ref="L20:O20"/>
    <mergeCell ref="K57:O57"/>
    <mergeCell ref="E18:F18"/>
    <mergeCell ref="J27:O27"/>
    <mergeCell ref="J45:O45"/>
    <mergeCell ref="C57:F57"/>
    <mergeCell ref="P27:P28"/>
    <mergeCell ref="J42:O43"/>
    <mergeCell ref="G60:J60"/>
    <mergeCell ref="P17:P18"/>
    <mergeCell ref="E7:L8"/>
    <mergeCell ref="G59:J59"/>
    <mergeCell ref="G19:K19"/>
    <mergeCell ref="E13:O13"/>
    <mergeCell ref="C58:F58"/>
    <mergeCell ref="J46:O46"/>
    <mergeCell ref="N17:O17"/>
    <mergeCell ref="C12:D12"/>
    <mergeCell ref="K59:O59"/>
    <mergeCell ref="J23:K24"/>
    <mergeCell ref="C5:D8"/>
    <mergeCell ref="C23:D23"/>
    <mergeCell ref="K61:O61"/>
    <mergeCell ref="E23:G23"/>
    <mergeCell ref="L18:M19"/>
    <mergeCell ref="C60:F60"/>
    <mergeCell ref="E20:G22"/>
    <mergeCell ref="K62:O62"/>
    <mergeCell ref="C24:D24"/>
    <mergeCell ref="M7:O7"/>
    <mergeCell ref="G63:J63"/>
    <mergeCell ref="E5:L5"/>
    <mergeCell ref="H20:I22"/>
    <mergeCell ref="C10:O11"/>
    <mergeCell ref="C27:I46"/>
    <mergeCell ref="G56:J56"/>
    <mergeCell ref="K63:O63"/>
    <mergeCell ref="E19:F19"/>
    <mergeCell ref="J28:O40"/>
    <mergeCell ref="M8:O8"/>
    <mergeCell ref="G18:K18"/>
    <mergeCell ref="K58:O58"/>
    <mergeCell ref="I12:J12"/>
    <mergeCell ref="C18:D19"/>
    <mergeCell ref="H23:I24"/>
    <mergeCell ref="C55:O55"/>
    <mergeCell ref="N18:O19"/>
    <mergeCell ref="C9:O9"/>
    <mergeCell ref="C59:F59"/>
    <mergeCell ref="C13:D13"/>
    <mergeCell ref="J17:K17"/>
  </mergeCells>
  <dataValidations count="5">
    <dataValidation sqref="E20:G22" showDropDown="0" showInputMessage="1" showErrorMessage="1" allowBlank="1" type="list">
      <formula1>$J$78:$J$79</formula1>
    </dataValidation>
    <dataValidation sqref="J20:K22" showDropDown="0" showInputMessage="1" showErrorMessage="1" allowBlank="1" type="list">
      <formula1>$J$80:$J$86</formula1>
    </dataValidation>
    <dataValidation sqref="J17:K17" showDropDown="0" showInputMessage="1" showErrorMessage="1" allowBlank="1" type="list">
      <formula1>$J$75:$J$77</formula1>
    </dataValidation>
    <dataValidation sqref="E12:H12" showDropDown="0" showInputMessage="1" showErrorMessage="1" allowBlank="1" type="list">
      <formula1>$G$75:$G$78</formula1>
    </dataValidation>
    <dataValidation sqref="E13:O13" showDropDown="0" showInputMessage="1" showErrorMessage="1" allowBlank="1" type="list">
      <formula1>$G$79:$G$101</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8.xml><?xml version="1.0" encoding="utf-8"?>
<worksheet xmlns="http://schemas.openxmlformats.org/spreadsheetml/2006/main">
  <sheetPr codeName="Hoja49">
    <tabColor rgb="FFD5CA3D"/>
    <outlinePr summaryBelow="1" summaryRight="1"/>
    <pageSetUpPr/>
  </sheetPr>
  <dimension ref="A2:AB101"/>
  <sheetViews>
    <sheetView zoomScale="80" zoomScaleNormal="80" workbookViewId="0">
      <selection activeCell="C10" sqref="C10:O11"/>
    </sheetView>
  </sheetViews>
  <sheetFormatPr baseColWidth="10" defaultColWidth="11.42578125" defaultRowHeight="15"/>
  <cols>
    <col width="4" customWidth="1" style="316" min="1" max="1"/>
    <col width="6.42578125" customWidth="1" style="316" min="2" max="2"/>
    <col width="25.140625" customWidth="1" style="316" min="3" max="3"/>
    <col width="15.140625" customWidth="1" style="316" min="4" max="4"/>
    <col width="12.7109375" customWidth="1" style="316" min="5" max="5"/>
    <col width="15.140625" customWidth="1" style="316" min="6" max="6"/>
    <col width="14" customWidth="1" style="316" min="7" max="7"/>
    <col width="11.42578125" customWidth="1" style="316" min="8" max="8"/>
    <col width="12.85546875" customWidth="1" style="316" min="9" max="9"/>
    <col width="15.5703125" customWidth="1" style="316" min="10" max="10"/>
    <col width="14.42578125" customWidth="1" style="316" min="11" max="11"/>
    <col width="15.28515625" customWidth="1" style="316" min="12" max="15"/>
    <col width="6.42578125" customWidth="1" style="316" min="16" max="16"/>
    <col width="11.42578125" customWidth="1" style="316" min="17" max="28"/>
    <col width="11.42578125" customWidth="1" style="317" min="29" max="16384"/>
  </cols>
  <sheetData>
    <row r="1" ht="10.5" customHeight="1"/>
    <row r="2">
      <c r="B2" s="686" t="inlineStr">
        <is>
          <t xml:space="preserve">      REGRESAR</t>
        </is>
      </c>
      <c r="D2" s="318" t="n"/>
      <c r="E2" s="318" t="n"/>
      <c r="F2" s="318" t="n"/>
      <c r="G2" s="318" t="n"/>
      <c r="H2" s="318" t="n"/>
      <c r="I2" s="318" t="n"/>
      <c r="J2" s="318" t="n"/>
      <c r="K2" s="318" t="n"/>
      <c r="L2" s="318" t="n"/>
      <c r="M2" s="318" t="n"/>
      <c r="N2" s="318" t="n"/>
      <c r="O2" s="318" t="n"/>
      <c r="P2" s="318" t="n"/>
    </row>
    <row r="3">
      <c r="D3" s="318" t="n"/>
      <c r="E3" s="318" t="n"/>
      <c r="F3" s="318" t="n"/>
      <c r="G3" s="318" t="n"/>
      <c r="H3" s="318" t="n"/>
      <c r="I3" s="318" t="n"/>
      <c r="J3" s="318" t="n"/>
      <c r="K3" s="318" t="n"/>
      <c r="L3" s="318" t="n"/>
      <c r="M3" s="318" t="n"/>
      <c r="N3" s="318" t="n"/>
      <c r="O3" s="318" t="n"/>
      <c r="P3" s="318" t="n"/>
    </row>
    <row r="4" ht="15.75" customHeight="1">
      <c r="D4" s="318" t="n"/>
      <c r="E4" s="318" t="n"/>
      <c r="F4" s="318" t="n"/>
      <c r="G4" s="318" t="n"/>
      <c r="H4" s="318" t="n"/>
      <c r="I4" s="318" t="n"/>
      <c r="J4" s="318" t="n"/>
      <c r="K4" s="318" t="n"/>
      <c r="L4" s="318" t="n"/>
      <c r="M4" s="318" t="n"/>
      <c r="N4" s="318" t="n"/>
      <c r="O4" s="318" t="n"/>
      <c r="P4" s="318" t="n"/>
    </row>
    <row r="5" ht="15.75" customHeight="1">
      <c r="B5" s="318" t="n"/>
      <c r="C5" s="414" t="n"/>
      <c r="D5" s="800" t="n"/>
      <c r="E5" s="474" t="inlineStr">
        <is>
          <t>MACROPROCESO ESTRATÉGICO</t>
        </is>
      </c>
      <c r="F5" s="801" t="n"/>
      <c r="G5" s="801" t="n"/>
      <c r="H5" s="801" t="n"/>
      <c r="I5" s="801" t="n"/>
      <c r="J5" s="801" t="n"/>
      <c r="K5" s="801" t="n"/>
      <c r="L5" s="802" t="n"/>
      <c r="M5" s="474" t="inlineStr">
        <is>
          <t>CÓDIGO: ESGr027</t>
        </is>
      </c>
      <c r="N5" s="801" t="n"/>
      <c r="O5" s="802" t="n"/>
      <c r="P5" s="318" t="n"/>
    </row>
    <row r="6" ht="15.75" customHeight="1">
      <c r="B6" s="318" t="n"/>
      <c r="C6" s="803" t="n"/>
      <c r="D6" s="804" t="n"/>
      <c r="E6" s="474" t="inlineStr">
        <is>
          <t>PROCESO GESTIÓN SISTEMAS INTEGRADOS</t>
        </is>
      </c>
      <c r="F6" s="801" t="n"/>
      <c r="G6" s="801" t="n"/>
      <c r="H6" s="801" t="n"/>
      <c r="I6" s="801" t="n"/>
      <c r="J6" s="801" t="n"/>
      <c r="K6" s="801" t="n"/>
      <c r="L6" s="802" t="n"/>
      <c r="M6" s="474" t="inlineStr">
        <is>
          <t>VERSIÓN: 7</t>
        </is>
      </c>
      <c r="N6" s="801" t="n"/>
      <c r="O6" s="802" t="n"/>
      <c r="P6" s="318" t="n"/>
    </row>
    <row r="7" ht="15" customHeight="1">
      <c r="B7" s="318"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318" t="n"/>
    </row>
    <row r="8" ht="15.75" customHeight="1">
      <c r="B8" s="318" t="n"/>
      <c r="C8" s="806" t="n"/>
      <c r="D8" s="807" t="n"/>
      <c r="E8" s="806" t="n"/>
      <c r="F8" s="808" t="n"/>
      <c r="G8" s="808" t="n"/>
      <c r="H8" s="808" t="n"/>
      <c r="I8" s="808" t="n"/>
      <c r="J8" s="808" t="n"/>
      <c r="K8" s="808" t="n"/>
      <c r="L8" s="807" t="n"/>
      <c r="M8" s="474" t="inlineStr">
        <is>
          <t>PÁGINA: 1 de 1</t>
        </is>
      </c>
      <c r="N8" s="801" t="n"/>
      <c r="O8" s="802" t="n"/>
      <c r="P8" s="318" t="n"/>
    </row>
    <row r="9" ht="15.75" customHeight="1">
      <c r="B9" s="318" t="n"/>
      <c r="C9" s="319" t="n"/>
      <c r="D9" s="319" t="n"/>
      <c r="E9" s="320" t="n"/>
      <c r="F9" s="320" t="n"/>
      <c r="G9" s="320" t="n"/>
      <c r="H9" s="320" t="n"/>
      <c r="I9" s="320" t="n"/>
      <c r="J9" s="320" t="n"/>
      <c r="K9" s="320" t="n"/>
      <c r="L9" s="320" t="n"/>
      <c r="M9" s="716" t="n"/>
      <c r="N9" s="716" t="n"/>
      <c r="O9" s="716" t="n"/>
      <c r="P9" s="318" t="n"/>
    </row>
    <row r="10" ht="15.75" customFormat="1" customHeight="1" s="324">
      <c r="A10" s="717" t="n"/>
      <c r="B10" s="708" t="n"/>
      <c r="C10" s="702" t="inlineStr">
        <is>
          <t>FICHA DE INDICADOR</t>
        </is>
      </c>
      <c r="D10" s="812" t="n"/>
      <c r="E10" s="812" t="n"/>
      <c r="F10" s="812" t="n"/>
      <c r="G10" s="812" t="n"/>
      <c r="H10" s="812" t="n"/>
      <c r="I10" s="812" t="n"/>
      <c r="J10" s="812" t="n"/>
      <c r="K10" s="812" t="n"/>
      <c r="L10" s="812" t="n"/>
      <c r="M10" s="812" t="n"/>
      <c r="N10" s="812" t="n"/>
      <c r="O10" s="813" t="n"/>
      <c r="P10" s="708" t="n"/>
      <c r="Q10" s="717" t="n"/>
      <c r="R10" s="717" t="n"/>
      <c r="S10" s="717" t="n"/>
      <c r="T10" s="717" t="n"/>
      <c r="U10" s="717" t="n"/>
      <c r="V10" s="717" t="n"/>
      <c r="W10" s="717" t="n"/>
      <c r="X10" s="717" t="n"/>
      <c r="Y10" s="717" t="n"/>
      <c r="Z10" s="717" t="n"/>
      <c r="AA10" s="717" t="n"/>
      <c r="AB10" s="717" t="n"/>
    </row>
    <row r="11" ht="15.75" customFormat="1" customHeight="1" s="324">
      <c r="A11" s="717" t="n"/>
      <c r="B11" s="708" t="n"/>
      <c r="C11" s="814" t="n"/>
      <c r="D11" s="815" t="n"/>
      <c r="E11" s="815" t="n"/>
      <c r="F11" s="815" t="n"/>
      <c r="G11" s="815" t="n"/>
      <c r="H11" s="815" t="n"/>
      <c r="I11" s="815" t="n"/>
      <c r="J11" s="815" t="n"/>
      <c r="K11" s="815" t="n"/>
      <c r="L11" s="815" t="n"/>
      <c r="M11" s="815" t="n"/>
      <c r="N11" s="815" t="n"/>
      <c r="O11" s="816" t="n"/>
      <c r="P11" s="708" t="n"/>
      <c r="Q11" s="717" t="n"/>
      <c r="R11" s="717" t="n"/>
      <c r="S11" s="717" t="n"/>
      <c r="T11" s="717" t="n"/>
      <c r="U11" s="717" t="n"/>
      <c r="V11" s="717" t="n"/>
      <c r="W11" s="717" t="n"/>
      <c r="X11" s="717" t="n"/>
      <c r="Y11" s="717" t="n"/>
      <c r="Z11" s="717" t="n"/>
      <c r="AA11" s="717" t="n"/>
      <c r="AB11" s="717" t="n"/>
    </row>
    <row r="12" ht="30" customFormat="1" customHeight="1" s="324">
      <c r="A12" s="717" t="n"/>
      <c r="B12" s="708" t="n"/>
      <c r="C12" s="703" t="inlineStr">
        <is>
          <t>MACROPROCESO</t>
        </is>
      </c>
      <c r="D12" s="807" t="n"/>
      <c r="E12" s="705" t="inlineStr">
        <is>
          <t>Estratégico</t>
        </is>
      </c>
      <c r="F12" s="808" t="n"/>
      <c r="G12" s="808" t="n"/>
      <c r="H12" s="807" t="n"/>
      <c r="I12" s="703" t="inlineStr">
        <is>
          <t>NOMBRE DEL INDICADOR</t>
        </is>
      </c>
      <c r="J12" s="807" t="n"/>
      <c r="K12" s="705" t="inlineStr">
        <is>
          <t xml:space="preserve">Evaluación del No. de actividades desarrolladas de los contratos suscritos </t>
        </is>
      </c>
      <c r="L12" s="808" t="n"/>
      <c r="M12" s="808" t="n"/>
      <c r="N12" s="808" t="n"/>
      <c r="O12" s="807" t="n"/>
      <c r="P12" s="708" t="n"/>
      <c r="Q12" s="717" t="n"/>
      <c r="R12" s="717" t="n"/>
      <c r="S12" s="717" t="n"/>
      <c r="T12" s="717" t="n"/>
      <c r="U12" s="717" t="n"/>
      <c r="V12" s="717" t="n"/>
      <c r="W12" s="717" t="n"/>
      <c r="X12" s="717" t="n"/>
      <c r="Y12" s="717" t="n"/>
      <c r="Z12" s="717" t="n"/>
      <c r="AA12" s="717" t="n"/>
      <c r="AB12" s="717" t="n"/>
    </row>
    <row r="13" ht="15.75" customFormat="1" customHeight="1" s="324">
      <c r="A13" s="717" t="n"/>
      <c r="B13" s="708" t="n"/>
      <c r="C13" s="684" t="inlineStr">
        <is>
          <t>PROCESO GESTIÓN</t>
        </is>
      </c>
      <c r="D13" s="802" t="n"/>
      <c r="E13" s="685" t="inlineStr">
        <is>
          <t>Proyectos Especiales y Relaciones Interinstitucionales</t>
        </is>
      </c>
      <c r="F13" s="801" t="n"/>
      <c r="G13" s="801" t="n"/>
      <c r="H13" s="801" t="n"/>
      <c r="I13" s="801" t="n"/>
      <c r="J13" s="801" t="n"/>
      <c r="K13" s="801" t="n"/>
      <c r="L13" s="801" t="n"/>
      <c r="M13" s="801" t="n"/>
      <c r="N13" s="801" t="n"/>
      <c r="O13" s="802" t="n"/>
      <c r="P13" s="708" t="n"/>
      <c r="Q13" s="717" t="n"/>
      <c r="R13" s="717" t="n"/>
      <c r="S13" s="717" t="n"/>
      <c r="T13" s="717" t="n"/>
      <c r="U13" s="717" t="n"/>
      <c r="V13" s="717" t="n"/>
      <c r="W13" s="717" t="n"/>
      <c r="X13" s="717" t="n"/>
      <c r="Y13" s="717" t="n"/>
      <c r="Z13" s="717" t="n"/>
      <c r="AA13" s="717" t="n"/>
      <c r="AB13" s="717" t="n"/>
    </row>
    <row r="14" ht="15.75" customFormat="1" customHeight="1" s="324">
      <c r="A14" s="717" t="n"/>
      <c r="B14" s="708" t="n"/>
      <c r="C14" s="684" t="inlineStr">
        <is>
          <t>RESPONSABLE DE MEDICIÓN</t>
        </is>
      </c>
      <c r="D14" s="802" t="n"/>
      <c r="E14" s="706" t="inlineStr">
        <is>
          <t>Director(a) de Proyectos Especiales y Relaciones Interinstitucionales</t>
        </is>
      </c>
      <c r="F14" s="801" t="n"/>
      <c r="G14" s="801" t="n"/>
      <c r="H14" s="801" t="n"/>
      <c r="I14" s="801" t="n"/>
      <c r="J14" s="801" t="n"/>
      <c r="K14" s="801" t="n"/>
      <c r="L14" s="801" t="n"/>
      <c r="M14" s="801" t="n"/>
      <c r="N14" s="801" t="n"/>
      <c r="O14" s="802" t="n"/>
      <c r="P14" s="708" t="n"/>
      <c r="Q14" s="717" t="n"/>
      <c r="R14" s="717" t="n"/>
      <c r="S14" s="717" t="n"/>
      <c r="T14" s="717" t="n"/>
      <c r="U14" s="717" t="n"/>
      <c r="V14" s="717" t="n"/>
      <c r="W14" s="717" t="n"/>
      <c r="X14" s="717" t="n"/>
      <c r="Y14" s="717" t="n"/>
      <c r="Z14" s="717" t="n"/>
      <c r="AA14" s="717" t="n"/>
      <c r="AB14" s="717" t="n"/>
    </row>
    <row r="15" ht="15.75" customFormat="1" customHeight="1" s="324">
      <c r="A15" s="717" t="n"/>
      <c r="B15" s="708" t="n"/>
      <c r="C15" s="708" t="n"/>
      <c r="P15" s="708" t="n"/>
      <c r="Q15" s="717" t="n"/>
      <c r="R15" s="717" t="n"/>
      <c r="S15" s="717" t="n"/>
      <c r="T15" s="717" t="n"/>
      <c r="U15" s="717" t="n"/>
      <c r="V15" s="717" t="n"/>
      <c r="W15" s="717" t="n"/>
      <c r="X15" s="717" t="n"/>
      <c r="Y15" s="717" t="n"/>
      <c r="Z15" s="717" t="n"/>
      <c r="AA15" s="717" t="n"/>
      <c r="AB15" s="717" t="n"/>
    </row>
    <row r="16" ht="15.75" customFormat="1" customHeight="1" s="324">
      <c r="A16" s="717" t="n"/>
      <c r="B16" s="708" t="n"/>
      <c r="C16" s="709" t="inlineStr">
        <is>
          <t>1. COMPORTAMIENTO DE INDICADOR</t>
        </is>
      </c>
      <c r="D16" s="801" t="n"/>
      <c r="E16" s="801" t="n"/>
      <c r="F16" s="801" t="n"/>
      <c r="G16" s="801" t="n"/>
      <c r="H16" s="801" t="n"/>
      <c r="I16" s="801" t="n"/>
      <c r="J16" s="801" t="n"/>
      <c r="K16" s="801" t="n"/>
      <c r="L16" s="801" t="n"/>
      <c r="M16" s="801" t="n"/>
      <c r="N16" s="801" t="n"/>
      <c r="O16" s="802" t="n"/>
      <c r="P16" s="708" t="n"/>
      <c r="Q16" s="717" t="n"/>
      <c r="R16" s="717" t="n"/>
      <c r="S16" s="717" t="n"/>
      <c r="T16" s="717" t="n"/>
      <c r="U16" s="717" t="n"/>
      <c r="V16" s="717" t="n"/>
      <c r="W16" s="717" t="n"/>
      <c r="X16" s="717" t="n"/>
      <c r="Y16" s="717" t="n"/>
      <c r="Z16" s="717" t="n"/>
      <c r="AA16" s="717" t="n"/>
      <c r="AB16" s="717" t="n"/>
    </row>
    <row r="17" ht="36" customFormat="1" customHeight="1" s="324">
      <c r="A17" s="717" t="n"/>
      <c r="B17" s="708" t="n"/>
      <c r="C17" s="684" t="inlineStr">
        <is>
          <t xml:space="preserve">CLASIFICACIÓN DE LA MEDICIÓN </t>
        </is>
      </c>
      <c r="D17" s="802" t="n"/>
      <c r="E17" s="817" t="n">
        <v>1</v>
      </c>
      <c r="F17" s="801" t="n"/>
      <c r="G17" s="802" t="n"/>
      <c r="H17" s="684" t="inlineStr">
        <is>
          <t>TIPO DE INDICADOR</t>
        </is>
      </c>
      <c r="I17" s="802" t="n"/>
      <c r="J17" s="481" t="inlineStr">
        <is>
          <t>Eficiencia</t>
        </is>
      </c>
      <c r="K17" s="802" t="n"/>
      <c r="L17" s="684" t="inlineStr">
        <is>
          <t>META ANUAL</t>
        </is>
      </c>
      <c r="M17" s="802" t="n"/>
      <c r="N17" s="545" t="n">
        <v>1</v>
      </c>
      <c r="O17" s="802" t="n"/>
      <c r="P17" s="716" t="n"/>
      <c r="Q17" s="717" t="n"/>
      <c r="R17" s="718" t="n"/>
      <c r="S17" s="717" t="n"/>
      <c r="W17" s="717" t="n"/>
      <c r="X17" s="717" t="n"/>
      <c r="Y17" s="717" t="n"/>
      <c r="Z17" s="717" t="n"/>
      <c r="AA17" s="717" t="n"/>
      <c r="AB17" s="717" t="n"/>
    </row>
    <row r="18" ht="15.75" customFormat="1" customHeight="1" s="324">
      <c r="A18" s="717" t="n"/>
      <c r="B18" s="708" t="n"/>
      <c r="C18" s="684" t="inlineStr">
        <is>
          <t>FÓRMULA</t>
        </is>
      </c>
      <c r="D18" s="800" t="n"/>
      <c r="E18" s="684" t="inlineStr">
        <is>
          <t>NUMERADOR</t>
        </is>
      </c>
      <c r="F18" s="802" t="n"/>
      <c r="G18" s="762" t="inlineStr">
        <is>
          <t>No. de actividades desarrolladas de los contratos suscritos</t>
        </is>
      </c>
      <c r="H18" s="801" t="n"/>
      <c r="I18" s="801" t="n"/>
      <c r="J18" s="801" t="n"/>
      <c r="K18" s="802" t="n"/>
      <c r="L18" s="684" t="inlineStr">
        <is>
          <t>UNIDAD DE MEDIDA</t>
        </is>
      </c>
      <c r="M18" s="800" t="n"/>
      <c r="N18" s="824" t="inlineStr">
        <is>
          <t>Actividades</t>
        </is>
      </c>
      <c r="O18" s="800" t="n"/>
      <c r="W18" s="717" t="n"/>
      <c r="X18" s="717" t="n"/>
      <c r="Y18" s="717" t="n"/>
      <c r="Z18" s="717" t="n"/>
      <c r="AA18" s="717" t="n"/>
      <c r="AB18" s="717" t="n"/>
    </row>
    <row r="19" ht="15.75" customFormat="1" customHeight="1" s="324">
      <c r="A19" s="717" t="n"/>
      <c r="B19" s="708" t="n"/>
      <c r="C19" s="806" t="n"/>
      <c r="D19" s="807" t="n"/>
      <c r="E19" s="684" t="inlineStr">
        <is>
          <t>DENOMINADOR</t>
        </is>
      </c>
      <c r="F19" s="802" t="n"/>
      <c r="G19" s="762" t="inlineStr">
        <is>
          <t>No. total de actividades planificadas de los contratos suscritos * 100</t>
        </is>
      </c>
      <c r="H19" s="801" t="n"/>
      <c r="I19" s="801" t="n"/>
      <c r="J19" s="801" t="n"/>
      <c r="K19" s="802" t="n"/>
      <c r="L19" s="806" t="n"/>
      <c r="M19" s="807" t="n"/>
      <c r="N19" s="806" t="n"/>
      <c r="O19" s="807" t="n"/>
      <c r="P19" s="320" t="n"/>
      <c r="Q19" s="733" t="n"/>
      <c r="R19" s="733" t="n"/>
      <c r="S19" s="734" t="n"/>
      <c r="U19" s="773" t="n"/>
      <c r="V19" s="734" t="n"/>
      <c r="W19" s="717" t="n"/>
      <c r="X19" s="717" t="n"/>
      <c r="Y19" s="717" t="n"/>
      <c r="Z19" s="717" t="n"/>
      <c r="AA19" s="717" t="n"/>
      <c r="AB19" s="717" t="n"/>
    </row>
    <row r="20" ht="15.75" customFormat="1" customHeight="1" s="324">
      <c r="A20" s="717" t="n"/>
      <c r="B20" s="708"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320" t="n"/>
      <c r="Q20" s="733" t="n"/>
      <c r="W20" s="717" t="n"/>
      <c r="X20" s="717" t="n"/>
      <c r="Y20" s="717" t="n"/>
      <c r="Z20" s="717" t="n"/>
      <c r="AA20" s="717" t="n"/>
      <c r="AB20" s="717" t="n"/>
    </row>
    <row r="21" ht="15.75" customFormat="1" customHeight="1" s="324">
      <c r="A21" s="717" t="n"/>
      <c r="B21" s="708"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320" t="n"/>
      <c r="Q21" s="733" t="n"/>
      <c r="W21" s="717" t="n"/>
      <c r="X21" s="717" t="n"/>
      <c r="Y21" s="717" t="n"/>
      <c r="Z21" s="717" t="n"/>
      <c r="AA21" s="717" t="n"/>
      <c r="AB21" s="717" t="n"/>
    </row>
    <row r="22" ht="15.75" customFormat="1" customHeight="1" s="324">
      <c r="A22" s="717" t="n"/>
      <c r="B22" s="708" t="n"/>
      <c r="C22" s="806" t="n"/>
      <c r="D22" s="807" t="n"/>
      <c r="E22" s="806" t="n"/>
      <c r="F22" s="808" t="n"/>
      <c r="G22" s="807" t="n"/>
      <c r="H22" s="806" t="n"/>
      <c r="I22" s="807" t="n"/>
      <c r="J22" s="806" t="n"/>
      <c r="K22" s="807" t="n"/>
      <c r="L22" s="103" t="inlineStr">
        <is>
          <t>0-50</t>
        </is>
      </c>
      <c r="M22" s="328" t="inlineStr">
        <is>
          <t>51-80</t>
        </is>
      </c>
      <c r="N22" s="329" t="inlineStr">
        <is>
          <t>81-100</t>
        </is>
      </c>
      <c r="O22" s="255" t="inlineStr">
        <is>
          <t xml:space="preserve">Superior a 100 </t>
        </is>
      </c>
      <c r="P22" s="320" t="n"/>
      <c r="Q22" s="733" t="n"/>
      <c r="W22" s="717" t="n"/>
      <c r="X22" s="717" t="n"/>
      <c r="Y22" s="717" t="n"/>
      <c r="Z22" s="717" t="n"/>
      <c r="AA22" s="717" t="n"/>
      <c r="AB22" s="717" t="n"/>
    </row>
    <row r="23" ht="25.9" customFormat="1" customHeight="1" s="324">
      <c r="A23" s="717" t="n"/>
      <c r="B23" s="708" t="n"/>
      <c r="C23" s="684" t="inlineStr">
        <is>
          <t>ORIGEN DE DATOS NUMERADOR</t>
        </is>
      </c>
      <c r="D23" s="802" t="n"/>
      <c r="E23" s="481" t="inlineStr">
        <is>
          <t>Cronograma de Actividades</t>
        </is>
      </c>
      <c r="F23" s="801" t="n"/>
      <c r="G23" s="802" t="n"/>
      <c r="H23" s="763" t="inlineStr">
        <is>
          <t>FRECUENCIA DE LA MEDICIÓN</t>
        </is>
      </c>
      <c r="I23" s="800" t="n"/>
      <c r="J23" s="762" t="inlineStr">
        <is>
          <t>TRIMESTRAL</t>
        </is>
      </c>
      <c r="K23" s="800" t="n"/>
      <c r="L23" s="763" t="inlineStr">
        <is>
          <t>FRECUENCIA DE RESULTADO</t>
        </is>
      </c>
      <c r="M23" s="800" t="n"/>
      <c r="N23" s="762" t="inlineStr">
        <is>
          <t>ANUAL</t>
        </is>
      </c>
      <c r="O23" s="800" t="n"/>
      <c r="P23" s="320" t="n"/>
      <c r="Q23" s="733" t="n"/>
      <c r="W23" s="717" t="n"/>
      <c r="X23" s="717" t="n"/>
      <c r="Y23" s="717" t="n"/>
      <c r="Z23" s="717" t="n"/>
      <c r="AA23" s="717" t="n"/>
      <c r="AB23" s="717" t="n"/>
    </row>
    <row r="24" ht="25.15" customFormat="1" customHeight="1" s="324">
      <c r="A24" s="717" t="n"/>
      <c r="B24" s="708" t="n"/>
      <c r="C24" s="684" t="inlineStr">
        <is>
          <t>ORIGEN DE DATOS DENOMINADOR</t>
        </is>
      </c>
      <c r="D24" s="802" t="n"/>
      <c r="E24" s="481" t="inlineStr">
        <is>
          <t>Contrato Suscrito</t>
        </is>
      </c>
      <c r="F24" s="801" t="n"/>
      <c r="G24" s="802" t="n"/>
      <c r="H24" s="806" t="n"/>
      <c r="I24" s="807" t="n"/>
      <c r="J24" s="806" t="n"/>
      <c r="K24" s="807" t="n"/>
      <c r="L24" s="806" t="n"/>
      <c r="M24" s="807" t="n"/>
      <c r="N24" s="806" t="n"/>
      <c r="O24" s="807" t="n"/>
      <c r="P24" s="320" t="n"/>
      <c r="Q24" s="733" t="n"/>
      <c r="W24" s="717" t="n"/>
      <c r="X24" s="717" t="n"/>
      <c r="Y24" s="717" t="n"/>
      <c r="Z24" s="717" t="n"/>
      <c r="AA24" s="717" t="n"/>
      <c r="AB24" s="717" t="n"/>
    </row>
    <row r="25" ht="15.75" customHeight="1">
      <c r="B25" s="318" t="n"/>
      <c r="C25" s="331" t="n"/>
      <c r="D25" s="331" t="n"/>
      <c r="E25" s="768" t="n"/>
      <c r="F25" s="768" t="n"/>
      <c r="G25" s="331" t="n"/>
      <c r="H25" s="331" t="n"/>
      <c r="I25" s="331" t="n"/>
      <c r="J25" s="716" t="n"/>
      <c r="K25" s="716" t="n"/>
      <c r="L25" s="331" t="n"/>
      <c r="M25" s="331" t="n"/>
      <c r="N25" s="716" t="n"/>
      <c r="O25" s="716" t="n"/>
      <c r="P25" s="333" t="n"/>
      <c r="Q25" s="334" t="n"/>
    </row>
    <row r="26">
      <c r="B26" s="318" t="n"/>
      <c r="C26" s="413" t="inlineStr">
        <is>
          <t>RESULTADOS</t>
        </is>
      </c>
      <c r="D26" s="805" t="n"/>
      <c r="E26" s="805" t="n"/>
      <c r="F26" s="805" t="n"/>
      <c r="G26" s="805" t="n"/>
      <c r="H26" s="805" t="n"/>
      <c r="I26" s="805" t="n"/>
      <c r="J26" s="805" t="n"/>
      <c r="K26" s="805" t="n"/>
      <c r="L26" s="805" t="n"/>
      <c r="M26" s="805" t="n"/>
      <c r="N26" s="805" t="n"/>
      <c r="O26" s="800" t="n"/>
      <c r="P26" s="333" t="n"/>
      <c r="Q26" s="334" t="n"/>
    </row>
    <row r="27" ht="15" customHeight="1">
      <c r="B27" s="318" t="n"/>
      <c r="C27" s="769" t="n"/>
      <c r="J27" s="761" t="inlineStr">
        <is>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is>
      </c>
      <c r="O27" s="804" t="n"/>
      <c r="P27" s="333" t="n"/>
      <c r="Q27" s="334" t="n"/>
      <c r="R27" s="733" t="n"/>
      <c r="S27" s="777" t="n"/>
      <c r="U27" s="733" t="n"/>
      <c r="V27" s="734" t="n"/>
    </row>
    <row r="28" ht="15" customHeight="1">
      <c r="B28" s="318" t="n"/>
      <c r="C28" s="803" t="n"/>
      <c r="J28" s="759" t="inlineStr">
        <is>
          <t>I TRIMESTRE:
En razón a que no se han suscrito alianzas empresarias durante el primer trimestre no se pueden establecer el cronograma de actividades a desarrollar. 
II TRIMESTRE:
En razón a que no se han suscrito alianzas empresarias durante el segundo trimestre no se pueden establecer el cronograma de actividades a desarrollar.</t>
        </is>
      </c>
      <c r="O28" s="804" t="n"/>
      <c r="P28" s="333" t="n"/>
      <c r="Q28" s="334" t="n"/>
    </row>
    <row r="29">
      <c r="B29" s="318" t="n"/>
      <c r="C29" s="803" t="n"/>
      <c r="O29" s="804" t="n"/>
      <c r="P29" s="333" t="n"/>
      <c r="Q29" s="334" t="n"/>
    </row>
    <row r="30">
      <c r="B30" s="318" t="n"/>
      <c r="C30" s="803" t="n"/>
      <c r="O30" s="804" t="n"/>
      <c r="P30" s="333" t="n"/>
      <c r="Q30" s="334" t="n"/>
    </row>
    <row r="31">
      <c r="B31" s="318" t="n"/>
      <c r="C31" s="803" t="n"/>
      <c r="O31" s="804" t="n"/>
      <c r="P31" s="333" t="n"/>
      <c r="Q31" s="334" t="n"/>
    </row>
    <row r="32" customFormat="1" s="317">
      <c r="A32" s="316" t="n"/>
      <c r="B32" s="318" t="n"/>
      <c r="C32" s="803" t="n"/>
      <c r="O32" s="804" t="n"/>
      <c r="P32" s="333" t="n"/>
      <c r="Q32" s="334" t="n"/>
      <c r="R32" s="316" t="n"/>
      <c r="S32" s="316" t="n"/>
      <c r="T32" s="316" t="n"/>
      <c r="U32" s="316" t="n"/>
      <c r="V32" s="316" t="n"/>
      <c r="W32" s="316" t="n"/>
      <c r="X32" s="316" t="n"/>
      <c r="Y32" s="316" t="n"/>
      <c r="Z32" s="316" t="n"/>
      <c r="AA32" s="316" t="n"/>
      <c r="AB32" s="316" t="n"/>
    </row>
    <row r="33">
      <c r="B33" s="318" t="n"/>
      <c r="C33" s="803" t="n"/>
      <c r="O33" s="804" t="n"/>
      <c r="P33" s="333" t="n"/>
      <c r="Q33" s="334" t="n"/>
    </row>
    <row r="34">
      <c r="B34" s="318" t="n"/>
      <c r="C34" s="803" t="n"/>
      <c r="O34" s="804" t="n"/>
      <c r="P34" s="318" t="n"/>
    </row>
    <row r="35" ht="15" customHeight="1">
      <c r="B35" s="318" t="n"/>
      <c r="C35" s="803" t="n"/>
      <c r="J35" s="761" t="inlineStr">
        <is>
          <t>ACCIÓN FORMULADA
Reformular la meta para el próximo año dependiendo de los recursos asignados.</t>
        </is>
      </c>
      <c r="O35" s="804" t="n"/>
      <c r="P35" s="318" t="n"/>
    </row>
    <row r="36">
      <c r="B36" s="318" t="n"/>
      <c r="C36" s="803" t="n"/>
      <c r="J36" s="759" t="inlineStr">
        <is>
          <t xml:space="preserve">I TRIMESTRE:
Una vez se suscriban Convenios de Cooperación y se establezcan las actividades se hará la verificación de cumplimento de las mismas.
II TRIMESTRE:
Una vez se suscriban Convenios de Cooperación y se establezcan las actividades, se hará la verificación de cumplimento de las mismas.
</t>
        </is>
      </c>
      <c r="O36" s="804" t="n"/>
      <c r="P36" s="318" t="n"/>
    </row>
    <row r="37">
      <c r="B37" s="318" t="n"/>
      <c r="C37" s="803" t="n"/>
      <c r="O37" s="804" t="n"/>
      <c r="P37" s="318" t="n"/>
    </row>
    <row r="38">
      <c r="B38" s="318" t="n"/>
      <c r="C38" s="803" t="n"/>
      <c r="O38" s="804" t="n"/>
      <c r="P38" s="318" t="n"/>
    </row>
    <row r="39" customFormat="1" s="317">
      <c r="A39" s="316" t="n"/>
      <c r="B39" s="318" t="n"/>
      <c r="C39" s="803" t="n"/>
      <c r="O39" s="804" t="n"/>
      <c r="P39" s="318" t="n"/>
      <c r="Q39" s="316" t="n"/>
      <c r="R39" s="316" t="n"/>
      <c r="S39" s="316" t="n"/>
      <c r="T39" s="316" t="n"/>
      <c r="U39" s="316" t="n"/>
      <c r="V39" s="316" t="n"/>
      <c r="W39" s="316" t="n"/>
      <c r="X39" s="316" t="n"/>
      <c r="Y39" s="316" t="n"/>
      <c r="Z39" s="316" t="n"/>
      <c r="AA39" s="316" t="n"/>
      <c r="AB39" s="316" t="n"/>
    </row>
    <row r="40">
      <c r="B40" s="318" t="n"/>
      <c r="C40" s="803" t="n"/>
      <c r="O40" s="804" t="n"/>
      <c r="P40" s="318" t="n"/>
    </row>
    <row r="41">
      <c r="B41" s="318" t="n"/>
      <c r="C41" s="803" t="n"/>
      <c r="O41" s="804" t="n"/>
      <c r="P41" s="318" t="n"/>
    </row>
    <row r="42">
      <c r="B42" s="318" t="n"/>
      <c r="C42" s="803" t="n"/>
      <c r="O42" s="804" t="n"/>
      <c r="P42" s="318" t="n"/>
    </row>
    <row r="43">
      <c r="B43" s="318" t="n"/>
      <c r="C43" s="803" t="n"/>
      <c r="J43" s="772" t="inlineStr">
        <is>
          <t xml:space="preserve">RESPONSABLE </t>
        </is>
      </c>
      <c r="O43" s="804" t="n"/>
      <c r="P43" s="318" t="n"/>
    </row>
    <row r="44">
      <c r="B44" s="318" t="n"/>
      <c r="C44" s="803" t="n"/>
      <c r="J44" s="759">
        <f>E14</f>
        <v/>
      </c>
      <c r="O44" s="804" t="n"/>
      <c r="P44" s="318" t="n"/>
    </row>
    <row r="45">
      <c r="B45" s="318" t="n"/>
      <c r="C45" s="806" t="n"/>
      <c r="D45" s="808" t="n"/>
      <c r="E45" s="808" t="n"/>
      <c r="F45" s="808" t="n"/>
      <c r="G45" s="808" t="n"/>
      <c r="H45" s="808" t="n"/>
      <c r="I45" s="808" t="n"/>
      <c r="J45" s="335" t="n"/>
      <c r="K45" s="335" t="n"/>
      <c r="L45" s="335" t="n"/>
      <c r="M45" s="335" t="n"/>
      <c r="N45" s="335" t="n"/>
      <c r="O45" s="336" t="n"/>
      <c r="P45" s="318" t="n"/>
    </row>
    <row r="46">
      <c r="B46" s="318" t="n"/>
      <c r="C46" s="768" t="n"/>
      <c r="D46" s="768" t="n"/>
      <c r="E46" s="768" t="n"/>
      <c r="F46" s="768" t="n"/>
      <c r="G46" s="768" t="n"/>
      <c r="H46" s="768" t="n"/>
      <c r="I46" s="768" t="n"/>
      <c r="J46" s="484" t="n"/>
      <c r="K46" s="484" t="n"/>
      <c r="L46" s="484" t="n"/>
      <c r="M46" s="335" t="n"/>
      <c r="N46" s="484" t="n"/>
      <c r="O46" s="484" t="n"/>
      <c r="P46" s="318" t="n"/>
    </row>
    <row r="47" ht="15" customHeight="1">
      <c r="B47" s="318" t="n"/>
      <c r="C47" s="778" t="inlineStr">
        <is>
          <t>PERIODO DE EVALUACIÓN</t>
        </is>
      </c>
      <c r="D47" s="801" t="n"/>
      <c r="E47" s="801" t="n"/>
      <c r="F47" s="801" t="n"/>
      <c r="G47" s="801" t="n"/>
      <c r="H47" s="801" t="n"/>
      <c r="I47" s="801" t="n"/>
      <c r="J47" s="801" t="n"/>
      <c r="K47" s="801" t="n"/>
      <c r="L47" s="801" t="n"/>
      <c r="M47" s="801" t="n"/>
      <c r="N47" s="801" t="n"/>
      <c r="O47" s="802" t="n"/>
      <c r="P47" s="318" t="n"/>
    </row>
    <row r="48" ht="15.75" customHeight="1">
      <c r="B48" s="318" t="n"/>
      <c r="C48" s="338" t="inlineStr">
        <is>
          <t>MES</t>
        </is>
      </c>
      <c r="D48" s="339">
        <f>IF(J23="MENSUAL","ENERO",IF(J23="TRIMESTRAL","MARZO",IF(J23="SEMESTRAL","JUNIO",IF(J23="ANUAL",YEAR(TODAY()),""))))</f>
        <v/>
      </c>
      <c r="E48" s="339">
        <f>IF(J23="MENSUAL","FEBRERO",IF(J23="TRIMESTRAL","JUNIO",IF(J23="SEMESTRAL","DICIEMBRE","")))</f>
        <v/>
      </c>
      <c r="F48" s="339">
        <f>IF(J23="MENSUAL","MARZO",IF(J23="TRIMESTRAL","SEPTIEMBRE",""))</f>
        <v/>
      </c>
      <c r="G48" s="339">
        <f>IF(J23="MENSUAL","ABRIL",IF(J23="TRIMESTRAL","DICIEMBRE",""))</f>
        <v/>
      </c>
      <c r="H48" s="339">
        <f>IF(J23="MENSUAL","MAYO","")</f>
        <v/>
      </c>
      <c r="I48" s="339">
        <f>IF(J23="MENSUAL","JUNIO","")</f>
        <v/>
      </c>
      <c r="J48" s="339">
        <f>IF(J23="MENSUAL","JULIO","")</f>
        <v/>
      </c>
      <c r="K48" s="339">
        <f>IF(J23="MENSUAL","AGOSTO","")</f>
        <v/>
      </c>
      <c r="L48" s="339">
        <f>IF(J23="MENSUAL","SEPTIEMBRE","")</f>
        <v/>
      </c>
      <c r="M48" s="339">
        <f>IF(J23="MENSUAL","OCTUBRE","")</f>
        <v/>
      </c>
      <c r="N48" s="339">
        <f>IF(J23="MENSUAL","NOVIEMBRE","")</f>
        <v/>
      </c>
      <c r="O48" s="339">
        <f>IF(J23="MENSUAL","DICIEMBRE","")</f>
        <v/>
      </c>
      <c r="P48" s="318" t="n"/>
    </row>
    <row r="49" ht="43.5" customHeight="1">
      <c r="B49" s="318" t="n"/>
      <c r="C49" s="179">
        <f>G18</f>
        <v/>
      </c>
      <c r="D49" s="762" t="n">
        <v>0</v>
      </c>
      <c r="E49" s="762" t="n">
        <v>0</v>
      </c>
      <c r="F49" s="762" t="n"/>
      <c r="G49" s="762" t="n"/>
      <c r="H49" s="339" t="n"/>
      <c r="I49" s="339" t="n"/>
      <c r="J49" s="339" t="n"/>
      <c r="K49" s="339" t="n"/>
      <c r="L49" s="339" t="n"/>
      <c r="M49" s="339" t="n"/>
      <c r="N49" s="339" t="n"/>
      <c r="O49" s="339" t="n"/>
      <c r="P49" s="318" t="n"/>
    </row>
    <row r="50" ht="43.5" customHeight="1">
      <c r="B50" s="318" t="n"/>
      <c r="C50" s="179">
        <f>G19</f>
        <v/>
      </c>
      <c r="D50" s="762" t="n">
        <v>0</v>
      </c>
      <c r="E50" s="762" t="n">
        <v>0</v>
      </c>
      <c r="F50" s="762" t="n"/>
      <c r="G50" s="762" t="n"/>
      <c r="H50" s="339" t="n"/>
      <c r="I50" s="339" t="n"/>
      <c r="J50" s="339" t="n"/>
      <c r="K50" s="339" t="n"/>
      <c r="L50" s="339" t="n"/>
      <c r="M50" s="339" t="n"/>
      <c r="N50" s="339" t="n"/>
      <c r="O50" s="339" t="n"/>
      <c r="P50" s="318" t="n"/>
    </row>
    <row r="51">
      <c r="B51" s="318" t="n"/>
      <c r="C51" s="344" t="inlineStr">
        <is>
          <t xml:space="preserve">VALOR </t>
        </is>
      </c>
      <c r="D51" s="104" t="n">
        <v>0</v>
      </c>
      <c r="E51" s="104" t="n">
        <v>0</v>
      </c>
      <c r="F51" s="104">
        <f>IFERROR(IF($E$17=1,F49/F50,IF($E$17=2,F49,"")),"")</f>
        <v/>
      </c>
      <c r="G51" s="104">
        <f>IFERROR(IF($E$17=1,G49/G50,IF($E$17=2,G49,"")),"")</f>
        <v/>
      </c>
      <c r="H51" s="105">
        <f>IFERROR(IF($E$17=1,H49/H50,IF($E$17=2,H49,"")),"")</f>
        <v/>
      </c>
      <c r="I51" s="105">
        <f>IFERROR(IF($E$17=1,I49/I50,IF($E$17=2,I49,"")),"")</f>
        <v/>
      </c>
      <c r="J51" s="105">
        <f>IFERROR(IF($E$17=1,J49/J50,IF($E$17=2,J49,"")),"")</f>
        <v/>
      </c>
      <c r="K51" s="105">
        <f>IFERROR(IF($E$17=1,K49/K50,IF($E$17=2,K49,"")),"")</f>
        <v/>
      </c>
      <c r="L51" s="105">
        <f>IFERROR(IF($E$17=1,L49/L50,IF($E$17=2,L49,"")),"")</f>
        <v/>
      </c>
      <c r="M51" s="105">
        <f>IFERROR(IF($E$17=1,M49/M50,IF($E$17=2,M49,"")),"")</f>
        <v/>
      </c>
      <c r="N51" s="105">
        <f>IFERROR(IF($E$17=1,N49/N50,IF($E$17=2,N49,"")),"")</f>
        <v/>
      </c>
      <c r="O51" s="105">
        <f>IFERROR(IF($E$17=1,O49/O50,IF($E$17=2,O49,"")),"")</f>
        <v/>
      </c>
      <c r="P51" s="318" t="n"/>
    </row>
    <row r="52">
      <c r="B52" s="318" t="n"/>
      <c r="C52" s="347" t="inlineStr">
        <is>
          <t>META PONDERADA</t>
        </is>
      </c>
      <c r="D52"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2" s="265">
        <f>IF(AND(N23="ANUAL",J23="MENSUAL"),N17/12+D52,IF(AND(N23="ANUAL",J23="TRIMESTRAL"),N17/4+D52,IF(AND(N23="ANUAL",J23="SEMESTRAL"),N17/2+D52,IF(AND(N23="SEMESTRAL",J23="MENSUAL"),N17/6+D52,IF(AND(N23="SEMESTRAL",J23="TRIMESTRAL"),N17/2+D52,IF(AND(N23="SEMESTRAL",J23="SEMESTRAL"),N17,IF(AND(N23="TRIMESTRAL",J23="MENSUAL"),N17/3+D52,IF(AND(N23="TRIMESTRAL",J23="TRIMESTRAL"),N17,IF(AND(N23="MENSUAL",J23="MENSUAL"),N17,"")))))))))</f>
        <v/>
      </c>
      <c r="F52" s="265">
        <f>IF(AND(N23="ANUAL",J23="MENSUAL"),N17/12+E52,IF(AND(N23="ANUAL",J23="TRIMESTRAL"),N17/4+E52,IF(AND(N23="SEMESTRAL",J23="MENSUAL"),N17/6+E52,IF(AND(N23="SEMESTRAL",J23="TRIMESTRAL"),N17/2,IF(AND(N23="TRIMESTRAL",J23="MENSUAL"),N17/3+E52,IF(AND(N23="TRIMESTRAL",J23="TRIMESTRAL"),N17,IF(AND(N23="MENSUAL",J23="MENSUAL"),N17,"")))))))</f>
        <v/>
      </c>
      <c r="G52" s="265">
        <f>IF(AND(N23="ANUAL",J23="MENSUAL"),N17/12+F52,IF(AND(N23="ANUAL",J23="TRIMESTRAL"),N17/4+F52,IF(AND(N23="SEMESTRAL",J23="MENSUAL"),N17/6+F52,IF(AND(N23="SEMESTRAL",J23="TRIMESTRAL"),N17/2+F52,IF(AND(N23="TRIMESTRAL",J23="MENSUAL"),N17/3,IF(AND(N23="TRIMESTRAL",J23="TRIMESTRAL"),N17,IF(AND(N23="MENSUAL",J23="MENSUAL"),N17,"")))))))</f>
        <v/>
      </c>
      <c r="H52" s="265">
        <f>IF(AND($N$23="ANUAL",$J$23="MENSUAL"),$N$17/12+G52,IF(AND(N23="SEMESTRAL",J23="MENSUAL"),N17/6+G52,IF(AND(N23="TRIMESTRAL",J23="MENSUAL"),N17/3+G52,IF(AND(N23="MENSUAL",J23="MENSUAL"),N17,""))))</f>
        <v/>
      </c>
      <c r="I52" s="265">
        <f>IF(AND($N$23="ANUAL",$J$23="MENSUAL"),$N$17/12+H52,IF(AND(N23="SEMESTRAL",J23="MENSUAL"),N17/6+H52,IF(AND(N23="TRIMESTRAL",J23="MENSUAL"),N17/3+H52,IF(AND(N23="MENSUAL",J23="MENSUAL"),N17,""))))</f>
        <v/>
      </c>
      <c r="J52" s="265">
        <f>IF(AND($N$23="ANUAL",$J$23="MENSUAL"),$N$17/12+I52,IF(AND(N23="SEMESTRAL",J23="MENSUAL"),N17/6,IF(AND(N23="TRIMESTRAL",J23="MENSUAL"),N17/3,IF(AND(N23="MENSUAL",J23="MENSUAL"),N17,""))))</f>
        <v/>
      </c>
      <c r="K52" s="265">
        <f>IF(AND($N$23="ANUAL",$J$23="MENSUAL"),$N$17/12+J52,IF(AND(N23="SEMESTRAL",J23="MENSUAL"),N17/6+J52,IF(AND(N23="TRIMESTRAL",J23="MENSUAL"),N17/3+J52,IF(AND(N23="MENSUAL",J23="MENSUAL"),N17,""))))</f>
        <v/>
      </c>
      <c r="L52" s="265">
        <f>IF(AND($N$23="ANUAL",$J$23="MENSUAL"),$N$17/12+K52,IF(AND(N23="SEMESTRAL",J23="MENSUAL"),N17/6+K52,IF(AND(N23="TRIMESTRAL",J23="MENSUAL"),N17/3+K52,IF(AND(N23="MENSUAL",J23="MENSUAL"),N17,""))))</f>
        <v/>
      </c>
      <c r="M52" s="265">
        <f>IF(AND($N$23="ANUAL",$J$23="MENSUAL"),$N$17/12+L52,IF(AND(N23="SEMESTRAL",J23="MENSUAL"),N17/6+L52,IF(AND(N23="TRIMESTRAL",J23="MENSUAL"),N17/3,IF(AND(N23="MENSUAL",J23="MENSUAL"),N17,""))))</f>
        <v/>
      </c>
      <c r="N52" s="265">
        <f>IF(AND($N$23="ANUAL",$J$23="MENSUAL"),$N$17/12+M52,IF(AND(N23="SEMESTRAL",J23="MENSUAL"),N17/6+M52,IF(AND(N23="TRIMESTRAL",J23="MENSUAL"),N17/3+M52,IF(AND(N23="MENSUAL",J23="MENSUAL"),N17,""))))</f>
        <v/>
      </c>
      <c r="O52" s="265">
        <f>IF(AND($N$23="ANUAL",$J$23="MENSUAL"),$N$17/12+N52,IF(AND(N23="SEMESTRAL",J23="MENSUAL"),N17/6+N52,IF(AND(N23="TRIMESTRAL",J23="MENSUAL"),N17/3+N52,IF(AND(N23="MENSUAL",J23="MENSUAL"),N17,""))))</f>
        <v/>
      </c>
      <c r="P52" s="318" t="n"/>
    </row>
    <row r="53">
      <c r="B53" s="318" t="n"/>
      <c r="C53" s="349" t="n"/>
      <c r="D53" s="350" t="n"/>
      <c r="E53" s="350" t="n"/>
      <c r="F53" s="350" t="n"/>
      <c r="G53" s="350" t="n"/>
      <c r="H53" s="350" t="n"/>
      <c r="I53" s="350" t="n"/>
      <c r="J53" s="350" t="n"/>
      <c r="K53" s="350" t="n"/>
      <c r="L53" s="350" t="n"/>
      <c r="M53" s="350" t="n"/>
      <c r="N53" s="350" t="n"/>
      <c r="O53" s="350" t="n"/>
      <c r="P53" s="318" t="n"/>
    </row>
    <row r="54">
      <c r="B54" s="318" t="n"/>
      <c r="C54" s="779" t="inlineStr">
        <is>
          <t>NIVEL DE SEGREGACIÓN *</t>
        </is>
      </c>
      <c r="D54" s="805" t="n"/>
      <c r="E54" s="805" t="n"/>
      <c r="F54" s="805" t="n"/>
      <c r="G54" s="805" t="n"/>
      <c r="H54" s="805" t="n"/>
      <c r="I54" s="805" t="n"/>
      <c r="J54" s="805" t="n"/>
      <c r="K54" s="805" t="n"/>
      <c r="L54" s="805" t="n"/>
      <c r="M54" s="805" t="n"/>
      <c r="N54" s="805" t="n"/>
      <c r="O54" s="800" t="n"/>
      <c r="P54" s="318" t="n"/>
    </row>
    <row r="55">
      <c r="B55" s="318" t="n"/>
      <c r="C55" s="781" t="inlineStr">
        <is>
          <t>UNIDAD SEGREGADA (Ej. Facultad, Programa Académico, Área)</t>
        </is>
      </c>
      <c r="D55" s="820" t="n"/>
      <c r="E55" s="820" t="n"/>
      <c r="F55" s="821" t="n"/>
      <c r="G55" s="781" t="inlineStr">
        <is>
          <t>RESULTADO</t>
        </is>
      </c>
      <c r="H55" s="820" t="n"/>
      <c r="I55" s="820" t="n"/>
      <c r="J55" s="821" t="n"/>
      <c r="K55" s="781" t="inlineStr">
        <is>
          <t>ANALISIS DE DATOS SEGREGADO</t>
        </is>
      </c>
      <c r="L55" s="820" t="n"/>
      <c r="M55" s="820" t="n"/>
      <c r="N55" s="820" t="n"/>
      <c r="O55" s="821" t="n"/>
      <c r="P55" s="318" t="n"/>
    </row>
    <row r="56">
      <c r="B56" s="318" t="n"/>
      <c r="C56" s="785" t="n"/>
      <c r="D56" s="820" t="n"/>
      <c r="E56" s="820" t="n"/>
      <c r="F56" s="821" t="n"/>
      <c r="G56" s="785" t="n"/>
      <c r="H56" s="820" t="n"/>
      <c r="I56" s="820" t="n"/>
      <c r="J56" s="821" t="n"/>
      <c r="K56" s="785" t="n"/>
      <c r="L56" s="820" t="n"/>
      <c r="M56" s="820" t="n"/>
      <c r="N56" s="820" t="n"/>
      <c r="O56" s="821" t="n"/>
      <c r="P56" s="318" t="n"/>
    </row>
    <row r="57">
      <c r="B57" s="318" t="n"/>
      <c r="C57" s="785" t="n"/>
      <c r="D57" s="820" t="n"/>
      <c r="E57" s="820" t="n"/>
      <c r="F57" s="821" t="n"/>
      <c r="G57" s="785" t="n"/>
      <c r="H57" s="820" t="n"/>
      <c r="I57" s="820" t="n"/>
      <c r="J57" s="821" t="n"/>
      <c r="K57" s="785" t="n"/>
      <c r="L57" s="820" t="n"/>
      <c r="M57" s="820" t="n"/>
      <c r="N57" s="820" t="n"/>
      <c r="O57" s="821" t="n"/>
      <c r="P57" s="318" t="n"/>
    </row>
    <row r="58">
      <c r="B58" s="318" t="n"/>
      <c r="C58" s="785" t="n"/>
      <c r="D58" s="820" t="n"/>
      <c r="E58" s="820" t="n"/>
      <c r="F58" s="821" t="n"/>
      <c r="G58" s="785" t="n"/>
      <c r="H58" s="820" t="n"/>
      <c r="I58" s="820" t="n"/>
      <c r="J58" s="821" t="n"/>
      <c r="K58" s="785" t="n"/>
      <c r="L58" s="820" t="n"/>
      <c r="M58" s="820" t="n"/>
      <c r="N58" s="820" t="n"/>
      <c r="O58" s="821" t="n"/>
      <c r="P58" s="318" t="n"/>
    </row>
    <row r="59">
      <c r="B59" s="318" t="n"/>
      <c r="C59" s="785" t="n"/>
      <c r="D59" s="820" t="n"/>
      <c r="E59" s="820" t="n"/>
      <c r="F59" s="821" t="n"/>
      <c r="G59" s="785" t="n"/>
      <c r="H59" s="820" t="n"/>
      <c r="I59" s="820" t="n"/>
      <c r="J59" s="821" t="n"/>
      <c r="K59" s="785" t="n"/>
      <c r="L59" s="820" t="n"/>
      <c r="M59" s="820" t="n"/>
      <c r="N59" s="820" t="n"/>
      <c r="O59" s="821" t="n"/>
      <c r="P59" s="318" t="n"/>
    </row>
    <row r="60">
      <c r="B60" s="318" t="n"/>
      <c r="C60" s="785" t="n"/>
      <c r="D60" s="820" t="n"/>
      <c r="E60" s="820" t="n"/>
      <c r="F60" s="821" t="n"/>
      <c r="G60" s="785" t="n"/>
      <c r="H60" s="820" t="n"/>
      <c r="I60" s="820" t="n"/>
      <c r="J60" s="821" t="n"/>
      <c r="K60" s="785" t="n"/>
      <c r="L60" s="820" t="n"/>
      <c r="M60" s="820" t="n"/>
      <c r="N60" s="820" t="n"/>
      <c r="O60" s="821" t="n"/>
      <c r="P60" s="318" t="n"/>
    </row>
    <row r="61">
      <c r="B61" s="318" t="n"/>
      <c r="C61" s="785" t="n"/>
      <c r="D61" s="820" t="n"/>
      <c r="E61" s="820" t="n"/>
      <c r="F61" s="821" t="n"/>
      <c r="G61" s="785" t="n"/>
      <c r="H61" s="820" t="n"/>
      <c r="I61" s="820" t="n"/>
      <c r="J61" s="821" t="n"/>
      <c r="K61" s="785" t="n"/>
      <c r="L61" s="820" t="n"/>
      <c r="M61" s="820" t="n"/>
      <c r="N61" s="820" t="n"/>
      <c r="O61" s="821" t="n"/>
      <c r="P61" s="318" t="n"/>
    </row>
    <row r="62">
      <c r="B62" s="318" t="n"/>
      <c r="C62" s="788" t="n"/>
      <c r="D62" s="812" t="n"/>
      <c r="E62" s="812" t="n"/>
      <c r="F62" s="812" t="n"/>
      <c r="G62" s="788" t="n"/>
      <c r="H62" s="812" t="n"/>
      <c r="I62" s="812" t="n"/>
      <c r="J62" s="812" t="n"/>
      <c r="K62" s="788" t="n"/>
      <c r="L62" s="812" t="n"/>
      <c r="M62" s="812" t="n"/>
      <c r="N62" s="812" t="n"/>
      <c r="O62" s="812" t="n"/>
      <c r="P62" s="318" t="n"/>
    </row>
    <row r="63">
      <c r="B63" s="318" t="n"/>
      <c r="C63" s="349" t="n"/>
      <c r="D63" s="350" t="n"/>
      <c r="E63" s="350" t="n"/>
      <c r="F63" s="350" t="n"/>
      <c r="G63" s="350" t="n"/>
      <c r="H63" s="350" t="n"/>
      <c r="I63" s="350" t="n"/>
      <c r="J63" s="350" t="n"/>
      <c r="K63" s="350" t="n"/>
      <c r="L63" s="350" t="n"/>
      <c r="M63" s="350" t="n"/>
      <c r="N63" s="350" t="n"/>
      <c r="O63" s="350" t="n"/>
      <c r="P63" s="318" t="n"/>
    </row>
    <row r="64">
      <c r="B64" s="318" t="n"/>
      <c r="C64" s="349" t="n"/>
      <c r="D64" s="350" t="n"/>
      <c r="E64" s="350" t="n"/>
      <c r="F64" s="350" t="n"/>
      <c r="G64" s="350" t="n"/>
      <c r="H64" s="350" t="n"/>
      <c r="I64" s="350" t="n"/>
      <c r="J64" s="350" t="n"/>
      <c r="K64" s="350" t="n"/>
      <c r="L64" s="350" t="n"/>
      <c r="M64" s="350" t="n"/>
      <c r="N64" s="350" t="n"/>
      <c r="O64" s="350" t="n"/>
      <c r="P64" s="318" t="n"/>
    </row>
    <row r="65">
      <c r="B65" s="318" t="n"/>
      <c r="C65" s="349" t="n"/>
      <c r="D65" s="350" t="n"/>
      <c r="E65" s="350" t="n"/>
      <c r="F65" s="350" t="n"/>
      <c r="G65" s="350" t="n"/>
      <c r="H65" s="350" t="n"/>
      <c r="I65" s="350" t="n"/>
      <c r="J65" s="350" t="n"/>
      <c r="K65" s="350" t="n"/>
      <c r="L65" s="350" t="n"/>
      <c r="M65" s="350" t="n"/>
      <c r="N65" s="350" t="n"/>
      <c r="O65" s="350" t="n"/>
      <c r="P65" s="318" t="n"/>
    </row>
    <row r="66">
      <c r="B66" s="318" t="n"/>
      <c r="C66" s="318" t="n"/>
      <c r="D66" s="318" t="n"/>
      <c r="E66" s="318" t="n"/>
      <c r="F66" s="318" t="n"/>
      <c r="G66" s="318" t="n"/>
      <c r="H66" s="318" t="n"/>
      <c r="I66" s="318" t="n"/>
      <c r="J66" s="318" t="n"/>
      <c r="K66" s="318" t="n"/>
      <c r="L66" s="318" t="n"/>
      <c r="M66" s="318" t="n"/>
      <c r="N66" s="318" t="n"/>
      <c r="O66" s="318" t="n"/>
      <c r="P66" s="318" t="n"/>
    </row>
    <row r="67" customFormat="1" s="354">
      <c r="A67" s="353" t="n"/>
      <c r="B67" s="353" t="n"/>
      <c r="C67" s="353" t="n"/>
      <c r="D67" s="353" t="n"/>
      <c r="E67" s="353" t="n"/>
      <c r="F67" s="353" t="n"/>
      <c r="G67" s="353" t="n"/>
      <c r="H67" s="353" t="n"/>
      <c r="I67" s="353" t="n"/>
      <c r="J67" s="353" t="n"/>
      <c r="K67" s="353" t="n"/>
      <c r="L67" s="353" t="n"/>
      <c r="M67" s="353" t="n"/>
      <c r="N67" s="353" t="n"/>
      <c r="O67" s="353" t="n"/>
      <c r="P67" s="353" t="n"/>
      <c r="Q67" s="353" t="n"/>
      <c r="R67" s="353" t="n"/>
      <c r="S67" s="353" t="n"/>
      <c r="T67" s="353" t="n"/>
      <c r="U67" s="353" t="n"/>
      <c r="V67" s="353" t="n"/>
      <c r="W67" s="353" t="n"/>
      <c r="X67" s="353" t="n"/>
      <c r="Y67" s="353" t="n"/>
      <c r="Z67" s="353" t="n"/>
      <c r="AA67" s="353" t="n"/>
      <c r="AB67" s="353" t="n"/>
    </row>
    <row r="68" customFormat="1" s="354">
      <c r="A68" s="353" t="n"/>
      <c r="B68" s="353" t="n"/>
      <c r="C68" s="353" t="n"/>
      <c r="D68" s="353" t="n"/>
      <c r="E68" s="353" t="n"/>
      <c r="F68" s="353" t="n"/>
      <c r="G68" s="353" t="n"/>
      <c r="H68" s="353" t="n"/>
      <c r="I68" s="353" t="n"/>
      <c r="J68" s="353" t="n"/>
      <c r="K68" s="353" t="n"/>
      <c r="L68" s="353" t="n"/>
      <c r="M68" s="353" t="n"/>
      <c r="N68" s="353" t="n"/>
      <c r="O68" s="353" t="n"/>
      <c r="P68" s="353" t="n"/>
      <c r="Q68" s="353" t="n"/>
      <c r="R68" s="353" t="n"/>
      <c r="S68" s="353" t="n"/>
      <c r="T68" s="353" t="n"/>
      <c r="U68" s="353" t="n"/>
      <c r="V68" s="353" t="n"/>
      <c r="W68" s="353" t="n"/>
      <c r="X68" s="353" t="n"/>
      <c r="Y68" s="353" t="n"/>
      <c r="Z68" s="353" t="n"/>
      <c r="AA68" s="353" t="n"/>
      <c r="AB68" s="353" t="n"/>
    </row>
    <row r="69" customFormat="1" s="354">
      <c r="A69" s="353" t="n"/>
      <c r="B69" s="353" t="n"/>
      <c r="C69" s="353" t="n"/>
      <c r="D69" s="353" t="n"/>
      <c r="E69" s="353" t="n"/>
      <c r="F69" s="353" t="n"/>
      <c r="G69" s="353" t="n"/>
      <c r="H69" s="353" t="n"/>
      <c r="I69" s="353" t="n"/>
      <c r="J69" s="353" t="n"/>
      <c r="K69" s="353" t="n"/>
      <c r="L69" s="353" t="n"/>
      <c r="M69" s="353" t="n"/>
      <c r="N69" s="353" t="n"/>
      <c r="O69" s="353" t="n"/>
      <c r="P69" s="353" t="n"/>
      <c r="Q69" s="353" t="n"/>
      <c r="R69" s="353" t="n"/>
      <c r="S69" s="353" t="n"/>
      <c r="T69" s="353" t="n"/>
      <c r="U69" s="353" t="n"/>
      <c r="V69" s="353" t="n"/>
      <c r="W69" s="353" t="n"/>
      <c r="X69" s="353" t="n"/>
      <c r="Y69" s="353" t="n"/>
      <c r="Z69" s="353" t="n"/>
      <c r="AA69" s="353" t="n"/>
      <c r="AB69" s="353" t="n"/>
    </row>
    <row r="70" customFormat="1" s="354">
      <c r="A70" s="353" t="n"/>
      <c r="B70" s="353" t="n"/>
      <c r="C70" s="353" t="n"/>
      <c r="D70" s="353" t="n"/>
      <c r="E70" s="353" t="n"/>
      <c r="F70" s="353" t="n"/>
      <c r="G70" s="353" t="n"/>
      <c r="H70" s="353" t="n"/>
      <c r="I70" s="353" t="n"/>
      <c r="J70" s="353" t="n"/>
      <c r="K70" s="353" t="n"/>
      <c r="L70" s="353" t="n"/>
      <c r="M70" s="353" t="n"/>
      <c r="N70" s="353" t="n"/>
      <c r="O70" s="353" t="n"/>
      <c r="P70" s="353" t="n"/>
      <c r="Q70" s="353" t="n"/>
      <c r="R70" s="353" t="n"/>
      <c r="S70" s="353" t="n"/>
      <c r="T70" s="353" t="n"/>
      <c r="U70" s="353" t="n"/>
      <c r="V70" s="353" t="n"/>
      <c r="W70" s="353" t="n"/>
      <c r="X70" s="353" t="n"/>
      <c r="Y70" s="353" t="n"/>
      <c r="Z70" s="353" t="n"/>
      <c r="AA70" s="353" t="n"/>
      <c r="AB70" s="353" t="n"/>
    </row>
    <row r="71" customFormat="1" s="354">
      <c r="A71" s="353" t="n"/>
      <c r="B71" s="353" t="n"/>
      <c r="C71" s="353" t="n"/>
      <c r="D71" s="353" t="n"/>
      <c r="E71" s="353" t="n"/>
      <c r="F71" s="353" t="n"/>
      <c r="G71" s="353" t="n"/>
      <c r="H71" s="353" t="n"/>
      <c r="I71" s="353" t="n"/>
      <c r="J71" s="353" t="n"/>
      <c r="K71" s="353" t="n"/>
      <c r="L71" s="353" t="n"/>
      <c r="M71" s="353" t="n"/>
      <c r="N71" s="353" t="n"/>
      <c r="O71" s="353" t="n"/>
      <c r="P71" s="353" t="n"/>
      <c r="Q71" s="353" t="n"/>
      <c r="R71" s="353" t="n"/>
      <c r="S71" s="353" t="n"/>
      <c r="T71" s="353" t="n"/>
      <c r="U71" s="353" t="n"/>
      <c r="V71" s="353" t="n"/>
      <c r="W71" s="353" t="n"/>
      <c r="X71" s="353" t="n"/>
      <c r="Y71" s="353" t="n"/>
      <c r="Z71" s="353" t="n"/>
      <c r="AA71" s="353" t="n"/>
      <c r="AB71" s="353" t="n"/>
    </row>
    <row r="72" customFormat="1" s="354">
      <c r="A72" s="353" t="n"/>
      <c r="B72" s="353" t="n"/>
      <c r="C72" s="353" t="n"/>
      <c r="D72" s="353" t="n"/>
      <c r="E72" s="353" t="n"/>
      <c r="F72" s="353" t="n"/>
      <c r="G72" s="353" t="n"/>
      <c r="H72" s="353" t="n"/>
      <c r="I72" s="353" t="n"/>
      <c r="J72" s="353" t="n"/>
      <c r="K72" s="353" t="n"/>
      <c r="L72" s="353" t="n"/>
      <c r="M72" s="353" t="n"/>
      <c r="N72" s="353" t="n"/>
      <c r="O72" s="353" t="n"/>
      <c r="P72" s="353" t="n"/>
      <c r="Q72" s="353" t="n"/>
      <c r="R72" s="353" t="n"/>
      <c r="S72" s="353" t="n"/>
      <c r="T72" s="353" t="n"/>
      <c r="U72" s="353" t="n"/>
      <c r="V72" s="353" t="n"/>
      <c r="W72" s="353" t="n"/>
      <c r="X72" s="353" t="n"/>
      <c r="Y72" s="353" t="n"/>
      <c r="Z72" s="353" t="n"/>
      <c r="AA72" s="353" t="n"/>
      <c r="AB72" s="353" t="n"/>
    </row>
    <row r="73" customFormat="1" s="354">
      <c r="A73" s="353" t="n"/>
      <c r="B73" s="353" t="n"/>
      <c r="C73" s="353" t="n"/>
      <c r="D73" s="353" t="n"/>
      <c r="E73" s="353" t="n"/>
      <c r="F73" s="353" t="n"/>
      <c r="G73" s="353" t="n"/>
      <c r="H73" s="353" t="n"/>
      <c r="I73" s="353" t="n"/>
      <c r="J73" s="353" t="n"/>
      <c r="K73" s="353" t="n"/>
      <c r="L73" s="353" t="n"/>
      <c r="M73" s="353" t="n"/>
      <c r="N73" s="353" t="n"/>
      <c r="O73" s="353" t="n"/>
      <c r="P73" s="353" t="n"/>
      <c r="Q73" s="353" t="n"/>
      <c r="R73" s="353" t="n"/>
      <c r="S73" s="353" t="n"/>
      <c r="T73" s="353" t="n"/>
      <c r="U73" s="353" t="n"/>
      <c r="V73" s="353" t="n"/>
      <c r="W73" s="353" t="n"/>
      <c r="X73" s="353" t="n"/>
      <c r="Y73" s="353" t="n"/>
      <c r="Z73" s="353" t="n"/>
      <c r="AA73" s="353" t="n"/>
      <c r="AB73" s="353" t="n"/>
    </row>
    <row r="74" customFormat="1" s="354">
      <c r="A74" s="353" t="n"/>
      <c r="B74" s="353" t="n"/>
      <c r="C74" s="353" t="n"/>
      <c r="D74" s="353" t="n"/>
      <c r="E74" s="353" t="n"/>
      <c r="F74" s="353" t="n"/>
      <c r="G74" s="353" t="n"/>
      <c r="H74" s="353" t="n"/>
      <c r="I74" s="353" t="n"/>
      <c r="J74" s="353" t="n"/>
      <c r="K74" s="353" t="n"/>
      <c r="L74" s="353" t="n"/>
      <c r="M74" s="353" t="n"/>
      <c r="N74" s="353" t="n"/>
      <c r="O74" s="353" t="n"/>
      <c r="P74" s="353" t="n"/>
      <c r="Q74" s="353" t="n"/>
      <c r="R74" s="353" t="n"/>
      <c r="S74" s="353" t="n"/>
      <c r="T74" s="353" t="n"/>
      <c r="U74" s="353" t="n"/>
      <c r="V74" s="353" t="n"/>
      <c r="W74" s="353" t="n"/>
      <c r="X74" s="353" t="n"/>
      <c r="Y74" s="353" t="n"/>
      <c r="Z74" s="353" t="n"/>
      <c r="AA74" s="353" t="n"/>
      <c r="AB74" s="353" t="n"/>
    </row>
    <row r="75" customFormat="1" s="354">
      <c r="A75" s="353" t="n"/>
      <c r="B75" s="353" t="n"/>
      <c r="C75" s="353" t="n"/>
      <c r="D75" s="353" t="n"/>
      <c r="E75" s="353" t="n"/>
      <c r="F75" s="353" t="n"/>
      <c r="G75" s="355" t="inlineStr">
        <is>
          <t>Estratégico</t>
        </is>
      </c>
      <c r="H75" s="355" t="n"/>
      <c r="I75" s="355" t="n"/>
      <c r="J75" s="355" t="inlineStr">
        <is>
          <t>Eficacia</t>
        </is>
      </c>
      <c r="K75" s="353" t="n"/>
      <c r="L75" s="353" t="n"/>
      <c r="M75" s="353" t="n"/>
      <c r="N75" s="353" t="n"/>
      <c r="O75" s="353" t="n"/>
      <c r="P75" s="353" t="n"/>
      <c r="Q75" s="353" t="n"/>
      <c r="R75" s="353" t="n"/>
      <c r="S75" s="353" t="n"/>
      <c r="T75" s="353" t="n"/>
      <c r="U75" s="353" t="n"/>
      <c r="V75" s="353" t="n"/>
      <c r="W75" s="353" t="n"/>
      <c r="X75" s="353" t="n"/>
      <c r="Y75" s="353" t="n"/>
      <c r="Z75" s="353" t="n"/>
      <c r="AA75" s="353" t="n"/>
      <c r="AB75" s="353" t="n"/>
    </row>
    <row r="76" customFormat="1" s="354">
      <c r="A76" s="353" t="n"/>
      <c r="B76" s="353" t="n"/>
      <c r="C76" s="353" t="n"/>
      <c r="D76" s="353" t="n"/>
      <c r="E76" s="353" t="n"/>
      <c r="F76" s="353" t="n"/>
      <c r="G76" s="355" t="inlineStr">
        <is>
          <t>Misional</t>
        </is>
      </c>
      <c r="H76" s="355" t="n"/>
      <c r="I76" s="355" t="n"/>
      <c r="J76" s="355" t="inlineStr">
        <is>
          <t>Eficiencia</t>
        </is>
      </c>
      <c r="K76" s="353" t="n"/>
      <c r="L76" s="353" t="n"/>
      <c r="M76" s="353" t="n"/>
      <c r="N76" s="353" t="n"/>
      <c r="O76" s="353" t="n"/>
      <c r="P76" s="353" t="n"/>
      <c r="Q76" s="353" t="n"/>
      <c r="R76" s="353" t="n"/>
      <c r="S76" s="353" t="n"/>
      <c r="T76" s="353" t="n"/>
      <c r="U76" s="353" t="n"/>
      <c r="V76" s="353" t="n"/>
      <c r="W76" s="353" t="n"/>
      <c r="X76" s="353" t="n"/>
      <c r="Y76" s="353" t="n"/>
      <c r="Z76" s="353" t="n"/>
      <c r="AA76" s="353" t="n"/>
      <c r="AB76" s="353" t="n"/>
    </row>
    <row r="77" customFormat="1" s="354">
      <c r="A77" s="353" t="n"/>
      <c r="B77" s="353" t="n"/>
      <c r="C77" s="353" t="n"/>
      <c r="D77" s="353" t="n"/>
      <c r="E77" s="353" t="n"/>
      <c r="F77" s="353" t="n"/>
      <c r="G77" s="355" t="inlineStr">
        <is>
          <t>Apoyo</t>
        </is>
      </c>
      <c r="H77" s="355" t="n"/>
      <c r="I77" s="355" t="n"/>
      <c r="J77" s="355" t="inlineStr">
        <is>
          <t>Acreditación</t>
        </is>
      </c>
      <c r="K77" s="353" t="n"/>
      <c r="L77" s="353" t="n"/>
      <c r="M77" s="353" t="n"/>
      <c r="N77" s="353" t="n"/>
      <c r="O77" s="353" t="n"/>
      <c r="P77" s="353" t="n"/>
      <c r="Q77" s="353" t="n"/>
      <c r="R77" s="353" t="n"/>
      <c r="S77" s="353" t="n"/>
      <c r="T77" s="353" t="n"/>
      <c r="U77" s="353" t="n"/>
      <c r="V77" s="353" t="n"/>
      <c r="W77" s="353" t="n"/>
      <c r="X77" s="353" t="n"/>
      <c r="Y77" s="353" t="n"/>
      <c r="Z77" s="353" t="n"/>
      <c r="AA77" s="353" t="n"/>
      <c r="AB77" s="353" t="n"/>
    </row>
    <row r="78" customFormat="1" s="354">
      <c r="A78" s="353" t="n"/>
      <c r="B78" s="353" t="n"/>
      <c r="C78" s="353" t="n"/>
      <c r="D78" s="353" t="n"/>
      <c r="E78" s="353" t="n"/>
      <c r="F78" s="353" t="n"/>
      <c r="G78" s="355" t="inlineStr">
        <is>
          <t>Seguimiento, Medición, Análisis y Evaluación</t>
        </is>
      </c>
      <c r="H78" s="355" t="n"/>
      <c r="I78" s="355" t="n"/>
      <c r="J78" s="355" t="inlineStr">
        <is>
          <t>Positiva</t>
        </is>
      </c>
      <c r="K78" s="353" t="n"/>
      <c r="L78" s="353" t="n"/>
      <c r="M78" s="353" t="n"/>
      <c r="N78" s="353" t="n"/>
      <c r="O78" s="353" t="n"/>
      <c r="P78" s="353" t="n"/>
      <c r="Q78" s="353" t="n"/>
      <c r="R78" s="353" t="n"/>
      <c r="S78" s="353" t="n"/>
      <c r="T78" s="353" t="n"/>
      <c r="U78" s="353" t="n"/>
      <c r="V78" s="353" t="n"/>
      <c r="W78" s="353" t="n"/>
      <c r="X78" s="353" t="n"/>
      <c r="Y78" s="353" t="n"/>
      <c r="Z78" s="353" t="n"/>
      <c r="AA78" s="353" t="n"/>
      <c r="AB78" s="353" t="n"/>
    </row>
    <row r="79" customFormat="1" s="354">
      <c r="A79" s="353" t="n"/>
      <c r="B79" s="353" t="n"/>
      <c r="C79" s="353" t="n"/>
      <c r="D79" s="353" t="n"/>
      <c r="E79" s="353" t="n"/>
      <c r="F79" s="353" t="n"/>
      <c r="G79" s="355" t="inlineStr">
        <is>
          <t>Direccionamiento Estratégico</t>
        </is>
      </c>
      <c r="H79" s="355" t="n"/>
      <c r="I79" s="355" t="n"/>
      <c r="J79" s="355" t="inlineStr">
        <is>
          <t>Negativa</t>
        </is>
      </c>
      <c r="K79" s="353" t="n"/>
      <c r="L79" s="353" t="n"/>
      <c r="M79" s="353" t="n"/>
      <c r="N79" s="353" t="n"/>
      <c r="O79" s="353" t="n"/>
      <c r="P79" s="353" t="n"/>
      <c r="Q79" s="353" t="n"/>
      <c r="R79" s="353" t="n"/>
      <c r="S79" s="353" t="n"/>
      <c r="T79" s="353" t="n"/>
      <c r="U79" s="353" t="n"/>
      <c r="V79" s="353" t="n"/>
      <c r="W79" s="353" t="n"/>
      <c r="X79" s="353" t="n"/>
      <c r="Y79" s="353" t="n"/>
      <c r="Z79" s="353" t="n"/>
      <c r="AA79" s="353" t="n"/>
      <c r="AB79" s="353" t="n"/>
    </row>
    <row r="80" customFormat="1" s="354">
      <c r="A80" s="353" t="n"/>
      <c r="B80" s="353" t="n"/>
      <c r="C80" s="353" t="n"/>
      <c r="D80" s="353" t="n"/>
      <c r="E80" s="353" t="n"/>
      <c r="F80" s="353" t="n"/>
      <c r="G80" s="355" t="inlineStr">
        <is>
          <t>Planeación Institucional</t>
        </is>
      </c>
      <c r="H80" s="355" t="n"/>
      <c r="I80" s="355" t="n"/>
      <c r="J80" s="355" t="inlineStr">
        <is>
          <t>Por Unidad Regional</t>
        </is>
      </c>
      <c r="K80" s="353" t="n"/>
      <c r="L80" s="353" t="n"/>
      <c r="M80" s="353" t="n"/>
      <c r="N80" s="353" t="n"/>
      <c r="O80" s="353" t="n"/>
      <c r="P80" s="353" t="n"/>
      <c r="Q80" s="353" t="n"/>
      <c r="R80" s="353" t="n"/>
      <c r="S80" s="353" t="n"/>
      <c r="T80" s="353" t="n"/>
      <c r="U80" s="353" t="n"/>
      <c r="V80" s="353" t="n"/>
      <c r="W80" s="353" t="n"/>
      <c r="X80" s="353" t="n"/>
      <c r="Y80" s="353" t="n"/>
      <c r="Z80" s="353" t="n"/>
      <c r="AA80" s="353" t="n"/>
      <c r="AB80" s="353" t="n"/>
    </row>
    <row r="81" customFormat="1" s="354">
      <c r="A81" s="353" t="n"/>
      <c r="B81" s="353" t="n"/>
      <c r="C81" s="353" t="n"/>
      <c r="D81" s="353" t="n"/>
      <c r="E81" s="353" t="n"/>
      <c r="F81" s="353" t="n"/>
      <c r="G81" s="355" t="inlineStr">
        <is>
          <t>Proyectos Especiales y Relaciones Interinstitucionales</t>
        </is>
      </c>
      <c r="H81" s="355" t="n"/>
      <c r="I81" s="355" t="n"/>
      <c r="J81" s="355" t="inlineStr">
        <is>
          <t>Por Facultad</t>
        </is>
      </c>
      <c r="K81" s="353" t="n"/>
      <c r="L81" s="353" t="n"/>
      <c r="M81" s="353" t="n"/>
      <c r="N81" s="353" t="n"/>
      <c r="O81" s="353" t="n"/>
      <c r="P81" s="353" t="n"/>
      <c r="Q81" s="353" t="n"/>
      <c r="R81" s="353" t="n"/>
      <c r="S81" s="353" t="n"/>
      <c r="T81" s="353" t="n"/>
      <c r="U81" s="353" t="n"/>
      <c r="V81" s="353" t="n"/>
      <c r="W81" s="353" t="n"/>
      <c r="X81" s="353" t="n"/>
      <c r="Y81" s="353" t="n"/>
      <c r="Z81" s="353" t="n"/>
      <c r="AA81" s="353" t="n"/>
      <c r="AB81" s="353" t="n"/>
    </row>
    <row r="82" customFormat="1" s="354">
      <c r="A82" s="353" t="n"/>
      <c r="B82" s="353" t="n"/>
      <c r="C82" s="353" t="n"/>
      <c r="D82" s="353" t="n"/>
      <c r="E82" s="353" t="n"/>
      <c r="F82" s="353" t="n"/>
      <c r="G82" s="355" t="inlineStr">
        <is>
          <t>Sistemas Integrados</t>
        </is>
      </c>
      <c r="H82" s="355" t="n"/>
      <c r="I82" s="355" t="n"/>
      <c r="J82" s="355" t="inlineStr">
        <is>
          <t>Por Programa Académico</t>
        </is>
      </c>
      <c r="K82" s="353" t="n"/>
      <c r="L82" s="353" t="n"/>
      <c r="M82" s="353" t="n"/>
      <c r="N82" s="353" t="n"/>
      <c r="O82" s="353" t="n"/>
      <c r="P82" s="353" t="n"/>
      <c r="Q82" s="353" t="n"/>
      <c r="R82" s="353" t="n"/>
      <c r="S82" s="353" t="n"/>
      <c r="T82" s="353" t="n"/>
      <c r="U82" s="353" t="n"/>
      <c r="V82" s="353" t="n"/>
      <c r="W82" s="353" t="n"/>
      <c r="X82" s="353" t="n"/>
      <c r="Y82" s="353" t="n"/>
      <c r="Z82" s="353" t="n"/>
      <c r="AA82" s="353" t="n"/>
      <c r="AB82" s="353" t="n"/>
    </row>
    <row r="83" customFormat="1" s="354">
      <c r="A83" s="353" t="n"/>
      <c r="B83" s="353" t="n"/>
      <c r="C83" s="353" t="n"/>
      <c r="D83" s="353" t="n"/>
      <c r="E83" s="353" t="n"/>
      <c r="F83" s="353" t="n"/>
      <c r="G83" s="355" t="inlineStr">
        <is>
          <t>Autoevaluación y Acreditación</t>
        </is>
      </c>
      <c r="H83" s="355" t="n"/>
      <c r="I83" s="355" t="n"/>
      <c r="J83" s="355" t="inlineStr">
        <is>
          <t>Por área</t>
        </is>
      </c>
      <c r="K83" s="353" t="n"/>
      <c r="L83" s="353" t="n"/>
      <c r="M83" s="353" t="n"/>
      <c r="N83" s="353" t="n"/>
      <c r="O83" s="353" t="n"/>
      <c r="P83" s="353" t="n"/>
      <c r="Q83" s="353" t="n"/>
      <c r="R83" s="353" t="n"/>
      <c r="S83" s="353" t="n"/>
      <c r="T83" s="353" t="n"/>
      <c r="U83" s="353" t="n"/>
      <c r="V83" s="353" t="n"/>
      <c r="W83" s="353" t="n"/>
      <c r="X83" s="353" t="n"/>
      <c r="Y83" s="353" t="n"/>
      <c r="Z83" s="353" t="n"/>
      <c r="AA83" s="353" t="n"/>
      <c r="AB83" s="353" t="n"/>
    </row>
    <row r="84" customFormat="1" s="354">
      <c r="A84" s="353" t="n"/>
      <c r="B84" s="353" t="n"/>
      <c r="C84" s="353" t="n"/>
      <c r="D84" s="353" t="n"/>
      <c r="E84" s="353" t="n"/>
      <c r="F84" s="353" t="n"/>
      <c r="G84" s="355" t="inlineStr">
        <is>
          <t>Comunicaciones</t>
        </is>
      </c>
      <c r="H84" s="355" t="n"/>
      <c r="I84" s="355" t="n"/>
      <c r="J84" s="355" t="inlineStr">
        <is>
          <t>Por Laboratorio</t>
        </is>
      </c>
      <c r="K84" s="353" t="n"/>
      <c r="L84" s="353" t="n"/>
      <c r="M84" s="353" t="n"/>
      <c r="N84" s="353" t="n"/>
      <c r="O84" s="353" t="n"/>
      <c r="P84" s="353" t="n"/>
      <c r="Q84" s="353" t="n"/>
      <c r="R84" s="353" t="n"/>
      <c r="S84" s="353" t="n"/>
      <c r="T84" s="353" t="n"/>
      <c r="U84" s="353" t="n"/>
      <c r="V84" s="353" t="n"/>
      <c r="W84" s="353" t="n"/>
      <c r="X84" s="353" t="n"/>
      <c r="Y84" s="353" t="n"/>
      <c r="Z84" s="353" t="n"/>
      <c r="AA84" s="353" t="n"/>
      <c r="AB84" s="353" t="n"/>
    </row>
    <row r="85">
      <c r="G85" s="355" t="inlineStr">
        <is>
          <t>Formación y Aprendizaje</t>
        </is>
      </c>
      <c r="H85" s="355" t="n"/>
      <c r="I85" s="355" t="n"/>
      <c r="J85" s="355" t="inlineStr">
        <is>
          <t>Otros</t>
        </is>
      </c>
      <c r="K85" s="353" t="n"/>
      <c r="L85" s="353" t="n"/>
    </row>
    <row r="86">
      <c r="G86" s="355" t="inlineStr">
        <is>
          <t>Ciencia, Tecnología e Innovación</t>
        </is>
      </c>
      <c r="H86" s="355" t="n"/>
      <c r="I86" s="355" t="n"/>
      <c r="J86" s="355" t="inlineStr">
        <is>
          <t>No Aplica</t>
        </is>
      </c>
      <c r="K86" s="353" t="n"/>
      <c r="L86" s="353" t="n"/>
    </row>
    <row r="87">
      <c r="G87" s="355" t="inlineStr">
        <is>
          <t>Interacción Social Universitaria</t>
        </is>
      </c>
      <c r="H87" s="355" t="n"/>
      <c r="I87" s="355" t="n"/>
      <c r="J87" s="355" t="n"/>
      <c r="K87" s="353" t="n"/>
      <c r="L87" s="353" t="n"/>
    </row>
    <row r="88">
      <c r="G88" s="355" t="inlineStr">
        <is>
          <t>Bienestar Universitario</t>
        </is>
      </c>
      <c r="H88" s="355" t="n"/>
      <c r="I88" s="355" t="n"/>
      <c r="J88" s="355" t="n"/>
      <c r="K88" s="353" t="n"/>
      <c r="L88" s="353" t="n"/>
    </row>
    <row r="89">
      <c r="G89" s="355" t="inlineStr">
        <is>
          <t>Admisiones y Registro</t>
        </is>
      </c>
      <c r="H89" s="355" t="n"/>
      <c r="I89" s="355" t="n"/>
      <c r="J89" s="355" t="n"/>
      <c r="K89" s="353" t="n"/>
      <c r="L89" s="353" t="n"/>
    </row>
    <row r="90">
      <c r="G90" s="355" t="inlineStr">
        <is>
          <t>Graduados</t>
        </is>
      </c>
      <c r="H90" s="355" t="n"/>
      <c r="I90" s="355" t="n"/>
      <c r="J90" s="355" t="n"/>
      <c r="K90" s="353" t="n"/>
      <c r="L90" s="353" t="n"/>
    </row>
    <row r="91">
      <c r="G91" s="355" t="inlineStr">
        <is>
          <t>Dialogando con el Mundo</t>
        </is>
      </c>
      <c r="H91" s="355" t="n"/>
      <c r="I91" s="355" t="n"/>
      <c r="J91" s="355" t="n"/>
      <c r="K91" s="353" t="n"/>
      <c r="L91" s="353" t="n"/>
    </row>
    <row r="92">
      <c r="G92" s="355" t="inlineStr">
        <is>
          <t>Talento Humano</t>
        </is>
      </c>
      <c r="H92" s="355" t="n"/>
      <c r="I92" s="355" t="n"/>
      <c r="J92" s="355" t="n"/>
      <c r="K92" s="353" t="n"/>
      <c r="L92" s="353" t="n"/>
    </row>
    <row r="93">
      <c r="G93" s="355" t="inlineStr">
        <is>
          <t>Jurídica</t>
        </is>
      </c>
      <c r="H93" s="355" t="n"/>
      <c r="I93" s="355" t="n"/>
      <c r="J93" s="355" t="n"/>
      <c r="K93" s="353" t="n"/>
      <c r="L93" s="353" t="n"/>
    </row>
    <row r="94">
      <c r="G94" s="355" t="inlineStr">
        <is>
          <t>Financiera</t>
        </is>
      </c>
      <c r="H94" s="355" t="n"/>
      <c r="I94" s="355" t="n"/>
      <c r="J94" s="355" t="n"/>
      <c r="K94" s="353" t="n"/>
      <c r="L94" s="353" t="n"/>
    </row>
    <row r="95">
      <c r="G95" s="355" t="inlineStr">
        <is>
          <t>Sistemas y Tecnología</t>
        </is>
      </c>
      <c r="H95" s="355" t="n"/>
      <c r="I95" s="355" t="n"/>
      <c r="J95" s="355" t="n"/>
      <c r="K95" s="353" t="n"/>
      <c r="L95" s="353" t="n"/>
    </row>
    <row r="96">
      <c r="G96" s="355" t="inlineStr">
        <is>
          <t>Bienes y Servicios</t>
        </is>
      </c>
      <c r="H96" s="355" t="n"/>
      <c r="I96" s="355" t="n"/>
      <c r="J96" s="355" t="n"/>
      <c r="K96" s="353" t="n"/>
      <c r="L96" s="353" t="n"/>
    </row>
    <row r="97">
      <c r="G97" s="355" t="inlineStr">
        <is>
          <t>Documental</t>
        </is>
      </c>
      <c r="H97" s="355" t="n"/>
      <c r="I97" s="355" t="n"/>
      <c r="J97" s="355" t="n"/>
      <c r="K97" s="353" t="n"/>
      <c r="L97" s="353" t="n"/>
    </row>
    <row r="98">
      <c r="G98" s="355" t="inlineStr">
        <is>
          <t>Apoyo Académico</t>
        </is>
      </c>
      <c r="H98" s="355" t="n"/>
      <c r="I98" s="355" t="n"/>
      <c r="J98" s="355" t="n"/>
      <c r="K98" s="353" t="n"/>
      <c r="L98" s="353" t="n"/>
    </row>
    <row r="99">
      <c r="G99" s="355" t="inlineStr">
        <is>
          <t>Control Interno</t>
        </is>
      </c>
      <c r="H99" s="355" t="n"/>
      <c r="I99" s="355" t="n"/>
      <c r="J99" s="355" t="n"/>
    </row>
    <row r="100">
      <c r="G100" s="355" t="inlineStr">
        <is>
          <t>Control Disciplinario</t>
        </is>
      </c>
      <c r="H100" s="355" t="n"/>
      <c r="I100" s="355" t="n"/>
      <c r="J100" s="355" t="n"/>
    </row>
    <row r="101">
      <c r="G101" s="355" t="inlineStr">
        <is>
          <t>Servicio de Atención al Ciudadano</t>
        </is>
      </c>
      <c r="H101" s="355" t="n"/>
      <c r="I101" s="355" t="n"/>
      <c r="J101" s="355" t="n"/>
    </row>
  </sheetData>
  <sheetProtection selectLockedCells="0" selectUnlockedCells="0" algorithmName="SHA-512" sheet="1" objects="1" insertRows="1" insertHyperlinks="1" autoFilter="1" scenarios="1" formatColumns="1" deleteColumns="1" insertColumns="1" pivotTables="1" deleteRows="1" formatCells="1" saltValue="R8XxOro7IqjwmV1ptjmwgg==" formatRows="1" sort="1" spinCount="100000" hashValue="0COZKVyJYN6CTLXIVfS/bJb1l4nlzccFLXu/cKHiRwFyvLBAEqYLRj9pWrQ3/aI2mL6mjrcArY4tJNN3JHpaXg=="/>
  <mergeCells count="92">
    <mergeCell ref="L17:M17"/>
    <mergeCell ref="C61:F61"/>
    <mergeCell ref="G55:J55"/>
    <mergeCell ref="K55:O55"/>
    <mergeCell ref="J28:O34"/>
    <mergeCell ref="B2:C4"/>
    <mergeCell ref="C62:F62"/>
    <mergeCell ref="C15:O15"/>
    <mergeCell ref="J43:O43"/>
    <mergeCell ref="K56:O56"/>
    <mergeCell ref="J20:K22"/>
    <mergeCell ref="E6:L6"/>
    <mergeCell ref="Q17:Q18"/>
    <mergeCell ref="C26:O26"/>
    <mergeCell ref="C17:D17"/>
    <mergeCell ref="G57:J57"/>
    <mergeCell ref="C16:O16"/>
    <mergeCell ref="J44:O44"/>
    <mergeCell ref="C27:I45"/>
    <mergeCell ref="C56:F56"/>
    <mergeCell ref="S27:T28"/>
    <mergeCell ref="M5:O5"/>
    <mergeCell ref="G58:J58"/>
    <mergeCell ref="L23:M24"/>
    <mergeCell ref="N23:O24"/>
    <mergeCell ref="C14:D14"/>
    <mergeCell ref="U19:U26"/>
    <mergeCell ref="M6:O6"/>
    <mergeCell ref="E14:O14"/>
    <mergeCell ref="K60:O60"/>
    <mergeCell ref="C20:D22"/>
    <mergeCell ref="V27:V28"/>
    <mergeCell ref="E12:H12"/>
    <mergeCell ref="R17:R18"/>
    <mergeCell ref="S19:T26"/>
    <mergeCell ref="H17:I17"/>
    <mergeCell ref="G61:J61"/>
    <mergeCell ref="J36:O42"/>
    <mergeCell ref="K12:O12"/>
    <mergeCell ref="C54:O54"/>
    <mergeCell ref="G62:J62"/>
    <mergeCell ref="E24:G24"/>
    <mergeCell ref="E17:G17"/>
    <mergeCell ref="L20:O20"/>
    <mergeCell ref="K57:O57"/>
    <mergeCell ref="E18:F18"/>
    <mergeCell ref="J27:O27"/>
    <mergeCell ref="S17:V18"/>
    <mergeCell ref="C57:F57"/>
    <mergeCell ref="G60:J60"/>
    <mergeCell ref="R27:R28"/>
    <mergeCell ref="E7:L8"/>
    <mergeCell ref="P17:P18"/>
    <mergeCell ref="G59:J59"/>
    <mergeCell ref="G19:K19"/>
    <mergeCell ref="E13:O13"/>
    <mergeCell ref="C58:F58"/>
    <mergeCell ref="N17:O17"/>
    <mergeCell ref="C12:D12"/>
    <mergeCell ref="K59:O59"/>
    <mergeCell ref="J23:K24"/>
    <mergeCell ref="C5:D8"/>
    <mergeCell ref="C23:D23"/>
    <mergeCell ref="K61:O61"/>
    <mergeCell ref="C47:O47"/>
    <mergeCell ref="E23:G23"/>
    <mergeCell ref="L18:M19"/>
    <mergeCell ref="C60:F60"/>
    <mergeCell ref="E20:G22"/>
    <mergeCell ref="K62:O62"/>
    <mergeCell ref="U27:U28"/>
    <mergeCell ref="C24:D24"/>
    <mergeCell ref="M7:O7"/>
    <mergeCell ref="J35:O35"/>
    <mergeCell ref="E5:L5"/>
    <mergeCell ref="H20:I22"/>
    <mergeCell ref="C10:O11"/>
    <mergeCell ref="R19:R26"/>
    <mergeCell ref="G56:J56"/>
    <mergeCell ref="E19:F19"/>
    <mergeCell ref="M8:O8"/>
    <mergeCell ref="V19:V26"/>
    <mergeCell ref="G18:K18"/>
    <mergeCell ref="I12:J12"/>
    <mergeCell ref="K58:O58"/>
    <mergeCell ref="C18:D19"/>
    <mergeCell ref="H23:I24"/>
    <mergeCell ref="C55:F55"/>
    <mergeCell ref="N18:O19"/>
    <mergeCell ref="C59:F59"/>
    <mergeCell ref="C13:D13"/>
    <mergeCell ref="J17:K17"/>
  </mergeCells>
  <dataValidations count="5">
    <dataValidation sqref="E13:O13" showDropDown="0" showInputMessage="1" showErrorMessage="1" allowBlank="1" type="list">
      <formula1>$G$79:$G$101</formula1>
    </dataValidation>
    <dataValidation sqref="E12:H12" showDropDown="0" showInputMessage="1" showErrorMessage="1" allowBlank="1" type="list">
      <formula1>$G$75:$G$78</formula1>
    </dataValidation>
    <dataValidation sqref="J17:K17" showDropDown="0" showInputMessage="1" showErrorMessage="1" allowBlank="1" type="list">
      <formula1>$J$75:$J$77</formula1>
    </dataValidation>
    <dataValidation sqref="J20:K22" showDropDown="0" showInputMessage="1" showErrorMessage="1" allowBlank="1" type="list">
      <formula1>$J$80:$J$86</formula1>
    </dataValidation>
    <dataValidation sqref="E20:G22" showDropDown="0" showInputMessage="1" showErrorMessage="1" allowBlank="1" type="list">
      <formula1>$J$78:$J$79</formula1>
    </dataValidation>
  </dataValidations>
  <hyperlinks>
    <hyperlink ref="B2" location="'MATRIZ DE INDICADORES'!A1" display="    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80.xml><?xml version="1.0" encoding="utf-8"?>
<worksheet xmlns="http://schemas.openxmlformats.org/spreadsheetml/2006/main">
  <sheetPr codeName="Hoja154">
    <tabColor rgb="FFEDE394"/>
    <outlinePr summaryBelow="1" summaryRight="1"/>
    <pageSetUpPr fitToPage="1"/>
  </sheetPr>
  <dimension ref="A1:AB98"/>
  <sheetViews>
    <sheetView topLeftCell="A31"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827" t="inlineStr">
        <is>
          <t>Seguimiento, Medición, Análisis y Evaluación</t>
        </is>
      </c>
      <c r="F12" s="828" t="n"/>
      <c r="G12" s="828" t="n"/>
      <c r="H12" s="829" t="n"/>
      <c r="I12" s="763" t="inlineStr">
        <is>
          <t>NOMBRE DEL INDICADOR</t>
        </is>
      </c>
      <c r="J12" s="802" t="n"/>
      <c r="K12" s="463" t="inlineStr">
        <is>
          <t>Oportunidad en la entrega de pre -informes de auditoria</t>
        </is>
      </c>
      <c r="L12" s="801" t="n"/>
      <c r="M12" s="801" t="n"/>
      <c r="N12" s="801" t="n"/>
      <c r="O12" s="802" t="n"/>
      <c r="P12" s="245" t="n"/>
    </row>
    <row r="13" customFormat="1" s="243">
      <c r="B13" s="245" t="n"/>
      <c r="C13" s="684" t="inlineStr">
        <is>
          <t>PROCESO GESTIÓN</t>
        </is>
      </c>
      <c r="D13" s="802" t="n"/>
      <c r="E13" s="706" t="inlineStr">
        <is>
          <t>Control Interno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Director(a) de Control Interno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0.9</v>
      </c>
      <c r="O17" s="802" t="n"/>
      <c r="P17" s="544" t="n"/>
    </row>
    <row r="18" ht="15.75" customFormat="1" customHeight="1" s="243">
      <c r="B18" s="245" t="n"/>
      <c r="C18" s="684" t="inlineStr">
        <is>
          <t>FORMULA</t>
        </is>
      </c>
      <c r="D18" s="800" t="n"/>
      <c r="E18" s="684" t="inlineStr">
        <is>
          <t>NUMERADOR</t>
        </is>
      </c>
      <c r="F18" s="802" t="n"/>
      <c r="G18" s="762" t="inlineStr">
        <is>
          <t>Pre-Informes de auditoria entregados a tiempo*100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Total Pre- informes de procesos auditados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0 - 59,9%</t>
        </is>
      </c>
      <c r="M22" s="328" t="inlineStr">
        <is>
          <t>60% - 79,9%</t>
        </is>
      </c>
      <c r="N22" s="329" t="inlineStr">
        <is>
          <t>80% - 89,9%</t>
        </is>
      </c>
      <c r="O22" s="255" t="inlineStr">
        <is>
          <t>90% - 100%</t>
        </is>
      </c>
      <c r="P22" s="245" t="n"/>
    </row>
    <row r="23" ht="26.25" customFormat="1" customHeight="1" s="243">
      <c r="B23" s="245" t="n"/>
      <c r="C23" s="684" t="inlineStr">
        <is>
          <t>ORIGEN DE DATOS NUMERADOR</t>
        </is>
      </c>
      <c r="D23" s="802" t="n"/>
      <c r="E23" s="475" t="inlineStr">
        <is>
          <t>Base de datos indicadores Control Interno</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Base de datos indicadores Control Interno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8.7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 xml:space="preserve">Para el IPA 2020 se han realizado un total de 4 auditorías programadas con enfoque integral a los procesos de:
• Archivo y Correspondencia. (presencial)
• Financiera. (Presencial y Remota)
• Formación y Aprendizaje. (Remota).
De las cuales 1 auditoria se realizó de manera presencial y 2 mediante la modalidad de auditoria remota “bajo el enfoque de contingencia generado a raíz de la pandemia Covid-19”. 
Se realizó emisión oportuna del Pre informe de auditoría en el total de las 3 auditorías realizadas cumpliendo así con el tiempo establecido “15 días para entrega de preinformes, una vez se haya culminado el trabajo de campo”. Cabe aclarar que la programación establecida en el programa de auditorías de la Universidad de Cundinamarca para la vigencia 2020, ha sufrido cambios en vista de la crisis sanitaria actual, por lo que ha sido necesario ajustar los parámetros de auditoria y evaluar la pertinencia en la obtención de resultados fruto de las auditorias remotas a cada uno de los procesos que serán auditados. 
</t>
        </is>
      </c>
      <c r="O28" s="804" t="n"/>
    </row>
    <row r="29" ht="15.75" customFormat="1" customHeight="1" s="243">
      <c r="B29" s="245" t="n"/>
      <c r="C29" s="803" t="n"/>
      <c r="I29" s="804" t="n"/>
      <c r="O29" s="804" t="n"/>
      <c r="P29" s="245" t="n"/>
    </row>
    <row r="30" ht="45" customFormat="1" customHeight="1" s="243">
      <c r="B30" s="245" t="n"/>
      <c r="C30" s="803" t="n"/>
      <c r="I30" s="804" t="n"/>
      <c r="O30" s="804" t="n"/>
      <c r="P30" s="245" t="n"/>
    </row>
    <row r="31" ht="50.25" customFormat="1" customHeight="1" s="243">
      <c r="B31" s="245" t="n"/>
      <c r="C31" s="803" t="n"/>
      <c r="I31" s="804" t="n"/>
      <c r="O31" s="804" t="n"/>
      <c r="P31" s="245" t="n"/>
    </row>
    <row r="32" ht="34.5" customFormat="1" customHeight="1" s="243">
      <c r="B32" s="245" t="n"/>
      <c r="C32" s="803" t="n"/>
      <c r="I32" s="804" t="n"/>
      <c r="O32" s="804" t="n"/>
      <c r="P32" s="245" t="n"/>
    </row>
    <row r="33" ht="84.75" customFormat="1" customHeight="1" s="243">
      <c r="B33" s="245" t="n"/>
      <c r="C33" s="803" t="n"/>
      <c r="I33" s="804" t="n"/>
      <c r="J33" s="808" t="n"/>
      <c r="K33" s="808" t="n"/>
      <c r="L33" s="808" t="n"/>
      <c r="M33" s="808" t="n"/>
      <c r="N33" s="808" t="n"/>
      <c r="O33" s="807" t="n"/>
      <c r="P33" s="245" t="n"/>
    </row>
    <row r="34" ht="22.5" customFormat="1" customHeight="1" s="243">
      <c r="B34" s="245" t="n"/>
      <c r="C34" s="803" t="n"/>
      <c r="I34" s="804" t="n"/>
      <c r="J34" s="400" t="inlineStr">
        <is>
          <t>ACCIÓN FORMULADA</t>
        </is>
      </c>
      <c r="O34" s="804" t="n"/>
      <c r="P34" s="245" t="n"/>
    </row>
    <row r="35" ht="17.25" customFormat="1" customHeight="1" s="243">
      <c r="B35" s="245" t="n"/>
      <c r="C35" s="803" t="n"/>
      <c r="I35" s="804" t="n"/>
      <c r="J35" s="394" t="inlineStr">
        <is>
          <t>Seguimientos por parte de la Direccion de Control interno a los planes de trabajo de los funcionarios.</t>
        </is>
      </c>
      <c r="O35" s="804" t="n"/>
      <c r="P35" s="245" t="n"/>
    </row>
    <row r="36" hidden="1" ht="15.75" customFormat="1" customHeight="1" s="243">
      <c r="B36" s="245" t="n"/>
      <c r="C36" s="803" t="n"/>
      <c r="I36" s="804" t="n"/>
      <c r="O36" s="804" t="n"/>
      <c r="P36" s="245" t="n"/>
    </row>
    <row r="37" hidden="1" ht="3.75" customFormat="1" customHeight="1" s="243">
      <c r="B37" s="245" t="n"/>
      <c r="C37" s="803" t="n"/>
      <c r="I37" s="804" t="n"/>
      <c r="O37" s="804" t="n"/>
      <c r="P37" s="245" t="n"/>
    </row>
    <row r="38" hidden="1" ht="15.75" customFormat="1" customHeight="1" s="243">
      <c r="B38" s="245" t="n"/>
      <c r="C38" s="803" t="n"/>
      <c r="I38" s="804" t="n"/>
      <c r="O38" s="804" t="n"/>
      <c r="P38" s="245" t="n"/>
    </row>
    <row r="39" hidden="1" ht="15.75" customFormat="1" customHeight="1" s="243">
      <c r="B39" s="245" t="n"/>
      <c r="C39" s="803" t="n"/>
      <c r="I39" s="804" t="n"/>
      <c r="O39" s="804" t="n"/>
      <c r="P39" s="245" t="n"/>
    </row>
    <row r="40" ht="45.7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57.75" customFormat="1" customHeight="1" s="247">
      <c r="B47" s="246" t="n"/>
      <c r="C47" s="763">
        <f>G18</f>
        <v/>
      </c>
      <c r="D47" s="762" t="n">
        <v>3</v>
      </c>
      <c r="E47" s="762" t="n"/>
      <c r="F47" s="762" t="n"/>
      <c r="G47" s="762" t="n"/>
      <c r="H47" s="762" t="n"/>
      <c r="I47" s="762" t="n"/>
      <c r="J47" s="762" t="n"/>
      <c r="K47" s="762" t="n"/>
      <c r="L47" s="762" t="n"/>
      <c r="M47" s="762" t="n"/>
      <c r="N47" s="762" t="n"/>
      <c r="O47" s="762" t="n"/>
      <c r="P47" s="246" t="n"/>
    </row>
    <row r="48" ht="38.25" customFormat="1" customHeight="1" s="247">
      <c r="B48" s="246" t="n"/>
      <c r="C48" s="763">
        <f>G19</f>
        <v/>
      </c>
      <c r="D48" s="762" t="n">
        <v>3</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mergeCells count="84">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81.xml><?xml version="1.0" encoding="utf-8"?>
<worksheet xmlns="http://schemas.openxmlformats.org/spreadsheetml/2006/main">
  <sheetPr codeName="Hoja101">
    <tabColor rgb="FFEDE394"/>
    <outlinePr summaryBelow="1" summaryRight="1"/>
    <pageSetUpPr fitToPage="1"/>
  </sheetPr>
  <dimension ref="A1:AB95"/>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8.85546875" customWidth="1" style="241" min="4" max="4"/>
    <col width="15.570312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171"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Todos</t>
        </is>
      </c>
      <c r="F12" s="801" t="n"/>
      <c r="G12" s="801" t="n"/>
      <c r="H12" s="802" t="n"/>
      <c r="I12" s="763" t="inlineStr">
        <is>
          <t>NOMBRE DEL INDICADOR</t>
        </is>
      </c>
      <c r="J12" s="802" t="n"/>
      <c r="K12" s="550" t="inlineStr">
        <is>
          <t>Cumplimiento ejecución presupuestal POAI</t>
        </is>
      </c>
      <c r="L12" s="808" t="n"/>
      <c r="M12" s="808" t="n"/>
      <c r="N12" s="808" t="n"/>
      <c r="O12" s="807" t="n"/>
      <c r="P12" s="245" t="n"/>
    </row>
    <row r="13" customFormat="1" s="243">
      <c r="B13" s="245" t="n"/>
      <c r="C13" s="684" t="inlineStr">
        <is>
          <t>PROCESO GESTIÓN</t>
        </is>
      </c>
      <c r="D13" s="802" t="n"/>
      <c r="E13" s="706" t="inlineStr">
        <is>
          <t>Todos</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643" t="inlineStr">
        <is>
          <t>Director(a) de Planeación Institucional</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0.6</v>
      </c>
      <c r="O17" s="802" t="n"/>
      <c r="P17" s="544" t="n"/>
    </row>
    <row r="18" ht="15.75" customFormat="1" customHeight="1" s="243">
      <c r="B18" s="245" t="n"/>
      <c r="C18" s="684" t="inlineStr">
        <is>
          <t>FORMULA</t>
        </is>
      </c>
      <c r="D18" s="800" t="n"/>
      <c r="E18" s="684" t="inlineStr">
        <is>
          <t>NUMERADOR</t>
        </is>
      </c>
      <c r="F18" s="802" t="n"/>
      <c r="G18" s="762" t="inlineStr">
        <is>
          <t>Vr. Total ejecutado</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Vr. Total Proyectos*100</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- 50%</t>
        </is>
      </c>
      <c r="M22" s="328" t="inlineStr">
        <is>
          <t>50% - 54,9%</t>
        </is>
      </c>
      <c r="N22" s="172" t="inlineStr">
        <is>
          <t>55% - 60%</t>
        </is>
      </c>
      <c r="O22" s="173" t="inlineStr">
        <is>
          <t>60,1% - 100%</t>
        </is>
      </c>
      <c r="P22" s="245" t="n"/>
    </row>
    <row r="23" ht="26.25" customFormat="1" customHeight="1" s="243">
      <c r="B23" s="245" t="n"/>
      <c r="C23" s="684" t="inlineStr">
        <is>
          <t>ORIGEN DE DATOS NUMERADOR</t>
        </is>
      </c>
      <c r="D23" s="802" t="n"/>
      <c r="E23" s="475" t="inlineStr">
        <is>
          <t>Reporte Ejecución Pasiva (Presupuesto)</t>
        </is>
      </c>
      <c r="F23" s="801" t="n"/>
      <c r="G23" s="802" t="n"/>
      <c r="H23" s="818" t="inlineStr">
        <is>
          <t>FRECUENCIA DE LA MEDICIÓN</t>
        </is>
      </c>
      <c r="I23" s="800" t="n"/>
      <c r="J23" s="762" t="inlineStr">
        <is>
          <t>SEMESTRAL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Apropiación definitiva POAI</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 xml:space="preserve">A corte del 30 de Junio de 2020, el Plan Anual de Adquisiciones (PAA) tiene una asignación total de $15.181.478.906 pesos de los cuales el 81,9% posee Certificado de Disponibilidad Presupuestal (CDP) y un 39,97% ya cuenta con Registro Presupuestal (RP) </t>
        </is>
      </c>
      <c r="O28" s="804" t="n"/>
    </row>
    <row r="29" ht="15.75" customFormat="1" customHeight="1" s="243">
      <c r="B29" s="245" t="n"/>
      <c r="C29" s="803" t="n"/>
      <c r="I29" s="804" t="n"/>
      <c r="O29" s="804" t="n"/>
      <c r="P29" s="245" t="n"/>
    </row>
    <row r="30" ht="15.75" customFormat="1" customHeight="1" s="243">
      <c r="B30" s="245" t="n"/>
      <c r="C30" s="803" t="n"/>
      <c r="I30" s="804" t="n"/>
      <c r="J30" s="808" t="n"/>
      <c r="K30" s="808" t="n"/>
      <c r="L30" s="808" t="n"/>
      <c r="M30" s="808" t="n"/>
      <c r="N30" s="808" t="n"/>
      <c r="O30" s="807" t="n"/>
      <c r="P30" s="245" t="n"/>
    </row>
    <row r="31" ht="15.75" customFormat="1" customHeight="1" s="243">
      <c r="B31" s="245" t="n"/>
      <c r="C31" s="803" t="n"/>
      <c r="I31" s="804" t="n"/>
      <c r="J31" s="400" t="inlineStr">
        <is>
          <t>ACCIÓN FORMULADA</t>
        </is>
      </c>
      <c r="O31" s="804" t="n"/>
      <c r="P31" s="245" t="n"/>
    </row>
    <row r="32" ht="16.5" customFormat="1" customHeight="1" s="243">
      <c r="B32" s="245" t="n"/>
      <c r="C32" s="803" t="n"/>
      <c r="I32" s="804" t="n"/>
      <c r="J32" s="394" t="inlineStr">
        <is>
          <t xml:space="preserve">Se realiza seguimiento semanal en el comité de contratación y a corte del 31 de julio de 2020 por medio de correo electrónico se emitirán alertas de ejecución. 
De igual forma se presentaran acciones de modificaciones ante la emergencia del COVID, para el ajuste de los proyectos, en los casos que se requiera. </t>
        </is>
      </c>
      <c r="O32" s="804" t="n"/>
      <c r="P32" s="245" t="n"/>
    </row>
    <row r="33" ht="15.75" customFormat="1" customHeight="1" s="243">
      <c r="B33" s="245" t="n"/>
      <c r="C33" s="803" t="n"/>
      <c r="I33" s="804" t="n"/>
      <c r="O33" s="804" t="n"/>
      <c r="P33" s="245" t="n"/>
    </row>
    <row r="34" ht="15.75" customFormat="1" customHeight="1" s="243">
      <c r="B34" s="245" t="n"/>
      <c r="C34" s="803" t="n"/>
      <c r="I34" s="804" t="n"/>
      <c r="O34" s="804" t="n"/>
      <c r="P34" s="245" t="n"/>
    </row>
    <row r="35" ht="15.75" customFormat="1" customHeight="1" s="243">
      <c r="B35" s="245" t="n"/>
      <c r="C35" s="803" t="n"/>
      <c r="I35" s="804" t="n"/>
      <c r="O35" s="804" t="n"/>
      <c r="P35" s="245" t="n"/>
    </row>
    <row r="36" ht="16.5" customFormat="1" customHeight="1" s="243">
      <c r="B36" s="245" t="n"/>
      <c r="C36" s="803" t="n"/>
      <c r="I36" s="804" t="n"/>
      <c r="J36" s="808" t="n"/>
      <c r="K36" s="808" t="n"/>
      <c r="L36" s="808" t="n"/>
      <c r="M36" s="808" t="n"/>
      <c r="N36" s="808" t="n"/>
      <c r="O36" s="807" t="n"/>
      <c r="P36" s="245" t="n"/>
    </row>
    <row r="37" ht="15.75" customFormat="1" customHeight="1" s="243">
      <c r="B37" s="245" t="n"/>
      <c r="C37" s="803" t="n"/>
      <c r="I37" s="804" t="n"/>
      <c r="J37" s="400" t="inlineStr">
        <is>
          <t xml:space="preserve">RESPONSABLE </t>
        </is>
      </c>
      <c r="O37" s="804" t="n"/>
      <c r="P37" s="245" t="n"/>
    </row>
    <row r="38" ht="15.75" customFormat="1" customHeight="1" s="243">
      <c r="B38" s="245" t="n"/>
      <c r="C38" s="803" t="n"/>
      <c r="I38" s="804" t="n"/>
      <c r="J38" s="402">
        <f>E14</f>
        <v/>
      </c>
      <c r="O38" s="804" t="n"/>
      <c r="P38" s="245" t="n"/>
    </row>
    <row r="39" ht="16.5" customFormat="1" customHeight="1" s="243">
      <c r="B39" s="245" t="n"/>
      <c r="C39" s="806" t="n"/>
      <c r="D39" s="808" t="n"/>
      <c r="E39" s="808" t="n"/>
      <c r="F39" s="808" t="n"/>
      <c r="G39" s="808" t="n"/>
      <c r="H39" s="808" t="n"/>
      <c r="I39" s="807" t="n"/>
      <c r="J39" s="418" t="n"/>
      <c r="K39" s="808" t="n"/>
      <c r="L39" s="808" t="n"/>
      <c r="M39" s="808" t="n"/>
      <c r="N39" s="808" t="n"/>
      <c r="O39" s="807" t="n"/>
      <c r="P39" s="245" t="n"/>
    </row>
    <row r="40" ht="16.5" customFormat="1" customHeight="1" s="243">
      <c r="B40" s="245" t="n"/>
      <c r="C40" s="319" t="n"/>
      <c r="D40" s="319" t="n"/>
      <c r="E40" s="319" t="n"/>
      <c r="F40" s="319" t="n"/>
      <c r="G40" s="319" t="n"/>
      <c r="H40" s="319" t="n"/>
      <c r="I40" s="319" t="n"/>
      <c r="J40" s="319" t="n"/>
      <c r="K40" s="319" t="n"/>
      <c r="L40" s="319" t="n"/>
      <c r="M40" s="319" t="n"/>
      <c r="N40" s="319" t="n"/>
      <c r="O40" s="319" t="n"/>
      <c r="P40" s="245" t="n"/>
    </row>
    <row r="41" ht="15" customFormat="1" customHeight="1" s="247">
      <c r="B41" s="246" t="n"/>
      <c r="C41" s="819" t="inlineStr">
        <is>
          <t>PERIODO DE EVALUACIÓN</t>
        </is>
      </c>
      <c r="D41" s="808" t="n"/>
      <c r="E41" s="808" t="n"/>
      <c r="F41" s="808" t="n"/>
      <c r="G41" s="808" t="n"/>
      <c r="H41" s="808" t="n"/>
      <c r="I41" s="808" t="n"/>
      <c r="J41" s="808" t="n"/>
      <c r="K41" s="808" t="n"/>
      <c r="L41" s="808" t="n"/>
      <c r="M41" s="808" t="n"/>
      <c r="N41" s="808" t="n"/>
      <c r="O41" s="807" t="n"/>
      <c r="P41" s="246" t="n"/>
    </row>
    <row r="42" customFormat="1" s="247">
      <c r="B42" s="246" t="n"/>
      <c r="C42" s="684" t="inlineStr">
        <is>
          <t>MES</t>
        </is>
      </c>
      <c r="D42" s="762">
        <f>IF(J23="MENSUAL","ENERO",IF(J23="TRIMESTRAL","MARZO",IF(J23="SEMESTRAL","JUNIO",IF(J23="ANUAL",YEAR(TODAY()),""))))</f>
        <v/>
      </c>
      <c r="E42" s="762">
        <f>IF(J23="MENSUAL","FEBRERO",IF(J23="TRIMESTRAL","JUNIO",IF(J23="SEMESTRAL","DICIEMBRE","")))</f>
        <v/>
      </c>
      <c r="F42" s="762">
        <f>IF(J23="MENSUAL","MARZO",IF(J23="TRIMESTRAL","SEPTIEMBRE",""))</f>
        <v/>
      </c>
      <c r="G42" s="762">
        <f>IF(J23="MENSUAL","ABRIL",IF(J23="TRIMESTRAL","DICIEMBRE",""))</f>
        <v/>
      </c>
      <c r="H42" s="762">
        <f>IF(J23="MENSUAL","MAYO","")</f>
        <v/>
      </c>
      <c r="I42" s="762">
        <f>IF(J23="MENSUAL","JUNIO","")</f>
        <v/>
      </c>
      <c r="J42" s="762">
        <f>IF(J23="MENSUAL","JULIO","")</f>
        <v/>
      </c>
      <c r="K42" s="762">
        <f>IF(J23="MENSUAL","AGOSTO","")</f>
        <v/>
      </c>
      <c r="L42" s="762">
        <f>IF(J23="MENSUAL","SEPTIEMBRE","")</f>
        <v/>
      </c>
      <c r="M42" s="762">
        <f>IF(J23="MENSUAL","OCTUBRE","")</f>
        <v/>
      </c>
      <c r="N42" s="762">
        <f>IF(J23="MENSUAL","NOVIEMBRE","")</f>
        <v/>
      </c>
      <c r="O42" s="762">
        <f>IF(J23="MENSUAL","DICIEMBRE","")</f>
        <v/>
      </c>
      <c r="P42" s="246" t="n"/>
    </row>
    <row r="43" ht="18" customFormat="1" customHeight="1" s="247">
      <c r="B43" s="246" t="n"/>
      <c r="C43" s="763">
        <f>G18</f>
        <v/>
      </c>
      <c r="D43" s="843" t="n">
        <v>6052286512.84</v>
      </c>
      <c r="E43" s="844" t="n"/>
      <c r="F43" s="762" t="n"/>
      <c r="G43" s="762" t="n"/>
      <c r="H43" s="762" t="n"/>
      <c r="I43" s="762" t="n"/>
      <c r="J43" s="762" t="n"/>
      <c r="K43" s="762" t="n"/>
      <c r="L43" s="762" t="n"/>
      <c r="M43" s="762" t="n"/>
      <c r="N43" s="762" t="n"/>
      <c r="O43" s="762" t="n"/>
      <c r="P43" s="246" t="n"/>
    </row>
    <row r="44" ht="18" customFormat="1" customHeight="1" s="247">
      <c r="B44" s="246" t="n"/>
      <c r="C44" s="763">
        <f>G19</f>
        <v/>
      </c>
      <c r="D44" s="844" t="n">
        <v>15181478906</v>
      </c>
      <c r="E44" s="844" t="n"/>
      <c r="F44" s="762" t="n"/>
      <c r="G44" s="762" t="n"/>
      <c r="H44" s="762" t="n"/>
      <c r="I44" s="762" t="n"/>
      <c r="J44" s="762" t="n"/>
      <c r="K44" s="762" t="n"/>
      <c r="L44" s="762" t="n"/>
      <c r="M44" s="762" t="n"/>
      <c r="N44" s="762" t="n"/>
      <c r="O44" s="762" t="n"/>
      <c r="P44" s="248" t="n"/>
    </row>
    <row r="45" customFormat="1" s="247">
      <c r="B45" s="246" t="n"/>
      <c r="C45" s="344" t="inlineStr">
        <is>
          <t xml:space="preserve">VALOR </t>
        </is>
      </c>
      <c r="D45" s="822">
        <f>IFERROR(IF($E$17=1,D43/D44,IF($E$17=2,D43,"")),"")</f>
        <v/>
      </c>
      <c r="E45" s="822">
        <f>IFERROR(IF($E$17=1,E43/E44,IF($E$17=2,E43,"")),"")</f>
        <v/>
      </c>
      <c r="F45" s="265">
        <f>IFERROR(IF($E$17=1,F43/F44,IF($E$17=2,F43,"")),"")</f>
        <v/>
      </c>
      <c r="G45" s="265">
        <f>IFERROR(IF($E$17=1,G43/G44,IF($E$17=2,G43,"")),"")</f>
        <v/>
      </c>
      <c r="H45" s="265">
        <f>IFERROR(IF($E$17=1,H43/H44,IF($E$17=2,H43,"")),"")</f>
        <v/>
      </c>
      <c r="I45" s="265">
        <f>IFERROR(IF($E$17=1,I43/I44,IF($E$17=2,I43,"")),"")</f>
        <v/>
      </c>
      <c r="J45" s="265">
        <f>IFERROR(IF($E$17=1,J43/J44,IF($E$17=2,J43,"")),"")</f>
        <v/>
      </c>
      <c r="K45" s="265">
        <f>IFERROR(IF($E$17=1,K43/K44,IF($E$17=2,K43,"")),"")</f>
        <v/>
      </c>
      <c r="L45" s="265">
        <f>IFERROR(IF($E$17=1,L43/L44,IF($E$17=2,L43,"")),"")</f>
        <v/>
      </c>
      <c r="M45" s="265">
        <f>IFERROR(IF($E$17=1,M43/M44,IF($E$17=2,M43,"")),"")</f>
        <v/>
      </c>
      <c r="N45" s="265">
        <f>IFERROR(IF($E$17=1,N43/N44,IF($E$17=2,N43,"")),"")</f>
        <v/>
      </c>
      <c r="O45" s="265">
        <f>IFERROR(IF($E$17=1,O43/O44,IF($E$17=2,O43,"")),"")</f>
        <v/>
      </c>
      <c r="P45" s="246" t="n"/>
    </row>
    <row r="46" customFormat="1" s="247">
      <c r="B46" s="246" t="n"/>
      <c r="C46" s="347" t="inlineStr">
        <is>
          <t>META PONDERADA</t>
        </is>
      </c>
      <c r="D46"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46" s="265">
        <f>IF(AND(N23="ANUAL",J23="MENSUAL"),N17/12+D46,IF(AND(N23="ANUAL",J23="TRIMESTRAL"),N17/4+D46,IF(AND(N23="ANUAL",J23="SEMESTRAL"),N17/2+D46,IF(AND(N23="SEMESTRAL",J23="MENSUAL"),N17/6+D46,IF(AND(N23="SEMESTRAL",J23="TRIMESTRAL"),N17/2+D46,IF(AND(N23="SEMESTRAL",J23="SEMESTRAL"),N17,IF(AND(N23="TRIMESTRAL",J23="MENSUAL"),N17/3+D46,IF(AND(N23="TRIMESTRAL",J23="TRIMESTRAL"),N17,IF(AND(N23="MENSUAL",J23="MENSUAL"),N17,"")))))))))</f>
        <v/>
      </c>
      <c r="F46" s="265">
        <f>IF(AND(N23="ANUAL",J23="MENSUAL"),N17/12+E46,IF(AND(N23="ANUAL",J23="TRIMESTRAL"),N17/4+E46,IF(AND(N23="SEMESTRAL",J23="MENSUAL"),N17/6+E46,IF(AND(N23="SEMESTRAL",J23="TRIMESTRAL"),N17/2,IF(AND(N23="TRIMESTRAL",J23="MENSUAL"),N17/3+E46,IF(AND(N23="TRIMESTRAL",J23="TRIMESTRAL"),N17,IF(AND(N23="MENSUAL",J23="MENSUAL"),N17,"")))))))</f>
        <v/>
      </c>
      <c r="G46" s="265">
        <f>IF(AND(N23="ANUAL",J23="MENSUAL"),N17/12+F46,IF(AND(N23="ANUAL",J23="TRIMESTRAL"),N17/4+F46,IF(AND(N23="SEMESTRAL",J23="MENSUAL"),N17/6+F46,IF(AND(N23="SEMESTRAL",J23="TRIMESTRAL"),N17/2+F46,IF(AND(N23="TRIMESTRAL",J23="MENSUAL"),N17/3,IF(AND(N23="TRIMESTRAL",J23="TRIMESTRAL"),N17,IF(AND(N23="MENSUAL",J23="MENSUAL"),N17,"")))))))</f>
        <v/>
      </c>
      <c r="H46" s="265">
        <f>IF(AND($N$23="ANUAL",$J$23="MENSUAL"),$N$17/12+G46,IF(AND(N23="SEMESTRAL",J23="MENSUAL"),N17/6+G46,IF(AND(N23="TRIMESTRAL",J23="MENSUAL"),N17/3+G46,IF(AND(N23="MENSUAL",J23="MENSUAL"),N17,""))))</f>
        <v/>
      </c>
      <c r="I46" s="265">
        <f>IF(AND($N$23="ANUAL",$J$23="MENSUAL"),$N$17/12+H46,IF(AND(N23="SEMESTRAL",J23="MENSUAL"),N17/6+H46,IF(AND(N23="TRIMESTRAL",J23="MENSUAL"),N17/3+H46,IF(AND(N23="MENSUAL",J23="MENSUAL"),N17,""))))</f>
        <v/>
      </c>
      <c r="J46" s="265">
        <f>IF(AND($N$23="ANUAL",$J$23="MENSUAL"),$N$17/12+I46,IF(AND(N23="SEMESTRAL",J23="MENSUAL"),N17/6,IF(AND(N23="TRIMESTRAL",J23="MENSUAL"),N17/3,IF(AND(N23="MENSUAL",J23="MENSUAL"),N17,""))))</f>
        <v/>
      </c>
      <c r="K46" s="265">
        <f>IF(AND($N$23="ANUAL",$J$23="MENSUAL"),$N$17/12+J46,IF(AND(N23="SEMESTRAL",J23="MENSUAL"),N17/6+J46,IF(AND(N23="TRIMESTRAL",J23="MENSUAL"),N17/3+J46,IF(AND(N23="MENSUAL",J23="MENSUAL"),N17,""))))</f>
        <v/>
      </c>
      <c r="L46" s="265">
        <f>IF(AND($N$23="ANUAL",$J$23="MENSUAL"),$N$17/12+K46,IF(AND(N23="SEMESTRAL",J23="MENSUAL"),N17/6+K46,IF(AND(N23="TRIMESTRAL",J23="MENSUAL"),N17/3+K46,IF(AND(N23="MENSUAL",J23="MENSUAL"),N17,""))))</f>
        <v/>
      </c>
      <c r="M46" s="265">
        <f>IF(AND($N$23="ANUAL",$J$23="MENSUAL"),$N$17/12+L46,IF(AND(N23="SEMESTRAL",J23="MENSUAL"),N17/6+L46,IF(AND(N23="TRIMESTRAL",J23="MENSUAL"),N17/3,IF(AND(N23="MENSUAL",J23="MENSUAL"),N17,""))))</f>
        <v/>
      </c>
      <c r="N46" s="265">
        <f>IF(AND($N$23="ANUAL",$J$23="MENSUAL"),$N$17/12+M46,IF(AND(N23="SEMESTRAL",J23="MENSUAL"),N17/6+M46,IF(AND(N23="TRIMESTRAL",J23="MENSUAL"),N17/3+M46,IF(AND(N23="MENSUAL",J23="MENSUAL"),N17,""))))</f>
        <v/>
      </c>
      <c r="O46" s="265">
        <f>IF(AND($N$23="ANUAL",$J$23="MENSUAL"),$N$17/12+N46,IF(AND(N23="SEMESTRAL",J23="MENSUAL"),N17/6+N46,IF(AND(N23="TRIMESTRAL",J23="MENSUAL"),N17/3+N46,IF(AND(N23="MENSUAL",J23="MENSUAL"),N17,""))))</f>
        <v/>
      </c>
      <c r="P46" s="246" t="n"/>
    </row>
    <row r="47" customFormat="1" s="247">
      <c r="B47" s="246" t="n"/>
      <c r="C47" s="319" t="n"/>
      <c r="D47" s="319" t="n"/>
      <c r="E47" s="319" t="n"/>
      <c r="F47" s="319" t="n"/>
      <c r="G47" s="319" t="n"/>
      <c r="H47" s="319" t="n"/>
      <c r="I47" s="319" t="n"/>
      <c r="J47" s="319" t="n"/>
      <c r="K47" s="319" t="n"/>
      <c r="L47" s="319" t="n"/>
      <c r="M47" s="319" t="n"/>
      <c r="N47" s="319" t="n"/>
      <c r="O47" s="319" t="n"/>
      <c r="P47" s="246" t="n"/>
    </row>
    <row r="48" customFormat="1" s="317">
      <c r="A48" s="316" t="n"/>
      <c r="B48" s="318" t="n"/>
      <c r="C48" s="779" t="inlineStr">
        <is>
          <t>NIVEL DE SEGREGACIÓN *</t>
        </is>
      </c>
      <c r="D48" s="805" t="n"/>
      <c r="E48" s="805" t="n"/>
      <c r="F48" s="805" t="n"/>
      <c r="G48" s="805" t="n"/>
      <c r="H48" s="805" t="n"/>
      <c r="I48" s="805" t="n"/>
      <c r="J48" s="805" t="n"/>
      <c r="K48" s="805" t="n"/>
      <c r="L48" s="805" t="n"/>
      <c r="M48" s="805" t="n"/>
      <c r="N48" s="805" t="n"/>
      <c r="O48" s="800" t="n"/>
      <c r="P48" s="318" t="n"/>
      <c r="Q48" s="316" t="n"/>
      <c r="R48" s="316" t="n"/>
      <c r="S48" s="316" t="n"/>
      <c r="T48" s="316" t="n"/>
      <c r="U48" s="316" t="n"/>
      <c r="V48" s="316" t="n"/>
      <c r="W48" s="316" t="n"/>
      <c r="X48" s="316" t="n"/>
      <c r="Y48" s="316" t="n"/>
      <c r="Z48" s="316" t="n"/>
      <c r="AA48" s="316" t="n"/>
      <c r="AB48" s="316" t="n"/>
    </row>
    <row r="49" customFormat="1" s="317">
      <c r="A49" s="316" t="n"/>
      <c r="B49" s="318" t="n"/>
      <c r="C49" s="781" t="inlineStr">
        <is>
          <t>UNIDAD SEGREGADA (Ej. Facultad, Programa Académico, Área)</t>
        </is>
      </c>
      <c r="D49" s="820" t="n"/>
      <c r="E49" s="820" t="n"/>
      <c r="F49" s="821" t="n"/>
      <c r="G49" s="781" t="inlineStr">
        <is>
          <t>RESULTADO</t>
        </is>
      </c>
      <c r="H49" s="820" t="n"/>
      <c r="I49" s="820" t="n"/>
      <c r="J49" s="821" t="n"/>
      <c r="K49" s="781" t="inlineStr">
        <is>
          <t>ANALISIS DE DATOS SEGREGADO</t>
        </is>
      </c>
      <c r="L49" s="820" t="n"/>
      <c r="M49" s="820" t="n"/>
      <c r="N49" s="820" t="n"/>
      <c r="O49" s="821" t="n"/>
      <c r="P49" s="318" t="n"/>
      <c r="Q49" s="316" t="n"/>
      <c r="R49" s="316" t="n"/>
      <c r="S49" s="316" t="n"/>
      <c r="T49" s="316" t="n"/>
      <c r="U49" s="316" t="n"/>
      <c r="V49" s="316" t="n"/>
      <c r="W49" s="316" t="n"/>
      <c r="X49" s="316" t="n"/>
      <c r="Y49" s="316" t="n"/>
      <c r="Z49" s="316" t="n"/>
      <c r="AA49" s="316" t="n"/>
      <c r="AB49" s="316" t="n"/>
    </row>
    <row r="50" customFormat="1" s="317">
      <c r="A50" s="316" t="n"/>
      <c r="B50" s="318" t="n"/>
      <c r="C50" s="785" t="n"/>
      <c r="D50" s="820" t="n"/>
      <c r="E50" s="820" t="n"/>
      <c r="F50" s="821" t="n"/>
      <c r="G50" s="392" t="n"/>
      <c r="H50" s="820" t="n"/>
      <c r="I50" s="820" t="n"/>
      <c r="J50" s="821" t="n"/>
      <c r="K50" s="785" t="n"/>
      <c r="L50" s="820" t="n"/>
      <c r="M50" s="820" t="n"/>
      <c r="N50" s="820" t="n"/>
      <c r="O50" s="821" t="n"/>
      <c r="P50" s="318" t="n"/>
      <c r="Q50" s="316" t="n"/>
      <c r="R50" s="316" t="n"/>
      <c r="S50" s="316" t="n"/>
      <c r="T50" s="316" t="n"/>
      <c r="U50" s="316" t="n"/>
      <c r="V50" s="316" t="n"/>
      <c r="W50" s="316" t="n"/>
      <c r="X50" s="316" t="n"/>
      <c r="Y50" s="316" t="n"/>
      <c r="Z50" s="316" t="n"/>
      <c r="AA50" s="316" t="n"/>
      <c r="AB50" s="316" t="n"/>
    </row>
    <row r="51" customFormat="1" s="317">
      <c r="A51" s="316" t="n"/>
      <c r="B51" s="318" t="n"/>
      <c r="C51" s="785" t="n"/>
      <c r="D51" s="820" t="n"/>
      <c r="E51" s="820" t="n"/>
      <c r="F51" s="821" t="n"/>
      <c r="G51" s="392" t="n"/>
      <c r="H51" s="820" t="n"/>
      <c r="I51" s="820" t="n"/>
      <c r="J51" s="821" t="n"/>
      <c r="K51" s="785" t="n"/>
      <c r="L51" s="820" t="n"/>
      <c r="M51" s="820" t="n"/>
      <c r="N51" s="820" t="n"/>
      <c r="O51" s="821" t="n"/>
      <c r="P51" s="318" t="n"/>
      <c r="Q51" s="316" t="n"/>
      <c r="R51" s="316" t="n"/>
      <c r="S51" s="316" t="n"/>
      <c r="T51" s="316" t="n"/>
      <c r="U51" s="316" t="n"/>
      <c r="V51" s="316" t="n"/>
      <c r="W51" s="316" t="n"/>
      <c r="X51" s="316" t="n"/>
      <c r="Y51" s="316" t="n"/>
      <c r="Z51" s="316" t="n"/>
      <c r="AA51" s="316" t="n"/>
      <c r="AB51" s="316" t="n"/>
    </row>
    <row r="52" customFormat="1" s="317">
      <c r="A52" s="316" t="n"/>
      <c r="B52" s="318" t="n"/>
      <c r="C52" s="785" t="n"/>
      <c r="D52" s="820" t="n"/>
      <c r="E52" s="820" t="n"/>
      <c r="F52" s="821" t="n"/>
      <c r="G52" s="392" t="n"/>
      <c r="H52" s="820" t="n"/>
      <c r="I52" s="820" t="n"/>
      <c r="J52" s="821" t="n"/>
      <c r="K52" s="785" t="n"/>
      <c r="L52" s="820" t="n"/>
      <c r="M52" s="820" t="n"/>
      <c r="N52" s="820" t="n"/>
      <c r="O52" s="821" t="n"/>
      <c r="P52" s="318" t="n"/>
      <c r="Q52" s="316" t="n"/>
      <c r="R52" s="316" t="n"/>
      <c r="S52" s="316" t="n"/>
      <c r="T52" s="316" t="n"/>
      <c r="U52" s="316" t="n"/>
      <c r="V52" s="316" t="n"/>
      <c r="W52" s="316" t="n"/>
      <c r="X52" s="316" t="n"/>
      <c r="Y52" s="316" t="n"/>
      <c r="Z52" s="316" t="n"/>
      <c r="AA52" s="316" t="n"/>
      <c r="AB52" s="316" t="n"/>
    </row>
    <row r="53" customFormat="1" s="317">
      <c r="A53" s="316" t="n"/>
      <c r="B53" s="318" t="n"/>
      <c r="C53" s="785" t="n"/>
      <c r="D53" s="820" t="n"/>
      <c r="E53" s="820" t="n"/>
      <c r="F53" s="821" t="n"/>
      <c r="G53" s="785" t="n"/>
      <c r="H53" s="820" t="n"/>
      <c r="I53" s="820" t="n"/>
      <c r="J53" s="821" t="n"/>
      <c r="K53" s="785" t="n"/>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785"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785"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8" t="n"/>
      <c r="D56" s="812" t="n"/>
      <c r="E56" s="812" t="n"/>
      <c r="F56" s="812" t="n"/>
      <c r="G56" s="788" t="n"/>
      <c r="H56" s="812" t="n"/>
      <c r="I56" s="812" t="n"/>
      <c r="J56" s="812" t="n"/>
      <c r="K56" s="788" t="n"/>
      <c r="L56" s="812" t="n"/>
      <c r="M56" s="812" t="n"/>
      <c r="N56" s="812" t="n"/>
      <c r="O56" s="812" t="n"/>
      <c r="P56" s="318" t="n"/>
      <c r="Q56" s="316" t="n"/>
      <c r="R56" s="316" t="n"/>
      <c r="S56" s="316" t="n"/>
      <c r="T56" s="316" t="n"/>
      <c r="U56" s="316" t="n"/>
      <c r="V56" s="316" t="n"/>
      <c r="W56" s="316" t="n"/>
      <c r="X56" s="316" t="n"/>
      <c r="Y56" s="316" t="n"/>
      <c r="Z56" s="316" t="n"/>
      <c r="AA56" s="316" t="n"/>
      <c r="AB56" s="316" t="n"/>
    </row>
    <row r="57" customFormat="1" s="317">
      <c r="A57" s="316" t="n"/>
      <c r="B57" s="318" t="n"/>
      <c r="C57" s="349" t="n"/>
      <c r="D57" s="350" t="n"/>
      <c r="E57" s="350" t="n"/>
      <c r="F57" s="350" t="n"/>
      <c r="G57" s="350" t="n"/>
      <c r="H57" s="350" t="n"/>
      <c r="I57" s="350" t="n"/>
      <c r="J57" s="350" t="n"/>
      <c r="K57" s="350" t="n"/>
      <c r="L57" s="350" t="n"/>
      <c r="M57" s="350" t="n"/>
      <c r="N57" s="350" t="n"/>
      <c r="O57" s="350" t="n"/>
      <c r="P57" s="318" t="n"/>
      <c r="Q57" s="316" t="n"/>
      <c r="R57" s="316" t="n"/>
      <c r="S57" s="316" t="n"/>
      <c r="T57" s="316" t="n"/>
      <c r="U57" s="316" t="n"/>
      <c r="V57" s="316" t="n"/>
      <c r="W57" s="316" t="n"/>
      <c r="X57" s="316" t="n"/>
      <c r="Y57" s="316" t="n"/>
      <c r="Z57" s="316" t="n"/>
      <c r="AA57" s="316" t="n"/>
      <c r="AB57" s="316" t="n"/>
    </row>
    <row r="58" customFormat="1" s="317">
      <c r="A58" s="316" t="n"/>
      <c r="B58" s="318" t="n"/>
      <c r="C58" s="349" t="n"/>
      <c r="D58" s="350" t="n"/>
      <c r="E58" s="350" t="n"/>
      <c r="F58" s="350" t="n"/>
      <c r="G58" s="350" t="n"/>
      <c r="H58" s="350" t="n"/>
      <c r="I58" s="350" t="n"/>
      <c r="J58" s="350" t="n"/>
      <c r="K58" s="350" t="n"/>
      <c r="L58" s="350" t="n"/>
      <c r="M58" s="350" t="n"/>
      <c r="N58" s="350" t="n"/>
      <c r="O58" s="350" t="n"/>
      <c r="P58" s="318" t="n"/>
      <c r="Q58" s="316" t="n"/>
      <c r="R58" s="316" t="n"/>
      <c r="S58" s="316" t="n"/>
      <c r="T58" s="316" t="n"/>
      <c r="U58" s="316" t="n"/>
      <c r="V58" s="316" t="n"/>
      <c r="W58" s="316" t="n"/>
      <c r="X58" s="316" t="n"/>
      <c r="Y58" s="316" t="n"/>
      <c r="Z58" s="316" t="n"/>
      <c r="AA58" s="316" t="n"/>
      <c r="AB58" s="316" t="n"/>
    </row>
    <row r="59" customFormat="1" s="317">
      <c r="A59" s="316" t="n"/>
      <c r="B59" s="318" t="n"/>
      <c r="C59" s="349" t="n"/>
      <c r="D59" s="350" t="n"/>
      <c r="E59" s="350" t="n"/>
      <c r="F59" s="350" t="n"/>
      <c r="G59" s="350" t="n"/>
      <c r="H59" s="350" t="n"/>
      <c r="I59" s="350" t="n"/>
      <c r="J59" s="350" t="n"/>
      <c r="K59" s="350" t="n"/>
      <c r="L59" s="350" t="n"/>
      <c r="M59" s="350" t="n"/>
      <c r="N59" s="350" t="n"/>
      <c r="O59" s="350" t="n"/>
      <c r="P59" s="318" t="n"/>
      <c r="Q59" s="316" t="n"/>
      <c r="R59" s="316" t="n"/>
      <c r="S59" s="316" t="n"/>
      <c r="T59" s="316" t="n"/>
      <c r="U59" s="316" t="n"/>
      <c r="V59" s="316" t="n"/>
      <c r="W59" s="316" t="n"/>
      <c r="X59" s="316" t="n"/>
      <c r="Y59" s="316" t="n"/>
      <c r="Z59" s="316" t="n"/>
      <c r="AA59" s="316" t="n"/>
      <c r="AB59" s="316" t="n"/>
    </row>
    <row r="60">
      <c r="D60" s="176" t="n"/>
      <c r="E60" s="176" t="n"/>
      <c r="F60" s="176" t="n"/>
      <c r="G60" s="176" t="n"/>
      <c r="H60" s="176" t="n"/>
      <c r="I60" s="176" t="n"/>
      <c r="J60" s="176" t="n"/>
      <c r="K60" s="176" t="n"/>
      <c r="L60" s="176" t="n"/>
      <c r="M60" s="176" t="n"/>
    </row>
    <row r="61">
      <c r="D61" s="176" t="n"/>
      <c r="E61" s="176" t="n"/>
      <c r="F61" s="176" t="n"/>
      <c r="G61" s="176" t="n"/>
      <c r="H61" s="176" t="n"/>
      <c r="I61" s="176" t="n"/>
      <c r="J61" s="176" t="n"/>
      <c r="K61" s="176" t="n"/>
      <c r="L61" s="176" t="n"/>
      <c r="M61" s="176" t="n"/>
    </row>
    <row r="62" customFormat="1" s="260">
      <c r="C62" s="259" t="n"/>
      <c r="D62" s="176" t="n"/>
      <c r="E62" s="176" t="n"/>
      <c r="F62" s="176" t="n"/>
      <c r="G62" s="176" t="n"/>
      <c r="H62" s="176" t="n"/>
      <c r="I62" s="176" t="n"/>
      <c r="J62" s="176" t="n"/>
      <c r="K62" s="176" t="n"/>
      <c r="L62" s="176" t="n"/>
      <c r="M62" s="176" t="n"/>
      <c r="N62" s="259" t="n"/>
      <c r="O62" s="259" t="n"/>
    </row>
    <row r="63" customFormat="1" s="260">
      <c r="C63" s="259" t="n"/>
      <c r="D63" s="176" t="n"/>
      <c r="E63" s="176" t="n"/>
      <c r="F63" s="176" t="n"/>
      <c r="G63" s="176" t="n"/>
      <c r="H63" s="176" t="n"/>
      <c r="I63" s="176" t="n"/>
      <c r="J63" s="176" t="n"/>
      <c r="K63" s="176" t="n"/>
      <c r="L63" s="176" t="n"/>
      <c r="M63" s="176" t="n"/>
      <c r="N63" s="259" t="n"/>
      <c r="O63" s="259" t="n"/>
    </row>
    <row r="64" customFormat="1" s="260">
      <c r="C64" s="259" t="n"/>
      <c r="D64" s="176" t="n"/>
      <c r="E64" s="176" t="n"/>
      <c r="F64" s="176" t="n"/>
      <c r="G64" s="176" t="n"/>
      <c r="H64" s="176" t="n"/>
      <c r="I64" s="176" t="n"/>
      <c r="J64" s="176" t="n"/>
      <c r="K64" s="176" t="n"/>
      <c r="L64" s="176" t="n"/>
      <c r="M64" s="176" t="n"/>
      <c r="N64" s="259" t="n"/>
      <c r="O64" s="259" t="n"/>
    </row>
    <row r="65" customFormat="1" s="260">
      <c r="C65" s="259" t="n"/>
      <c r="D65" s="176" t="n"/>
      <c r="E65" s="176" t="n"/>
      <c r="F65" s="176" t="n"/>
      <c r="G65" s="176" t="n"/>
      <c r="H65" s="176" t="n"/>
      <c r="I65" s="176" t="n"/>
      <c r="J65" s="176" t="n"/>
      <c r="K65" s="176" t="n"/>
      <c r="L65" s="176" t="n"/>
      <c r="M65" s="176" t="n"/>
      <c r="N65" s="259" t="n"/>
      <c r="O65" s="259" t="n"/>
    </row>
    <row r="66" customFormat="1" s="260">
      <c r="C66" s="259" t="n"/>
      <c r="D66" s="176" t="n"/>
      <c r="E66" s="176" t="n"/>
      <c r="F66" s="176" t="n"/>
      <c r="G66" s="176" t="n"/>
      <c r="H66" s="176" t="n"/>
      <c r="I66" s="176" t="n"/>
      <c r="J66" s="176" t="n"/>
      <c r="K66" s="176" t="n"/>
      <c r="L66" s="176" t="n"/>
      <c r="M66" s="176" t="n"/>
      <c r="N66" s="259" t="n"/>
      <c r="O66" s="259" t="n"/>
    </row>
    <row r="67" customFormat="1" s="260">
      <c r="C67" s="259" t="n"/>
      <c r="D67" s="176" t="n"/>
      <c r="E67" s="176" t="n"/>
      <c r="F67" s="176" t="n"/>
      <c r="G67" s="176" t="n"/>
      <c r="H67" s="176" t="n"/>
      <c r="I67" s="176" t="n"/>
      <c r="J67" s="176" t="n"/>
      <c r="K67" s="176" t="n"/>
      <c r="L67" s="176" t="n"/>
      <c r="M67" s="176" t="n"/>
      <c r="N67" s="259" t="n"/>
      <c r="O67" s="259" t="n"/>
    </row>
    <row r="68" customFormat="1" s="260">
      <c r="C68" s="259" t="n"/>
      <c r="D68" s="176" t="n"/>
      <c r="E68" s="176" t="n"/>
      <c r="F68" s="176" t="n"/>
      <c r="G68" s="355" t="inlineStr">
        <is>
          <t>Estratégico</t>
        </is>
      </c>
      <c r="H68" s="262" t="n"/>
      <c r="I68" s="262" t="n"/>
      <c r="J68" s="355" t="inlineStr">
        <is>
          <t>Eficacia</t>
        </is>
      </c>
      <c r="K68" s="262" t="n"/>
      <c r="L68" s="262" t="n"/>
      <c r="M68" s="176" t="n"/>
      <c r="N68" s="259" t="n"/>
      <c r="O68" s="259" t="n"/>
    </row>
    <row r="69" customFormat="1" s="260">
      <c r="C69" s="259" t="n"/>
      <c r="D69" s="176" t="n"/>
      <c r="E69" s="176" t="n"/>
      <c r="F69" s="176" t="n"/>
      <c r="G69" s="355" t="inlineStr">
        <is>
          <t>Misional</t>
        </is>
      </c>
      <c r="H69" s="262" t="n"/>
      <c r="I69" s="262" t="n"/>
      <c r="J69" s="355" t="inlineStr">
        <is>
          <t>Eficiencia</t>
        </is>
      </c>
      <c r="K69" s="262" t="n"/>
      <c r="L69" s="262" t="n"/>
      <c r="M69" s="176" t="n"/>
      <c r="N69" s="259" t="n"/>
      <c r="O69" s="259" t="n"/>
    </row>
    <row r="70" customFormat="1" s="260">
      <c r="C70" s="259" t="n"/>
      <c r="D70" s="176" t="n"/>
      <c r="E70" s="176" t="n"/>
      <c r="F70" s="176" t="n"/>
      <c r="G70" s="355" t="inlineStr">
        <is>
          <t>Apoyo</t>
        </is>
      </c>
      <c r="H70" s="262" t="n"/>
      <c r="I70" s="262" t="n"/>
      <c r="J70" s="355" t="inlineStr">
        <is>
          <t>Acreditación</t>
        </is>
      </c>
      <c r="K70" s="262" t="n"/>
      <c r="L70" s="262" t="n"/>
      <c r="M70" s="176" t="n"/>
      <c r="N70" s="259" t="n"/>
      <c r="O70" s="259" t="n"/>
    </row>
    <row r="71" customFormat="1" s="260">
      <c r="C71" s="259" t="n"/>
      <c r="D71" s="176" t="n"/>
      <c r="E71" s="176" t="n"/>
      <c r="F71" s="176" t="n"/>
      <c r="G71" s="355" t="inlineStr">
        <is>
          <t>Seguimiento, Medición, Análisis y Evaluación</t>
        </is>
      </c>
      <c r="H71" s="262" t="n"/>
      <c r="I71" s="262" t="n"/>
      <c r="J71" s="355" t="inlineStr">
        <is>
          <t>Positiva</t>
        </is>
      </c>
      <c r="K71" s="262" t="n"/>
      <c r="L71" s="262" t="n"/>
      <c r="M71" s="176" t="n"/>
      <c r="N71" s="259" t="n"/>
      <c r="O71" s="259" t="n"/>
    </row>
    <row r="72" customFormat="1" s="260">
      <c r="C72" s="259" t="n"/>
      <c r="D72" s="176" t="n"/>
      <c r="E72" s="176" t="n"/>
      <c r="F72" s="176" t="n"/>
      <c r="G72" s="355" t="inlineStr">
        <is>
          <t>Todos</t>
        </is>
      </c>
      <c r="H72" s="262" t="n"/>
      <c r="I72" s="262" t="n"/>
      <c r="J72" s="355" t="inlineStr">
        <is>
          <t>Negativa</t>
        </is>
      </c>
      <c r="K72" s="262" t="n"/>
      <c r="L72" s="262" t="n"/>
      <c r="M72" s="176" t="n"/>
      <c r="N72" s="259" t="n"/>
      <c r="O72" s="259" t="n"/>
    </row>
    <row r="73" customFormat="1" s="260">
      <c r="C73" s="259" t="n"/>
      <c r="D73" s="176" t="n"/>
      <c r="E73" s="176" t="n"/>
      <c r="F73" s="176" t="n"/>
      <c r="G73" s="355" t="inlineStr">
        <is>
          <t>Direccionamiento Estratégico</t>
        </is>
      </c>
      <c r="H73" s="262" t="n"/>
      <c r="I73" s="262" t="n"/>
      <c r="J73" s="355" t="inlineStr">
        <is>
          <t>Por Unidad Regional</t>
        </is>
      </c>
      <c r="K73" s="262" t="n"/>
      <c r="L73" s="262" t="n"/>
      <c r="M73" s="176" t="n"/>
      <c r="N73" s="259" t="n"/>
      <c r="O73" s="259" t="n"/>
    </row>
    <row r="74" customFormat="1" s="260">
      <c r="C74" s="259" t="n"/>
      <c r="D74" s="176" t="n"/>
      <c r="E74" s="176" t="n"/>
      <c r="F74" s="176" t="n"/>
      <c r="G74" s="355" t="inlineStr">
        <is>
          <t>Planeación Institucional</t>
        </is>
      </c>
      <c r="H74" s="262" t="n"/>
      <c r="I74" s="262" t="n"/>
      <c r="J74" s="355" t="inlineStr">
        <is>
          <t>Por Facultad</t>
        </is>
      </c>
      <c r="K74" s="262" t="n"/>
      <c r="L74" s="262" t="n"/>
      <c r="M74" s="176" t="n"/>
      <c r="N74" s="259" t="n"/>
      <c r="O74" s="259" t="n"/>
    </row>
    <row r="75" customFormat="1" s="260">
      <c r="C75" s="259" t="n"/>
      <c r="D75" s="176" t="n"/>
      <c r="E75" s="176" t="n"/>
      <c r="F75" s="176" t="n"/>
      <c r="G75" s="355" t="inlineStr">
        <is>
          <t>Proyectos Especiales y Relaciones Interinstitucionales</t>
        </is>
      </c>
      <c r="H75" s="262" t="n"/>
      <c r="I75" s="262" t="n"/>
      <c r="J75" s="355" t="inlineStr">
        <is>
          <t>Por Programa Académico</t>
        </is>
      </c>
      <c r="K75" s="262" t="n"/>
      <c r="L75" s="262" t="n"/>
      <c r="M75" s="176" t="n"/>
      <c r="N75" s="259" t="n"/>
      <c r="O75" s="259" t="n"/>
    </row>
    <row r="76" customFormat="1" s="260">
      <c r="C76" s="259" t="n"/>
      <c r="D76" s="176" t="n"/>
      <c r="E76" s="176" t="n"/>
      <c r="F76" s="176" t="n"/>
      <c r="G76" s="355" t="inlineStr">
        <is>
          <t>Sistemas Integrados</t>
        </is>
      </c>
      <c r="H76" s="262" t="n"/>
      <c r="I76" s="262" t="n"/>
      <c r="J76" s="355" t="inlineStr">
        <is>
          <t>Por área</t>
        </is>
      </c>
      <c r="K76" s="262" t="n"/>
      <c r="L76" s="262" t="n"/>
      <c r="M76" s="176" t="n"/>
      <c r="N76" s="259" t="n"/>
      <c r="O76" s="259" t="n"/>
    </row>
    <row r="77" customFormat="1" s="260">
      <c r="C77" s="259" t="n"/>
      <c r="D77" s="176" t="n"/>
      <c r="E77" s="176" t="n"/>
      <c r="F77" s="176" t="n"/>
      <c r="G77" s="355" t="inlineStr">
        <is>
          <t>Autoevaluación y Acreditación</t>
        </is>
      </c>
      <c r="H77" s="262" t="n"/>
      <c r="I77" s="262" t="n"/>
      <c r="J77" s="355" t="inlineStr">
        <is>
          <t>Por Laboratorio</t>
        </is>
      </c>
      <c r="K77" s="262" t="n"/>
      <c r="L77" s="262" t="n"/>
      <c r="M77" s="176" t="n"/>
      <c r="N77" s="259" t="n"/>
      <c r="O77" s="259" t="n"/>
    </row>
    <row r="78" customFormat="1" s="260">
      <c r="C78" s="259" t="n"/>
      <c r="D78" s="176" t="n"/>
      <c r="E78" s="176" t="n"/>
      <c r="F78" s="176" t="n"/>
      <c r="G78" s="355" t="inlineStr">
        <is>
          <t>Comunicaciones</t>
        </is>
      </c>
      <c r="H78" s="262" t="n"/>
      <c r="I78" s="262" t="n"/>
      <c r="J78" s="355" t="inlineStr">
        <is>
          <t>Otros</t>
        </is>
      </c>
      <c r="K78" s="262" t="n"/>
      <c r="L78" s="262" t="n"/>
      <c r="M78" s="176" t="n"/>
      <c r="N78" s="259" t="n"/>
      <c r="O78" s="259" t="n"/>
    </row>
    <row r="79" customFormat="1" s="260">
      <c r="C79" s="259" t="n"/>
      <c r="D79" s="176" t="n"/>
      <c r="E79" s="176" t="n"/>
      <c r="F79" s="176" t="n"/>
      <c r="G79" s="355" t="inlineStr">
        <is>
          <t>Formación y Aprendizaje</t>
        </is>
      </c>
      <c r="H79" s="262" t="n"/>
      <c r="I79" s="262" t="n"/>
      <c r="J79" s="355" t="inlineStr">
        <is>
          <t>No Aplica</t>
        </is>
      </c>
      <c r="K79" s="262" t="n"/>
      <c r="L79" s="262" t="n"/>
      <c r="M79" s="176" t="n"/>
      <c r="N79" s="259" t="n"/>
      <c r="O79" s="259" t="n"/>
    </row>
    <row r="80">
      <c r="D80" s="176" t="n"/>
      <c r="E80" s="176" t="n"/>
      <c r="F80" s="176" t="n"/>
      <c r="G80" s="355" t="inlineStr">
        <is>
          <t>Ciencia, Tecnología e Innovación</t>
        </is>
      </c>
      <c r="H80" s="262" t="n"/>
      <c r="I80" s="262" t="n"/>
      <c r="J80" s="262" t="n"/>
      <c r="K80" s="262" t="n"/>
      <c r="L80" s="262" t="n"/>
      <c r="M80" s="176" t="n"/>
    </row>
    <row r="81">
      <c r="D81" s="176" t="n"/>
      <c r="E81" s="176" t="n"/>
      <c r="F81" s="176" t="n"/>
      <c r="G81" s="355" t="inlineStr">
        <is>
          <t>Interacción Social Universitaria</t>
        </is>
      </c>
      <c r="H81" s="262" t="n"/>
      <c r="I81" s="262" t="n"/>
      <c r="J81" s="262" t="n"/>
      <c r="K81" s="262" t="n"/>
      <c r="L81" s="262" t="n"/>
      <c r="M81" s="176" t="n"/>
    </row>
    <row r="82">
      <c r="D82" s="176" t="n"/>
      <c r="E82" s="176" t="n"/>
      <c r="F82" s="176" t="n"/>
      <c r="G82" s="355" t="inlineStr">
        <is>
          <t>Bienestar Universitario</t>
        </is>
      </c>
      <c r="H82" s="262" t="n"/>
      <c r="I82" s="262" t="n"/>
      <c r="J82" s="262" t="n"/>
      <c r="K82" s="262" t="n"/>
      <c r="L82" s="262" t="n"/>
      <c r="M82" s="176" t="n"/>
    </row>
    <row r="83">
      <c r="D83" s="176" t="n"/>
      <c r="E83" s="176" t="n"/>
      <c r="F83" s="176" t="n"/>
      <c r="G83" s="355" t="inlineStr">
        <is>
          <t>Admisiones y Registro</t>
        </is>
      </c>
      <c r="H83" s="262" t="n"/>
      <c r="I83" s="262" t="n"/>
      <c r="J83" s="262" t="n"/>
      <c r="K83" s="262" t="n"/>
      <c r="L83" s="262" t="n"/>
      <c r="M83" s="176" t="n"/>
    </row>
    <row r="84">
      <c r="D84" s="176" t="n"/>
      <c r="E84" s="176" t="n"/>
      <c r="F84" s="176" t="n"/>
      <c r="G84" s="355" t="inlineStr">
        <is>
          <t>Graduados</t>
        </is>
      </c>
      <c r="H84" s="262" t="n"/>
      <c r="I84" s="262" t="n"/>
      <c r="J84" s="262" t="n"/>
      <c r="K84" s="262" t="n"/>
      <c r="L84" s="262" t="n"/>
      <c r="M84" s="176" t="n"/>
    </row>
    <row r="85">
      <c r="D85" s="176" t="n"/>
      <c r="E85" s="176" t="n"/>
      <c r="F85" s="176" t="n"/>
      <c r="G85" s="355" t="inlineStr">
        <is>
          <t>Dialogando con el Mundo</t>
        </is>
      </c>
      <c r="H85" s="262" t="n"/>
      <c r="I85" s="262" t="n"/>
      <c r="J85" s="262" t="n"/>
      <c r="K85" s="262" t="n"/>
      <c r="L85" s="262" t="n"/>
      <c r="M85" s="176" t="n"/>
    </row>
    <row r="86">
      <c r="D86" s="176" t="n"/>
      <c r="E86" s="176" t="n"/>
      <c r="F86" s="176" t="n"/>
      <c r="G86" s="355" t="inlineStr">
        <is>
          <t>Talento Humano</t>
        </is>
      </c>
      <c r="H86" s="262" t="n"/>
      <c r="I86" s="262" t="n"/>
      <c r="J86" s="262" t="n"/>
      <c r="K86" s="262" t="n"/>
      <c r="L86" s="262" t="n"/>
      <c r="M86" s="176" t="n"/>
    </row>
    <row r="87">
      <c r="G87" s="355" t="inlineStr">
        <is>
          <t>Jurídica</t>
        </is>
      </c>
      <c r="H87" s="262" t="n"/>
      <c r="I87" s="262" t="n"/>
      <c r="J87" s="262" t="n"/>
      <c r="K87" s="262" t="n"/>
      <c r="L87" s="262" t="n"/>
    </row>
    <row r="88">
      <c r="G88" s="355" t="inlineStr">
        <is>
          <t>Financiera</t>
        </is>
      </c>
      <c r="H88" s="262" t="n"/>
      <c r="I88" s="262" t="n"/>
      <c r="J88" s="262" t="n"/>
      <c r="K88" s="262" t="n"/>
      <c r="L88" s="262" t="n"/>
    </row>
    <row r="89">
      <c r="G89" s="355" t="inlineStr">
        <is>
          <t>Sistemas y Tecnología</t>
        </is>
      </c>
      <c r="H89" s="262" t="n"/>
      <c r="I89" s="262" t="n"/>
      <c r="J89" s="262" t="n"/>
      <c r="K89" s="262" t="n"/>
      <c r="L89" s="262" t="n"/>
    </row>
    <row r="90">
      <c r="G90" s="355" t="inlineStr">
        <is>
          <t>Bienes y Servicios</t>
        </is>
      </c>
      <c r="H90" s="262" t="n"/>
      <c r="I90" s="262" t="n"/>
      <c r="J90" s="262" t="n"/>
    </row>
    <row r="91">
      <c r="G91" s="355" t="inlineStr">
        <is>
          <t>Documental</t>
        </is>
      </c>
      <c r="H91" s="262" t="n"/>
      <c r="I91" s="262" t="n"/>
      <c r="J91" s="262" t="n"/>
    </row>
    <row r="92">
      <c r="G92" s="355" t="inlineStr">
        <is>
          <t>Apoyo Académico</t>
        </is>
      </c>
      <c r="H92" s="262" t="n"/>
      <c r="I92" s="262" t="n"/>
      <c r="J92" s="262" t="n"/>
    </row>
    <row r="93">
      <c r="G93" s="355" t="inlineStr">
        <is>
          <t>Control Interno</t>
        </is>
      </c>
      <c r="H93" s="262" t="n"/>
      <c r="I93" s="262" t="n"/>
      <c r="J93" s="262" t="n"/>
    </row>
    <row r="94">
      <c r="G94" s="355" t="inlineStr">
        <is>
          <t>Control Disciplinario</t>
        </is>
      </c>
      <c r="H94" s="262" t="n"/>
      <c r="I94" s="262" t="n"/>
      <c r="J94" s="262" t="n"/>
    </row>
    <row r="95">
      <c r="G95" s="355" t="inlineStr">
        <is>
          <t>Servicio de Atención al Ciudadano</t>
        </is>
      </c>
    </row>
  </sheetData>
  <sheetProtection selectLockedCells="0" selectUnlockedCells="0" algorithmName="SHA-512" sheet="1" objects="1" insertRows="1" insertHyperlinks="1" autoFilter="1" scenarios="1" formatColumns="1" deleteColumns="1" insertColumns="1" pivotTables="1" deleteRows="1" formatCells="1" saltValue="ZT1JkevnKMLkqq6g3m463A==" formatRows="1" sort="1" spinCount="100000" hashValue="ddJrqkCp/H9+yuXEJ6khrVrtaCrn4yHwSw1c2MPycF9MPll0cz4dmrx1borTewg7ZlKIQUxhgo17QKMIxHnnuA=="/>
  <mergeCells count="84">
    <mergeCell ref="C52:F52"/>
    <mergeCell ref="L17:M17"/>
    <mergeCell ref="G55:J55"/>
    <mergeCell ref="C48:O48"/>
    <mergeCell ref="K54:O54"/>
    <mergeCell ref="K55:O55"/>
    <mergeCell ref="K51:O51"/>
    <mergeCell ref="B2:C4"/>
    <mergeCell ref="C15:O15"/>
    <mergeCell ref="K56:O56"/>
    <mergeCell ref="J32:O36"/>
    <mergeCell ref="J20:K22"/>
    <mergeCell ref="E6:L6"/>
    <mergeCell ref="C26:O26"/>
    <mergeCell ref="C54:F54"/>
    <mergeCell ref="C17:D17"/>
    <mergeCell ref="C50:F50"/>
    <mergeCell ref="C41:O41"/>
    <mergeCell ref="C16:O16"/>
    <mergeCell ref="G53:J53"/>
    <mergeCell ref="C56:F56"/>
    <mergeCell ref="M5:O5"/>
    <mergeCell ref="J28:O30"/>
    <mergeCell ref="L23:M24"/>
    <mergeCell ref="N23:O24"/>
    <mergeCell ref="C14:D14"/>
    <mergeCell ref="E14:O14"/>
    <mergeCell ref="M6:O6"/>
    <mergeCell ref="C20:D22"/>
    <mergeCell ref="E12:H12"/>
    <mergeCell ref="H17:I17"/>
    <mergeCell ref="K12:O12"/>
    <mergeCell ref="E24:G24"/>
    <mergeCell ref="G49:J49"/>
    <mergeCell ref="E17:G17"/>
    <mergeCell ref="L20:O20"/>
    <mergeCell ref="E18:F18"/>
    <mergeCell ref="K49:O49"/>
    <mergeCell ref="J27:O27"/>
    <mergeCell ref="P27:P28"/>
    <mergeCell ref="C53:F53"/>
    <mergeCell ref="P17:P18"/>
    <mergeCell ref="E7:L8"/>
    <mergeCell ref="J31:O31"/>
    <mergeCell ref="G19:K19"/>
    <mergeCell ref="E13:O13"/>
    <mergeCell ref="C27:I39"/>
    <mergeCell ref="N17:O17"/>
    <mergeCell ref="C12:D12"/>
    <mergeCell ref="J23:K24"/>
    <mergeCell ref="C5:D8"/>
    <mergeCell ref="C23:D23"/>
    <mergeCell ref="J38:O38"/>
    <mergeCell ref="E23:G23"/>
    <mergeCell ref="L18:M19"/>
    <mergeCell ref="C51:F51"/>
    <mergeCell ref="E20:G22"/>
    <mergeCell ref="C24:D24"/>
    <mergeCell ref="G51:J51"/>
    <mergeCell ref="G54:J54"/>
    <mergeCell ref="M7:O7"/>
    <mergeCell ref="E5:L5"/>
    <mergeCell ref="H20:I22"/>
    <mergeCell ref="G50:J50"/>
    <mergeCell ref="C10:O11"/>
    <mergeCell ref="G56:J56"/>
    <mergeCell ref="C49:F49"/>
    <mergeCell ref="E19:F19"/>
    <mergeCell ref="G52:J52"/>
    <mergeCell ref="K50:O50"/>
    <mergeCell ref="M8:O8"/>
    <mergeCell ref="G18:K18"/>
    <mergeCell ref="I12:J12"/>
    <mergeCell ref="K52:O52"/>
    <mergeCell ref="C18:D19"/>
    <mergeCell ref="H23:I24"/>
    <mergeCell ref="J39:O39"/>
    <mergeCell ref="C55:F55"/>
    <mergeCell ref="N18:O19"/>
    <mergeCell ref="K53:O53"/>
    <mergeCell ref="C9:O9"/>
    <mergeCell ref="J37:O37"/>
    <mergeCell ref="C13:D13"/>
    <mergeCell ref="J17:K17"/>
  </mergeCells>
  <dataValidations count="5">
    <dataValidation sqref="E13:O13" showDropDown="0" showInputMessage="1" showErrorMessage="1" allowBlank="1" type="list">
      <formula1>$G$72:$G$95</formula1>
    </dataValidation>
    <dataValidation sqref="E12:H12" showDropDown="0" showInputMessage="1" showErrorMessage="1" allowBlank="1" type="list">
      <formula1>$G$68:$G$72</formula1>
    </dataValidation>
    <dataValidation sqref="J17:K17" showDropDown="0" showInputMessage="1" showErrorMessage="1" allowBlank="1" type="list">
      <formula1>$J$68:$J$70</formula1>
    </dataValidation>
    <dataValidation sqref="J20:K22" showDropDown="0" showInputMessage="1" showErrorMessage="1" allowBlank="1" type="list">
      <formula1>$J$73:$J$79</formula1>
    </dataValidation>
    <dataValidation sqref="E20:G22" showDropDown="0" showInputMessage="1" showErrorMessage="1" allowBlank="1" type="list">
      <formula1>$J$71:$J$72</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82.xml><?xml version="1.0" encoding="utf-8"?>
<worksheet xmlns="http://schemas.openxmlformats.org/spreadsheetml/2006/main">
  <sheetPr codeName="Hoja140">
    <tabColor rgb="FFEDE394"/>
    <outlinePr summaryBelow="1" summaryRight="1"/>
    <pageSetUpPr fitToPage="1"/>
  </sheetPr>
  <dimension ref="A1:AB103"/>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827" t="inlineStr">
        <is>
          <t>Seguimiento, Medición, Análisis y Evaluación</t>
        </is>
      </c>
      <c r="F12" s="828" t="n"/>
      <c r="G12" s="828" t="n"/>
      <c r="H12" s="829" t="n"/>
      <c r="I12" s="763" t="inlineStr">
        <is>
          <t>NOMBRE DEL INDICADOR</t>
        </is>
      </c>
      <c r="J12" s="802" t="n"/>
      <c r="K12" s="463" t="inlineStr">
        <is>
          <t xml:space="preserve">Nivel de mejoramiento </t>
        </is>
      </c>
      <c r="L12" s="801" t="n"/>
      <c r="M12" s="801" t="n"/>
      <c r="N12" s="801" t="n"/>
      <c r="O12" s="802" t="n"/>
      <c r="P12" s="245" t="n"/>
    </row>
    <row r="13" customFormat="1" s="243">
      <c r="B13" s="245" t="n"/>
      <c r="C13" s="684" t="inlineStr">
        <is>
          <t>PROCESO GESTIÓN</t>
        </is>
      </c>
      <c r="D13" s="802" t="n"/>
      <c r="E13" s="706" t="inlineStr">
        <is>
          <t>Control Interno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Director(a) de Control Interno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0.8</v>
      </c>
      <c r="O17" s="802" t="n"/>
      <c r="P17" s="544" t="n"/>
    </row>
    <row r="18" ht="27" customFormat="1" customHeight="1" s="243">
      <c r="B18" s="245" t="n"/>
      <c r="C18" s="684" t="inlineStr">
        <is>
          <t>FORMULA</t>
        </is>
      </c>
      <c r="D18" s="800" t="n"/>
      <c r="E18" s="684" t="inlineStr">
        <is>
          <t>NUMERADOR</t>
        </is>
      </c>
      <c r="F18" s="802" t="n"/>
      <c r="G18" s="481" t="inlineStr">
        <is>
          <t>Mejoras cerradas*100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481" t="inlineStr">
        <is>
          <t>Total de mejoras por proceso</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- 60%</t>
        </is>
      </c>
      <c r="M22" s="328" t="inlineStr">
        <is>
          <t>61% - 70%</t>
        </is>
      </c>
      <c r="N22" s="329" t="inlineStr">
        <is>
          <t>71% - 79,9%</t>
        </is>
      </c>
      <c r="O22" s="255" t="inlineStr">
        <is>
          <t>80 %- 100%</t>
        </is>
      </c>
      <c r="P22" s="245" t="n"/>
    </row>
    <row r="23" ht="26.25" customFormat="1" customHeight="1" s="243">
      <c r="B23" s="245" t="n"/>
      <c r="C23" s="684" t="inlineStr">
        <is>
          <t>ORIGEN DE DATOS NUMERADOR</t>
        </is>
      </c>
      <c r="D23" s="802" t="n"/>
      <c r="E23" s="475" t="inlineStr">
        <is>
          <t>Base de datos seguimiento al avance de planes de mejora</t>
        </is>
      </c>
      <c r="F23" s="801" t="n"/>
      <c r="G23" s="802" t="n"/>
      <c r="H23" s="818" t="inlineStr">
        <is>
          <t>FRECUENCIA DE LA MEDICIÓN</t>
        </is>
      </c>
      <c r="I23" s="800" t="n"/>
      <c r="J23" s="762" t="inlineStr">
        <is>
          <t>TRIMESTRAL</t>
        </is>
      </c>
      <c r="K23" s="800" t="n"/>
      <c r="L23" s="684" t="inlineStr">
        <is>
          <t>FRECUENCIA DE RESULTADO</t>
        </is>
      </c>
      <c r="M23" s="800" t="n"/>
      <c r="N23" s="762" t="inlineStr">
        <is>
          <t>TRIMESTRAL</t>
        </is>
      </c>
      <c r="O23" s="800" t="n"/>
      <c r="P23" s="245" t="n"/>
    </row>
    <row r="24" ht="26.25" customFormat="1" customHeight="1" s="243">
      <c r="B24" s="245" t="n"/>
      <c r="C24" s="684" t="inlineStr">
        <is>
          <t>ORIGEN DE DATOS DENOMINADOR</t>
        </is>
      </c>
      <c r="D24" s="802" t="n"/>
      <c r="E24" s="475" t="inlineStr">
        <is>
          <t>Base de datos seguimiento al avance de planes de mejora</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customFormat="1" s="243">
      <c r="B28" s="245" t="n"/>
      <c r="C28" s="803" t="n"/>
      <c r="I28" s="804" t="n"/>
      <c r="J28" s="394" t="inlineStr">
        <is>
          <t xml:space="preserve">TRIMESTRE I:
Para el primer trimestre de la vigencia 2020 se genera un total de 12 planes de mejoramiento y se cierran un total de 7 planes de mejoramiento, resultado de las auditorias especiales, programadas y seguimientos realizados.
TRIMESTRE II:
Para el segundo trimestre se generan un total de 10 planes de mejoramiento dando, así como resultado un total de 22 planes de mejoramiento agregados en la IPA2020. De igual manera se han cerrado un total de 22 planes de mejoramiento en el IPA2020.
TRIMESTRE III:
Para el III trimestre del 2020 se agregaron un total de 25 planes de mejoramiento derivados de la Auditoria Interna de Calidad, Auditorías Internas y seguimientos, de igual forma se han cerrado un total de 12 planes de mejoramiento internos. 
Con respecto a lo anterior se hace la siguiente aclaración. En el proceso de calculo del indicador para el primer trimestre del 2020, se evidencia error acumulativo en las mediciones del indicador , por lo cual es necesario establecer   acciónes correctivas, mediante el desarrollo de un plan de mejoramiento. Adicionalmente se  hace necesario establecer un corte y reiniciar la medición para asi tener control de la trazabilidad de la informacion. Para este caso específico se inició la medición partiendo de la vigencia 2017. </t>
        </is>
      </c>
      <c r="O28" s="804" t="n"/>
    </row>
    <row r="29" customFormat="1" s="243">
      <c r="B29" s="245" t="n"/>
      <c r="C29" s="803" t="n"/>
      <c r="I29" s="804" t="n"/>
      <c r="O29" s="804" t="n"/>
      <c r="P29" s="245" t="n"/>
    </row>
    <row r="30" customFormat="1" s="243">
      <c r="B30" s="245" t="n"/>
      <c r="C30" s="803" t="n"/>
      <c r="I30" s="804" t="n"/>
      <c r="O30" s="804" t="n"/>
      <c r="P30" s="245" t="n"/>
    </row>
    <row r="31" customFormat="1" s="243">
      <c r="B31" s="245" t="n"/>
      <c r="C31" s="803" t="n"/>
      <c r="I31" s="804" t="n"/>
      <c r="O31" s="804" t="n"/>
      <c r="P31" s="245" t="n"/>
    </row>
    <row r="32" customFormat="1" s="243">
      <c r="B32" s="245" t="n"/>
      <c r="C32" s="803" t="n"/>
      <c r="I32" s="804" t="n"/>
      <c r="O32" s="804" t="n"/>
      <c r="P32" s="245" t="n"/>
    </row>
    <row r="33" customFormat="1" s="243">
      <c r="B33" s="245" t="n"/>
      <c r="C33" s="803" t="n"/>
      <c r="I33" s="804" t="n"/>
      <c r="O33" s="804" t="n"/>
      <c r="P33" s="245" t="n"/>
    </row>
    <row r="34" ht="48.75" customFormat="1" customHeight="1" s="243">
      <c r="B34" s="245" t="n"/>
      <c r="C34" s="803" t="n"/>
      <c r="I34" s="804" t="n"/>
      <c r="O34" s="804" t="n"/>
      <c r="P34" s="245" t="n"/>
    </row>
    <row r="35" ht="42" customFormat="1" customHeight="1" s="243">
      <c r="B35" s="245" t="n"/>
      <c r="C35" s="803" t="n"/>
      <c r="I35" s="804" t="n"/>
      <c r="O35" s="804" t="n"/>
      <c r="P35" s="245" t="n"/>
    </row>
    <row r="36" ht="61.5" customFormat="1" customHeight="1" s="243">
      <c r="B36" s="245" t="n"/>
      <c r="C36" s="803" t="n"/>
      <c r="I36" s="804" t="n"/>
      <c r="O36" s="804" t="n"/>
      <c r="P36" s="245" t="n"/>
    </row>
    <row r="37" customFormat="1" s="243">
      <c r="B37" s="245" t="n"/>
      <c r="C37" s="803" t="n"/>
      <c r="I37" s="804" t="n"/>
      <c r="O37" s="804" t="n"/>
      <c r="P37" s="245" t="n"/>
    </row>
    <row r="38" customFormat="1" s="243">
      <c r="B38" s="245" t="n"/>
      <c r="C38" s="803" t="n"/>
      <c r="I38" s="804" t="n"/>
      <c r="O38" s="804" t="n"/>
      <c r="P38" s="245" t="n"/>
    </row>
    <row r="39" customFormat="1" s="243">
      <c r="B39" s="245" t="n"/>
      <c r="C39" s="803" t="n"/>
      <c r="I39" s="804" t="n"/>
      <c r="O39" s="804" t="n"/>
      <c r="P39" s="245" t="n"/>
    </row>
    <row r="40" customFormat="1" s="243">
      <c r="B40" s="245" t="n"/>
      <c r="C40" s="803" t="n"/>
      <c r="I40" s="804" t="n"/>
      <c r="O40" s="804" t="n"/>
      <c r="P40" s="245" t="n"/>
    </row>
    <row r="41" customFormat="1" s="243">
      <c r="B41" s="245" t="n"/>
      <c r="C41" s="803" t="n"/>
      <c r="I41" s="804" t="n"/>
      <c r="O41" s="804" t="n"/>
      <c r="P41" s="245" t="n"/>
    </row>
    <row r="42" ht="16.5" customFormat="1" customHeight="1" s="243">
      <c r="B42" s="245" t="n"/>
      <c r="C42" s="803" t="n"/>
      <c r="I42" s="804" t="n"/>
      <c r="J42" s="808" t="n"/>
      <c r="K42" s="808" t="n"/>
      <c r="L42" s="808" t="n"/>
      <c r="M42" s="808" t="n"/>
      <c r="N42" s="808" t="n"/>
      <c r="O42" s="807" t="n"/>
      <c r="P42" s="245" t="n"/>
    </row>
    <row r="43" ht="15.75" customFormat="1" customHeight="1" s="243">
      <c r="B43" s="245" t="n"/>
      <c r="C43" s="803" t="n"/>
      <c r="I43" s="804" t="n"/>
      <c r="J43" s="400" t="inlineStr">
        <is>
          <t>ACCIÓN FORMULADA</t>
        </is>
      </c>
      <c r="O43" s="804" t="n"/>
      <c r="P43" s="245" t="n"/>
    </row>
    <row r="44" ht="16.5" customFormat="1" customHeight="1" s="243">
      <c r="B44" s="245" t="n"/>
      <c r="C44" s="803" t="n"/>
      <c r="I44" s="804" t="n"/>
      <c r="J44" s="394" t="inlineStr">
        <is>
          <t>Se inicia plan de mejoramiento. (Ver herramienta)</t>
        </is>
      </c>
      <c r="O44" s="804" t="n"/>
      <c r="P44" s="245" t="n"/>
    </row>
    <row r="45" ht="16.5" customFormat="1" customHeight="1" s="243">
      <c r="B45" s="245" t="n"/>
      <c r="C45" s="803" t="n"/>
      <c r="I45" s="804" t="n"/>
      <c r="J45" s="808" t="n"/>
      <c r="K45" s="808" t="n"/>
      <c r="L45" s="808" t="n"/>
      <c r="M45" s="808" t="n"/>
      <c r="N45" s="808" t="n"/>
      <c r="O45" s="807" t="n"/>
      <c r="P45" s="245" t="n"/>
    </row>
    <row r="46" ht="15.75" customFormat="1" customHeight="1" s="243">
      <c r="B46" s="245" t="n"/>
      <c r="C46" s="803" t="n"/>
      <c r="I46" s="804" t="n"/>
      <c r="J46" s="400" t="inlineStr">
        <is>
          <t xml:space="preserve">RESPONSABLE </t>
        </is>
      </c>
      <c r="O46" s="804" t="n"/>
      <c r="P46" s="245" t="n"/>
    </row>
    <row r="47" ht="15.75" customFormat="1" customHeight="1" s="243">
      <c r="B47" s="245" t="n"/>
      <c r="C47" s="803" t="n"/>
      <c r="I47" s="804" t="n"/>
      <c r="J47" s="402">
        <f>E14</f>
        <v/>
      </c>
      <c r="O47" s="804" t="n"/>
      <c r="P47" s="245" t="n"/>
    </row>
    <row r="48" ht="16.5" customFormat="1" customHeight="1" s="243">
      <c r="B48" s="245" t="n"/>
      <c r="C48" s="806" t="n"/>
      <c r="D48" s="808" t="n"/>
      <c r="E48" s="808" t="n"/>
      <c r="F48" s="808" t="n"/>
      <c r="G48" s="808" t="n"/>
      <c r="H48" s="808" t="n"/>
      <c r="I48" s="807" t="n"/>
      <c r="J48" s="418" t="n"/>
      <c r="K48" s="808" t="n"/>
      <c r="L48" s="808" t="n"/>
      <c r="M48" s="808" t="n"/>
      <c r="N48" s="808" t="n"/>
      <c r="O48" s="807" t="n"/>
      <c r="P48" s="245" t="n"/>
    </row>
    <row r="49" ht="16.5" customFormat="1" customHeight="1" s="243">
      <c r="B49" s="245" t="n"/>
      <c r="C49" s="319" t="n"/>
      <c r="D49" s="319" t="n"/>
      <c r="E49" s="319" t="n"/>
      <c r="F49" s="319" t="n"/>
      <c r="G49" s="319" t="n"/>
      <c r="H49" s="319" t="n"/>
      <c r="I49" s="319" t="n"/>
      <c r="J49" s="319" t="n"/>
      <c r="K49" s="319" t="n"/>
      <c r="L49" s="319" t="n"/>
      <c r="M49" s="319" t="n"/>
      <c r="N49" s="319" t="n"/>
      <c r="O49" s="319" t="n"/>
      <c r="P49" s="245" t="n"/>
    </row>
    <row r="50" ht="15" customFormat="1" customHeight="1" s="247">
      <c r="B50" s="246" t="n"/>
      <c r="C50" s="819" t="inlineStr">
        <is>
          <t>PERIODO DE EVALUACIÓN</t>
        </is>
      </c>
      <c r="D50" s="808" t="n"/>
      <c r="E50" s="808" t="n"/>
      <c r="F50" s="808" t="n"/>
      <c r="G50" s="808" t="n"/>
      <c r="H50" s="808" t="n"/>
      <c r="I50" s="808" t="n"/>
      <c r="J50" s="808" t="n"/>
      <c r="K50" s="808" t="n"/>
      <c r="L50" s="808" t="n"/>
      <c r="M50" s="808" t="n"/>
      <c r="N50" s="808" t="n"/>
      <c r="O50" s="807" t="n"/>
      <c r="P50" s="246" t="n"/>
    </row>
    <row r="51" customFormat="1" s="247">
      <c r="B51" s="246" t="n"/>
      <c r="C51" s="684" t="inlineStr">
        <is>
          <t>MES</t>
        </is>
      </c>
      <c r="D51" s="762">
        <f>IF(J23="MENSUAL","ENERO",IF(J23="TRIMESTRAL","MARZO",IF(J23="SEMESTRAL","JUNIO",IF(J23="ANUAL",YEAR(TODAY()),""))))</f>
        <v/>
      </c>
      <c r="E51" s="762">
        <f>IF(J23="MENSUAL","FEBRERO",IF(J23="TRIMESTRAL","JUNIO",IF(J23="SEMESTRAL","DICIEMBRE","")))</f>
        <v/>
      </c>
      <c r="F51" s="762">
        <f>IF(J23="MENSUAL","MARZO",IF(J23="TRIMESTRAL","SEPTIEMBRE",""))</f>
        <v/>
      </c>
      <c r="G51" s="762">
        <f>IF(J23="MENSUAL","ABRIL",IF(J23="TRIMESTRAL","DICIEMBRE",""))</f>
        <v/>
      </c>
      <c r="H51" s="762">
        <f>IF(J23="MENSUAL","MAYO","")</f>
        <v/>
      </c>
      <c r="I51" s="762">
        <f>IF(J23="MENSUAL","JUNIO","")</f>
        <v/>
      </c>
      <c r="J51" s="762">
        <f>IF(J23="MENSUAL","JULIO","")</f>
        <v/>
      </c>
      <c r="K51" s="762">
        <f>IF(J23="MENSUAL","AGOSTO","")</f>
        <v/>
      </c>
      <c r="L51" s="762">
        <f>IF(J23="MENSUAL","SEPTIEMBRE","")</f>
        <v/>
      </c>
      <c r="M51" s="762">
        <f>IF(J23="MENSUAL","OCTUBRE","")</f>
        <v/>
      </c>
      <c r="N51" s="762">
        <f>IF(J23="MENSUAL","NOVIEMBRE","")</f>
        <v/>
      </c>
      <c r="O51" s="762">
        <f>IF(J23="MENSUAL","DICIEMBRE","")</f>
        <v/>
      </c>
      <c r="P51" s="246" t="n"/>
    </row>
    <row r="52" ht="30.75" customFormat="1" customHeight="1" s="247">
      <c r="B52" s="246" t="n"/>
      <c r="C52" s="168">
        <f>G18</f>
        <v/>
      </c>
      <c r="D52" s="762" t="n">
        <v>139</v>
      </c>
      <c r="E52" s="762" t="n">
        <v>154</v>
      </c>
      <c r="F52" s="762" t="n">
        <v>166</v>
      </c>
      <c r="G52" s="762" t="n"/>
      <c r="H52" s="762" t="n"/>
      <c r="I52" s="762" t="n"/>
      <c r="J52" s="762" t="n"/>
      <c r="K52" s="762" t="n"/>
      <c r="L52" s="762" t="n"/>
      <c r="M52" s="762" t="n"/>
      <c r="N52" s="762" t="n"/>
      <c r="O52" s="762" t="n"/>
      <c r="P52" s="246" t="n"/>
    </row>
    <row r="53" ht="30.75" customFormat="1" customHeight="1" s="247">
      <c r="B53" s="246" t="n"/>
      <c r="C53" s="168">
        <f>G19</f>
        <v/>
      </c>
      <c r="D53" s="762" t="n">
        <v>253</v>
      </c>
      <c r="E53" s="762" t="n">
        <v>263</v>
      </c>
      <c r="F53" s="762" t="n">
        <v>288</v>
      </c>
      <c r="G53" s="762" t="n"/>
      <c r="H53" s="762" t="n"/>
      <c r="I53" s="762" t="n"/>
      <c r="J53" s="762" t="n"/>
      <c r="K53" s="762" t="n"/>
      <c r="L53" s="762" t="n"/>
      <c r="M53" s="762" t="n"/>
      <c r="N53" s="762" t="n"/>
      <c r="O53" s="762" t="n"/>
      <c r="P53" s="248" t="n"/>
    </row>
    <row r="54" ht="23.25" customFormat="1" customHeight="1" s="247">
      <c r="B54" s="246" t="n"/>
      <c r="C54" s="344" t="inlineStr">
        <is>
          <t xml:space="preserve">VALOR </t>
        </is>
      </c>
      <c r="D54" s="265">
        <f>IFERROR(IF($E$17=1,D52/D53,IF($E$17=2,D52,"")),"")</f>
        <v/>
      </c>
      <c r="E54" s="265">
        <f>IFERROR(IF($E$17=1,E52/E53,IF($E$17=2,E52,"")),"")</f>
        <v/>
      </c>
      <c r="F54" s="265">
        <f>IFERROR(IF($E$17=1,F52/F53,IF($E$17=2,F52,"")),"")</f>
        <v/>
      </c>
      <c r="G54" s="265">
        <f>IFERROR(IF($E$17=1,G52/G53,IF($E$17=2,G52,"")),"")</f>
        <v/>
      </c>
      <c r="H54" s="265">
        <f>IFERROR(IF($E$17=1,H52/H53,IF($E$17=2,H52,"")),"")</f>
        <v/>
      </c>
      <c r="I54" s="265">
        <f>IFERROR(IF($E$17=1,I52/I53,IF($E$17=2,I52,"")),"")</f>
        <v/>
      </c>
      <c r="J54" s="265">
        <f>IFERROR(IF($E$17=1,J52/J53,IF($E$17=2,J52,"")),"")</f>
        <v/>
      </c>
      <c r="K54" s="265">
        <f>IFERROR(IF($E$17=1,K52/K53,IF($E$17=2,K52,"")),"")</f>
        <v/>
      </c>
      <c r="L54" s="265">
        <f>IFERROR(IF($E$17=1,L52/L53,IF($E$17=2,L52,"")),"")</f>
        <v/>
      </c>
      <c r="M54" s="265">
        <f>IFERROR(IF($E$17=1,M52/M53,IF($E$17=2,M52,"")),"")</f>
        <v/>
      </c>
      <c r="N54" s="265">
        <f>IFERROR(IF($E$17=1,N52/N53,IF($E$17=2,N52,"")),"")</f>
        <v/>
      </c>
      <c r="O54" s="265">
        <f>IFERROR(IF($E$17=1,O52/O53,IF($E$17=2,O52,"")),"")</f>
        <v/>
      </c>
      <c r="P54" s="246" t="n"/>
    </row>
    <row r="55" ht="17.25" customFormat="1" customHeight="1" s="247">
      <c r="B55" s="246" t="n"/>
      <c r="C55" s="347" t="inlineStr">
        <is>
          <t>META PONDERADA</t>
        </is>
      </c>
      <c r="D55"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5" s="265">
        <f>IF(AND(N23="ANUAL",J23="MENSUAL"),N17/12+D55,IF(AND(N23="ANUAL",J23="TRIMESTRAL"),N17/4+D55,IF(AND(N23="ANUAL",J23="SEMESTRAL"),N17/2+D55,IF(AND(N23="SEMESTRAL",J23="MENSUAL"),N17/6+D55,IF(AND(N23="SEMESTRAL",J23="TRIMESTRAL"),N17/2+D55,IF(AND(N23="SEMESTRAL",J23="SEMESTRAL"),N17,IF(AND(N23="TRIMESTRAL",J23="MENSUAL"),N17/3+D55,IF(AND(N23="TRIMESTRAL",J23="TRIMESTRAL"),N17,IF(AND(N23="MENSUAL",J23="MENSUAL"),N17,"")))))))))</f>
        <v/>
      </c>
      <c r="F55" s="265">
        <f>IF(AND(N23="ANUAL",J23="MENSUAL"),N17/12+E55,IF(AND(N23="ANUAL",J23="TRIMESTRAL"),N17/4+E55,IF(AND(N23="SEMESTRAL",J23="MENSUAL"),N17/6+E55,IF(AND(N23="SEMESTRAL",J23="TRIMESTRAL"),N17/2,IF(AND(N23="TRIMESTRAL",J23="MENSUAL"),N17/3+E55,IF(AND(N23="TRIMESTRAL",J23="TRIMESTRAL"),N17,IF(AND(N23="MENSUAL",J23="MENSUAL"),N17,"")))))))</f>
        <v/>
      </c>
      <c r="G55" s="265">
        <f>IF(AND(N23="ANUAL",J23="MENSUAL"),N17/12+F55,IF(AND(N23="ANUAL",J23="TRIMESTRAL"),N17/4+F55,IF(AND(N23="SEMESTRAL",J23="MENSUAL"),N17/6+F55,IF(AND(N23="SEMESTRAL",J23="TRIMESTRAL"),N17/2+F55,IF(AND(N23="TRIMESTRAL",J23="MENSUAL"),N17/3,IF(AND(N23="TRIMESTRAL",J23="TRIMESTRAL"),N17,IF(AND(N23="MENSUAL",J23="MENSUAL"),N17,"")))))))</f>
        <v/>
      </c>
      <c r="H55" s="265">
        <f>IF(AND($N$23="ANUAL",$J$23="MENSUAL"),$N$17/12+G55,IF(AND(N23="SEMESTRAL",J23="MENSUAL"),N17/6+G55,IF(AND(N23="TRIMESTRAL",J23="MENSUAL"),N17/3+G55,IF(AND(N23="MENSUAL",J23="MENSUAL"),N17,""))))</f>
        <v/>
      </c>
      <c r="I55" s="265">
        <f>IF(AND($N$23="ANUAL",$J$23="MENSUAL"),$N$17/12+H55,IF(AND(N23="SEMESTRAL",J23="MENSUAL"),N17/6+H55,IF(AND(N23="TRIMESTRAL",J23="MENSUAL"),N17/3+H55,IF(AND(N23="MENSUAL",J23="MENSUAL"),N17,""))))</f>
        <v/>
      </c>
      <c r="J55" s="265">
        <f>IF(AND($N$23="ANUAL",$J$23="MENSUAL"),$N$17/12+I55,IF(AND(N23="SEMESTRAL",J23="MENSUAL"),N17/6,IF(AND(N23="TRIMESTRAL",J23="MENSUAL"),N17/3,IF(AND(N23="MENSUAL",J23="MENSUAL"),N17,""))))</f>
        <v/>
      </c>
      <c r="K55" s="265">
        <f>IF(AND($N$23="ANUAL",$J$23="MENSUAL"),$N$17/12+J55,IF(AND(N23="SEMESTRAL",J23="MENSUAL"),N17/6+J55,IF(AND(N23="TRIMESTRAL",J23="MENSUAL"),N17/3+J55,IF(AND(N23="MENSUAL",J23="MENSUAL"),N17,""))))</f>
        <v/>
      </c>
      <c r="L55" s="265">
        <f>IF(AND($N$23="ANUAL",$J$23="MENSUAL"),$N$17/12+K55,IF(AND(N23="SEMESTRAL",J23="MENSUAL"),N17/6+K55,IF(AND(N23="TRIMESTRAL",J23="MENSUAL"),N17/3+K55,IF(AND(N23="MENSUAL",J23="MENSUAL"),N17,""))))</f>
        <v/>
      </c>
      <c r="M55" s="265">
        <f>IF(AND($N$23="ANUAL",$J$23="MENSUAL"),$N$17/12+L55,IF(AND(N23="SEMESTRAL",J23="MENSUAL"),N17/6+L55,IF(AND(N23="TRIMESTRAL",J23="MENSUAL"),N17/3,IF(AND(N23="MENSUAL",J23="MENSUAL"),N17,""))))</f>
        <v/>
      </c>
      <c r="N55" s="265">
        <f>IF(AND($N$23="ANUAL",$J$23="MENSUAL"),$N$17/12+M55,IF(AND(N23="SEMESTRAL",J23="MENSUAL"),N17/6+M55,IF(AND(N23="TRIMESTRAL",J23="MENSUAL"),N17/3+M55,IF(AND(N23="MENSUAL",J23="MENSUAL"),N17,""))))</f>
        <v/>
      </c>
      <c r="O55" s="265">
        <f>IF(AND($N$23="ANUAL",$J$23="MENSUAL"),$N$17/12+N55,IF(AND(N23="SEMESTRAL",J23="MENSUAL"),N17/6+N55,IF(AND(N23="TRIMESTRAL",J23="MENSUAL"),N17/3+N55,IF(AND(N23="MENSUAL",J23="MENSUAL"),N17,""))))</f>
        <v/>
      </c>
      <c r="P55" s="246" t="n"/>
    </row>
    <row r="56" customFormat="1" s="247">
      <c r="B56" s="246" t="n"/>
      <c r="C56" s="319" t="n"/>
      <c r="D56" s="319" t="n"/>
      <c r="E56" s="319" t="n"/>
      <c r="F56" s="319" t="n"/>
      <c r="G56" s="319" t="n"/>
      <c r="H56" s="319" t="n"/>
      <c r="I56" s="319" t="n"/>
      <c r="J56" s="319" t="n"/>
      <c r="K56" s="319" t="n"/>
      <c r="L56" s="319" t="n"/>
      <c r="M56" s="319" t="n"/>
      <c r="N56" s="319" t="n"/>
      <c r="O56" s="319" t="n"/>
      <c r="P56" s="246" t="n"/>
    </row>
    <row r="57" customFormat="1" s="317">
      <c r="A57" s="316" t="n"/>
      <c r="B57" s="318" t="n"/>
      <c r="C57" s="779" t="inlineStr">
        <is>
          <t>NIVEL DE SEGREGACIÓN *</t>
        </is>
      </c>
      <c r="D57" s="805" t="n"/>
      <c r="E57" s="805" t="n"/>
      <c r="F57" s="805" t="n"/>
      <c r="G57" s="805" t="n"/>
      <c r="H57" s="805" t="n"/>
      <c r="I57" s="805" t="n"/>
      <c r="J57" s="805" t="n"/>
      <c r="K57" s="805" t="n"/>
      <c r="L57" s="805" t="n"/>
      <c r="M57" s="805" t="n"/>
      <c r="N57" s="805" t="n"/>
      <c r="O57" s="800" t="n"/>
      <c r="P57" s="318" t="n"/>
      <c r="Q57" s="316" t="n"/>
      <c r="R57" s="316" t="n"/>
      <c r="S57" s="316" t="n"/>
      <c r="T57" s="316" t="n"/>
      <c r="U57" s="316" t="n"/>
      <c r="V57" s="316" t="n"/>
      <c r="W57" s="316" t="n"/>
      <c r="X57" s="316" t="n"/>
      <c r="Y57" s="316" t="n"/>
      <c r="Z57" s="316" t="n"/>
      <c r="AA57" s="316" t="n"/>
      <c r="AB57" s="316" t="n"/>
    </row>
    <row r="58" customFormat="1" s="317">
      <c r="A58" s="316" t="n"/>
      <c r="B58" s="318" t="n"/>
      <c r="C58" s="781" t="inlineStr">
        <is>
          <t>UNIDAD SEGREGADA (Ej. Facultad, Programa Académico, Área)</t>
        </is>
      </c>
      <c r="D58" s="820" t="n"/>
      <c r="E58" s="820" t="n"/>
      <c r="F58" s="821" t="n"/>
      <c r="G58" s="781" t="inlineStr">
        <is>
          <t>RESULTADO</t>
        </is>
      </c>
      <c r="H58" s="820" t="n"/>
      <c r="I58" s="820" t="n"/>
      <c r="J58" s="821" t="n"/>
      <c r="K58" s="781" t="inlineStr">
        <is>
          <t>ANALISIS DE DATOS SEGREGADO</t>
        </is>
      </c>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392"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5" t="n"/>
      <c r="D60" s="820" t="n"/>
      <c r="E60" s="820" t="n"/>
      <c r="F60" s="821" t="n"/>
      <c r="G60" s="392" t="n"/>
      <c r="H60" s="820" t="n"/>
      <c r="I60" s="820" t="n"/>
      <c r="J60" s="821" t="n"/>
      <c r="K60" s="785" t="n"/>
      <c r="L60" s="820" t="n"/>
      <c r="M60" s="820" t="n"/>
      <c r="N60" s="820" t="n"/>
      <c r="O60" s="821" t="n"/>
      <c r="P60" s="318" t="n"/>
      <c r="Q60" s="316" t="n"/>
      <c r="R60" s="316" t="n"/>
      <c r="S60" s="316" t="n"/>
      <c r="T60" s="316" t="n"/>
      <c r="U60" s="316" t="n"/>
      <c r="V60" s="316" t="n"/>
      <c r="W60" s="316" t="n"/>
      <c r="X60" s="316" t="n"/>
      <c r="Y60" s="316" t="n"/>
      <c r="Z60" s="316" t="n"/>
      <c r="AA60" s="316" t="n"/>
      <c r="AB60" s="316" t="n"/>
    </row>
    <row r="61" customFormat="1" s="317">
      <c r="A61" s="316" t="n"/>
      <c r="B61" s="318" t="n"/>
      <c r="C61" s="785" t="n"/>
      <c r="D61" s="820" t="n"/>
      <c r="E61" s="820" t="n"/>
      <c r="F61" s="821" t="n"/>
      <c r="G61" s="392" t="n"/>
      <c r="H61" s="820" t="n"/>
      <c r="I61" s="820" t="n"/>
      <c r="J61" s="821" t="n"/>
      <c r="K61" s="785" t="n"/>
      <c r="L61" s="820" t="n"/>
      <c r="M61" s="820" t="n"/>
      <c r="N61" s="820" t="n"/>
      <c r="O61" s="821" t="n"/>
      <c r="P61" s="318" t="n"/>
      <c r="Q61" s="316" t="n"/>
      <c r="R61" s="316" t="n"/>
      <c r="S61" s="316" t="n"/>
      <c r="T61" s="316" t="n"/>
      <c r="U61" s="316" t="n"/>
      <c r="V61" s="316" t="n"/>
      <c r="W61" s="316" t="n"/>
      <c r="X61" s="316" t="n"/>
      <c r="Y61" s="316" t="n"/>
      <c r="Z61" s="316" t="n"/>
      <c r="AA61" s="316" t="n"/>
      <c r="AB61" s="316" t="n"/>
    </row>
    <row r="62" customFormat="1" s="317">
      <c r="A62" s="316" t="n"/>
      <c r="B62" s="318" t="n"/>
      <c r="C62" s="785" t="n"/>
      <c r="D62" s="820" t="n"/>
      <c r="E62" s="820" t="n"/>
      <c r="F62" s="821" t="n"/>
      <c r="G62" s="785" t="n"/>
      <c r="H62" s="820" t="n"/>
      <c r="I62" s="820" t="n"/>
      <c r="J62" s="821" t="n"/>
      <c r="K62" s="785" t="n"/>
      <c r="L62" s="820" t="n"/>
      <c r="M62" s="820" t="n"/>
      <c r="N62" s="820" t="n"/>
      <c r="O62" s="821" t="n"/>
      <c r="P62" s="318" t="n"/>
      <c r="Q62" s="316" t="n"/>
      <c r="R62" s="316" t="n"/>
      <c r="S62" s="316" t="n"/>
      <c r="T62" s="316" t="n"/>
      <c r="U62" s="316" t="n"/>
      <c r="V62" s="316" t="n"/>
      <c r="W62" s="316" t="n"/>
      <c r="X62" s="316" t="n"/>
      <c r="Y62" s="316" t="n"/>
      <c r="Z62" s="316" t="n"/>
      <c r="AA62" s="316" t="n"/>
      <c r="AB62" s="316" t="n"/>
    </row>
    <row r="63" customFormat="1" s="317">
      <c r="A63" s="316" t="n"/>
      <c r="B63" s="318" t="n"/>
      <c r="C63" s="785" t="n"/>
      <c r="D63" s="820" t="n"/>
      <c r="E63" s="820" t="n"/>
      <c r="F63" s="821" t="n"/>
      <c r="G63" s="785" t="n"/>
      <c r="H63" s="820" t="n"/>
      <c r="I63" s="820" t="n"/>
      <c r="J63" s="821" t="n"/>
      <c r="K63" s="785" t="n"/>
      <c r="L63" s="820" t="n"/>
      <c r="M63" s="820" t="n"/>
      <c r="N63" s="820" t="n"/>
      <c r="O63" s="821" t="n"/>
      <c r="P63" s="318" t="n"/>
      <c r="Q63" s="316" t="n"/>
      <c r="R63" s="316" t="n"/>
      <c r="S63" s="316" t="n"/>
      <c r="T63" s="316" t="n"/>
      <c r="U63" s="316" t="n"/>
      <c r="V63" s="316" t="n"/>
      <c r="W63" s="316" t="n"/>
      <c r="X63" s="316" t="n"/>
      <c r="Y63" s="316" t="n"/>
      <c r="Z63" s="316" t="n"/>
      <c r="AA63" s="316" t="n"/>
      <c r="AB63" s="316" t="n"/>
    </row>
    <row r="64" customFormat="1" s="317">
      <c r="A64" s="316" t="n"/>
      <c r="B64" s="318" t="n"/>
      <c r="C64" s="785" t="n"/>
      <c r="D64" s="820" t="n"/>
      <c r="E64" s="820" t="n"/>
      <c r="F64" s="821" t="n"/>
      <c r="G64" s="785" t="n"/>
      <c r="H64" s="820" t="n"/>
      <c r="I64" s="820" t="n"/>
      <c r="J64" s="821" t="n"/>
      <c r="K64" s="785" t="n"/>
      <c r="L64" s="820" t="n"/>
      <c r="M64" s="820" t="n"/>
      <c r="N64" s="820" t="n"/>
      <c r="O64" s="821" t="n"/>
      <c r="P64" s="318" t="n"/>
      <c r="Q64" s="316" t="n"/>
      <c r="R64" s="316" t="n"/>
      <c r="S64" s="316" t="n"/>
      <c r="T64" s="316" t="n"/>
      <c r="U64" s="316" t="n"/>
      <c r="V64" s="316" t="n"/>
      <c r="W64" s="316" t="n"/>
      <c r="X64" s="316" t="n"/>
      <c r="Y64" s="316" t="n"/>
      <c r="Z64" s="316" t="n"/>
      <c r="AA64" s="316" t="n"/>
      <c r="AB64" s="316" t="n"/>
    </row>
    <row r="65" customFormat="1" s="317">
      <c r="A65" s="316" t="n"/>
      <c r="B65" s="318" t="n"/>
      <c r="C65" s="788" t="n"/>
      <c r="D65" s="812" t="n"/>
      <c r="E65" s="812" t="n"/>
      <c r="F65" s="812" t="n"/>
      <c r="G65" s="788" t="n"/>
      <c r="H65" s="812" t="n"/>
      <c r="I65" s="812" t="n"/>
      <c r="J65" s="812" t="n"/>
      <c r="K65" s="788" t="n"/>
      <c r="L65" s="812" t="n"/>
      <c r="M65" s="812" t="n"/>
      <c r="N65" s="812" t="n"/>
      <c r="O65" s="812" t="n"/>
      <c r="P65" s="318" t="n"/>
      <c r="Q65" s="316" t="n"/>
      <c r="R65" s="316" t="n"/>
      <c r="S65" s="316" t="n"/>
      <c r="T65" s="316" t="n"/>
      <c r="U65" s="316" t="n"/>
      <c r="V65" s="316" t="n"/>
      <c r="W65" s="316" t="n"/>
      <c r="X65" s="316" t="n"/>
      <c r="Y65" s="316" t="n"/>
      <c r="Z65" s="316" t="n"/>
      <c r="AA65" s="316" t="n"/>
      <c r="AB65" s="316" t="n"/>
    </row>
    <row r="66" customFormat="1" s="317">
      <c r="A66" s="316" t="n"/>
      <c r="B66" s="318" t="n"/>
      <c r="C66" s="349" t="n"/>
      <c r="D66" s="350" t="n"/>
      <c r="E66" s="350" t="n"/>
      <c r="F66" s="350" t="n"/>
      <c r="G66" s="350" t="n"/>
      <c r="H66" s="350" t="n"/>
      <c r="I66" s="350" t="n"/>
      <c r="J66" s="350" t="n"/>
      <c r="K66" s="350" t="n"/>
      <c r="L66" s="350" t="n"/>
      <c r="M66" s="350" t="n"/>
      <c r="N66" s="350" t="n"/>
      <c r="O66" s="350" t="n"/>
      <c r="P66" s="318" t="n"/>
      <c r="Q66" s="316" t="n"/>
      <c r="R66" s="316" t="n"/>
      <c r="S66" s="316" t="n"/>
      <c r="T66" s="316" t="n"/>
      <c r="U66" s="316" t="n"/>
      <c r="V66" s="316" t="n"/>
      <c r="W66" s="316" t="n"/>
      <c r="X66" s="316" t="n"/>
      <c r="Y66" s="316" t="n"/>
      <c r="Z66" s="316" t="n"/>
      <c r="AA66" s="316" t="n"/>
      <c r="AB66" s="316" t="n"/>
    </row>
    <row r="67" customFormat="1" s="317">
      <c r="A67" s="316" t="n"/>
      <c r="B67" s="318" t="n"/>
      <c r="C67" s="349" t="n"/>
      <c r="D67" s="350" t="n"/>
      <c r="E67" s="350" t="n"/>
      <c r="F67" s="350" t="n"/>
      <c r="G67" s="350" t="n"/>
      <c r="H67" s="350" t="n"/>
      <c r="I67" s="350" t="n"/>
      <c r="J67" s="350" t="n"/>
      <c r="K67" s="350" t="n"/>
      <c r="L67" s="350" t="n"/>
      <c r="M67" s="350" t="n"/>
      <c r="N67" s="350" t="n"/>
      <c r="O67" s="350" t="n"/>
      <c r="P67" s="318" t="n"/>
      <c r="Q67" s="316" t="n"/>
      <c r="R67" s="316" t="n"/>
      <c r="S67" s="316" t="n"/>
      <c r="T67" s="316" t="n"/>
      <c r="U67" s="316" t="n"/>
      <c r="V67" s="316" t="n"/>
      <c r="W67" s="316" t="n"/>
      <c r="X67" s="316" t="n"/>
      <c r="Y67" s="316" t="n"/>
      <c r="Z67" s="316" t="n"/>
      <c r="AA67" s="316" t="n"/>
      <c r="AB67" s="316" t="n"/>
    </row>
    <row r="68" customFormat="1" s="317">
      <c r="A68" s="316" t="n"/>
      <c r="B68" s="318" t="n"/>
      <c r="C68" s="349" t="n"/>
      <c r="D68" s="350" t="n"/>
      <c r="E68" s="350" t="n"/>
      <c r="F68" s="350" t="n"/>
      <c r="G68" s="350" t="n"/>
      <c r="H68" s="350" t="n"/>
      <c r="I68" s="350" t="n"/>
      <c r="J68" s="350" t="n"/>
      <c r="K68" s="350" t="n"/>
      <c r="L68" s="350" t="n"/>
      <c r="M68" s="350" t="n"/>
      <c r="N68" s="350" t="n"/>
      <c r="O68" s="350" t="n"/>
      <c r="P68" s="318" t="n"/>
      <c r="Q68" s="316" t="n"/>
      <c r="R68" s="316" t="n"/>
      <c r="S68" s="316" t="n"/>
      <c r="T68" s="316" t="n"/>
      <c r="U68" s="316" t="n"/>
      <c r="V68" s="316" t="n"/>
      <c r="W68" s="316" t="n"/>
      <c r="X68" s="316" t="n"/>
      <c r="Y68" s="316" t="n"/>
      <c r="Z68" s="316" t="n"/>
      <c r="AA68" s="316" t="n"/>
      <c r="AB68" s="316"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259" t="n"/>
      <c r="H72" s="259" t="n"/>
      <c r="I72" s="259" t="n"/>
      <c r="J72" s="259" t="n"/>
      <c r="K72" s="259" t="n"/>
      <c r="L72" s="259" t="n"/>
      <c r="M72" s="259" t="n"/>
      <c r="N72" s="259" t="n"/>
      <c r="O72" s="259" t="n"/>
    </row>
    <row r="73" customFormat="1" s="260">
      <c r="C73" s="259" t="n"/>
      <c r="D73" s="259" t="n"/>
      <c r="E73" s="259" t="n"/>
      <c r="F73" s="259" t="n"/>
      <c r="G73" s="259" t="n"/>
      <c r="H73" s="259" t="n"/>
      <c r="I73" s="259" t="n"/>
      <c r="J73" s="259" t="n"/>
      <c r="K73" s="259" t="n"/>
      <c r="L73" s="259" t="n"/>
      <c r="M73" s="259" t="n"/>
      <c r="N73" s="259" t="n"/>
      <c r="O73" s="259" t="n"/>
    </row>
    <row r="74" customFormat="1" s="260">
      <c r="C74" s="259" t="n"/>
      <c r="D74" s="259" t="n"/>
      <c r="E74" s="259" t="n"/>
      <c r="F74" s="259" t="n"/>
      <c r="G74" s="259" t="n"/>
      <c r="H74" s="259" t="n"/>
      <c r="I74" s="259" t="n"/>
      <c r="J74" s="259" t="n"/>
      <c r="K74" s="259" t="n"/>
      <c r="L74" s="259" t="n"/>
      <c r="M74" s="259" t="n"/>
      <c r="N74" s="259" t="n"/>
      <c r="O74" s="259" t="n"/>
    </row>
    <row r="75" customFormat="1" s="260">
      <c r="C75" s="259" t="n"/>
      <c r="D75" s="259" t="n"/>
      <c r="E75" s="259" t="n"/>
      <c r="F75" s="259" t="n"/>
      <c r="G75" s="259" t="n"/>
      <c r="H75" s="259" t="n"/>
      <c r="I75" s="259" t="n"/>
      <c r="J75" s="259" t="n"/>
      <c r="K75" s="259" t="n"/>
      <c r="L75" s="259" t="n"/>
      <c r="M75" s="259" t="n"/>
      <c r="N75" s="259" t="n"/>
      <c r="O75" s="259" t="n"/>
    </row>
    <row r="76" customFormat="1" s="260">
      <c r="C76" s="259" t="n"/>
      <c r="D76" s="259" t="n"/>
      <c r="E76" s="259" t="n"/>
      <c r="F76" s="259" t="n"/>
      <c r="G76" s="259" t="n"/>
      <c r="H76" s="259" t="n"/>
      <c r="I76" s="259" t="n"/>
      <c r="J76" s="259" t="n"/>
      <c r="K76" s="259" t="n"/>
      <c r="L76" s="259" t="n"/>
      <c r="M76" s="259" t="n"/>
      <c r="N76" s="259" t="n"/>
      <c r="O76" s="259" t="n"/>
    </row>
    <row r="77" customFormat="1" s="260">
      <c r="C77" s="259" t="n"/>
      <c r="D77" s="259" t="n"/>
      <c r="E77" s="259" t="n"/>
      <c r="F77" s="259" t="n"/>
      <c r="G77" s="355" t="inlineStr">
        <is>
          <t>Estratégico</t>
        </is>
      </c>
      <c r="H77" s="262" t="n"/>
      <c r="I77" s="262" t="n"/>
      <c r="J77" s="355" t="inlineStr">
        <is>
          <t>Eficacia</t>
        </is>
      </c>
      <c r="K77" s="259" t="n"/>
      <c r="L77" s="259" t="n"/>
      <c r="M77" s="259" t="n"/>
      <c r="N77" s="259" t="n"/>
      <c r="O77" s="259" t="n"/>
    </row>
    <row r="78" customFormat="1" s="260">
      <c r="C78" s="259" t="n"/>
      <c r="D78" s="259" t="n"/>
      <c r="E78" s="259" t="n"/>
      <c r="F78" s="259" t="n"/>
      <c r="G78" s="355" t="inlineStr">
        <is>
          <t>Misional</t>
        </is>
      </c>
      <c r="H78" s="262" t="n"/>
      <c r="I78" s="262" t="n"/>
      <c r="J78" s="355" t="inlineStr">
        <is>
          <t>Eficiencia</t>
        </is>
      </c>
      <c r="K78" s="259" t="n"/>
      <c r="L78" s="259" t="n"/>
      <c r="M78" s="259" t="n"/>
      <c r="N78" s="259" t="n"/>
      <c r="O78" s="259" t="n"/>
    </row>
    <row r="79" customFormat="1" s="260">
      <c r="C79" s="259" t="n"/>
      <c r="D79" s="259" t="n"/>
      <c r="E79" s="259" t="n"/>
      <c r="F79" s="259" t="n"/>
      <c r="G79" s="355" t="inlineStr">
        <is>
          <t>Apoyo</t>
        </is>
      </c>
      <c r="H79" s="262" t="n"/>
      <c r="I79" s="262" t="n"/>
      <c r="J79" s="355" t="inlineStr">
        <is>
          <t>Acreditación</t>
        </is>
      </c>
      <c r="K79" s="259" t="n"/>
      <c r="L79" s="259" t="n"/>
      <c r="M79" s="259" t="n"/>
      <c r="N79" s="259" t="n"/>
      <c r="O79" s="259" t="n"/>
    </row>
    <row r="80" customFormat="1" s="260">
      <c r="C80" s="259" t="n"/>
      <c r="D80" s="259" t="n"/>
      <c r="E80" s="259" t="n"/>
      <c r="F80" s="259" t="n"/>
      <c r="G80" s="355" t="inlineStr">
        <is>
          <t>Seguimiento, Medición, Análisis y Evaluación</t>
        </is>
      </c>
      <c r="H80" s="262" t="n"/>
      <c r="I80" s="262" t="n"/>
      <c r="J80" s="355" t="inlineStr">
        <is>
          <t>Positiva</t>
        </is>
      </c>
      <c r="K80" s="259" t="n"/>
      <c r="L80" s="259" t="n"/>
      <c r="M80" s="259" t="n"/>
      <c r="N80" s="259" t="n"/>
      <c r="O80" s="259" t="n"/>
    </row>
    <row r="81" customFormat="1" s="260">
      <c r="C81" s="259" t="n"/>
      <c r="D81" s="259" t="n"/>
      <c r="E81" s="259" t="n"/>
      <c r="F81" s="259" t="n"/>
      <c r="G81" s="355" t="inlineStr">
        <is>
          <t>Direccionamiento Estratégico</t>
        </is>
      </c>
      <c r="H81" s="262" t="n"/>
      <c r="I81" s="262" t="n"/>
      <c r="J81" s="355" t="inlineStr">
        <is>
          <t>Negativa</t>
        </is>
      </c>
      <c r="K81" s="259" t="n"/>
      <c r="L81" s="259" t="n"/>
      <c r="M81" s="259" t="n"/>
      <c r="N81" s="259" t="n"/>
      <c r="O81" s="259" t="n"/>
    </row>
    <row r="82" customFormat="1" s="260">
      <c r="C82" s="259" t="n"/>
      <c r="D82" s="259" t="n"/>
      <c r="E82" s="259" t="n"/>
      <c r="F82" s="259" t="n"/>
      <c r="G82" s="355" t="inlineStr">
        <is>
          <t>Planeación Institucional</t>
        </is>
      </c>
      <c r="H82" s="262" t="n"/>
      <c r="I82" s="262" t="n"/>
      <c r="J82" s="355" t="inlineStr">
        <is>
          <t>Por Unidad Regional</t>
        </is>
      </c>
      <c r="K82" s="259" t="n"/>
      <c r="L82" s="259" t="n"/>
      <c r="M82" s="259" t="n"/>
      <c r="N82" s="259" t="n"/>
      <c r="O82" s="259" t="n"/>
    </row>
    <row r="83" customFormat="1" s="260">
      <c r="C83" s="259" t="n"/>
      <c r="D83" s="259" t="n"/>
      <c r="E83" s="259" t="n"/>
      <c r="F83" s="259" t="n"/>
      <c r="G83" s="355" t="inlineStr">
        <is>
          <t>Proyectos Especiales y Relaciones Interinstitucionales</t>
        </is>
      </c>
      <c r="H83" s="262" t="n"/>
      <c r="I83" s="262" t="n"/>
      <c r="J83" s="355" t="inlineStr">
        <is>
          <t>Por Facultad</t>
        </is>
      </c>
      <c r="K83" s="259" t="n"/>
      <c r="L83" s="259" t="n"/>
      <c r="M83" s="259" t="n"/>
      <c r="N83" s="259" t="n"/>
      <c r="O83" s="259" t="n"/>
    </row>
    <row r="84" customFormat="1" s="260">
      <c r="C84" s="259" t="n"/>
      <c r="D84" s="259" t="n"/>
      <c r="E84" s="259" t="n"/>
      <c r="F84" s="259" t="n"/>
      <c r="G84" s="355" t="inlineStr">
        <is>
          <t>Sistemas Integrados</t>
        </is>
      </c>
      <c r="H84" s="262" t="n"/>
      <c r="I84" s="262" t="n"/>
      <c r="J84" s="355" t="inlineStr">
        <is>
          <t>Por Programa Académico</t>
        </is>
      </c>
      <c r="K84" s="259" t="n"/>
      <c r="L84" s="259" t="n"/>
      <c r="M84" s="259" t="n"/>
      <c r="N84" s="259" t="n"/>
      <c r="O84" s="259" t="n"/>
    </row>
    <row r="85" customFormat="1" s="260">
      <c r="C85" s="259" t="n"/>
      <c r="D85" s="259" t="n"/>
      <c r="E85" s="259" t="n"/>
      <c r="F85" s="259" t="n"/>
      <c r="G85" s="355" t="inlineStr">
        <is>
          <t>Autoevaluación y Acreditación</t>
        </is>
      </c>
      <c r="H85" s="262" t="n"/>
      <c r="I85" s="262" t="n"/>
      <c r="J85" s="355" t="inlineStr">
        <is>
          <t>Por área</t>
        </is>
      </c>
      <c r="K85" s="259" t="n"/>
      <c r="L85" s="259" t="n"/>
      <c r="M85" s="259" t="n"/>
      <c r="N85" s="259" t="n"/>
      <c r="O85" s="259" t="n"/>
    </row>
    <row r="86" customFormat="1" s="260">
      <c r="C86" s="259" t="n"/>
      <c r="D86" s="259" t="n"/>
      <c r="E86" s="259" t="n"/>
      <c r="F86" s="259" t="n"/>
      <c r="G86" s="355" t="inlineStr">
        <is>
          <t>Comunicaciones</t>
        </is>
      </c>
      <c r="H86" s="262" t="n"/>
      <c r="I86" s="262" t="n"/>
      <c r="J86" s="355" t="inlineStr">
        <is>
          <t>Por Laboratorio</t>
        </is>
      </c>
      <c r="K86" s="259" t="n"/>
      <c r="L86" s="259" t="n"/>
      <c r="M86" s="259" t="n"/>
      <c r="N86" s="259" t="n"/>
      <c r="O86" s="259" t="n"/>
    </row>
    <row r="87" customFormat="1" s="260">
      <c r="C87" s="259" t="n"/>
      <c r="D87" s="259" t="n"/>
      <c r="E87" s="259" t="n"/>
      <c r="F87" s="259" t="n"/>
      <c r="G87" s="355" t="inlineStr">
        <is>
          <t>Formación y Aprendizaje</t>
        </is>
      </c>
      <c r="H87" s="262" t="n"/>
      <c r="I87" s="262" t="n"/>
      <c r="J87" s="355" t="inlineStr">
        <is>
          <t>Otros</t>
        </is>
      </c>
      <c r="K87" s="259" t="n"/>
      <c r="L87" s="259" t="n"/>
      <c r="M87" s="259" t="n"/>
      <c r="N87" s="259" t="n"/>
      <c r="O87" s="259" t="n"/>
    </row>
    <row r="88" customFormat="1" s="260">
      <c r="C88" s="259" t="n"/>
      <c r="D88" s="259" t="n"/>
      <c r="E88" s="259" t="n"/>
      <c r="F88" s="259" t="n"/>
      <c r="G88" s="355" t="inlineStr">
        <is>
          <t>Ciencia, Tecnología e Innovación</t>
        </is>
      </c>
      <c r="H88" s="262" t="n"/>
      <c r="I88" s="262" t="n"/>
      <c r="J88" s="355" t="inlineStr">
        <is>
          <t>No Aplica</t>
        </is>
      </c>
      <c r="K88" s="259" t="n"/>
      <c r="L88" s="259" t="n"/>
      <c r="M88" s="259" t="n"/>
      <c r="N88" s="259" t="n"/>
      <c r="O88" s="259" t="n"/>
    </row>
    <row r="89">
      <c r="G89" s="355" t="inlineStr">
        <is>
          <t>Interacción Social Universitaria</t>
        </is>
      </c>
      <c r="H89" s="262" t="n"/>
      <c r="I89" s="262" t="n"/>
      <c r="J89" s="262" t="n"/>
      <c r="K89" s="259" t="n"/>
      <c r="L89" s="259" t="n"/>
    </row>
    <row r="90">
      <c r="G90" s="355" t="inlineStr">
        <is>
          <t>Bienestar Universitario</t>
        </is>
      </c>
      <c r="H90" s="262" t="n"/>
      <c r="I90" s="262" t="n"/>
      <c r="J90" s="262" t="n"/>
      <c r="K90" s="259" t="n"/>
      <c r="L90" s="259" t="n"/>
    </row>
    <row r="91">
      <c r="G91" s="355" t="inlineStr">
        <is>
          <t>Admisiones y Registro</t>
        </is>
      </c>
      <c r="H91" s="262" t="n"/>
      <c r="I91" s="262" t="n"/>
      <c r="J91" s="262" t="n"/>
      <c r="K91" s="259" t="n"/>
      <c r="L91" s="259" t="n"/>
    </row>
    <row r="92">
      <c r="G92" s="355" t="inlineStr">
        <is>
          <t>Graduados</t>
        </is>
      </c>
      <c r="H92" s="262" t="n"/>
      <c r="I92" s="262" t="n"/>
      <c r="J92" s="262" t="n"/>
      <c r="K92" s="259" t="n"/>
      <c r="L92" s="259" t="n"/>
    </row>
    <row r="93">
      <c r="G93" s="355" t="inlineStr">
        <is>
          <t>Dialogando con el Mundo</t>
        </is>
      </c>
      <c r="H93" s="262" t="n"/>
      <c r="I93" s="262" t="n"/>
      <c r="J93" s="262" t="n"/>
      <c r="K93" s="259" t="n"/>
      <c r="L93" s="259" t="n"/>
    </row>
    <row r="94">
      <c r="G94" s="355" t="inlineStr">
        <is>
          <t>Talento Humano</t>
        </is>
      </c>
      <c r="H94" s="262" t="n"/>
      <c r="I94" s="262" t="n"/>
      <c r="J94" s="262" t="n"/>
      <c r="K94" s="259" t="n"/>
      <c r="L94" s="259" t="n"/>
    </row>
    <row r="95">
      <c r="G95" s="355" t="inlineStr">
        <is>
          <t>Jurídica</t>
        </is>
      </c>
      <c r="H95" s="262" t="n"/>
      <c r="I95" s="262" t="n"/>
      <c r="J95" s="262" t="n"/>
      <c r="K95" s="259" t="n"/>
      <c r="L95" s="259" t="n"/>
    </row>
    <row r="96">
      <c r="G96" s="355" t="inlineStr">
        <is>
          <t>Financiera</t>
        </is>
      </c>
      <c r="H96" s="262" t="n"/>
      <c r="I96" s="262" t="n"/>
      <c r="J96" s="262" t="n"/>
      <c r="K96" s="259" t="n"/>
      <c r="L96" s="259" t="n"/>
    </row>
    <row r="97">
      <c r="G97" s="355" t="inlineStr">
        <is>
          <t>Sistemas y Tecnología</t>
        </is>
      </c>
      <c r="H97" s="262" t="n"/>
      <c r="I97" s="262" t="n"/>
      <c r="J97" s="262" t="n"/>
      <c r="K97" s="259" t="n"/>
      <c r="L97" s="259" t="n"/>
    </row>
    <row r="98">
      <c r="G98" s="355" t="inlineStr">
        <is>
          <t>Bienes y Servicios</t>
        </is>
      </c>
      <c r="H98" s="262" t="n"/>
      <c r="I98" s="262" t="n"/>
      <c r="J98" s="262" t="n"/>
      <c r="K98" s="259" t="n"/>
      <c r="L98" s="259" t="n"/>
    </row>
    <row r="99">
      <c r="G99" s="355" t="inlineStr">
        <is>
          <t>Documental</t>
        </is>
      </c>
      <c r="H99" s="262" t="n"/>
      <c r="I99" s="262" t="n"/>
      <c r="J99" s="262" t="n"/>
    </row>
    <row r="100">
      <c r="G100" s="355" t="inlineStr">
        <is>
          <t>Apoyo Académico</t>
        </is>
      </c>
      <c r="H100" s="262" t="n"/>
      <c r="I100" s="262" t="n"/>
      <c r="J100" s="262" t="n"/>
    </row>
    <row r="101">
      <c r="G101" s="355" t="inlineStr">
        <is>
          <t>Control Interno</t>
        </is>
      </c>
      <c r="H101" s="262" t="n"/>
      <c r="I101" s="262" t="n"/>
      <c r="J101" s="262" t="n"/>
    </row>
    <row r="102">
      <c r="G102" s="355" t="inlineStr">
        <is>
          <t>Control Disciplinario</t>
        </is>
      </c>
      <c r="H102" s="262" t="n"/>
      <c r="I102" s="262" t="n"/>
      <c r="J102" s="262" t="n"/>
    </row>
    <row r="103">
      <c r="G103" s="355" t="inlineStr">
        <is>
          <t>Servicio de Atención al Ciudadano</t>
        </is>
      </c>
      <c r="H103" s="262" t="n"/>
      <c r="I103" s="262" t="n"/>
      <c r="J103" s="262" t="n"/>
    </row>
  </sheetData>
  <mergeCells count="84">
    <mergeCell ref="L17:M17"/>
    <mergeCell ref="C61:F61"/>
    <mergeCell ref="K64:O64"/>
    <mergeCell ref="B2:C4"/>
    <mergeCell ref="C62:F62"/>
    <mergeCell ref="C15:O15"/>
    <mergeCell ref="J43:O43"/>
    <mergeCell ref="C64:F64"/>
    <mergeCell ref="J20:K22"/>
    <mergeCell ref="E6:L6"/>
    <mergeCell ref="C26:O26"/>
    <mergeCell ref="C63:F63"/>
    <mergeCell ref="C17:D17"/>
    <mergeCell ref="C16:O16"/>
    <mergeCell ref="C50:O50"/>
    <mergeCell ref="M5:O5"/>
    <mergeCell ref="G58:J58"/>
    <mergeCell ref="L23:M24"/>
    <mergeCell ref="N23:O24"/>
    <mergeCell ref="C14:D14"/>
    <mergeCell ref="E14:O14"/>
    <mergeCell ref="M6:O6"/>
    <mergeCell ref="K60:O60"/>
    <mergeCell ref="C20:D22"/>
    <mergeCell ref="E12:H12"/>
    <mergeCell ref="J47:O47"/>
    <mergeCell ref="H17:I17"/>
    <mergeCell ref="G61:J61"/>
    <mergeCell ref="K12:O12"/>
    <mergeCell ref="G62:J62"/>
    <mergeCell ref="E24:G24"/>
    <mergeCell ref="K65:O65"/>
    <mergeCell ref="E17:G17"/>
    <mergeCell ref="L20:O20"/>
    <mergeCell ref="E18:F18"/>
    <mergeCell ref="G65:J65"/>
    <mergeCell ref="J27:O27"/>
    <mergeCell ref="C57:O57"/>
    <mergeCell ref="P27:P28"/>
    <mergeCell ref="G60:J60"/>
    <mergeCell ref="P17:P18"/>
    <mergeCell ref="E7:L8"/>
    <mergeCell ref="G59:J59"/>
    <mergeCell ref="J44:O45"/>
    <mergeCell ref="G19:K19"/>
    <mergeCell ref="E13:O13"/>
    <mergeCell ref="C58:F58"/>
    <mergeCell ref="J46:O46"/>
    <mergeCell ref="N17:O17"/>
    <mergeCell ref="C12:D12"/>
    <mergeCell ref="K59:O59"/>
    <mergeCell ref="J23:K24"/>
    <mergeCell ref="J48:O48"/>
    <mergeCell ref="C65:F65"/>
    <mergeCell ref="C5:D8"/>
    <mergeCell ref="C23:D23"/>
    <mergeCell ref="K61:O61"/>
    <mergeCell ref="E23:G23"/>
    <mergeCell ref="L18:M19"/>
    <mergeCell ref="C60:F60"/>
    <mergeCell ref="E20:G22"/>
    <mergeCell ref="K62:O62"/>
    <mergeCell ref="C24:D24"/>
    <mergeCell ref="G64:J64"/>
    <mergeCell ref="M7:O7"/>
    <mergeCell ref="G63:J63"/>
    <mergeCell ref="E5:L5"/>
    <mergeCell ref="H20:I22"/>
    <mergeCell ref="C10:O11"/>
    <mergeCell ref="K63:O63"/>
    <mergeCell ref="E19:F19"/>
    <mergeCell ref="M8:O8"/>
    <mergeCell ref="C27:I48"/>
    <mergeCell ref="G18:K18"/>
    <mergeCell ref="K58:O58"/>
    <mergeCell ref="I12:J12"/>
    <mergeCell ref="J28:O42"/>
    <mergeCell ref="C18:D19"/>
    <mergeCell ref="H23:I24"/>
    <mergeCell ref="N18:O19"/>
    <mergeCell ref="C9:O9"/>
    <mergeCell ref="C59:F59"/>
    <mergeCell ref="C13:D13"/>
    <mergeCell ref="J17:K17"/>
  </mergeCells>
  <dataValidations count="5">
    <dataValidation sqref="E20:G22" showDropDown="0" showInputMessage="1" showErrorMessage="1" allowBlank="1" type="list">
      <formula1>$J$80:$J$81</formula1>
    </dataValidation>
    <dataValidation sqref="J20:K22" showDropDown="0" showInputMessage="1" showErrorMessage="1" allowBlank="1" type="list">
      <formula1>$J$82:$J$88</formula1>
    </dataValidation>
    <dataValidation sqref="J17:K17" showDropDown="0" showInputMessage="1" showErrorMessage="1" allowBlank="1" type="list">
      <formula1>$J$77:$J$79</formula1>
    </dataValidation>
    <dataValidation sqref="E12:H12" showDropDown="0" showInputMessage="1" showErrorMessage="1" allowBlank="1" type="list">
      <formula1>$G$77:$G$80</formula1>
    </dataValidation>
    <dataValidation sqref="E13:O13" showDropDown="0" showInputMessage="1" showErrorMessage="1" allowBlank="1" type="list">
      <formula1>$G$81:$G$103</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83.xml><?xml version="1.0" encoding="utf-8"?>
<worksheet xmlns="http://schemas.openxmlformats.org/spreadsheetml/2006/main">
  <sheetPr codeName="Hoja105">
    <tabColor rgb="FFEDE394"/>
    <outlinePr summaryBelow="1" summaryRight="1"/>
    <pageSetUpPr fitToPage="1"/>
  </sheetPr>
  <dimension ref="A1:AB98"/>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171"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62" t="inlineStr">
        <is>
          <t>Todos</t>
        </is>
      </c>
      <c r="F12" s="801" t="n"/>
      <c r="G12" s="801" t="n"/>
      <c r="H12" s="802" t="n"/>
      <c r="I12" s="763" t="inlineStr">
        <is>
          <t>NOMBRE DEL INDICADOR</t>
        </is>
      </c>
      <c r="J12" s="802" t="n"/>
      <c r="K12" s="463" t="inlineStr">
        <is>
          <t>Cumplimiento en Indicadores</t>
        </is>
      </c>
      <c r="L12" s="801" t="n"/>
      <c r="M12" s="801" t="n"/>
      <c r="N12" s="801" t="n"/>
      <c r="O12" s="802" t="n"/>
      <c r="P12" s="245" t="n"/>
    </row>
    <row r="13" customFormat="1" s="243">
      <c r="B13" s="245" t="n"/>
      <c r="C13" s="684" t="inlineStr">
        <is>
          <t>PROCESO GESTIÓN</t>
        </is>
      </c>
      <c r="D13" s="802" t="n"/>
      <c r="E13" s="706" t="inlineStr">
        <is>
          <t>Todos</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Coordinador(a) de Calidad</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0.9</v>
      </c>
      <c r="O17" s="802" t="n"/>
      <c r="P17" s="544" t="n"/>
    </row>
    <row r="18" ht="29.25" customFormat="1" customHeight="1" s="243">
      <c r="B18" s="245" t="n"/>
      <c r="C18" s="684" t="inlineStr">
        <is>
          <t>FORMULA</t>
        </is>
      </c>
      <c r="D18" s="800" t="n"/>
      <c r="E18" s="684" t="inlineStr">
        <is>
          <t>NUMERADOR</t>
        </is>
      </c>
      <c r="F18" s="802" t="n"/>
      <c r="G18" s="481" t="inlineStr">
        <is>
          <t>Sumatoria de los niveles de cumplimiento de los indicadores de los procesos</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Máximo nivel de cumplimiento * 100</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327" t="inlineStr">
        <is>
          <t>0 - 59,9%</t>
        </is>
      </c>
      <c r="M22" s="328" t="inlineStr">
        <is>
          <t>60% - 79,9%</t>
        </is>
      </c>
      <c r="N22" s="329" t="inlineStr">
        <is>
          <t>80% - 90%</t>
        </is>
      </c>
      <c r="O22" s="255" t="inlineStr">
        <is>
          <t>90,1% - 100%</t>
        </is>
      </c>
      <c r="P22" s="245" t="n"/>
    </row>
    <row r="23" ht="26.25" customFormat="1" customHeight="1" s="243">
      <c r="B23" s="245" t="n"/>
      <c r="C23" s="684" t="inlineStr">
        <is>
          <t>ORIGEN DE DATOS NUMERADOR</t>
        </is>
      </c>
      <c r="D23" s="802" t="n"/>
      <c r="E23" s="475" t="inlineStr">
        <is>
          <t>Matriz de medición y seguimiento a los procesos</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row>
    <row r="24" ht="26.25" customFormat="1" customHeight="1" s="243">
      <c r="B24" s="245" t="n"/>
      <c r="C24" s="684" t="inlineStr">
        <is>
          <t>ORIGEN DE DATOS DENOMINADOR</t>
        </is>
      </c>
      <c r="D24" s="802" t="n"/>
      <c r="E24" s="475" t="inlineStr">
        <is>
          <t>Matriz de medición y seguimiento a los procesos</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Se evidencia una clara afectación a los indicadores por la llegada del COVID-19 a Colombia, ya que la ejecución de la mayoría de actividades se ha detenido por motivos de No Presencialidad. Así mismo, es claro afirmar que los procesos continúan la labor de establecer estrategias para garantizar la correcta prestación del servicio.
Así mismo, es oportuno mencionar que durante la presente vigencia, se han articulado en la medición de indicadores, aquellos que contribuyen a factores y criterios de Acreditación, los cuales ayudan a los Programas Académicos y a la Universidad, a lograr el reconocimiento en factores académicos.</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5.75" customFormat="1" customHeight="1" s="243">
      <c r="B33" s="245" t="n"/>
      <c r="C33" s="803" t="n"/>
      <c r="I33" s="804" t="n"/>
      <c r="O33" s="804" t="n"/>
      <c r="P33" s="245" t="n"/>
    </row>
    <row r="34" ht="16.5" customFormat="1" customHeight="1" s="243">
      <c r="B34" s="245" t="n"/>
      <c r="C34" s="803" t="n"/>
      <c r="I34" s="804" t="n"/>
      <c r="J34" s="808" t="n"/>
      <c r="K34" s="808" t="n"/>
      <c r="L34" s="808" t="n"/>
      <c r="M34" s="808" t="n"/>
      <c r="N34" s="808" t="n"/>
      <c r="O34" s="807" t="n"/>
      <c r="P34" s="245" t="n"/>
    </row>
    <row r="35" ht="15.75" customFormat="1" customHeight="1" s="243">
      <c r="B35" s="245" t="n"/>
      <c r="C35" s="803" t="n"/>
      <c r="I35" s="804" t="n"/>
      <c r="J35" s="400" t="inlineStr">
        <is>
          <t>ACCIÓN FORMULADA</t>
        </is>
      </c>
      <c r="O35" s="804" t="n"/>
      <c r="P35" s="245" t="n"/>
    </row>
    <row r="36" ht="16.5" customFormat="1" customHeight="1" s="243">
      <c r="B36" s="245" t="n"/>
      <c r="C36" s="803" t="n"/>
      <c r="I36" s="804" t="n"/>
      <c r="J36" s="394" t="inlineStr">
        <is>
          <t>Por los motivos presentados por la Pandemia, se va a presentar a los distintos Cuerpos colegiados involucrados, los resultados obtenidos en el Primer Semestre; para determinar si es pertinente continuar la medición de aquellos indicadores que se han visto afectados este semestre y que por situaciones de Cuarentena, no se han podido medir.</t>
        </is>
      </c>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6.5" customFormat="1" customHeight="1" s="243">
      <c r="B39" s="245" t="n"/>
      <c r="C39" s="803" t="n"/>
      <c r="I39" s="804" t="n"/>
      <c r="J39" s="808" t="n"/>
      <c r="K39" s="808" t="n"/>
      <c r="L39" s="808" t="n"/>
      <c r="M39" s="808" t="n"/>
      <c r="N39" s="808" t="n"/>
      <c r="O39" s="807" t="n"/>
      <c r="P39" s="245" t="n"/>
    </row>
    <row r="40" ht="15.75" customFormat="1" customHeight="1" s="243">
      <c r="B40" s="245" t="n"/>
      <c r="C40" s="803" t="n"/>
      <c r="I40" s="804" t="n"/>
      <c r="J40" s="400" t="inlineStr">
        <is>
          <t xml:space="preserve">RESPONSABLE </t>
        </is>
      </c>
      <c r="O40" s="804" t="n"/>
      <c r="P40" s="245" t="n"/>
    </row>
    <row r="41" ht="15.75" customFormat="1" customHeight="1" s="243">
      <c r="B41" s="245" t="n"/>
      <c r="C41" s="803" t="n"/>
      <c r="I41" s="804" t="n"/>
      <c r="J41" s="402">
        <f>E14</f>
        <v/>
      </c>
      <c r="O41" s="804" t="n"/>
      <c r="P41" s="245" t="n"/>
    </row>
    <row r="42" ht="16.5" customFormat="1" customHeight="1" s="243">
      <c r="B42" s="245" t="n"/>
      <c r="C42" s="806" t="n"/>
      <c r="D42" s="808" t="n"/>
      <c r="E42" s="808" t="n"/>
      <c r="F42" s="808" t="n"/>
      <c r="G42" s="808" t="n"/>
      <c r="H42" s="808" t="n"/>
      <c r="I42" s="807" t="n"/>
      <c r="J42" s="418" t="n"/>
      <c r="K42" s="808" t="n"/>
      <c r="L42" s="808" t="n"/>
      <c r="M42" s="808" t="n"/>
      <c r="N42" s="808" t="n"/>
      <c r="O42" s="807" t="n"/>
      <c r="P42" s="245" t="n"/>
    </row>
    <row r="43" ht="16.5" customFormat="1" customHeight="1" s="243">
      <c r="B43" s="245" t="n"/>
      <c r="C43" s="319" t="n"/>
      <c r="D43" s="319" t="n"/>
      <c r="E43" s="319" t="n"/>
      <c r="F43" s="319" t="n"/>
      <c r="G43" s="319" t="n"/>
      <c r="H43" s="319" t="n"/>
      <c r="I43" s="319" t="n"/>
      <c r="J43" s="319" t="n"/>
      <c r="K43" s="319" t="n"/>
      <c r="L43" s="319" t="n"/>
      <c r="M43" s="319" t="n"/>
      <c r="N43" s="319" t="n"/>
      <c r="O43" s="319" t="n"/>
      <c r="P43" s="245" t="n"/>
    </row>
    <row r="44" ht="15" customFormat="1" customHeight="1" s="247">
      <c r="B44" s="246" t="n"/>
      <c r="C44" s="819" t="inlineStr">
        <is>
          <t>PERIODO DE EVALUACIÓN</t>
        </is>
      </c>
      <c r="D44" s="808" t="n"/>
      <c r="E44" s="808" t="n"/>
      <c r="F44" s="808" t="n"/>
      <c r="G44" s="808" t="n"/>
      <c r="H44" s="808" t="n"/>
      <c r="I44" s="808" t="n"/>
      <c r="J44" s="808" t="n"/>
      <c r="K44" s="808" t="n"/>
      <c r="L44" s="808" t="n"/>
      <c r="M44" s="808" t="n"/>
      <c r="N44" s="808" t="n"/>
      <c r="O44" s="807" t="n"/>
      <c r="P44" s="246" t="n"/>
    </row>
    <row r="45" customFormat="1" s="247">
      <c r="B45" s="246" t="n"/>
      <c r="C45" s="684" t="inlineStr">
        <is>
          <t>MES</t>
        </is>
      </c>
      <c r="D45" s="762">
        <f>IF(J23="MENSUAL","ENERO",IF(J23="TRIMESTRAL","MARZO",IF(J23="SEMESTRAL","JUNIO",IF(J23="ANUAL",YEAR(TODAY()),""))))</f>
        <v/>
      </c>
      <c r="E45" s="762">
        <f>IF(J23="MENSUAL","FEBRERO",IF(J23="TRIMESTRAL","JUNIO",IF(J23="SEMESTRAL","DICIEMBRE","")))</f>
        <v/>
      </c>
      <c r="F45" s="762">
        <f>IF(J23="MENSUAL","MARZO",IF(J23="TRIMESTRAL","SEPTIEMBRE",""))</f>
        <v/>
      </c>
      <c r="G45" s="762">
        <f>IF(J23="MENSUAL","ABRIL",IF(J23="TRIMESTRAL","DICIEMBRE",""))</f>
        <v/>
      </c>
      <c r="H45" s="762">
        <f>IF(J23="MENSUAL","MAYO","")</f>
        <v/>
      </c>
      <c r="I45" s="762">
        <f>IF(J23="MENSUAL","JUNIO","")</f>
        <v/>
      </c>
      <c r="J45" s="762">
        <f>IF(J23="MENSUAL","JULIO","")</f>
        <v/>
      </c>
      <c r="K45" s="762">
        <f>IF(J23="MENSUAL","AGOSTO","")</f>
        <v/>
      </c>
      <c r="L45" s="762">
        <f>IF(J23="MENSUAL","SEPTIEMBRE","")</f>
        <v/>
      </c>
      <c r="M45" s="762">
        <f>IF(J23="MENSUAL","OCTUBRE","")</f>
        <v/>
      </c>
      <c r="N45" s="762">
        <f>IF(J23="MENSUAL","NOVIEMBRE","")</f>
        <v/>
      </c>
      <c r="O45" s="762">
        <f>IF(J23="MENSUAL","DICIEMBRE","")</f>
        <v/>
      </c>
      <c r="P45" s="246" t="n"/>
    </row>
    <row r="46" ht="65.25" customFormat="1" customHeight="1" s="247">
      <c r="B46" s="246" t="n"/>
      <c r="C46" s="168">
        <f>G18</f>
        <v/>
      </c>
      <c r="D46" s="762" t="n">
        <v>272</v>
      </c>
      <c r="E46" s="762" t="n"/>
      <c r="F46" s="762" t="n"/>
      <c r="G46" s="762" t="n"/>
      <c r="H46" s="762" t="n"/>
      <c r="I46" s="762" t="n"/>
      <c r="J46" s="762" t="n"/>
      <c r="K46" s="762" t="n"/>
      <c r="L46" s="762" t="n"/>
      <c r="M46" s="762" t="n"/>
      <c r="N46" s="762" t="n"/>
      <c r="O46" s="762" t="n"/>
      <c r="P46" s="246" t="n"/>
    </row>
    <row r="47" ht="25.5" customFormat="1" customHeight="1" s="247">
      <c r="B47" s="246" t="n"/>
      <c r="C47" s="168">
        <f>G19</f>
        <v/>
      </c>
      <c r="D47" s="762" t="n">
        <v>400</v>
      </c>
      <c r="E47" s="762" t="n"/>
      <c r="F47" s="762" t="n"/>
      <c r="G47" s="762" t="n"/>
      <c r="H47" s="762" t="n"/>
      <c r="I47" s="762" t="n"/>
      <c r="J47" s="762" t="n"/>
      <c r="K47" s="762" t="n"/>
      <c r="L47" s="762" t="n"/>
      <c r="M47" s="762" t="n"/>
      <c r="N47" s="762" t="n"/>
      <c r="O47" s="762" t="n"/>
      <c r="P47" s="248" t="n"/>
    </row>
    <row r="48" customFormat="1" s="247">
      <c r="B48" s="246" t="n"/>
      <c r="C48" s="344" t="inlineStr">
        <is>
          <t xml:space="preserve">VALOR </t>
        </is>
      </c>
      <c r="D48" s="265">
        <f>IFERROR(IF($E$17=1,D46/D47,IF($E$17=2,D46,"")),"")</f>
        <v/>
      </c>
      <c r="E48" s="265">
        <f>IFERROR(IF($E$17=1,E46/E47,IF($E$17=2,E46,"")),"")</f>
        <v/>
      </c>
      <c r="F48" s="265">
        <f>IFERROR(IF($E$17=1,F46/F47,IF($E$17=2,F46,"")),"")</f>
        <v/>
      </c>
      <c r="G48" s="265">
        <f>IFERROR(IF($E$17=1,G46/G47,IF($E$17=2,G46,"")),"")</f>
        <v/>
      </c>
      <c r="H48" s="265">
        <f>IFERROR(IF($E$17=1,H46/H47,IF($E$17=2,H46,"")),"")</f>
        <v/>
      </c>
      <c r="I48" s="265">
        <f>IFERROR(IF($E$17=1,I46/I47,IF($E$17=2,I46,"")),"")</f>
        <v/>
      </c>
      <c r="J48" s="265">
        <f>IFERROR(IF($E$17=1,J46/J47,IF($E$17=2,J46,"")),"")</f>
        <v/>
      </c>
      <c r="K48" s="265">
        <f>IFERROR(IF($E$17=1,K46/K47,IF($E$17=2,K46,"")),"")</f>
        <v/>
      </c>
      <c r="L48" s="265">
        <f>IFERROR(IF($E$17=1,L46/L47,IF($E$17=2,L46,"")),"")</f>
        <v/>
      </c>
      <c r="M48" s="265">
        <f>IFERROR(IF($E$17=1,M46/M47,IF($E$17=2,M46,"")),"")</f>
        <v/>
      </c>
      <c r="N48" s="265">
        <f>IFERROR(IF($E$17=1,N46/N47,IF($E$17=2,N46,"")),"")</f>
        <v/>
      </c>
      <c r="O48" s="265">
        <f>IFERROR(IF($E$17=1,O46/O47,IF($E$17=2,O46,"")),"")</f>
        <v/>
      </c>
      <c r="P48" s="246" t="n"/>
    </row>
    <row r="49" customFormat="1" s="247">
      <c r="B49" s="246" t="n"/>
      <c r="C49" s="347" t="inlineStr">
        <is>
          <t>META PONDERADA</t>
        </is>
      </c>
      <c r="D49"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49" s="265">
        <f>IF(AND(N23="ANUAL",J23="MENSUAL"),N17/12+D49,IF(AND(N23="ANUAL",J23="TRIMESTRAL"),N17/4+D49,IF(AND(N23="ANUAL",J23="SEMESTRAL"),N17/2+D49,IF(AND(N23="SEMESTRAL",J23="MENSUAL"),N17/6+D49,IF(AND(N23="SEMESTRAL",J23="TRIMESTRAL"),N17/2+D49,IF(AND(N23="SEMESTRAL",J23="SEMESTRAL"),N17,IF(AND(N23="TRIMESTRAL",J23="MENSUAL"),N17/3+D49,IF(AND(N23="TRIMESTRAL",J23="TRIMESTRAL"),N17,IF(AND(N23="MENSUAL",J23="MENSUAL"),N17,"")))))))))</f>
        <v/>
      </c>
      <c r="F49" s="265">
        <f>IF(AND(N23="ANUAL",J23="MENSUAL"),N17/12+E49,IF(AND(N23="ANUAL",J23="TRIMESTRAL"),N17/4+E49,IF(AND(N23="SEMESTRAL",J23="MENSUAL"),N17/6+E49,IF(AND(N23="SEMESTRAL",J23="TRIMESTRAL"),N17/2,IF(AND(N23="TRIMESTRAL",J23="MENSUAL"),N17/3+E49,IF(AND(N23="TRIMESTRAL",J23="TRIMESTRAL"),N17,IF(AND(N23="MENSUAL",J23="MENSUAL"),N17,"")))))))</f>
        <v/>
      </c>
      <c r="G49" s="265">
        <f>IF(AND(N23="ANUAL",J23="MENSUAL"),N17/12+F49,IF(AND(N23="ANUAL",J23="TRIMESTRAL"),N17/4+F49,IF(AND(N23="SEMESTRAL",J23="MENSUAL"),N17/6+F49,IF(AND(N23="SEMESTRAL",J23="TRIMESTRAL"),N17/2+F49,IF(AND(N23="TRIMESTRAL",J23="MENSUAL"),N17/3,IF(AND(N23="TRIMESTRAL",J23="TRIMESTRAL"),N17,IF(AND(N23="MENSUAL",J23="MENSUAL"),N17,"")))))))</f>
        <v/>
      </c>
      <c r="H49" s="265">
        <f>IF(AND($N$23="ANUAL",$J$23="MENSUAL"),$N$17/12+G49,IF(AND(N23="SEMESTRAL",J23="MENSUAL"),N17/6+G49,IF(AND(N23="TRIMESTRAL",J23="MENSUAL"),N17/3+G49,IF(AND(N23="MENSUAL",J23="MENSUAL"),N17,""))))</f>
        <v/>
      </c>
      <c r="I49" s="265">
        <f>IF(AND($N$23="ANUAL",$J$23="MENSUAL"),$N$17/12+H49,IF(AND(N23="SEMESTRAL",J23="MENSUAL"),N17/6+H49,IF(AND(N23="TRIMESTRAL",J23="MENSUAL"),N17/3+H49,IF(AND(N23="MENSUAL",J23="MENSUAL"),N17,""))))</f>
        <v/>
      </c>
      <c r="J49" s="265">
        <f>IF(AND($N$23="ANUAL",$J$23="MENSUAL"),$N$17/12+I49,IF(AND(N23="SEMESTRAL",J23="MENSUAL"),N17/6,IF(AND(N23="TRIMESTRAL",J23="MENSUAL"),N17/3,IF(AND(N23="MENSUAL",J23="MENSUAL"),N17,""))))</f>
        <v/>
      </c>
      <c r="K49" s="265">
        <f>IF(AND($N$23="ANUAL",$J$23="MENSUAL"),$N$17/12+J49,IF(AND(N23="SEMESTRAL",J23="MENSUAL"),N17/6+J49,IF(AND(N23="TRIMESTRAL",J23="MENSUAL"),N17/3+J49,IF(AND(N23="MENSUAL",J23="MENSUAL"),N17,""))))</f>
        <v/>
      </c>
      <c r="L49" s="265">
        <f>IF(AND($N$23="ANUAL",$J$23="MENSUAL"),$N$17/12+K49,IF(AND(N23="SEMESTRAL",J23="MENSUAL"),N17/6+K49,IF(AND(N23="TRIMESTRAL",J23="MENSUAL"),N17/3+K49,IF(AND(N23="MENSUAL",J23="MENSUAL"),N17,""))))</f>
        <v/>
      </c>
      <c r="M49" s="265">
        <f>IF(AND($N$23="ANUAL",$J$23="MENSUAL"),$N$17/12+L49,IF(AND(N23="SEMESTRAL",J23="MENSUAL"),N17/6+L49,IF(AND(N23="TRIMESTRAL",J23="MENSUAL"),N17/3,IF(AND(N23="MENSUAL",J23="MENSUAL"),N17,""))))</f>
        <v/>
      </c>
      <c r="N49" s="265">
        <f>IF(AND($N$23="ANUAL",$J$23="MENSUAL"),$N$17/12+M49,IF(AND(N23="SEMESTRAL",J23="MENSUAL"),N17/6+M49,IF(AND(N23="TRIMESTRAL",J23="MENSUAL"),N17/3+M49,IF(AND(N23="MENSUAL",J23="MENSUAL"),N17,""))))</f>
        <v/>
      </c>
      <c r="O49" s="265">
        <f>IF(AND($N$23="ANUAL",$J$23="MENSUAL"),$N$17/12+N49,IF(AND(N23="SEMESTRAL",J23="MENSUAL"),N17/6+N49,IF(AND(N23="TRIMESTRAL",J23="MENSUAL"),N17/3+N49,IF(AND(N23="MENSUAL",J23="MENSUAL"),N17,""))))</f>
        <v/>
      </c>
      <c r="P49" s="246" t="n"/>
    </row>
    <row r="50" customFormat="1" s="247">
      <c r="B50" s="246" t="n"/>
      <c r="C50" s="319" t="n"/>
      <c r="D50" s="319" t="n"/>
      <c r="E50" s="319" t="n"/>
      <c r="F50" s="319" t="n"/>
      <c r="G50" s="319" t="n"/>
      <c r="H50" s="319" t="n"/>
      <c r="I50" s="319" t="n"/>
      <c r="J50" s="319" t="n"/>
      <c r="K50" s="319" t="n"/>
      <c r="L50" s="319" t="n"/>
      <c r="M50" s="319" t="n"/>
      <c r="N50" s="319" t="n"/>
      <c r="O50" s="319" t="n"/>
      <c r="P50" s="246" t="n"/>
    </row>
    <row r="51" customFormat="1" s="317">
      <c r="A51" s="316" t="n"/>
      <c r="B51" s="318" t="n"/>
      <c r="C51" s="779" t="inlineStr">
        <is>
          <t>NIVEL DE SEGREGACIÓN *</t>
        </is>
      </c>
      <c r="D51" s="805" t="n"/>
      <c r="E51" s="805" t="n"/>
      <c r="F51" s="805" t="n"/>
      <c r="G51" s="805" t="n"/>
      <c r="H51" s="805" t="n"/>
      <c r="I51" s="805" t="n"/>
      <c r="J51" s="805" t="n"/>
      <c r="K51" s="805" t="n"/>
      <c r="L51" s="805" t="n"/>
      <c r="M51" s="805" t="n"/>
      <c r="N51" s="805" t="n"/>
      <c r="O51" s="800" t="n"/>
      <c r="P51" s="318" t="n"/>
      <c r="Q51" s="316" t="n"/>
      <c r="R51" s="316" t="n"/>
      <c r="S51" s="316" t="n"/>
      <c r="T51" s="316" t="n"/>
      <c r="U51" s="316" t="n"/>
      <c r="V51" s="316" t="n"/>
      <c r="W51" s="316" t="n"/>
      <c r="X51" s="316" t="n"/>
      <c r="Y51" s="316" t="n"/>
      <c r="Z51" s="316" t="n"/>
      <c r="AA51" s="316" t="n"/>
      <c r="AB51" s="316" t="n"/>
    </row>
    <row r="52" customFormat="1" s="317">
      <c r="A52" s="316" t="n"/>
      <c r="B52" s="318" t="n"/>
      <c r="C52" s="781" t="inlineStr">
        <is>
          <t>UNIDAD SEGREGADA (Ej. Facultad, Programa Académico, Área)</t>
        </is>
      </c>
      <c r="D52" s="820" t="n"/>
      <c r="E52" s="820" t="n"/>
      <c r="F52" s="821" t="n"/>
      <c r="G52" s="781" t="inlineStr">
        <is>
          <t>RESULTADO</t>
        </is>
      </c>
      <c r="H52" s="820" t="n"/>
      <c r="I52" s="820" t="n"/>
      <c r="J52" s="821" t="n"/>
      <c r="K52" s="781" t="inlineStr">
        <is>
          <t>ANALISIS DE DATOS SEGREGADO</t>
        </is>
      </c>
      <c r="L52" s="820" t="n"/>
      <c r="M52" s="820" t="n"/>
      <c r="N52" s="820" t="n"/>
      <c r="O52" s="821" t="n"/>
      <c r="P52" s="318" t="n"/>
      <c r="Q52" s="316" t="n"/>
      <c r="R52" s="316" t="n"/>
      <c r="S52" s="316" t="n"/>
      <c r="T52" s="316" t="n"/>
      <c r="U52" s="316" t="n"/>
      <c r="V52" s="316" t="n"/>
      <c r="W52" s="316" t="n"/>
      <c r="X52" s="316" t="n"/>
      <c r="Y52" s="316" t="n"/>
      <c r="Z52" s="316" t="n"/>
      <c r="AA52" s="316" t="n"/>
      <c r="AB52" s="316" t="n"/>
    </row>
    <row r="53" customFormat="1" s="317">
      <c r="A53" s="316" t="n"/>
      <c r="B53" s="318" t="n"/>
      <c r="C53" s="785" t="n"/>
      <c r="D53" s="820" t="n"/>
      <c r="E53" s="820" t="n"/>
      <c r="F53" s="821" t="n"/>
      <c r="G53" s="392" t="n"/>
      <c r="H53" s="820" t="n"/>
      <c r="I53" s="820" t="n"/>
      <c r="J53" s="821" t="n"/>
      <c r="K53" s="785" t="n"/>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785"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8" t="n"/>
      <c r="D59" s="812" t="n"/>
      <c r="E59" s="812" t="n"/>
      <c r="F59" s="812" t="n"/>
      <c r="G59" s="788" t="n"/>
      <c r="H59" s="812" t="n"/>
      <c r="I59" s="812" t="n"/>
      <c r="J59" s="812" t="n"/>
      <c r="K59" s="788" t="n"/>
      <c r="L59" s="812" t="n"/>
      <c r="M59" s="812" t="n"/>
      <c r="N59" s="812" t="n"/>
      <c r="O59" s="812" t="n"/>
      <c r="P59" s="318" t="n"/>
      <c r="Q59" s="316" t="n"/>
      <c r="R59" s="316" t="n"/>
      <c r="S59" s="316" t="n"/>
      <c r="T59" s="316" t="n"/>
      <c r="U59" s="316" t="n"/>
      <c r="V59" s="316" t="n"/>
      <c r="W59" s="316" t="n"/>
      <c r="X59" s="316" t="n"/>
      <c r="Y59" s="316" t="n"/>
      <c r="Z59" s="316" t="n"/>
      <c r="AA59" s="316" t="n"/>
      <c r="AB59" s="316" t="n"/>
    </row>
    <row r="60" customFormat="1" s="317">
      <c r="A60" s="316" t="n"/>
      <c r="B60" s="318" t="n"/>
      <c r="C60" s="349" t="n"/>
      <c r="D60" s="350" t="n"/>
      <c r="E60" s="350" t="n"/>
      <c r="F60" s="350" t="n"/>
      <c r="G60" s="350" t="n"/>
      <c r="H60" s="350" t="n"/>
      <c r="I60" s="350" t="n"/>
      <c r="J60" s="350" t="n"/>
      <c r="K60" s="350" t="n"/>
      <c r="L60" s="350" t="n"/>
      <c r="M60" s="350" t="n"/>
      <c r="N60" s="350" t="n"/>
      <c r="O60" s="350"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4">
      <c r="E64" s="259" t="n"/>
      <c r="F64" s="259" t="n"/>
      <c r="G64" s="259" t="n"/>
      <c r="H64" s="259" t="n"/>
      <c r="I64" s="259" t="n"/>
      <c r="J64" s="259" t="n"/>
      <c r="K64" s="259" t="n"/>
      <c r="L64" s="259" t="n"/>
      <c r="M64" s="259" t="n"/>
      <c r="N64" s="259" t="n"/>
    </row>
    <row r="65" customFormat="1" s="260">
      <c r="C65" s="259" t="n"/>
      <c r="D65" s="259" t="n"/>
      <c r="E65" s="259" t="n"/>
      <c r="F65" s="259" t="n"/>
      <c r="G65" s="259" t="n"/>
      <c r="H65" s="259" t="n"/>
      <c r="I65" s="259" t="n"/>
      <c r="J65" s="259" t="n"/>
      <c r="K65" s="259" t="n"/>
      <c r="L65" s="259" t="n"/>
      <c r="M65" s="259" t="n"/>
      <c r="N65" s="259" t="n"/>
      <c r="O65" s="259"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355" t="inlineStr">
        <is>
          <t>Estratégico</t>
        </is>
      </c>
      <c r="H71" s="262" t="n"/>
      <c r="I71" s="262" t="n"/>
      <c r="J71" s="355" t="inlineStr">
        <is>
          <t>Eficacia</t>
        </is>
      </c>
      <c r="K71" s="259" t="n"/>
      <c r="L71" s="259" t="n"/>
      <c r="M71" s="259" t="n"/>
      <c r="N71" s="259" t="n"/>
      <c r="O71" s="259" t="n"/>
    </row>
    <row r="72" customFormat="1" s="260">
      <c r="C72" s="259" t="n"/>
      <c r="D72" s="259" t="n"/>
      <c r="E72" s="259" t="n"/>
      <c r="F72" s="259" t="n"/>
      <c r="G72" s="355" t="inlineStr">
        <is>
          <t>Misional</t>
        </is>
      </c>
      <c r="H72" s="262" t="n"/>
      <c r="I72" s="262" t="n"/>
      <c r="J72" s="355" t="inlineStr">
        <is>
          <t>Eficiencia</t>
        </is>
      </c>
      <c r="K72" s="259" t="n"/>
      <c r="L72" s="259" t="n"/>
      <c r="M72" s="259" t="n"/>
      <c r="N72" s="259" t="n"/>
      <c r="O72" s="259" t="n"/>
    </row>
    <row r="73" customFormat="1" s="260">
      <c r="C73" s="259" t="n"/>
      <c r="D73" s="259" t="n"/>
      <c r="E73" s="259" t="n"/>
      <c r="F73" s="259" t="n"/>
      <c r="G73" s="355" t="inlineStr">
        <is>
          <t>Apoyo</t>
        </is>
      </c>
      <c r="H73" s="262" t="n"/>
      <c r="I73" s="262" t="n"/>
      <c r="J73" s="355" t="inlineStr">
        <is>
          <t>Acreditación</t>
        </is>
      </c>
      <c r="K73" s="259" t="n"/>
      <c r="L73" s="259" t="n"/>
      <c r="M73" s="259" t="n"/>
      <c r="N73" s="259" t="n"/>
      <c r="O73" s="259" t="n"/>
    </row>
    <row r="74" customFormat="1" s="260">
      <c r="C74" s="259" t="n"/>
      <c r="D74" s="259" t="n"/>
      <c r="E74" s="259" t="n"/>
      <c r="F74" s="259" t="n"/>
      <c r="G74" s="355" t="inlineStr">
        <is>
          <t>Seguimiento, Medición, Análisis y Evaluación</t>
        </is>
      </c>
      <c r="H74" s="262" t="n"/>
      <c r="I74" s="262" t="n"/>
      <c r="J74" s="355" t="inlineStr">
        <is>
          <t>Positiva</t>
        </is>
      </c>
      <c r="K74" s="259" t="n"/>
      <c r="L74" s="259" t="n"/>
      <c r="M74" s="259" t="n"/>
      <c r="N74" s="259" t="n"/>
      <c r="O74" s="259" t="n"/>
    </row>
    <row r="75" customFormat="1" s="260">
      <c r="C75" s="259" t="n"/>
      <c r="D75" s="259" t="n"/>
      <c r="E75" s="259" t="n"/>
      <c r="F75" s="259" t="n"/>
      <c r="G75" s="355" t="inlineStr">
        <is>
          <t>Todos</t>
        </is>
      </c>
      <c r="H75" s="262" t="n"/>
      <c r="I75" s="262" t="n"/>
      <c r="J75" s="355" t="inlineStr">
        <is>
          <t>Negativa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Por Unidad Regional</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Facultad</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Programa Académico</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área</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Laboratorio</t>
        </is>
      </c>
      <c r="K80" s="259" t="n"/>
      <c r="L80" s="259" t="n"/>
      <c r="M80" s="259" t="n"/>
      <c r="N80" s="259" t="n"/>
      <c r="O80" s="259" t="n"/>
    </row>
    <row r="81" customFormat="1" s="260">
      <c r="C81" s="259" t="n"/>
      <c r="D81" s="259" t="n"/>
      <c r="E81" s="259" t="n"/>
      <c r="F81" s="259" t="n"/>
      <c r="G81" s="355" t="inlineStr">
        <is>
          <t>Comunicaciones</t>
        </is>
      </c>
      <c r="H81" s="262" t="n"/>
      <c r="I81" s="262" t="n"/>
      <c r="J81" s="355" t="inlineStr">
        <is>
          <t>Otros</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No Aplica</t>
        </is>
      </c>
      <c r="K82" s="259" t="n"/>
      <c r="L82" s="259" t="n"/>
      <c r="M82" s="259" t="n"/>
      <c r="N82" s="259" t="n"/>
      <c r="O82" s="259" t="n"/>
    </row>
    <row r="83">
      <c r="E83" s="259" t="n"/>
      <c r="F83" s="259" t="n"/>
      <c r="G83" s="355" t="inlineStr">
        <is>
          <t>Ciencia, Tecnología e Innovación</t>
        </is>
      </c>
      <c r="H83" s="262" t="n"/>
      <c r="I83" s="262" t="n"/>
      <c r="J83" s="262" t="n"/>
      <c r="K83" s="259" t="n"/>
      <c r="L83" s="259" t="n"/>
      <c r="M83" s="259" t="n"/>
      <c r="N83" s="259" t="n"/>
    </row>
    <row r="84">
      <c r="E84" s="259" t="n"/>
      <c r="F84" s="259" t="n"/>
      <c r="G84" s="355" t="inlineStr">
        <is>
          <t>Interacción Social Universitaria</t>
        </is>
      </c>
      <c r="H84" s="262" t="n"/>
      <c r="I84" s="262" t="n"/>
      <c r="J84" s="262" t="n"/>
      <c r="K84" s="259" t="n"/>
      <c r="L84" s="259" t="n"/>
      <c r="M84" s="259" t="n"/>
      <c r="N84" s="259" t="n"/>
    </row>
    <row r="85">
      <c r="E85" s="259" t="n"/>
      <c r="F85" s="259" t="n"/>
      <c r="G85" s="355" t="inlineStr">
        <is>
          <t>Bienestar Universitario</t>
        </is>
      </c>
      <c r="H85" s="262" t="n"/>
      <c r="I85" s="262" t="n"/>
      <c r="J85" s="262" t="n"/>
      <c r="K85" s="259" t="n"/>
      <c r="L85" s="259" t="n"/>
      <c r="M85" s="259" t="n"/>
      <c r="N85" s="259" t="n"/>
    </row>
    <row r="86">
      <c r="E86" s="259" t="n"/>
      <c r="F86" s="259" t="n"/>
      <c r="G86" s="355" t="inlineStr">
        <is>
          <t>Admisiones y Registro</t>
        </is>
      </c>
      <c r="H86" s="262" t="n"/>
      <c r="I86" s="262" t="n"/>
      <c r="J86" s="262" t="n"/>
      <c r="K86" s="259" t="n"/>
      <c r="L86" s="259" t="n"/>
      <c r="M86" s="259" t="n"/>
      <c r="N86" s="259" t="n"/>
    </row>
    <row r="87">
      <c r="E87" s="259" t="n"/>
      <c r="F87" s="259" t="n"/>
      <c r="G87" s="355" t="inlineStr">
        <is>
          <t>Graduados</t>
        </is>
      </c>
      <c r="H87" s="262" t="n"/>
      <c r="I87" s="262" t="n"/>
      <c r="J87" s="262" t="n"/>
      <c r="K87" s="259" t="n"/>
      <c r="L87" s="259" t="n"/>
      <c r="M87" s="259" t="n"/>
      <c r="N87" s="259" t="n"/>
    </row>
    <row r="88">
      <c r="E88" s="259" t="n"/>
      <c r="F88" s="259" t="n"/>
      <c r="G88" s="355" t="inlineStr">
        <is>
          <t>Dialogando con el Mundo</t>
        </is>
      </c>
      <c r="H88" s="262" t="n"/>
      <c r="I88" s="262" t="n"/>
      <c r="J88" s="262" t="n"/>
      <c r="K88" s="259" t="n"/>
      <c r="L88" s="259" t="n"/>
      <c r="M88" s="259" t="n"/>
      <c r="N88" s="259" t="n"/>
    </row>
    <row r="89">
      <c r="E89" s="259" t="n"/>
      <c r="F89" s="259" t="n"/>
      <c r="G89" s="355" t="inlineStr">
        <is>
          <t>Talento Humano</t>
        </is>
      </c>
      <c r="H89" s="262" t="n"/>
      <c r="I89" s="262" t="n"/>
      <c r="J89" s="262" t="n"/>
      <c r="K89" s="259" t="n"/>
      <c r="L89" s="259" t="n"/>
      <c r="M89" s="259" t="n"/>
      <c r="N89" s="259" t="n"/>
    </row>
    <row r="90">
      <c r="E90" s="259" t="n"/>
      <c r="F90" s="259" t="n"/>
      <c r="G90" s="355" t="inlineStr">
        <is>
          <t>Jurídica</t>
        </is>
      </c>
      <c r="H90" s="262" t="n"/>
      <c r="I90" s="262" t="n"/>
      <c r="J90" s="262" t="n"/>
      <c r="K90" s="259" t="n"/>
      <c r="L90" s="259" t="n"/>
      <c r="M90" s="259" t="n"/>
      <c r="N90" s="259" t="n"/>
    </row>
    <row r="91">
      <c r="E91" s="259" t="n"/>
      <c r="F91" s="259" t="n"/>
      <c r="G91" s="355" t="inlineStr">
        <is>
          <t>Financiera</t>
        </is>
      </c>
      <c r="H91" s="262" t="n"/>
      <c r="I91" s="262" t="n"/>
      <c r="J91" s="262" t="n"/>
      <c r="K91" s="259" t="n"/>
      <c r="L91" s="259" t="n"/>
      <c r="M91" s="259" t="n"/>
      <c r="N91" s="259" t="n"/>
    </row>
    <row r="92">
      <c r="E92" s="259" t="n"/>
      <c r="F92" s="259" t="n"/>
      <c r="G92" s="355" t="inlineStr">
        <is>
          <t>Sistemas y Tecnología</t>
        </is>
      </c>
      <c r="H92" s="262" t="n"/>
      <c r="I92" s="262" t="n"/>
      <c r="J92" s="262" t="n"/>
      <c r="K92" s="259" t="n"/>
      <c r="L92" s="259" t="n"/>
      <c r="M92" s="259" t="n"/>
      <c r="N92" s="259" t="n"/>
    </row>
    <row r="93">
      <c r="E93" s="259" t="n"/>
      <c r="F93" s="259" t="n"/>
      <c r="G93" s="355" t="inlineStr">
        <is>
          <t>Bienes y Servicios</t>
        </is>
      </c>
      <c r="H93" s="262" t="n"/>
      <c r="I93" s="262" t="n"/>
      <c r="J93" s="262" t="n"/>
      <c r="K93" s="259" t="n"/>
      <c r="L93" s="259" t="n"/>
      <c r="M93" s="259" t="n"/>
      <c r="N93" s="259" t="n"/>
    </row>
    <row r="94">
      <c r="E94" s="259" t="n"/>
      <c r="F94" s="259" t="n"/>
      <c r="G94" s="355" t="inlineStr">
        <is>
          <t>Documental</t>
        </is>
      </c>
      <c r="H94" s="262" t="n"/>
      <c r="I94" s="262" t="n"/>
      <c r="J94" s="262" t="n"/>
      <c r="K94" s="259" t="n"/>
      <c r="L94" s="259" t="n"/>
      <c r="M94" s="259" t="n"/>
      <c r="N94" s="259" t="n"/>
    </row>
    <row r="95">
      <c r="E95" s="259" t="n"/>
      <c r="F95" s="259" t="n"/>
      <c r="G95" s="355" t="inlineStr">
        <is>
          <t>Apoyo Académico</t>
        </is>
      </c>
      <c r="H95" s="262" t="n"/>
      <c r="I95" s="262" t="n"/>
      <c r="J95" s="262" t="n"/>
      <c r="K95" s="259" t="n"/>
      <c r="L95" s="259" t="n"/>
      <c r="M95" s="259" t="n"/>
      <c r="N95" s="259"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row>
  </sheetData>
  <sheetProtection selectLockedCells="0" selectUnlockedCells="0" algorithmName="SHA-512" sheet="1" objects="1" insertRows="1" insertHyperlinks="1" autoFilter="1" scenarios="1" formatColumns="1" deleteColumns="1" insertColumns="1" pivotTables="1" deleteRows="1" formatCells="1" saltValue="P0ZoYOzYXYHziwDYw4Q2pw==" formatRows="1" sort="1" spinCount="100000" hashValue="gR7tPK8wVf4O2lNEzswUHGcVgEdiUTeUWoUUZMRMfKy3pUZNW0M4ji0XHZ8WVb3gLUirYQBjdgtGxtprwjpgQw=="/>
  <mergeCells count="84">
    <mergeCell ref="C52:F52"/>
    <mergeCell ref="L17:M17"/>
    <mergeCell ref="C27:I42"/>
    <mergeCell ref="G55:J55"/>
    <mergeCell ref="K54:O54"/>
    <mergeCell ref="K55:O55"/>
    <mergeCell ref="J28:O34"/>
    <mergeCell ref="J41:O41"/>
    <mergeCell ref="B2:C4"/>
    <mergeCell ref="C15:O15"/>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C20:D22"/>
    <mergeCell ref="E12:H12"/>
    <mergeCell ref="H17:I17"/>
    <mergeCell ref="K12:O12"/>
    <mergeCell ref="E24:G24"/>
    <mergeCell ref="E17:G17"/>
    <mergeCell ref="L20:O20"/>
    <mergeCell ref="K57:O57"/>
    <mergeCell ref="E18:F18"/>
    <mergeCell ref="J27:O27"/>
    <mergeCell ref="C57:F57"/>
    <mergeCell ref="P27:P28"/>
    <mergeCell ref="C53:F53"/>
    <mergeCell ref="P17:P18"/>
    <mergeCell ref="E7:L8"/>
    <mergeCell ref="G59:J59"/>
    <mergeCell ref="G19:K19"/>
    <mergeCell ref="E13:O13"/>
    <mergeCell ref="C58:F58"/>
    <mergeCell ref="N17:O17"/>
    <mergeCell ref="C12:D12"/>
    <mergeCell ref="K59:O59"/>
    <mergeCell ref="J23:K24"/>
    <mergeCell ref="C5:D8"/>
    <mergeCell ref="C23:D23"/>
    <mergeCell ref="C44:O44"/>
    <mergeCell ref="E23:G23"/>
    <mergeCell ref="L18:M19"/>
    <mergeCell ref="J40:O40"/>
    <mergeCell ref="C51:O51"/>
    <mergeCell ref="E20:G22"/>
    <mergeCell ref="C24:D24"/>
    <mergeCell ref="G54:J54"/>
    <mergeCell ref="M7:O7"/>
    <mergeCell ref="J35:O35"/>
    <mergeCell ref="E5:L5"/>
    <mergeCell ref="H20:I22"/>
    <mergeCell ref="C10:O11"/>
    <mergeCell ref="G56:J56"/>
    <mergeCell ref="E19:F19"/>
    <mergeCell ref="G52:J52"/>
    <mergeCell ref="M8:O8"/>
    <mergeCell ref="G18:K18"/>
    <mergeCell ref="K58:O58"/>
    <mergeCell ref="I12:J12"/>
    <mergeCell ref="K52:O52"/>
    <mergeCell ref="C18:D19"/>
    <mergeCell ref="H23:I24"/>
    <mergeCell ref="J36:O39"/>
    <mergeCell ref="C55:F55"/>
    <mergeCell ref="N18:O19"/>
    <mergeCell ref="K53:O53"/>
    <mergeCell ref="C9:O9"/>
    <mergeCell ref="C59:F59"/>
    <mergeCell ref="C13:D13"/>
    <mergeCell ref="J17:K17"/>
  </mergeCells>
  <dataValidations count="5">
    <dataValidation sqref="E20:G22" showDropDown="0" showInputMessage="1" showErrorMessage="1" allowBlank="1" type="list">
      <formula1>$J$74:$J$75</formula1>
    </dataValidation>
    <dataValidation sqref="J20:K22" showDropDown="0" showInputMessage="1" showErrorMessage="1" allowBlank="1" type="list">
      <formula1>$J$76:$J$82</formula1>
    </dataValidation>
    <dataValidation sqref="J17:K17" showDropDown="0" showInputMessage="1" showErrorMessage="1" allowBlank="1" type="list">
      <formula1>$J$71:$J$73</formula1>
    </dataValidation>
    <dataValidation sqref="E12:H12" showDropDown="0" showInputMessage="1" showErrorMessage="1" allowBlank="1" type="list">
      <formula1>$G$71:$G$75</formula1>
    </dataValidation>
    <dataValidation sqref="E13:O13" showDropDown="0" showInputMessage="1" showErrorMessage="1" allowBlank="1" type="list">
      <formula1>$G$75:$G$98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84.xml><?xml version="1.0" encoding="utf-8"?>
<worksheet xmlns="http://schemas.openxmlformats.org/spreadsheetml/2006/main">
  <sheetPr codeName="Hoja155">
    <tabColor rgb="FFEDE394"/>
    <outlinePr summaryBelow="1" summaryRight="1"/>
    <pageSetUpPr fitToPage="1"/>
  </sheetPr>
  <dimension ref="A1:AB98"/>
  <sheetViews>
    <sheetView topLeftCell="A10"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827" t="inlineStr">
        <is>
          <t>Seguimiento, Medición, Análisis y Evaluación</t>
        </is>
      </c>
      <c r="F12" s="828" t="n"/>
      <c r="G12" s="828" t="n"/>
      <c r="H12" s="829" t="n"/>
      <c r="I12" s="763" t="inlineStr">
        <is>
          <t>NOMBRE DEL INDICADOR</t>
        </is>
      </c>
      <c r="J12" s="802" t="n"/>
      <c r="K12" s="463" t="inlineStr">
        <is>
          <t>Eficacia en el control de riesgos</t>
        </is>
      </c>
      <c r="L12" s="801" t="n"/>
      <c r="M12" s="801" t="n"/>
      <c r="N12" s="801" t="n"/>
      <c r="O12" s="802" t="n"/>
      <c r="P12" s="245" t="n"/>
    </row>
    <row r="13" customFormat="1" s="243">
      <c r="B13" s="245" t="n"/>
      <c r="C13" s="684" t="inlineStr">
        <is>
          <t>PROCESO GESTIÓN</t>
        </is>
      </c>
      <c r="D13" s="802" t="n"/>
      <c r="E13" s="706" t="inlineStr">
        <is>
          <t>Control Interno</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Director(a) de Control Interno</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0.4</v>
      </c>
      <c r="O17" s="802" t="n"/>
      <c r="P17" s="544" t="n"/>
    </row>
    <row r="18" ht="27" customFormat="1" customHeight="1" s="243">
      <c r="B18" s="245" t="n"/>
      <c r="C18" s="684" t="inlineStr">
        <is>
          <t>FORMULA</t>
        </is>
      </c>
      <c r="D18" s="800" t="n"/>
      <c r="E18" s="684" t="inlineStr">
        <is>
          <t>NUMERADOR</t>
        </is>
      </c>
      <c r="F18" s="802" t="n"/>
      <c r="G18" s="481" t="inlineStr">
        <is>
          <t>No. de riesgos residuales (A - E) residuales operativos institucionales controlados*100</t>
        </is>
      </c>
      <c r="H18" s="801" t="n"/>
      <c r="I18" s="801" t="n"/>
      <c r="J18" s="801" t="n"/>
      <c r="K18" s="802" t="n"/>
      <c r="L18" s="684" t="inlineStr">
        <is>
          <t>UNIDAD DE MEDIDA</t>
        </is>
      </c>
      <c r="M18" s="800" t="n"/>
      <c r="N18" s="545" t="inlineStr">
        <is>
          <t>Porcentaje</t>
        </is>
      </c>
      <c r="O18" s="800" t="n"/>
    </row>
    <row r="19" ht="15.75" customFormat="1" customHeight="1" s="243">
      <c r="B19" s="245" t="n"/>
      <c r="C19" s="806" t="n"/>
      <c r="D19" s="807" t="n"/>
      <c r="E19" s="684" t="inlineStr">
        <is>
          <t>DENOMINADOR</t>
        </is>
      </c>
      <c r="F19" s="802" t="n"/>
      <c r="G19" s="481" t="inlineStr">
        <is>
          <t>Total de riesgos Altos y Extremos residuales operativos institucionales</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No Aplica</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27" customFormat="1" customHeight="1" s="243">
      <c r="B22" s="245" t="n"/>
      <c r="C22" s="806" t="n"/>
      <c r="D22" s="807" t="n"/>
      <c r="E22" s="806" t="n"/>
      <c r="F22" s="808" t="n"/>
      <c r="G22" s="807" t="n"/>
      <c r="H22" s="806" t="n"/>
      <c r="I22" s="807" t="n"/>
      <c r="J22" s="806" t="n"/>
      <c r="K22" s="807" t="n"/>
      <c r="L22" s="327" t="inlineStr">
        <is>
          <t>0 - 20%</t>
        </is>
      </c>
      <c r="M22" s="328" t="inlineStr">
        <is>
          <t>21% - 31%</t>
        </is>
      </c>
      <c r="N22" s="329" t="inlineStr">
        <is>
          <t>32% - 39,9%</t>
        </is>
      </c>
      <c r="O22" s="107" t="inlineStr">
        <is>
          <t xml:space="preserve">40%-100% </t>
        </is>
      </c>
      <c r="P22" s="245" t="n"/>
    </row>
    <row r="23" ht="26.25" customFormat="1" customHeight="1" s="243">
      <c r="B23" s="245" t="n"/>
      <c r="C23" s="684" t="inlineStr">
        <is>
          <t>ORIGEN DE DATOS NUMERADOR</t>
        </is>
      </c>
      <c r="D23" s="802" t="n"/>
      <c r="E23" s="475" t="inlineStr">
        <is>
          <t>Matrices de Riesgo</t>
        </is>
      </c>
      <c r="F23" s="801" t="n"/>
      <c r="G23" s="802" t="n"/>
      <c r="H23" s="818" t="inlineStr">
        <is>
          <t>FRECUENCIA DE LA MEDICIÓN</t>
        </is>
      </c>
      <c r="I23" s="800" t="n"/>
      <c r="J23" s="762" t="inlineStr">
        <is>
          <t>SEMESTRAL</t>
        </is>
      </c>
      <c r="K23" s="800" t="n"/>
      <c r="L23" s="684" t="inlineStr">
        <is>
          <t>FRECUENCIA DE RESULTADO</t>
        </is>
      </c>
      <c r="M23" s="800" t="n"/>
      <c r="N23" s="762" t="inlineStr">
        <is>
          <t>SEMESTRAL</t>
        </is>
      </c>
      <c r="O23" s="800" t="n"/>
      <c r="P23" s="245" t="n"/>
      <c r="S23" s="308" t="inlineStr">
        <is>
          <t>Porcentual</t>
        </is>
      </c>
    </row>
    <row r="24" ht="26.25" customFormat="1" customHeight="1" s="243">
      <c r="B24" s="245" t="n"/>
      <c r="C24" s="684" t="inlineStr">
        <is>
          <t>ORIGEN DE DATOS DENOMINADOR</t>
        </is>
      </c>
      <c r="D24" s="802" t="n"/>
      <c r="E24" s="475" t="inlineStr">
        <is>
          <t>Matrices de Riesgo</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46.5" customFormat="1" customHeight="1" s="243">
      <c r="B28" s="245" t="n"/>
      <c r="C28" s="803" t="n"/>
      <c r="I28" s="804" t="n"/>
      <c r="J28" s="678" t="inlineStr">
        <is>
          <t>IPA 2020: Se realiza evaluacion a la eficacia de los controles por proceso en el mes de enero de 2020, posteriormente se obtiene la matriz de riesgo institucional con corte a junio de 2020. El analisis de los riesgos institucionales refleja los sigueintes datos en relación con los riesgos altos y extermos:
- R1: Identificado 16 casos por los procesos, de los cuales se materializan 6 para un total de 37.5% en los procesos de MAR,MIU;ABS y ASI relacionado con incumplimientos al plan de acción e ineficacia de planes de mejoramiento
-R2: Se identifican 12 casos para los procesos, de los cuales se materializan 2, para un total de 16% en los procesos de ADO y ABS relacionado con temas de infraestura fisica para el archivo e incumplimiento al decreto 1072:2105
-R3: Identificada en 5 casos por los procesos, de los cuales se materializa 1 para un total de 20%, relacionado con el tiempo de retención de las historias laborales ocupacionales en las TRD.
-R5: Identificado 7 casos por los procesos, de los cuales e materializan 2, para un total de 28% relacionado con las condiciones de seguridad y salud en los laboratorios y la desactualizacion de microcurriculos en posgrados.
- R6: Identificado en 3 casos por los procesos, de los cuales se materializa en 1, para un total de 33.3% en relacion con la conformidad de los ingresos de recursos financieros de la oficina de proyectos especiales.
- R7: Identificado en 3 casos por los procesos, de los cuales se materializa en 2, para un toral de 66.6% en relacion con los hallazgos generados al numeral 7.5 informacion documentada y al tema de debido protocolo de PQR en la Direccion de posgrados.
- R8: Identificado en 5 casos por los procesos, de los cuales se matrializan 3, para un total de 60% en relacion con PM 538-549-522-400
-R10: identificado por un proceso y no se evidencia materializacion del riesgo.
-R11: Identificado por un proceso y no se evidencia materializacion del riesgo.
-R12:  Identificado por 4 procesos y no se evidencia materializacion del riesgo.
-R13: Identificado en 2 casos por los procesos, de los cuales se materializa 1, para un total de 50% en relacion con PM 506
-R14:Identificado en 2 casos por los procesos, de los cuales se materializa 1, para un total de 50% en relacion con PM 522-400 Unidades de salud
-R15:identificado por un proceso y no se evidencia materializacion del riesgo.
-R16 A la fecha no se hace seguimeinto pues es nuevo dentro del SGC.</t>
        </is>
      </c>
      <c r="O28" s="804" t="n"/>
    </row>
    <row r="29" ht="46.5" customFormat="1" customHeight="1" s="243">
      <c r="B29" s="245" t="n"/>
      <c r="C29" s="803" t="n"/>
      <c r="I29" s="804" t="n"/>
      <c r="O29" s="804" t="n"/>
      <c r="P29" s="245" t="n"/>
    </row>
    <row r="30" ht="46.5" customFormat="1" customHeight="1" s="243">
      <c r="B30" s="245" t="n"/>
      <c r="C30" s="803" t="n"/>
      <c r="I30" s="804" t="n"/>
      <c r="O30" s="804" t="n"/>
      <c r="P30" s="245" t="n"/>
    </row>
    <row r="31" ht="46.5" customFormat="1" customHeight="1" s="243">
      <c r="B31" s="245" t="n"/>
      <c r="C31" s="803" t="n"/>
      <c r="I31" s="804" t="n"/>
      <c r="O31" s="804" t="n"/>
      <c r="P31" s="245" t="n"/>
    </row>
    <row r="32" ht="54.75" customFormat="1" customHeight="1" s="243">
      <c r="B32" s="245" t="n"/>
      <c r="C32" s="803" t="n"/>
      <c r="I32" s="804" t="n"/>
      <c r="O32" s="804" t="n"/>
      <c r="P32" s="245" t="n"/>
    </row>
    <row r="33" ht="57"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Continuar fortaleciendo los seguimientos de SCI a los riesgos identificados.</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75" customFormat="1" customHeight="1" s="247">
      <c r="B47" s="246" t="n"/>
      <c r="C47" s="168">
        <f>G18</f>
        <v/>
      </c>
      <c r="D47" s="762" t="n">
        <v>9</v>
      </c>
      <c r="E47" s="762" t="n"/>
      <c r="F47" s="762" t="n"/>
      <c r="G47" s="762" t="n"/>
      <c r="H47" s="762" t="n"/>
      <c r="I47" s="762" t="n"/>
      <c r="J47" s="762" t="n"/>
      <c r="K47" s="762" t="n"/>
      <c r="L47" s="762" t="n"/>
      <c r="M47" s="762" t="n"/>
      <c r="N47" s="762" t="n"/>
      <c r="O47" s="762" t="n"/>
      <c r="P47" s="246" t="n"/>
    </row>
    <row r="48" ht="62.25" customFormat="1" customHeight="1" s="247">
      <c r="B48" s="246" t="n"/>
      <c r="C48" s="168">
        <f>G19</f>
        <v/>
      </c>
      <c r="D48" s="762" t="n">
        <v>13</v>
      </c>
      <c r="E48" s="762" t="n"/>
      <c r="F48" s="762" t="n"/>
      <c r="G48" s="762" t="n"/>
      <c r="H48" s="762" t="n"/>
      <c r="I48" s="762" t="n"/>
      <c r="J48" s="762" t="n"/>
      <c r="K48" s="762" t="n"/>
      <c r="L48" s="762" t="n"/>
      <c r="M48" s="762" t="n"/>
      <c r="N48" s="762" t="n"/>
      <c r="O48" s="762" t="n"/>
      <c r="P48" s="248" t="n"/>
    </row>
    <row r="49" ht="23.25" customFormat="1" customHeigh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ht="17.25" customFormat="1" customHeigh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customFormat="1" s="317">
      <c r="A54" s="316" t="n"/>
      <c r="B54" s="318" t="n"/>
      <c r="C54" s="785" t="n"/>
      <c r="D54" s="820" t="n"/>
      <c r="E54" s="820" t="n"/>
      <c r="F54" s="821" t="n"/>
      <c r="G54" s="392" t="n"/>
      <c r="H54" s="820" t="n"/>
      <c r="I54" s="820" t="n"/>
      <c r="J54" s="821" t="n"/>
      <c r="K54" s="785" t="n"/>
      <c r="L54" s="820" t="n"/>
      <c r="M54" s="820" t="n"/>
      <c r="N54" s="820" t="n"/>
      <c r="O54" s="821" t="n"/>
      <c r="P54" s="318" t="n"/>
      <c r="Q54" s="316" t="n"/>
      <c r="R54" s="316" t="n"/>
      <c r="S54" s="316" t="n"/>
      <c r="T54" s="316" t="n"/>
      <c r="U54" s="316" t="n"/>
      <c r="V54" s="316" t="n"/>
      <c r="W54" s="316" t="n"/>
      <c r="X54" s="316" t="n"/>
      <c r="Y54" s="316" t="n"/>
      <c r="Z54" s="316" t="n"/>
      <c r="AA54" s="316" t="n"/>
      <c r="AB54" s="316" t="n"/>
    </row>
    <row r="55" customFormat="1" s="317">
      <c r="A55" s="316" t="n"/>
      <c r="B55" s="318" t="n"/>
      <c r="C55" s="785" t="n"/>
      <c r="D55" s="820" t="n"/>
      <c r="E55" s="820" t="n"/>
      <c r="F55" s="821" t="n"/>
      <c r="G55" s="392" t="n"/>
      <c r="H55" s="820" t="n"/>
      <c r="I55" s="820" t="n"/>
      <c r="J55" s="821" t="n"/>
      <c r="K55" s="785" t="n"/>
      <c r="L55" s="820" t="n"/>
      <c r="M55" s="820" t="n"/>
      <c r="N55" s="820" t="n"/>
      <c r="O55" s="821" t="n"/>
      <c r="P55" s="318" t="n"/>
      <c r="Q55" s="316" t="n"/>
      <c r="R55" s="316" t="n"/>
      <c r="S55" s="316" t="n"/>
      <c r="T55" s="316" t="n"/>
      <c r="U55" s="316" t="n"/>
      <c r="V55" s="316" t="n"/>
      <c r="W55" s="316" t="n"/>
      <c r="X55" s="316" t="n"/>
      <c r="Y55" s="316" t="n"/>
      <c r="Z55" s="316" t="n"/>
      <c r="AA55" s="316" t="n"/>
      <c r="AB55" s="316" t="n"/>
    </row>
    <row r="56" customFormat="1" s="317">
      <c r="A56" s="316" t="n"/>
      <c r="B56" s="318" t="n"/>
      <c r="C56" s="785" t="n"/>
      <c r="D56" s="820" t="n"/>
      <c r="E56" s="820" t="n"/>
      <c r="F56" s="821" t="n"/>
      <c r="G56" s="392" t="n"/>
      <c r="H56" s="820" t="n"/>
      <c r="I56" s="820" t="n"/>
      <c r="J56" s="821" t="n"/>
      <c r="K56" s="785" t="n"/>
      <c r="L56" s="820" t="n"/>
      <c r="M56" s="820" t="n"/>
      <c r="N56" s="820" t="n"/>
      <c r="O56" s="821" t="n"/>
      <c r="P56" s="318" t="n"/>
      <c r="Q56" s="316" t="n"/>
      <c r="R56" s="316" t="n"/>
      <c r="S56" s="316" t="n"/>
      <c r="T56" s="316" t="n"/>
      <c r="U56" s="316" t="n"/>
      <c r="V56" s="316" t="n"/>
      <c r="W56" s="316" t="n"/>
      <c r="X56" s="316" t="n"/>
      <c r="Y56" s="316" t="n"/>
      <c r="Z56" s="316" t="n"/>
      <c r="AA56" s="316" t="n"/>
      <c r="AB56" s="316" t="n"/>
    </row>
    <row r="57" customFormat="1" s="317">
      <c r="A57" s="316" t="n"/>
      <c r="B57" s="318" t="n"/>
      <c r="C57" s="785" t="n"/>
      <c r="D57" s="820" t="n"/>
      <c r="E57" s="820" t="n"/>
      <c r="F57" s="821" t="n"/>
      <c r="G57" s="785" t="n"/>
      <c r="H57" s="820" t="n"/>
      <c r="I57" s="820" t="n"/>
      <c r="J57" s="821" t="n"/>
      <c r="K57" s="785" t="n"/>
      <c r="L57" s="820" t="n"/>
      <c r="M57" s="820" t="n"/>
      <c r="N57" s="820" t="n"/>
      <c r="O57" s="821" t="n"/>
      <c r="P57" s="318" t="n"/>
      <c r="Q57" s="316" t="n"/>
      <c r="R57" s="316" t="n"/>
      <c r="S57" s="316" t="n"/>
      <c r="T57" s="316" t="n"/>
      <c r="U57" s="316" t="n"/>
      <c r="V57" s="316" t="n"/>
      <c r="W57" s="316" t="n"/>
      <c r="X57" s="316" t="n"/>
      <c r="Y57" s="316" t="n"/>
      <c r="Z57" s="316" t="n"/>
      <c r="AA57" s="316" t="n"/>
      <c r="AB57" s="316" t="n"/>
    </row>
    <row r="58" customFormat="1" s="317">
      <c r="A58" s="316" t="n"/>
      <c r="B58" s="318" t="n"/>
      <c r="C58" s="785" t="n"/>
      <c r="D58" s="820" t="n"/>
      <c r="E58" s="820" t="n"/>
      <c r="F58" s="821" t="n"/>
      <c r="G58" s="785" t="n"/>
      <c r="H58" s="820" t="n"/>
      <c r="I58" s="820" t="n"/>
      <c r="J58" s="821" t="n"/>
      <c r="K58" s="785" t="n"/>
      <c r="L58" s="820" t="n"/>
      <c r="M58" s="820" t="n"/>
      <c r="N58" s="820" t="n"/>
      <c r="O58" s="821" t="n"/>
      <c r="P58" s="318" t="n"/>
      <c r="Q58" s="316" t="n"/>
      <c r="R58" s="316" t="n"/>
      <c r="S58" s="316" t="n"/>
      <c r="T58" s="316" t="n"/>
      <c r="U58" s="316" t="n"/>
      <c r="V58" s="316" t="n"/>
      <c r="W58" s="316" t="n"/>
      <c r="X58" s="316" t="n"/>
      <c r="Y58" s="316" t="n"/>
      <c r="Z58" s="316" t="n"/>
      <c r="AA58" s="316" t="n"/>
      <c r="AB58" s="316" t="n"/>
    </row>
    <row r="59" customFormat="1" s="317">
      <c r="A59" s="316" t="n"/>
      <c r="B59" s="318" t="n"/>
      <c r="C59" s="785" t="n"/>
      <c r="D59" s="820" t="n"/>
      <c r="E59" s="820" t="n"/>
      <c r="F59" s="821" t="n"/>
      <c r="G59" s="785" t="n"/>
      <c r="H59" s="820" t="n"/>
      <c r="I59" s="820" t="n"/>
      <c r="J59" s="821" t="n"/>
      <c r="K59" s="785" t="n"/>
      <c r="L59" s="820" t="n"/>
      <c r="M59" s="820" t="n"/>
      <c r="N59" s="820" t="n"/>
      <c r="O59" s="821" t="n"/>
      <c r="P59" s="318" t="n"/>
      <c r="Q59" s="316" t="n"/>
      <c r="R59" s="316" t="n"/>
      <c r="S59" s="316" t="n"/>
      <c r="T59" s="316" t="n"/>
      <c r="U59" s="316" t="n"/>
      <c r="V59" s="316" t="n"/>
      <c r="W59" s="316" t="n"/>
      <c r="X59" s="316" t="n"/>
      <c r="Y59" s="316" t="n"/>
      <c r="Z59" s="316" t="n"/>
      <c r="AA59" s="316" t="n"/>
      <c r="AB59" s="316" t="n"/>
    </row>
    <row r="60" customFormat="1" s="317">
      <c r="A60" s="316" t="n"/>
      <c r="B60" s="318" t="n"/>
      <c r="C60" s="788" t="n"/>
      <c r="D60" s="812" t="n"/>
      <c r="E60" s="812" t="n"/>
      <c r="F60" s="812" t="n"/>
      <c r="G60" s="788" t="n"/>
      <c r="H60" s="812" t="n"/>
      <c r="I60" s="812" t="n"/>
      <c r="J60" s="812" t="n"/>
      <c r="K60" s="788" t="n"/>
      <c r="L60" s="812" t="n"/>
      <c r="M60" s="812" t="n"/>
      <c r="N60" s="812" t="n"/>
      <c r="O60" s="812" t="n"/>
      <c r="P60" s="318" t="n"/>
      <c r="Q60" s="316" t="n"/>
      <c r="R60" s="316" t="n"/>
      <c r="S60" s="316" t="n"/>
      <c r="T60" s="316" t="n"/>
      <c r="U60" s="316" t="n"/>
      <c r="V60" s="316" t="n"/>
      <c r="W60" s="316" t="n"/>
      <c r="X60" s="316" t="n"/>
      <c r="Y60" s="316" t="n"/>
      <c r="Z60" s="316" t="n"/>
      <c r="AA60" s="316" t="n"/>
      <c r="AB60" s="316" t="n"/>
    </row>
    <row r="61" customFormat="1" s="317">
      <c r="A61" s="316" t="n"/>
      <c r="B61" s="318" t="n"/>
      <c r="C61" s="349" t="n"/>
      <c r="D61" s="350" t="n"/>
      <c r="E61" s="350" t="n"/>
      <c r="F61" s="350" t="n"/>
      <c r="G61" s="350" t="n"/>
      <c r="H61" s="350" t="n"/>
      <c r="I61" s="350" t="n"/>
      <c r="J61" s="350" t="n"/>
      <c r="K61" s="350" t="n"/>
      <c r="L61" s="350" t="n"/>
      <c r="M61" s="350" t="n"/>
      <c r="N61" s="350" t="n"/>
      <c r="O61" s="350"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mergeCells count="84">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85.xml><?xml version="1.0" encoding="utf-8"?>
<worksheet xmlns="http://schemas.openxmlformats.org/spreadsheetml/2006/main">
  <sheetPr codeName="Hoja52">
    <tabColor rgb="FFEDE394"/>
    <outlinePr summaryBelow="1" summaryRight="1"/>
    <pageSetUpPr/>
  </sheetPr>
  <dimension ref="A2:AB99"/>
  <sheetViews>
    <sheetView view="pageBreakPreview" topLeftCell="A15" zoomScale="70" zoomScaleNormal="70" zoomScaleSheetLayoutView="70" workbookViewId="0">
      <selection activeCell="C47" sqref="C47"/>
    </sheetView>
  </sheetViews>
  <sheetFormatPr baseColWidth="10" defaultColWidth="11.42578125" defaultRowHeight="15"/>
  <cols>
    <col width="4" customWidth="1" style="316" min="1" max="1"/>
    <col width="6.42578125" customWidth="1" style="316" min="2" max="2"/>
    <col width="25.140625" customWidth="1" style="316" min="3" max="3"/>
    <col width="15.140625" customWidth="1" style="316" min="4" max="4"/>
    <col width="12.7109375" customWidth="1" style="316" min="5" max="5"/>
    <col width="15.140625" customWidth="1" style="316" min="6" max="6"/>
    <col width="14" customWidth="1" style="316" min="7" max="7"/>
    <col width="11.42578125" customWidth="1" style="316" min="8" max="8"/>
    <col width="15.7109375" customWidth="1" style="316" min="9" max="9"/>
    <col width="15.5703125" customWidth="1" style="316" min="10" max="10"/>
    <col width="14.42578125" customWidth="1" style="316" min="11" max="11"/>
    <col width="15.28515625" customWidth="1" style="316" min="12" max="15"/>
    <col width="6.42578125" customWidth="1" style="316" min="16" max="16"/>
    <col width="11.42578125" customWidth="1" style="316" min="17" max="28"/>
    <col width="11.42578125" customWidth="1" style="317" min="29" max="16384"/>
  </cols>
  <sheetData>
    <row r="1" ht="10.5" customHeight="1"/>
    <row r="2">
      <c r="B2" s="686" t="inlineStr">
        <is>
          <t xml:space="preserve">      REGRESAR</t>
        </is>
      </c>
      <c r="D2" s="318" t="n"/>
      <c r="E2" s="318" t="n"/>
      <c r="F2" s="318" t="n"/>
      <c r="G2" s="318" t="n"/>
      <c r="H2" s="318" t="n"/>
      <c r="I2" s="318" t="n"/>
      <c r="J2" s="318" t="n"/>
      <c r="K2" s="318" t="n"/>
      <c r="L2" s="318" t="n"/>
      <c r="M2" s="318" t="n"/>
      <c r="N2" s="318" t="n"/>
      <c r="O2" s="318" t="n"/>
      <c r="P2" s="318" t="n"/>
    </row>
    <row r="3">
      <c r="D3" s="318" t="n"/>
      <c r="E3" s="318" t="n"/>
      <c r="F3" s="318" t="n"/>
      <c r="G3" s="318" t="n"/>
      <c r="H3" s="318" t="n"/>
      <c r="I3" s="318" t="n"/>
      <c r="J3" s="318" t="n"/>
      <c r="K3" s="318" t="n"/>
      <c r="L3" s="318" t="n"/>
      <c r="M3" s="318" t="n"/>
      <c r="N3" s="318" t="n"/>
      <c r="O3" s="318" t="n"/>
      <c r="P3" s="318" t="n"/>
    </row>
    <row r="4" ht="15.75" customHeight="1">
      <c r="D4" s="318" t="n"/>
      <c r="E4" s="318" t="n"/>
      <c r="F4" s="318" t="n"/>
      <c r="G4" s="318" t="n"/>
      <c r="H4" s="318" t="n"/>
      <c r="I4" s="318" t="n"/>
      <c r="J4" s="318" t="n"/>
      <c r="K4" s="318" t="n"/>
      <c r="L4" s="318" t="n"/>
      <c r="M4" s="318" t="n"/>
      <c r="N4" s="318" t="n"/>
      <c r="O4" s="318" t="n"/>
      <c r="P4" s="318" t="n"/>
    </row>
    <row r="5" ht="15.75" customHeight="1">
      <c r="B5" s="318" t="n"/>
      <c r="C5" s="414" t="n"/>
      <c r="D5" s="800" t="n"/>
      <c r="E5" s="474" t="inlineStr">
        <is>
          <t>MACROPROCESO ESTRATÉGICO</t>
        </is>
      </c>
      <c r="F5" s="801" t="n"/>
      <c r="G5" s="801" t="n"/>
      <c r="H5" s="801" t="n"/>
      <c r="I5" s="801" t="n"/>
      <c r="J5" s="801" t="n"/>
      <c r="K5" s="801" t="n"/>
      <c r="L5" s="802" t="n"/>
      <c r="M5" s="695" t="inlineStr">
        <is>
          <t>CÓDIGO: ESGr027</t>
        </is>
      </c>
      <c r="N5" s="801" t="n"/>
      <c r="O5" s="802" t="n"/>
      <c r="P5" s="318" t="n"/>
    </row>
    <row r="6" ht="15.75" customHeight="1">
      <c r="B6" s="318" t="n"/>
      <c r="C6" s="803" t="n"/>
      <c r="D6" s="804" t="n"/>
      <c r="E6" s="474" t="inlineStr">
        <is>
          <t>PROCESO GESTIÓN SISTEMAS INTEGRADOS</t>
        </is>
      </c>
      <c r="F6" s="801" t="n"/>
      <c r="G6" s="801" t="n"/>
      <c r="H6" s="801" t="n"/>
      <c r="I6" s="801" t="n"/>
      <c r="J6" s="801" t="n"/>
      <c r="K6" s="801" t="n"/>
      <c r="L6" s="802" t="n"/>
      <c r="M6" s="695" t="inlineStr">
        <is>
          <t>VERSIÓN: 7</t>
        </is>
      </c>
      <c r="N6" s="801" t="n"/>
      <c r="O6" s="802" t="n"/>
      <c r="P6" s="318" t="n"/>
    </row>
    <row r="7" ht="15" customHeight="1">
      <c r="B7" s="318" t="n"/>
      <c r="C7" s="803" t="n"/>
      <c r="D7" s="804" t="n"/>
      <c r="E7" s="474" t="inlineStr">
        <is>
          <t>MATRIZ DE MEDICIÓN Y SEGUIMIENTO A LOS PROCESOS DE GESTIÓN</t>
        </is>
      </c>
      <c r="F7" s="805" t="n"/>
      <c r="G7" s="805" t="n"/>
      <c r="H7" s="805" t="n"/>
      <c r="I7" s="805" t="n"/>
      <c r="J7" s="805" t="n"/>
      <c r="K7" s="805" t="n"/>
      <c r="L7" s="800" t="n"/>
      <c r="M7" s="695" t="inlineStr">
        <is>
          <t>VIGENCIA: 2020-03-20</t>
        </is>
      </c>
      <c r="N7" s="801" t="n"/>
      <c r="O7" s="802" t="n"/>
      <c r="P7" s="318" t="n"/>
    </row>
    <row r="8" ht="15.75" customHeight="1">
      <c r="B8" s="318" t="n"/>
      <c r="C8" s="806" t="n"/>
      <c r="D8" s="807" t="n"/>
      <c r="E8" s="806" t="n"/>
      <c r="F8" s="808" t="n"/>
      <c r="G8" s="808" t="n"/>
      <c r="H8" s="808" t="n"/>
      <c r="I8" s="808" t="n"/>
      <c r="J8" s="808" t="n"/>
      <c r="K8" s="808" t="n"/>
      <c r="L8" s="807" t="n"/>
      <c r="M8" s="695" t="inlineStr">
        <is>
          <t>PÁGINA: 2 de 3</t>
        </is>
      </c>
      <c r="N8" s="801" t="n"/>
      <c r="O8" s="802" t="n"/>
      <c r="P8" s="318" t="n"/>
    </row>
    <row r="9" ht="15.75" customHeight="1">
      <c r="B9" s="318" t="n"/>
      <c r="C9" s="319" t="n"/>
      <c r="D9" s="319" t="n"/>
      <c r="E9" s="320" t="n"/>
      <c r="F9" s="320" t="n"/>
      <c r="G9" s="320" t="n"/>
      <c r="H9" s="320" t="n"/>
      <c r="I9" s="320" t="n"/>
      <c r="J9" s="320" t="n"/>
      <c r="K9" s="320" t="n"/>
      <c r="L9" s="320" t="n"/>
      <c r="M9" s="716" t="n"/>
      <c r="N9" s="716" t="n"/>
      <c r="O9" s="716" t="n"/>
      <c r="P9" s="318" t="n"/>
    </row>
    <row r="10" ht="15.75" customFormat="1" customHeight="1" s="324">
      <c r="A10" s="717" t="n"/>
      <c r="B10" s="708" t="n"/>
      <c r="C10" s="702" t="inlineStr">
        <is>
          <t>FICHA DE INDICADOR</t>
        </is>
      </c>
      <c r="D10" s="812" t="n"/>
      <c r="E10" s="812" t="n"/>
      <c r="F10" s="812" t="n"/>
      <c r="G10" s="812" t="n"/>
      <c r="H10" s="812" t="n"/>
      <c r="I10" s="812" t="n"/>
      <c r="J10" s="812" t="n"/>
      <c r="K10" s="812" t="n"/>
      <c r="L10" s="812" t="n"/>
      <c r="M10" s="812" t="n"/>
      <c r="N10" s="812" t="n"/>
      <c r="O10" s="813" t="n"/>
      <c r="P10" s="708" t="n"/>
      <c r="Q10" s="717" t="n"/>
      <c r="R10" s="717" t="n"/>
      <c r="S10" s="717" t="n"/>
      <c r="T10" s="717" t="n"/>
      <c r="U10" s="717" t="n"/>
      <c r="V10" s="717" t="n"/>
      <c r="W10" s="717" t="n"/>
      <c r="X10" s="717" t="n"/>
      <c r="Y10" s="717" t="n"/>
      <c r="Z10" s="717" t="n"/>
      <c r="AA10" s="717" t="n"/>
      <c r="AB10" s="717" t="n"/>
    </row>
    <row r="11" ht="15.75" customFormat="1" customHeight="1" s="324">
      <c r="A11" s="717" t="n"/>
      <c r="B11" s="708" t="n"/>
      <c r="C11" s="814" t="n"/>
      <c r="D11" s="815" t="n"/>
      <c r="E11" s="815" t="n"/>
      <c r="F11" s="815" t="n"/>
      <c r="G11" s="815" t="n"/>
      <c r="H11" s="815" t="n"/>
      <c r="I11" s="815" t="n"/>
      <c r="J11" s="815" t="n"/>
      <c r="K11" s="815" t="n"/>
      <c r="L11" s="815" t="n"/>
      <c r="M11" s="815" t="n"/>
      <c r="N11" s="815" t="n"/>
      <c r="O11" s="816" t="n"/>
      <c r="P11" s="708" t="n"/>
      <c r="Q11" s="717" t="n"/>
      <c r="R11" s="717" t="n"/>
      <c r="S11" s="717" t="n"/>
      <c r="T11" s="717" t="n"/>
      <c r="U11" s="717" t="n"/>
      <c r="V11" s="717" t="n"/>
      <c r="W11" s="717" t="n"/>
      <c r="X11" s="717" t="n"/>
      <c r="Y11" s="717" t="n"/>
      <c r="Z11" s="717" t="n"/>
      <c r="AA11" s="717" t="n"/>
      <c r="AB11" s="717" t="n"/>
    </row>
    <row r="12" ht="50.25" customFormat="1" customHeight="1" s="324">
      <c r="A12" s="717" t="n"/>
      <c r="B12" s="708" t="n"/>
      <c r="C12" s="703" t="inlineStr">
        <is>
          <t>MACROPROCESO</t>
        </is>
      </c>
      <c r="D12" s="807" t="n"/>
      <c r="E12" s="704" t="inlineStr">
        <is>
          <t>Estratégico</t>
        </is>
      </c>
      <c r="F12" s="808" t="n"/>
      <c r="G12" s="808" t="n"/>
      <c r="H12" s="807" t="n"/>
      <c r="I12" s="703" t="inlineStr">
        <is>
          <t>NOMBRE DEL INDICADOR</t>
        </is>
      </c>
      <c r="J12" s="807" t="n"/>
      <c r="K12" s="705" t="inlineStr">
        <is>
          <t xml:space="preserve">Propuesta de valor en relación a la conciliación que la organización ofrece a sus colaboradores, profesores y estudiantes 2022 </t>
        </is>
      </c>
      <c r="L12" s="808" t="n"/>
      <c r="M12" s="808" t="n"/>
      <c r="N12" s="808" t="n"/>
      <c r="O12" s="807" t="n"/>
      <c r="P12" s="708" t="n"/>
      <c r="Q12" s="717" t="n"/>
      <c r="R12" s="717" t="n"/>
      <c r="S12" s="717" t="n"/>
      <c r="T12" s="717" t="n"/>
      <c r="U12" s="717" t="n"/>
      <c r="V12" s="717" t="n"/>
      <c r="W12" s="717" t="n"/>
      <c r="X12" s="717" t="n"/>
      <c r="Y12" s="717" t="n"/>
      <c r="Z12" s="717" t="n"/>
      <c r="AA12" s="717" t="n"/>
      <c r="AB12" s="717" t="n"/>
    </row>
    <row r="13" ht="15.75" customFormat="1" customHeight="1" s="324">
      <c r="A13" s="717" t="n"/>
      <c r="B13" s="708" t="n"/>
      <c r="C13" s="684" t="inlineStr">
        <is>
          <t>PROCESO GESTIÓN</t>
        </is>
      </c>
      <c r="D13" s="802" t="n"/>
      <c r="E13" s="685" t="inlineStr">
        <is>
          <t>Sistemas Integrados</t>
        </is>
      </c>
      <c r="F13" s="801" t="n"/>
      <c r="G13" s="801" t="n"/>
      <c r="H13" s="801" t="n"/>
      <c r="I13" s="801" t="n"/>
      <c r="J13" s="801" t="n"/>
      <c r="K13" s="801" t="n"/>
      <c r="L13" s="801" t="n"/>
      <c r="M13" s="801" t="n"/>
      <c r="N13" s="801" t="n"/>
      <c r="O13" s="802" t="n"/>
      <c r="P13" s="708" t="n"/>
      <c r="Q13" s="717" t="n"/>
      <c r="R13" s="717" t="n"/>
      <c r="S13" s="717" t="n"/>
      <c r="T13" s="717" t="n"/>
      <c r="U13" s="717" t="n"/>
      <c r="V13" s="717" t="n"/>
      <c r="W13" s="717" t="n"/>
      <c r="X13" s="717" t="n"/>
      <c r="Y13" s="717" t="n"/>
      <c r="Z13" s="717" t="n"/>
      <c r="AA13" s="717" t="n"/>
      <c r="AB13" s="717" t="n"/>
    </row>
    <row r="14" ht="15.75" customFormat="1" customHeight="1" s="324">
      <c r="A14" s="717" t="n"/>
      <c r="B14" s="708" t="n"/>
      <c r="C14" s="684" t="inlineStr">
        <is>
          <t>RESPONSABLE DE MEDICIÓN</t>
        </is>
      </c>
      <c r="D14" s="802" t="n"/>
      <c r="E14" s="706" t="inlineStr">
        <is>
          <t>Directora Interacción Social Universitaria</t>
        </is>
      </c>
      <c r="F14" s="801" t="n"/>
      <c r="G14" s="801" t="n"/>
      <c r="H14" s="801" t="n"/>
      <c r="I14" s="801" t="n"/>
      <c r="J14" s="801" t="n"/>
      <c r="K14" s="801" t="n"/>
      <c r="L14" s="801" t="n"/>
      <c r="M14" s="801" t="n"/>
      <c r="N14" s="801" t="n"/>
      <c r="O14" s="802" t="n"/>
      <c r="P14" s="708" t="n"/>
      <c r="Q14" s="717" t="n"/>
      <c r="R14" s="717" t="n"/>
      <c r="S14" s="717" t="n"/>
      <c r="T14" s="717" t="n"/>
      <c r="U14" s="717" t="n"/>
      <c r="V14" s="717" t="n"/>
      <c r="W14" s="717" t="n"/>
      <c r="X14" s="717" t="n"/>
      <c r="Y14" s="717" t="n"/>
      <c r="Z14" s="717" t="n"/>
      <c r="AA14" s="717" t="n"/>
      <c r="AB14" s="717" t="n"/>
    </row>
    <row r="15" ht="34.5" customFormat="1" customHeight="1" s="324">
      <c r="A15" s="717" t="n"/>
      <c r="B15" s="708" t="n"/>
      <c r="C15" s="707" t="inlineStr">
        <is>
          <t>Eficacia: grado en el que se realizan las actividades planificadas y se logran los
resultados planificados.</t>
        </is>
      </c>
      <c r="P15" s="708" t="n"/>
      <c r="Q15" s="717" t="n"/>
      <c r="R15" s="717" t="n"/>
      <c r="S15" s="717" t="n"/>
      <c r="T15" s="717" t="n"/>
      <c r="U15" s="717" t="n"/>
      <c r="V15" s="717" t="n"/>
      <c r="W15" s="717" t="n"/>
      <c r="X15" s="717" t="n"/>
      <c r="Y15" s="717" t="n"/>
      <c r="Z15" s="717" t="n"/>
      <c r="AA15" s="717" t="n"/>
      <c r="AB15" s="717" t="n"/>
    </row>
    <row r="16" ht="15.75" customFormat="1" customHeight="1" s="324">
      <c r="A16" s="717" t="n"/>
      <c r="B16" s="708" t="n"/>
      <c r="C16" s="709" t="inlineStr">
        <is>
          <t>1. COMPORTAMIENTO DE INDICADOR</t>
        </is>
      </c>
      <c r="D16" s="801" t="n"/>
      <c r="E16" s="801" t="n"/>
      <c r="F16" s="801" t="n"/>
      <c r="G16" s="801" t="n"/>
      <c r="H16" s="801" t="n"/>
      <c r="I16" s="801" t="n"/>
      <c r="J16" s="801" t="n"/>
      <c r="K16" s="801" t="n"/>
      <c r="L16" s="801" t="n"/>
      <c r="M16" s="801" t="n"/>
      <c r="N16" s="801" t="n"/>
      <c r="O16" s="802" t="n"/>
      <c r="P16" s="708" t="n"/>
      <c r="Q16" s="717" t="n"/>
      <c r="R16" s="717" t="n"/>
      <c r="S16" s="717" t="n"/>
      <c r="T16" s="717" t="n"/>
      <c r="U16" s="717" t="n"/>
      <c r="V16" s="717" t="n"/>
      <c r="W16" s="717" t="n"/>
      <c r="X16" s="717" t="n"/>
      <c r="Y16" s="717" t="n"/>
      <c r="Z16" s="717" t="n"/>
      <c r="AA16" s="717" t="n"/>
      <c r="AB16" s="717" t="n"/>
    </row>
    <row r="17" ht="36" customFormat="1" customHeight="1" s="324">
      <c r="A17" s="717" t="n"/>
      <c r="B17" s="708" t="n"/>
      <c r="C17" s="684" t="inlineStr">
        <is>
          <t xml:space="preserve">CLASIFICACIÓN DE LA MEDICIÓN </t>
        </is>
      </c>
      <c r="D17" s="802" t="n"/>
      <c r="E17" s="817" t="n">
        <v>2</v>
      </c>
      <c r="F17" s="801" t="n"/>
      <c r="G17" s="802" t="n"/>
      <c r="H17" s="684" t="inlineStr">
        <is>
          <t>TIPO DE INDICADOR</t>
        </is>
      </c>
      <c r="I17" s="802" t="n"/>
      <c r="J17" s="481" t="inlineStr">
        <is>
          <t>Eficiencia</t>
        </is>
      </c>
      <c r="K17" s="802" t="n"/>
      <c r="L17" s="684" t="inlineStr">
        <is>
          <t>META</t>
        </is>
      </c>
      <c r="M17" s="802" t="n"/>
      <c r="N17" s="715" t="n">
        <v>70</v>
      </c>
      <c r="O17" s="802" t="n"/>
      <c r="P17" s="716" t="n"/>
      <c r="Q17" s="717" t="n"/>
      <c r="R17" s="718" t="n"/>
      <c r="S17" s="717" t="n"/>
      <c r="W17" s="717" t="n"/>
      <c r="X17" s="717" t="n"/>
      <c r="Y17" s="717" t="n"/>
      <c r="Z17" s="717" t="n"/>
      <c r="AA17" s="717" t="n"/>
      <c r="AB17" s="717" t="n"/>
    </row>
    <row r="18" ht="28.5" customFormat="1" customHeight="1" s="324">
      <c r="A18" s="717" t="n"/>
      <c r="B18" s="708" t="n"/>
      <c r="C18" s="684" t="inlineStr">
        <is>
          <t>FORMULA</t>
        </is>
      </c>
      <c r="D18" s="800" t="n"/>
      <c r="E18" s="481" t="inlineStr">
        <is>
          <t>No. de medidas efr (beneficios) por grupo poblacional;  funcionarios administrativos y profesores (gestores del conocimiento y del aprendizaje), estudiantes y familia, vigencia 2022</t>
        </is>
      </c>
      <c r="F18" s="805" t="n"/>
      <c r="G18" s="805" t="n"/>
      <c r="H18" s="805" t="n"/>
      <c r="I18" s="805" t="n"/>
      <c r="J18" s="805" t="n"/>
      <c r="K18" s="800" t="n"/>
      <c r="L18" s="684" t="inlineStr">
        <is>
          <t>UNIDAD DE MEDIDA</t>
        </is>
      </c>
      <c r="M18" s="800" t="n"/>
      <c r="N18" s="824" t="inlineStr">
        <is>
          <t>NÚMERO</t>
        </is>
      </c>
      <c r="O18" s="800" t="n"/>
      <c r="W18" s="717" t="n"/>
      <c r="X18" s="717" t="n"/>
      <c r="Y18" s="717" t="n"/>
      <c r="Z18" s="717" t="n"/>
      <c r="AA18" s="717" t="n"/>
      <c r="AB18" s="717" t="n"/>
    </row>
    <row r="19" ht="25.5" customFormat="1" customHeight="1" s="324">
      <c r="A19" s="717" t="n"/>
      <c r="B19" s="708" t="n"/>
      <c r="C19" s="806" t="n"/>
      <c r="D19" s="807" t="n"/>
      <c r="E19" s="806" t="n"/>
      <c r="F19" s="808" t="n"/>
      <c r="G19" s="808" t="n"/>
      <c r="H19" s="808" t="n"/>
      <c r="I19" s="808" t="n"/>
      <c r="J19" s="808" t="n"/>
      <c r="K19" s="807" t="n"/>
      <c r="L19" s="806" t="n"/>
      <c r="M19" s="807" t="n"/>
      <c r="N19" s="806" t="n"/>
      <c r="O19" s="807" t="n"/>
      <c r="P19" s="320" t="n"/>
      <c r="Q19" s="733" t="n"/>
      <c r="R19" s="733" t="n"/>
      <c r="S19" s="734" t="n"/>
      <c r="U19" s="773" t="n"/>
      <c r="V19" s="734" t="n"/>
      <c r="W19" s="717" t="n"/>
      <c r="X19" s="717" t="n"/>
      <c r="Y19" s="717" t="n"/>
      <c r="Z19" s="717" t="n"/>
      <c r="AA19" s="717" t="n"/>
      <c r="AB19" s="717" t="n"/>
    </row>
    <row r="20" ht="15.75" customFormat="1" customHeight="1" s="324">
      <c r="A20" s="717" t="n"/>
      <c r="B20" s="708" t="n"/>
      <c r="C20" s="684" t="inlineStr">
        <is>
          <t>TENDENCIA</t>
        </is>
      </c>
      <c r="D20" s="800" t="n"/>
      <c r="E20" s="762" t="inlineStr">
        <is>
          <t>Positiva</t>
        </is>
      </c>
      <c r="F20" s="805" t="n"/>
      <c r="G20" s="800" t="n"/>
      <c r="H20" s="763" t="inlineStr">
        <is>
          <t>NIVEL DE SEGREGACIÓN *</t>
        </is>
      </c>
      <c r="I20" s="800" t="n"/>
      <c r="J20" s="762" t="inlineStr">
        <is>
          <t>Otros</t>
        </is>
      </c>
      <c r="K20" s="800" t="n"/>
      <c r="L20" s="684" t="inlineStr">
        <is>
          <t>ESCALA</t>
        </is>
      </c>
      <c r="M20" s="801" t="n"/>
      <c r="N20" s="801" t="n"/>
      <c r="O20" s="802" t="n"/>
      <c r="P20" s="320" t="n"/>
      <c r="Q20" s="733" t="n"/>
      <c r="W20" s="717" t="n"/>
      <c r="X20" s="717" t="n"/>
      <c r="Y20" s="717" t="n"/>
      <c r="Z20" s="717" t="n"/>
      <c r="AA20" s="717" t="n"/>
      <c r="AB20" s="717" t="n"/>
    </row>
    <row r="21" ht="15.75" customFormat="1" customHeight="1" s="324">
      <c r="A21" s="717" t="n"/>
      <c r="B21" s="708"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320" t="n"/>
      <c r="Q21" s="733" t="n"/>
      <c r="W21" s="717" t="n"/>
      <c r="X21" s="717" t="n"/>
      <c r="Y21" s="717" t="n"/>
      <c r="Z21" s="717" t="n"/>
      <c r="AA21" s="717" t="n"/>
      <c r="AB21" s="717" t="n"/>
    </row>
    <row r="22" ht="15.75" customFormat="1" customHeight="1" s="324">
      <c r="A22" s="717" t="n"/>
      <c r="B22" s="708" t="n"/>
      <c r="C22" s="806" t="n"/>
      <c r="D22" s="807" t="n"/>
      <c r="E22" s="806" t="n"/>
      <c r="F22" s="808" t="n"/>
      <c r="G22" s="807" t="n"/>
      <c r="H22" s="806" t="n"/>
      <c r="I22" s="807" t="n"/>
      <c r="J22" s="806" t="n"/>
      <c r="K22" s="807" t="n"/>
      <c r="L22" s="327" t="inlineStr">
        <is>
          <t>0 - 20</t>
        </is>
      </c>
      <c r="M22" s="328" t="inlineStr">
        <is>
          <t>21- 40</t>
        </is>
      </c>
      <c r="N22" s="329" t="inlineStr">
        <is>
          <t>41 - 60</t>
        </is>
      </c>
      <c r="O22" s="330" t="inlineStr">
        <is>
          <t>&gt;70</t>
        </is>
      </c>
      <c r="P22" s="320" t="n"/>
      <c r="Q22" s="733" t="n"/>
      <c r="W22" s="717" t="n"/>
      <c r="X22" s="717" t="n"/>
      <c r="Y22" s="717" t="n"/>
      <c r="Z22" s="717" t="n"/>
      <c r="AA22" s="717" t="n"/>
      <c r="AB22" s="717" t="n"/>
    </row>
    <row r="23" ht="15.75" customFormat="1" customHeight="1" s="324">
      <c r="A23" s="717" t="n"/>
      <c r="B23" s="708" t="n"/>
      <c r="C23" s="684" t="inlineStr">
        <is>
          <t>ORIGEN DE DATOS</t>
        </is>
      </c>
      <c r="D23" s="800" t="n"/>
      <c r="E23" s="830" t="inlineStr">
        <is>
          <t>Matriz de medidas efr UCundinamarca  2022</t>
        </is>
      </c>
      <c r="F23" s="805" t="n"/>
      <c r="G23" s="800" t="n"/>
      <c r="H23" s="763" t="inlineStr">
        <is>
          <t>FRECUENCIA DE LA MEDICIÓN</t>
        </is>
      </c>
      <c r="I23" s="800" t="n"/>
      <c r="J23" s="762" t="inlineStr">
        <is>
          <t>ANUAL</t>
        </is>
      </c>
      <c r="K23" s="800" t="n"/>
      <c r="L23" s="763" t="inlineStr">
        <is>
          <t>FRECUENCIA DE RESULTADO</t>
        </is>
      </c>
      <c r="M23" s="800" t="n"/>
      <c r="N23" s="762" t="inlineStr">
        <is>
          <t>ANUAL</t>
        </is>
      </c>
      <c r="O23" s="800" t="n"/>
      <c r="P23" s="320" t="n"/>
      <c r="Q23" s="733" t="n"/>
      <c r="W23" s="717" t="n"/>
      <c r="X23" s="717" t="n"/>
      <c r="Y23" s="717" t="n"/>
      <c r="Z23" s="717" t="n"/>
      <c r="AA23" s="717" t="n"/>
      <c r="AB23" s="717" t="n"/>
    </row>
    <row r="24" ht="15.75" customFormat="1" customHeight="1" s="324">
      <c r="A24" s="717" t="n"/>
      <c r="B24" s="708" t="n"/>
      <c r="C24" s="806" t="n"/>
      <c r="D24" s="807" t="n"/>
      <c r="E24" s="806" t="n"/>
      <c r="F24" s="808" t="n"/>
      <c r="G24" s="807" t="n"/>
      <c r="H24" s="806" t="n"/>
      <c r="I24" s="807" t="n"/>
      <c r="J24" s="806" t="n"/>
      <c r="K24" s="807" t="n"/>
      <c r="L24" s="806" t="n"/>
      <c r="M24" s="807" t="n"/>
      <c r="N24" s="806" t="n"/>
      <c r="O24" s="807" t="n"/>
      <c r="P24" s="320" t="n"/>
      <c r="Q24" s="733" t="n"/>
      <c r="W24" s="717" t="n"/>
      <c r="X24" s="717" t="n"/>
      <c r="Y24" s="717" t="n"/>
      <c r="Z24" s="717" t="n"/>
      <c r="AA24" s="717" t="n"/>
      <c r="AB24" s="717" t="n"/>
    </row>
    <row r="25" ht="15.75" customHeight="1">
      <c r="B25" s="318" t="n"/>
      <c r="C25" s="331" t="n"/>
      <c r="D25" s="331" t="n"/>
      <c r="E25" s="768" t="n"/>
      <c r="F25" s="768" t="n"/>
      <c r="G25" s="331" t="n"/>
      <c r="H25" s="331" t="n"/>
      <c r="I25" s="331" t="n"/>
      <c r="J25" s="716" t="n"/>
      <c r="K25" s="716" t="n"/>
      <c r="L25" s="331" t="n"/>
      <c r="M25" s="331" t="n"/>
      <c r="N25" s="716" t="n"/>
      <c r="O25" s="716" t="n"/>
      <c r="P25" s="333" t="n"/>
      <c r="Q25" s="334" t="n"/>
    </row>
    <row r="26">
      <c r="B26" s="318" t="n"/>
      <c r="C26" s="413" t="inlineStr">
        <is>
          <t>RESULTADOS</t>
        </is>
      </c>
      <c r="D26" s="805" t="n"/>
      <c r="E26" s="805" t="n"/>
      <c r="F26" s="805" t="n"/>
      <c r="G26" s="805" t="n"/>
      <c r="H26" s="805" t="n"/>
      <c r="I26" s="805" t="n"/>
      <c r="J26" s="805" t="n"/>
      <c r="K26" s="805" t="n"/>
      <c r="L26" s="805" t="n"/>
      <c r="M26" s="805" t="n"/>
      <c r="N26" s="805" t="n"/>
      <c r="O26" s="800" t="n"/>
      <c r="P26" s="333" t="n"/>
      <c r="Q26" s="334" t="n"/>
    </row>
    <row r="27" ht="15" customHeight="1">
      <c r="B27" s="318" t="n"/>
      <c r="C27" s="769" t="n"/>
      <c r="J27" s="761" t="inlineStr">
        <is>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is>
      </c>
      <c r="O27" s="804" t="n"/>
      <c r="P27" s="333" t="n"/>
      <c r="Q27" s="334" t="n"/>
      <c r="R27" s="733" t="n"/>
      <c r="S27" s="777" t="n"/>
      <c r="U27" s="733" t="n"/>
      <c r="V27" s="734" t="n"/>
    </row>
    <row r="28" ht="50.25" customHeight="1">
      <c r="B28" s="318" t="n"/>
      <c r="C28" s="803" t="n"/>
      <c r="J28" s="759" t="inlineStr">
        <is>
          <t xml:space="preserve">En la UCundinamarca  vigencia 2022, se consolidaron las medidas efr o beneficios efr, alcanzando un total 130 medidas efr,  distribuidas de la siguiente forma; 37 medidas  efr para funcionarios administrativos y profesores (gestores del conocimiento y el aprendizaje),  asimismo se incluyen las medidas efr  de normatiividad - legal  para los trabajares  de 45 para un sub-total de 82 medidas efr, también se incorporan   las 43 medidas efr  para estudiantes  y  5 medidas efr (beneficios) para la familia de los estudiantes.   De acuerdo con la escala de valoración se logró el concepto Excelente por encima del número estimado 70.  Por lo tanto, el indicador impacta positivamente a la comunidad universitaria, además de generar un cambio de cultura organizacional que favorece la calidad de vida personal, familiar, académica y laboral de los funcionarios administrativo, profesores (gestores del conocimiento y del aprendizaje) mediante el desarrollo de estrategias difusión y comunicación efr en articulación con Bienestar social de Talento humano, salud ocupacional y otros procesos CAD. De igual forma, impacta a los estudiantes y a sus familias a través de la promoción de actividades programadas por Bienestar universitario, Equidad y diversidad, y en general por la academia.      </t>
        </is>
      </c>
      <c r="O28" s="804" t="n"/>
      <c r="P28" s="333" t="n"/>
      <c r="Q28" s="334" t="n"/>
    </row>
    <row r="29" ht="32.25" customHeight="1">
      <c r="B29" s="318" t="n"/>
      <c r="C29" s="803" t="n"/>
      <c r="O29" s="804" t="n"/>
      <c r="P29" s="333" t="n"/>
      <c r="Q29" s="334" t="n"/>
    </row>
    <row r="30" ht="35.25" customHeight="1">
      <c r="B30" s="318" t="n"/>
      <c r="C30" s="803" t="n"/>
      <c r="O30" s="804" t="n"/>
      <c r="P30" s="333" t="n"/>
      <c r="Q30" s="334" t="n"/>
    </row>
    <row r="31" ht="60" customHeight="1">
      <c r="B31" s="318" t="n"/>
      <c r="C31" s="803" t="n"/>
      <c r="O31" s="804" t="n"/>
      <c r="P31" s="333" t="n"/>
      <c r="Q31" s="334" t="n"/>
    </row>
    <row r="32" ht="33.75" customHeight="1">
      <c r="B32" s="318" t="n"/>
      <c r="C32" s="803" t="n"/>
      <c r="O32" s="804" t="n"/>
      <c r="P32" s="333" t="n"/>
      <c r="Q32" s="334" t="n"/>
    </row>
    <row r="33" ht="5.25" customHeight="1">
      <c r="B33" s="318" t="n"/>
      <c r="C33" s="803" t="n"/>
      <c r="O33" s="804" t="n"/>
      <c r="P33" s="318" t="n"/>
    </row>
    <row r="34" ht="14.25" customHeight="1">
      <c r="B34" s="318" t="n"/>
      <c r="C34" s="803" t="n"/>
      <c r="J34" s="761" t="inlineStr">
        <is>
          <t>ACCIÓN FORMULADA
Reformular la meta para el próximo año dependiendo de los recursos asignados.</t>
        </is>
      </c>
      <c r="O34" s="804" t="n"/>
      <c r="P34" s="318" t="n"/>
    </row>
    <row r="35">
      <c r="B35" s="318" t="n"/>
      <c r="C35" s="803" t="n"/>
      <c r="J35" s="759" t="inlineStr">
        <is>
          <t>N/A</t>
        </is>
      </c>
      <c r="O35" s="804" t="n"/>
      <c r="P35" s="318" t="n"/>
    </row>
    <row r="36">
      <c r="B36" s="318" t="n"/>
      <c r="C36" s="803" t="n"/>
      <c r="O36" s="804" t="n"/>
      <c r="P36" s="318" t="n"/>
    </row>
    <row r="37">
      <c r="B37" s="318" t="n"/>
      <c r="C37" s="803" t="n"/>
      <c r="O37" s="804" t="n"/>
      <c r="P37" s="318" t="n"/>
    </row>
    <row r="38" ht="7.5" customHeight="1">
      <c r="B38" s="318" t="n"/>
      <c r="C38" s="803" t="n"/>
      <c r="O38" s="804" t="n"/>
      <c r="P38" s="318" t="n"/>
    </row>
    <row r="39" hidden="1" ht="9" customHeight="1">
      <c r="B39" s="318" t="n"/>
      <c r="C39" s="803" t="n"/>
      <c r="O39" s="804" t="n"/>
      <c r="P39" s="318" t="n"/>
    </row>
    <row r="40" hidden="1">
      <c r="B40" s="318" t="n"/>
      <c r="C40" s="803" t="n"/>
      <c r="O40" s="804" t="n"/>
      <c r="P40" s="318" t="n"/>
    </row>
    <row r="41">
      <c r="B41" s="318" t="n"/>
      <c r="C41" s="803" t="n"/>
      <c r="J41" s="772" t="inlineStr">
        <is>
          <t xml:space="preserve">RESPONSABLE </t>
        </is>
      </c>
      <c r="O41" s="804" t="n"/>
      <c r="P41" s="318" t="n"/>
    </row>
    <row r="42">
      <c r="B42" s="318" t="n"/>
      <c r="C42" s="803" t="n"/>
      <c r="J42" s="759">
        <f>E14</f>
        <v/>
      </c>
      <c r="O42" s="804" t="n"/>
      <c r="P42" s="318" t="n"/>
    </row>
    <row r="43">
      <c r="B43" s="318" t="n"/>
      <c r="C43" s="806" t="n"/>
      <c r="D43" s="808" t="n"/>
      <c r="E43" s="808" t="n"/>
      <c r="F43" s="808" t="n"/>
      <c r="G43" s="808" t="n"/>
      <c r="H43" s="808" t="n"/>
      <c r="I43" s="808" t="n"/>
      <c r="J43" s="335" t="n"/>
      <c r="K43" s="335" t="n"/>
      <c r="L43" s="335" t="n"/>
      <c r="M43" s="335" t="n"/>
      <c r="N43" s="335" t="n"/>
      <c r="O43" s="336" t="n"/>
      <c r="P43" s="318" t="n"/>
    </row>
    <row r="44">
      <c r="B44" s="318" t="n"/>
      <c r="C44" s="768" t="n"/>
      <c r="D44" s="768" t="n"/>
      <c r="E44" s="768" t="n"/>
      <c r="F44" s="768" t="n"/>
      <c r="G44" s="768" t="n"/>
      <c r="H44" s="768" t="n"/>
      <c r="I44" s="768" t="n"/>
      <c r="J44" s="484" t="n"/>
      <c r="K44" s="484" t="n"/>
      <c r="L44" s="484" t="n"/>
      <c r="M44" s="484" t="n"/>
      <c r="N44" s="484" t="n"/>
      <c r="O44" s="484" t="n"/>
      <c r="P44" s="318" t="n"/>
    </row>
    <row r="45" ht="15" customHeight="1">
      <c r="B45" s="318" t="n"/>
      <c r="C45" s="778" t="inlineStr">
        <is>
          <t>PERIODO DE EVALUACIÓN</t>
        </is>
      </c>
      <c r="D45" s="801" t="n"/>
      <c r="E45" s="801" t="n"/>
      <c r="F45" s="801" t="n"/>
      <c r="G45" s="801" t="n"/>
      <c r="H45" s="801" t="n"/>
      <c r="I45" s="801" t="n"/>
      <c r="J45" s="801" t="n"/>
      <c r="K45" s="801" t="n"/>
      <c r="L45" s="801" t="n"/>
      <c r="M45" s="801" t="n"/>
      <c r="N45" s="801" t="n"/>
      <c r="O45" s="802" t="n"/>
      <c r="P45" s="318" t="n"/>
    </row>
    <row r="46" ht="15.75" customHeight="1">
      <c r="B46" s="318" t="n"/>
      <c r="C46" s="338" t="inlineStr">
        <is>
          <t>MES</t>
        </is>
      </c>
      <c r="D46" s="339" t="n">
        <v>2022</v>
      </c>
      <c r="E46" s="339" t="n"/>
      <c r="F46" s="339" t="n"/>
      <c r="G46" s="339" t="n"/>
      <c r="H46" s="339" t="n"/>
      <c r="I46" s="339" t="n"/>
      <c r="J46" s="339" t="n"/>
      <c r="K46" s="339" t="n"/>
      <c r="L46" s="339" t="n"/>
      <c r="M46" s="339" t="n"/>
      <c r="N46" s="339" t="n"/>
      <c r="O46" s="339" t="n"/>
      <c r="P46" s="318" t="n"/>
    </row>
    <row r="47" ht="114.75" customHeight="1">
      <c r="B47" s="318" t="n"/>
      <c r="C47" s="340">
        <f>E18</f>
        <v/>
      </c>
      <c r="D47" s="339" t="n">
        <v>130</v>
      </c>
      <c r="E47" s="339" t="n"/>
      <c r="F47" s="339" t="n"/>
      <c r="G47" s="339" t="n"/>
      <c r="H47" s="339" t="n"/>
      <c r="I47" s="339" t="n"/>
      <c r="J47" s="339" t="n"/>
      <c r="K47" s="339" t="n"/>
      <c r="L47" s="339" t="n"/>
      <c r="M47" s="339" t="n"/>
      <c r="N47" s="339" t="n"/>
      <c r="O47" s="339" t="n"/>
      <c r="P47" s="318" t="n"/>
    </row>
    <row r="48" ht="15.75" customHeight="1">
      <c r="B48" s="318" t="n"/>
      <c r="C48" s="341">
        <f>G19</f>
        <v/>
      </c>
      <c r="D48" s="342" t="n"/>
      <c r="E48" s="342" t="n"/>
      <c r="F48" s="342" t="n"/>
      <c r="G48" s="342" t="n"/>
      <c r="H48" s="342" t="n"/>
      <c r="I48" s="342" t="n"/>
      <c r="J48" s="342" t="n"/>
      <c r="K48" s="342" t="n"/>
      <c r="L48" s="342" t="n"/>
      <c r="M48" s="342" t="n"/>
      <c r="N48" s="342" t="n"/>
      <c r="O48" s="343" t="n"/>
      <c r="P48" s="318" t="n"/>
    </row>
    <row r="49">
      <c r="B49" s="318" t="n"/>
      <c r="C49" s="344" t="inlineStr">
        <is>
          <t xml:space="preserve">VALOR </t>
        </is>
      </c>
      <c r="D49" s="345">
        <f>IFERROR(IF($E$17=1,D47/D48,IF($E$17=2,D47,"")),"")</f>
        <v/>
      </c>
      <c r="E49" s="345">
        <f>+E47</f>
        <v/>
      </c>
      <c r="F49" s="345">
        <f>+F47</f>
        <v/>
      </c>
      <c r="G49" s="345">
        <f>+G47</f>
        <v/>
      </c>
      <c r="H49" s="346">
        <f>+H47</f>
        <v/>
      </c>
      <c r="I49" s="346">
        <f>+I47</f>
        <v/>
      </c>
      <c r="J49" s="346" t="n"/>
      <c r="K49" s="346" t="n"/>
      <c r="L49" s="346" t="n"/>
      <c r="M49" s="346" t="n"/>
      <c r="N49" s="346" t="n"/>
      <c r="O49" s="346" t="n"/>
      <c r="P49" s="318" t="n"/>
    </row>
    <row r="50">
      <c r="B50" s="318" t="n"/>
      <c r="C50" s="347" t="inlineStr">
        <is>
          <t>META PONDERADA</t>
        </is>
      </c>
      <c r="D50" s="348">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348">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348" t="n"/>
      <c r="G50" s="348" t="n"/>
      <c r="H50" s="348" t="n"/>
      <c r="I50" s="348" t="n"/>
      <c r="J50" s="348" t="n"/>
      <c r="K50" s="348" t="n"/>
      <c r="L50" s="348" t="n"/>
      <c r="M50" s="348" t="n"/>
      <c r="N50" s="348" t="n"/>
      <c r="O50" s="348">
        <f>IF(AND($N$23="ANUAL",$J$23="MENSUAL"),$N$17/12+N50,IF(AND(N23="SEMESTRAL",J23="MENSUAL"),N17/6+N50,IF(AND(N23="TRIMESTRAL",J23="MENSUAL"),N17/3+N50,IF(AND(N23="MENSUAL",J23="MENSUAL"),N17,""))))</f>
        <v/>
      </c>
      <c r="P50" s="318" t="n"/>
    </row>
    <row r="51">
      <c r="B51" s="318" t="n"/>
      <c r="C51" s="349" t="n"/>
      <c r="D51" s="350" t="n"/>
      <c r="E51" s="350" t="n"/>
      <c r="F51" s="350" t="n"/>
      <c r="G51" s="350" t="n"/>
      <c r="H51" s="350" t="n"/>
      <c r="I51" s="350" t="n"/>
      <c r="J51" s="350" t="n"/>
      <c r="K51" s="350" t="n"/>
      <c r="L51" s="350" t="n"/>
      <c r="M51" s="350" t="n"/>
      <c r="N51" s="350" t="n"/>
      <c r="O51" s="350" t="n"/>
      <c r="P51" s="318" t="n"/>
    </row>
    <row r="52">
      <c r="B52" s="318" t="n"/>
      <c r="C52" s="779" t="inlineStr">
        <is>
          <t>NIVEL DE SEGREGACIÓN *</t>
        </is>
      </c>
      <c r="D52" s="805" t="n"/>
      <c r="E52" s="805" t="n"/>
      <c r="F52" s="805" t="n"/>
      <c r="G52" s="805" t="n"/>
      <c r="H52" s="805" t="n"/>
      <c r="I52" s="805" t="n"/>
      <c r="J52" s="805" t="n"/>
      <c r="K52" s="805" t="n"/>
      <c r="L52" s="805" t="n"/>
      <c r="M52" s="805" t="n"/>
      <c r="N52" s="805" t="n"/>
      <c r="O52" s="800" t="n"/>
      <c r="P52" s="318" t="n"/>
    </row>
    <row r="53" ht="30.75" customHeight="1">
      <c r="B53" s="318" t="n"/>
      <c r="C53" s="780" t="inlineStr">
        <is>
          <t>UNIDAD SEGREGADA (Ej. Facultad, Programa Académico, Área)</t>
        </is>
      </c>
      <c r="D53" s="820" t="n"/>
      <c r="E53" s="820" t="n"/>
      <c r="F53" s="821" t="n"/>
      <c r="G53" s="781" t="inlineStr">
        <is>
          <t>RESULTADO</t>
        </is>
      </c>
      <c r="H53" s="820" t="n"/>
      <c r="I53" s="820" t="n"/>
      <c r="J53" s="821" t="n"/>
      <c r="K53" s="781" t="inlineStr">
        <is>
          <t>ANALISIS DE DATOS SEGREGADO</t>
        </is>
      </c>
      <c r="L53" s="820" t="n"/>
      <c r="M53" s="820" t="n"/>
      <c r="N53" s="820" t="n"/>
      <c r="O53" s="821" t="n"/>
      <c r="P53" s="318" t="n"/>
    </row>
    <row r="54" ht="46.5" customHeight="1">
      <c r="B54" s="318" t="n"/>
      <c r="C54" s="776" t="inlineStr">
        <is>
          <t>Funcionarios administrativos y profesores</t>
        </is>
      </c>
      <c r="D54" s="820" t="n"/>
      <c r="E54" s="820" t="n"/>
      <c r="F54" s="821" t="n"/>
      <c r="G54" s="776" t="n">
        <v>82</v>
      </c>
      <c r="H54" s="820" t="n"/>
      <c r="I54" s="820" t="n"/>
      <c r="J54" s="821" t="n"/>
      <c r="K54" s="776" t="inlineStr">
        <is>
          <t>Las medidas efr para  profesores ( gestores del conocimiento y del aprendizaje)  y funcionarios administrativos son 37, se incluyen 45 de medidas de normatividad  legal , para un total de 82</t>
        </is>
      </c>
      <c r="L54" s="820" t="n"/>
      <c r="M54" s="820" t="n"/>
      <c r="N54" s="820" t="n"/>
      <c r="O54" s="821" t="n"/>
      <c r="P54" s="318" t="n"/>
    </row>
    <row r="55" ht="30" customHeight="1">
      <c r="B55" s="318" t="n"/>
      <c r="C55" s="776" t="inlineStr">
        <is>
          <t xml:space="preserve">Estudiantes </t>
        </is>
      </c>
      <c r="D55" s="820" t="n"/>
      <c r="E55" s="820" t="n"/>
      <c r="F55" s="821" t="n"/>
      <c r="G55" s="776" t="n">
        <v>43</v>
      </c>
      <c r="H55" s="820" t="n"/>
      <c r="I55" s="820" t="n"/>
      <c r="J55" s="821" t="n"/>
      <c r="K55" s="776" t="inlineStr">
        <is>
          <t xml:space="preserve">Las medidas efr para estudiantes son 43 </t>
        </is>
      </c>
      <c r="L55" s="820" t="n"/>
      <c r="M55" s="820" t="n"/>
      <c r="N55" s="820" t="n"/>
      <c r="O55" s="821" t="n"/>
      <c r="P55" s="318" t="n"/>
    </row>
    <row r="56" ht="28.5" customHeight="1">
      <c r="B56" s="318" t="n"/>
      <c r="C56" s="776" t="inlineStr">
        <is>
          <t xml:space="preserve">Familia </t>
        </is>
      </c>
      <c r="D56" s="820" t="n"/>
      <c r="E56" s="820" t="n"/>
      <c r="F56" s="821" t="n"/>
      <c r="G56" s="776" t="n">
        <v>5</v>
      </c>
      <c r="H56" s="820" t="n"/>
      <c r="I56" s="820" t="n"/>
      <c r="J56" s="821" t="n"/>
      <c r="K56" s="776" t="inlineStr">
        <is>
          <t>Las medidas ef para la familia de los estudiantes son 5</t>
        </is>
      </c>
      <c r="L56" s="820" t="n"/>
      <c r="M56" s="820" t="n"/>
      <c r="N56" s="820" t="n"/>
      <c r="O56" s="821" t="n"/>
      <c r="P56" s="318" t="n"/>
    </row>
    <row r="57" ht="27.75" customHeight="1">
      <c r="B57" s="318" t="n"/>
      <c r="C57" s="785" t="n"/>
      <c r="D57" s="820" t="n"/>
      <c r="E57" s="820" t="n"/>
      <c r="F57" s="821" t="n"/>
      <c r="G57" s="785" t="n"/>
      <c r="H57" s="820" t="n"/>
      <c r="I57" s="820" t="n"/>
      <c r="J57" s="821" t="n"/>
      <c r="K57" s="785" t="n"/>
      <c r="L57" s="820" t="n"/>
      <c r="M57" s="820" t="n"/>
      <c r="N57" s="820" t="n"/>
      <c r="O57" s="821" t="n"/>
      <c r="P57" s="318" t="n"/>
    </row>
    <row r="58" ht="18.75" customHeight="1">
      <c r="B58" s="318" t="n"/>
      <c r="C58" s="785" t="n"/>
      <c r="D58" s="820" t="n"/>
      <c r="E58" s="820" t="n"/>
      <c r="F58" s="821" t="n"/>
      <c r="G58" s="785" t="n"/>
      <c r="H58" s="820" t="n"/>
      <c r="I58" s="820" t="n"/>
      <c r="J58" s="821" t="n"/>
      <c r="K58" s="785" t="n"/>
      <c r="L58" s="820" t="n"/>
      <c r="M58" s="820" t="n"/>
      <c r="N58" s="820" t="n"/>
      <c r="O58" s="821" t="n"/>
      <c r="P58" s="318" t="n"/>
    </row>
    <row r="59">
      <c r="B59" s="318" t="n"/>
      <c r="C59" s="785" t="n"/>
      <c r="D59" s="820" t="n"/>
      <c r="E59" s="820" t="n"/>
      <c r="F59" s="821" t="n"/>
      <c r="G59" s="785" t="n"/>
      <c r="H59" s="820" t="n"/>
      <c r="I59" s="820" t="n"/>
      <c r="J59" s="821" t="n"/>
      <c r="K59" s="785" t="n"/>
      <c r="L59" s="820" t="n"/>
      <c r="M59" s="820" t="n"/>
      <c r="N59" s="820" t="n"/>
      <c r="O59" s="821" t="n"/>
      <c r="P59" s="318" t="n"/>
    </row>
    <row r="60">
      <c r="B60" s="318" t="n"/>
      <c r="C60" s="788" t="n"/>
      <c r="D60" s="812" t="n"/>
      <c r="E60" s="812" t="n"/>
      <c r="F60" s="812" t="n"/>
      <c r="G60" s="788" t="n"/>
      <c r="H60" s="812" t="n"/>
      <c r="I60" s="812" t="n"/>
      <c r="J60" s="812" t="n"/>
      <c r="K60" s="788" t="n"/>
      <c r="L60" s="812" t="n"/>
      <c r="M60" s="812" t="n"/>
      <c r="N60" s="812" t="n"/>
      <c r="O60" s="812" t="n"/>
      <c r="P60" s="318" t="n"/>
    </row>
    <row r="61" ht="15" customHeight="1">
      <c r="B61" s="318" t="n"/>
      <c r="C61" s="349" t="n"/>
      <c r="D61" s="350" t="n"/>
      <c r="E61" s="350" t="n"/>
      <c r="F61" s="350" t="n"/>
      <c r="G61" s="350" t="n"/>
      <c r="H61" s="350" t="n"/>
      <c r="I61" s="350" t="n"/>
      <c r="J61" s="350" t="n"/>
      <c r="K61" s="350" t="n"/>
      <c r="L61" s="350" t="n"/>
      <c r="M61" s="350" t="n"/>
      <c r="N61" s="350" t="n"/>
      <c r="O61" s="350" t="n"/>
      <c r="P61" s="318" t="n"/>
    </row>
    <row r="62" ht="55.5" customHeight="1">
      <c r="B62" s="318" t="n"/>
      <c r="C62" s="798" t="inlineStr">
        <is>
          <t xml:space="preserve">Diagonal 18 No. 20-29 Fusagasugá – Cundinamarca
Teléfono (601)  8281483 Línea Gratuita 018000180414
www.ucundinamarca.edu.co   E-mail:  info@ucundinamarca.edu.co
NIT: 890.680.062-2                                                                             </t>
        </is>
      </c>
      <c r="P62" s="351" t="n"/>
    </row>
    <row r="63" ht="38.25" customHeight="1">
      <c r="B63" s="318" t="n"/>
      <c r="C63" s="789" t="inlineStr">
        <is>
          <t>Documento controlado por el Sistema de Gestión de la Calidad
Asegúrese que corresponde a la última versión consultando el Portal Institucional</t>
        </is>
      </c>
      <c r="P63" s="352" t="n"/>
    </row>
    <row r="64">
      <c r="B64" s="318" t="n"/>
      <c r="C64" s="318" t="n"/>
      <c r="D64" s="318" t="n"/>
      <c r="E64" s="318" t="n"/>
      <c r="F64" s="318" t="n"/>
      <c r="G64" s="318" t="n"/>
      <c r="H64" s="318" t="n"/>
      <c r="I64" s="318" t="n"/>
      <c r="J64" s="318" t="n"/>
      <c r="K64" s="318" t="n"/>
      <c r="L64" s="318" t="n"/>
      <c r="M64" s="318" t="n"/>
      <c r="N64" s="318" t="n"/>
      <c r="O64" s="318" t="n"/>
      <c r="P64" s="318" t="n"/>
    </row>
    <row r="65" customFormat="1" s="354">
      <c r="A65" s="353" t="n"/>
      <c r="B65" s="353" t="n"/>
      <c r="C65" s="353" t="n"/>
      <c r="D65" s="353" t="n"/>
      <c r="E65" s="353" t="n"/>
      <c r="F65" s="353" t="n"/>
      <c r="G65" s="353" t="n"/>
      <c r="H65" s="353" t="n"/>
      <c r="I65" s="353" t="n"/>
      <c r="J65" s="353" t="n"/>
      <c r="K65" s="353" t="n"/>
      <c r="L65" s="353" t="n"/>
      <c r="M65" s="353" t="n"/>
      <c r="N65" s="353" t="n"/>
      <c r="O65" s="353" t="n"/>
      <c r="P65" s="353" t="n"/>
      <c r="Q65" s="316" t="n"/>
      <c r="R65" s="353" t="n"/>
      <c r="S65" s="353" t="n"/>
      <c r="T65" s="353" t="n"/>
      <c r="U65" s="353" t="n"/>
      <c r="V65" s="353" t="n"/>
      <c r="W65" s="353" t="n"/>
      <c r="X65" s="353" t="n"/>
      <c r="Y65" s="353" t="n"/>
      <c r="Z65" s="353" t="n"/>
      <c r="AA65" s="353" t="n"/>
      <c r="AB65" s="353" t="n"/>
    </row>
    <row r="66" customFormat="1" s="354">
      <c r="A66" s="353" t="n"/>
      <c r="B66" s="353" t="n"/>
      <c r="C66" s="353" t="n"/>
      <c r="D66" s="353" t="n"/>
      <c r="E66" s="353" t="n"/>
      <c r="F66" s="353" t="n"/>
      <c r="G66" s="353" t="n"/>
      <c r="H66" s="353" t="n"/>
      <c r="I66" s="353" t="n"/>
      <c r="J66" s="353" t="n"/>
      <c r="K66" s="353" t="n"/>
      <c r="L66" s="353" t="n"/>
      <c r="M66" s="353" t="n"/>
      <c r="N66" s="353" t="n"/>
      <c r="O66" s="353" t="n"/>
      <c r="P66" s="353" t="n"/>
      <c r="Q66" s="353" t="n"/>
      <c r="R66" s="353" t="n"/>
      <c r="S66" s="353" t="n"/>
      <c r="T66" s="353" t="n"/>
      <c r="U66" s="353" t="n"/>
      <c r="V66" s="353" t="n"/>
      <c r="W66" s="353" t="n"/>
      <c r="X66" s="353" t="n"/>
      <c r="Y66" s="353" t="n"/>
      <c r="Z66" s="353" t="n"/>
      <c r="AA66" s="353" t="n"/>
      <c r="AB66" s="353" t="n"/>
    </row>
    <row r="67" customFormat="1" s="354">
      <c r="A67" s="353" t="n"/>
      <c r="B67" s="353" t="n"/>
      <c r="C67" s="353" t="n"/>
      <c r="D67" s="353" t="n"/>
      <c r="E67" s="353" t="n"/>
      <c r="F67" s="353" t="n"/>
      <c r="G67" s="353" t="n"/>
      <c r="H67" s="353" t="n"/>
      <c r="I67" s="353" t="n"/>
      <c r="J67" s="353" t="n"/>
      <c r="K67" s="353" t="n"/>
      <c r="L67" s="353" t="n"/>
      <c r="M67" s="353" t="n"/>
      <c r="N67" s="353" t="n"/>
      <c r="O67" s="353" t="n"/>
      <c r="P67" s="353" t="n"/>
      <c r="Q67" s="353" t="n"/>
      <c r="R67" s="353" t="n"/>
      <c r="S67" s="353" t="n"/>
      <c r="T67" s="353" t="n"/>
      <c r="U67" s="353" t="n"/>
      <c r="V67" s="353" t="n"/>
      <c r="W67" s="353" t="n"/>
      <c r="X67" s="353" t="n"/>
      <c r="Y67" s="353" t="n"/>
      <c r="Z67" s="353" t="n"/>
      <c r="AA67" s="353" t="n"/>
      <c r="AB67" s="353" t="n"/>
    </row>
    <row r="68" customFormat="1" s="354">
      <c r="A68" s="353" t="n"/>
      <c r="B68" s="353" t="n"/>
      <c r="C68" s="353" t="n"/>
      <c r="D68" s="353" t="n"/>
      <c r="E68" s="353" t="n"/>
      <c r="F68" s="353" t="n"/>
      <c r="G68" s="353" t="n"/>
      <c r="H68" s="353" t="n"/>
      <c r="I68" s="353" t="n"/>
      <c r="J68" s="353" t="n"/>
      <c r="K68" s="353" t="n"/>
      <c r="L68" s="353" t="n"/>
      <c r="M68" s="353" t="n"/>
      <c r="N68" s="353" t="n"/>
      <c r="O68" s="353" t="n"/>
      <c r="P68" s="353" t="n"/>
      <c r="Q68" s="353" t="n"/>
      <c r="R68" s="353" t="n"/>
      <c r="S68" s="353" t="n"/>
      <c r="T68" s="353" t="n"/>
      <c r="U68" s="353" t="n"/>
      <c r="V68" s="353" t="n"/>
      <c r="W68" s="353" t="n"/>
      <c r="X68" s="353" t="n"/>
      <c r="Y68" s="353" t="n"/>
      <c r="Z68" s="353" t="n"/>
      <c r="AA68" s="353" t="n"/>
      <c r="AB68" s="353" t="n"/>
    </row>
    <row r="69" customFormat="1" s="354">
      <c r="A69" s="353" t="n"/>
      <c r="B69" s="353" t="n"/>
      <c r="C69" s="353" t="n"/>
      <c r="D69" s="353" t="n"/>
      <c r="E69" s="353" t="n"/>
      <c r="F69" s="353" t="n"/>
      <c r="G69" s="353" t="n"/>
      <c r="H69" s="353" t="n"/>
      <c r="I69" s="353" t="n"/>
      <c r="J69" s="353" t="n"/>
      <c r="K69" s="353" t="n"/>
      <c r="L69" s="353" t="n"/>
      <c r="M69" s="353" t="n"/>
      <c r="N69" s="353" t="n"/>
      <c r="O69" s="353" t="n"/>
      <c r="P69" s="353" t="n"/>
      <c r="Q69" s="353" t="n"/>
      <c r="R69" s="353" t="n"/>
      <c r="S69" s="353" t="n"/>
      <c r="T69" s="353" t="n"/>
      <c r="U69" s="353" t="n"/>
      <c r="V69" s="353" t="n"/>
      <c r="W69" s="353" t="n"/>
      <c r="X69" s="353" t="n"/>
      <c r="Y69" s="353" t="n"/>
      <c r="Z69" s="353" t="n"/>
      <c r="AA69" s="353" t="n"/>
      <c r="AB69" s="353" t="n"/>
    </row>
    <row r="70" customFormat="1" s="354">
      <c r="A70" s="353" t="n"/>
      <c r="B70" s="353" t="n"/>
      <c r="C70" s="353" t="n"/>
      <c r="D70" s="353" t="n"/>
      <c r="E70" s="353" t="n"/>
      <c r="F70" s="353" t="n"/>
      <c r="G70" s="353" t="n"/>
      <c r="H70" s="353" t="n"/>
      <c r="I70" s="353" t="n"/>
      <c r="J70" s="353" t="n"/>
      <c r="K70" s="353" t="n"/>
      <c r="L70" s="353" t="n"/>
      <c r="M70" s="353" t="n"/>
      <c r="N70" s="353" t="n"/>
      <c r="O70" s="353" t="n"/>
      <c r="P70" s="353" t="n"/>
      <c r="Q70" s="353" t="n"/>
      <c r="R70" s="353" t="n"/>
      <c r="S70" s="353" t="n"/>
      <c r="T70" s="353" t="n"/>
      <c r="U70" s="353" t="n"/>
      <c r="V70" s="353" t="n"/>
      <c r="W70" s="353" t="n"/>
      <c r="X70" s="353" t="n"/>
      <c r="Y70" s="353" t="n"/>
      <c r="Z70" s="353" t="n"/>
      <c r="AA70" s="353" t="n"/>
      <c r="AB70" s="353" t="n"/>
    </row>
    <row r="71" customFormat="1" s="354">
      <c r="A71" s="353" t="n"/>
      <c r="B71" s="353" t="n"/>
      <c r="C71" s="353" t="n"/>
      <c r="D71" s="353" t="n"/>
      <c r="E71" s="353" t="n"/>
      <c r="F71" s="353" t="n"/>
      <c r="G71" s="353" t="n"/>
      <c r="H71" s="353" t="n"/>
      <c r="I71" s="353" t="n"/>
      <c r="J71" s="353" t="n"/>
      <c r="K71" s="353" t="n"/>
      <c r="L71" s="353" t="n"/>
      <c r="M71" s="353" t="n"/>
      <c r="N71" s="353" t="n"/>
      <c r="O71" s="353" t="n"/>
      <c r="P71" s="353" t="n"/>
      <c r="Q71" s="353" t="n"/>
      <c r="R71" s="353" t="n"/>
      <c r="S71" s="353" t="n"/>
      <c r="T71" s="353" t="n"/>
      <c r="U71" s="353" t="n"/>
      <c r="V71" s="353" t="n"/>
      <c r="W71" s="353" t="n"/>
      <c r="X71" s="353" t="n"/>
      <c r="Y71" s="353" t="n"/>
      <c r="Z71" s="353" t="n"/>
      <c r="AA71" s="353" t="n"/>
      <c r="AB71" s="353" t="n"/>
    </row>
    <row r="72" customFormat="1" s="354">
      <c r="A72" s="353" t="n"/>
      <c r="B72" s="353" t="n"/>
      <c r="C72" s="353" t="n"/>
      <c r="D72" s="353" t="n"/>
      <c r="E72" s="353" t="n"/>
      <c r="F72" s="353" t="n"/>
      <c r="G72" s="353" t="n"/>
      <c r="H72" s="353" t="n"/>
      <c r="I72" s="353" t="n"/>
      <c r="J72" s="353" t="n"/>
      <c r="K72" s="353" t="n"/>
      <c r="L72" s="353" t="n"/>
      <c r="M72" s="353" t="n"/>
      <c r="N72" s="353" t="n"/>
      <c r="O72" s="353" t="n"/>
      <c r="P72" s="353" t="n"/>
      <c r="Q72" s="353" t="n"/>
      <c r="R72" s="353" t="n"/>
      <c r="S72" s="353" t="n"/>
      <c r="T72" s="353" t="n"/>
      <c r="U72" s="353" t="n"/>
      <c r="V72" s="353" t="n"/>
      <c r="W72" s="353" t="n"/>
      <c r="X72" s="353" t="n"/>
      <c r="Y72" s="353" t="n"/>
      <c r="Z72" s="353" t="n"/>
      <c r="AA72" s="353" t="n"/>
      <c r="AB72" s="353" t="n"/>
    </row>
    <row r="73" hidden="1" customFormat="1" s="354">
      <c r="A73" s="353" t="n"/>
      <c r="B73" s="353" t="n"/>
      <c r="C73" s="353" t="n"/>
      <c r="D73" s="353" t="n"/>
      <c r="E73" s="353" t="n"/>
      <c r="F73" s="353" t="n"/>
      <c r="G73" s="355" t="inlineStr">
        <is>
          <t>Estratégico</t>
        </is>
      </c>
      <c r="H73" s="355" t="n"/>
      <c r="I73" s="355" t="n"/>
      <c r="J73" s="355" t="inlineStr">
        <is>
          <t>Eficacia</t>
        </is>
      </c>
      <c r="K73" s="353" t="n"/>
      <c r="L73" s="353" t="n"/>
      <c r="M73" s="353" t="n"/>
      <c r="N73" s="353" t="n"/>
      <c r="O73" s="353" t="n"/>
      <c r="P73" s="353" t="n"/>
      <c r="Q73" s="353" t="n"/>
      <c r="R73" s="353" t="n"/>
      <c r="S73" s="353" t="n"/>
      <c r="T73" s="353" t="n"/>
      <c r="U73" s="353" t="n"/>
      <c r="V73" s="353" t="n"/>
      <c r="W73" s="353" t="n"/>
      <c r="X73" s="353" t="n"/>
      <c r="Y73" s="353" t="n"/>
      <c r="Z73" s="353" t="n"/>
      <c r="AA73" s="353" t="n"/>
      <c r="AB73" s="353" t="n"/>
    </row>
    <row r="74" hidden="1" customFormat="1" s="354">
      <c r="A74" s="353" t="n"/>
      <c r="B74" s="353" t="n"/>
      <c r="C74" s="353" t="n"/>
      <c r="D74" s="353" t="n"/>
      <c r="E74" s="353" t="n"/>
      <c r="F74" s="353" t="n"/>
      <c r="G74" s="355" t="inlineStr">
        <is>
          <t>Misional</t>
        </is>
      </c>
      <c r="H74" s="355" t="n"/>
      <c r="I74" s="355" t="n"/>
      <c r="J74" s="355" t="inlineStr">
        <is>
          <t>Eficiencia</t>
        </is>
      </c>
      <c r="K74" s="353" t="n"/>
      <c r="L74" s="353" t="n"/>
      <c r="M74" s="353" t="n"/>
      <c r="N74" s="353" t="n"/>
      <c r="O74" s="353" t="n"/>
      <c r="P74" s="353" t="n"/>
      <c r="Q74" s="353" t="n"/>
      <c r="R74" s="353" t="n"/>
      <c r="S74" s="353" t="n"/>
      <c r="T74" s="353" t="n"/>
      <c r="U74" s="353" t="n"/>
      <c r="V74" s="353" t="n"/>
      <c r="W74" s="353" t="n"/>
      <c r="X74" s="353" t="n"/>
      <c r="Y74" s="353" t="n"/>
      <c r="Z74" s="353" t="n"/>
      <c r="AA74" s="353" t="n"/>
      <c r="AB74" s="353" t="n"/>
    </row>
    <row r="75" hidden="1" customFormat="1" s="354">
      <c r="A75" s="353" t="n"/>
      <c r="B75" s="353" t="n"/>
      <c r="C75" s="353" t="n"/>
      <c r="D75" s="353" t="n"/>
      <c r="E75" s="353" t="n"/>
      <c r="F75" s="353" t="n"/>
      <c r="G75" s="355" t="inlineStr">
        <is>
          <t>Apoyo</t>
        </is>
      </c>
      <c r="H75" s="355" t="n"/>
      <c r="I75" s="355" t="n"/>
      <c r="J75" s="355" t="inlineStr">
        <is>
          <t>Acreditación</t>
        </is>
      </c>
      <c r="K75" s="353" t="n"/>
      <c r="L75" s="353" t="n"/>
      <c r="M75" s="353" t="n"/>
      <c r="N75" s="353" t="n"/>
      <c r="O75" s="353" t="n"/>
      <c r="P75" s="353" t="n"/>
      <c r="Q75" s="353" t="n"/>
      <c r="R75" s="353" t="n"/>
      <c r="S75" s="353" t="n"/>
      <c r="T75" s="353" t="n"/>
      <c r="U75" s="353" t="n"/>
      <c r="V75" s="353" t="n"/>
      <c r="W75" s="353" t="n"/>
      <c r="X75" s="353" t="n"/>
      <c r="Y75" s="353" t="n"/>
      <c r="Z75" s="353" t="n"/>
      <c r="AA75" s="353" t="n"/>
      <c r="AB75" s="353" t="n"/>
    </row>
    <row r="76" hidden="1" customFormat="1" s="354">
      <c r="A76" s="353" t="n"/>
      <c r="B76" s="353" t="n"/>
      <c r="C76" s="353" t="n"/>
      <c r="D76" s="353" t="n"/>
      <c r="E76" s="353" t="n"/>
      <c r="F76" s="353" t="n"/>
      <c r="G76" s="355" t="inlineStr">
        <is>
          <t>Seguimiento, Medición, Análisis y Evaluación</t>
        </is>
      </c>
      <c r="H76" s="355" t="n"/>
      <c r="I76" s="355" t="n"/>
      <c r="J76" s="355" t="inlineStr">
        <is>
          <t>Positiva</t>
        </is>
      </c>
      <c r="K76" s="353" t="n"/>
      <c r="L76" s="353" t="n"/>
      <c r="M76" s="353" t="n"/>
      <c r="N76" s="353" t="n"/>
      <c r="O76" s="353" t="n"/>
      <c r="P76" s="353" t="n"/>
      <c r="Q76" s="353" t="n"/>
      <c r="R76" s="353" t="n"/>
      <c r="S76" s="353" t="n"/>
      <c r="T76" s="353" t="n"/>
      <c r="U76" s="353" t="n"/>
      <c r="V76" s="353" t="n"/>
      <c r="W76" s="353" t="n"/>
      <c r="X76" s="353" t="n"/>
      <c r="Y76" s="353" t="n"/>
      <c r="Z76" s="353" t="n"/>
      <c r="AA76" s="353" t="n"/>
      <c r="AB76" s="353" t="n"/>
    </row>
    <row r="77" hidden="1" customFormat="1" s="354">
      <c r="A77" s="353" t="n"/>
      <c r="B77" s="353" t="n"/>
      <c r="C77" s="353" t="n"/>
      <c r="D77" s="353" t="n"/>
      <c r="E77" s="353" t="n"/>
      <c r="F77" s="353" t="n"/>
      <c r="G77" s="355" t="inlineStr">
        <is>
          <t>Direccionamiento Estratégico</t>
        </is>
      </c>
      <c r="H77" s="355" t="n"/>
      <c r="I77" s="355" t="n"/>
      <c r="J77" s="355" t="inlineStr">
        <is>
          <t>Negativa</t>
        </is>
      </c>
      <c r="K77" s="353" t="n"/>
      <c r="L77" s="353" t="n"/>
      <c r="M77" s="353" t="n"/>
      <c r="N77" s="353" t="n"/>
      <c r="O77" s="353" t="n"/>
      <c r="P77" s="353" t="n"/>
      <c r="Q77" s="353" t="n"/>
      <c r="R77" s="353" t="n"/>
      <c r="S77" s="353" t="n"/>
      <c r="T77" s="353" t="n"/>
      <c r="U77" s="353" t="n"/>
      <c r="V77" s="353" t="n"/>
      <c r="W77" s="353" t="n"/>
      <c r="X77" s="353" t="n"/>
      <c r="Y77" s="353" t="n"/>
      <c r="Z77" s="353" t="n"/>
      <c r="AA77" s="353" t="n"/>
      <c r="AB77" s="353" t="n"/>
    </row>
    <row r="78" hidden="1" customFormat="1" s="354">
      <c r="A78" s="353" t="n"/>
      <c r="B78" s="353" t="n"/>
      <c r="C78" s="353" t="n"/>
      <c r="D78" s="353" t="n"/>
      <c r="E78" s="353" t="n"/>
      <c r="F78" s="353" t="n"/>
      <c r="G78" s="355" t="inlineStr">
        <is>
          <t>Planeación Institucional</t>
        </is>
      </c>
      <c r="H78" s="355" t="n"/>
      <c r="I78" s="355" t="n"/>
      <c r="J78" s="355" t="inlineStr">
        <is>
          <t>Por Unidad Regional</t>
        </is>
      </c>
      <c r="K78" s="353" t="n"/>
      <c r="L78" s="353" t="n"/>
      <c r="M78" s="353" t="n"/>
      <c r="N78" s="353" t="n"/>
      <c r="O78" s="353" t="n"/>
      <c r="P78" s="353" t="n"/>
      <c r="Q78" s="353" t="n"/>
      <c r="R78" s="353" t="n"/>
      <c r="S78" s="353" t="n"/>
      <c r="T78" s="353" t="n"/>
      <c r="U78" s="353" t="n"/>
      <c r="V78" s="353" t="n"/>
      <c r="W78" s="353" t="n"/>
      <c r="X78" s="353" t="n"/>
      <c r="Y78" s="353" t="n"/>
      <c r="Z78" s="353" t="n"/>
      <c r="AA78" s="353" t="n"/>
      <c r="AB78" s="353" t="n"/>
    </row>
    <row r="79" hidden="1" customFormat="1" s="354">
      <c r="A79" s="353" t="n"/>
      <c r="B79" s="353" t="n"/>
      <c r="C79" s="353" t="n"/>
      <c r="D79" s="353" t="n"/>
      <c r="E79" s="353" t="n"/>
      <c r="F79" s="353" t="n"/>
      <c r="G79" s="355" t="inlineStr">
        <is>
          <t>Proyectos Especiales y Relaciones Interinstitucionales</t>
        </is>
      </c>
      <c r="H79" s="355" t="n"/>
      <c r="I79" s="355" t="n"/>
      <c r="J79" s="355" t="inlineStr">
        <is>
          <t>Por Facultad</t>
        </is>
      </c>
      <c r="K79" s="353" t="n"/>
      <c r="L79" s="353" t="n"/>
      <c r="M79" s="353" t="n"/>
      <c r="N79" s="353" t="n"/>
      <c r="O79" s="353" t="n"/>
      <c r="P79" s="353" t="n"/>
      <c r="Q79" s="353" t="n"/>
      <c r="R79" s="353" t="n"/>
      <c r="S79" s="353" t="n"/>
      <c r="T79" s="353" t="n"/>
      <c r="U79" s="353" t="n"/>
      <c r="V79" s="353" t="n"/>
      <c r="W79" s="353" t="n"/>
      <c r="X79" s="353" t="n"/>
      <c r="Y79" s="353" t="n"/>
      <c r="Z79" s="353" t="n"/>
      <c r="AA79" s="353" t="n"/>
      <c r="AB79" s="353" t="n"/>
    </row>
    <row r="80" hidden="1" customFormat="1" s="354">
      <c r="A80" s="353" t="n"/>
      <c r="B80" s="353" t="n"/>
      <c r="C80" s="353" t="n"/>
      <c r="D80" s="353" t="n"/>
      <c r="E80" s="353" t="n"/>
      <c r="F80" s="353" t="n"/>
      <c r="G80" s="355" t="inlineStr">
        <is>
          <t>Sistemas Integrados</t>
        </is>
      </c>
      <c r="H80" s="355" t="n"/>
      <c r="I80" s="355" t="n"/>
      <c r="J80" s="355" t="inlineStr">
        <is>
          <t>Por Programa Académico</t>
        </is>
      </c>
      <c r="K80" s="353" t="n"/>
      <c r="L80" s="353" t="n"/>
      <c r="M80" s="353" t="n"/>
      <c r="N80" s="353" t="n"/>
      <c r="O80" s="353" t="n"/>
      <c r="P80" s="353" t="n"/>
      <c r="Q80" s="353" t="n"/>
      <c r="R80" s="353" t="n"/>
      <c r="S80" s="353" t="n"/>
      <c r="T80" s="353" t="n"/>
      <c r="U80" s="353" t="n"/>
      <c r="V80" s="353" t="n"/>
      <c r="W80" s="353" t="n"/>
      <c r="X80" s="353" t="n"/>
      <c r="Y80" s="353" t="n"/>
      <c r="Z80" s="353" t="n"/>
      <c r="AA80" s="353" t="n"/>
      <c r="AB80" s="353" t="n"/>
    </row>
    <row r="81" hidden="1" customFormat="1" s="354">
      <c r="A81" s="353" t="n"/>
      <c r="B81" s="353" t="n"/>
      <c r="C81" s="353" t="n"/>
      <c r="D81" s="353" t="n"/>
      <c r="E81" s="353" t="n"/>
      <c r="F81" s="353" t="n"/>
      <c r="G81" s="355" t="inlineStr">
        <is>
          <t>Autoevaluación y Acreditación</t>
        </is>
      </c>
      <c r="H81" s="355" t="n"/>
      <c r="I81" s="355" t="n"/>
      <c r="J81" s="355" t="inlineStr">
        <is>
          <t>Por área</t>
        </is>
      </c>
      <c r="K81" s="353" t="n"/>
      <c r="L81" s="353" t="n"/>
      <c r="M81" s="353" t="n"/>
      <c r="N81" s="353" t="n"/>
      <c r="O81" s="353" t="n"/>
      <c r="P81" s="353" t="n"/>
      <c r="Q81" s="353" t="n"/>
      <c r="R81" s="353" t="n"/>
      <c r="S81" s="353" t="n"/>
      <c r="T81" s="353" t="n"/>
      <c r="U81" s="353" t="n"/>
      <c r="V81" s="353" t="n"/>
      <c r="W81" s="353" t="n"/>
      <c r="X81" s="353" t="n"/>
      <c r="Y81" s="353" t="n"/>
      <c r="Z81" s="353" t="n"/>
      <c r="AA81" s="353" t="n"/>
      <c r="AB81" s="353" t="n"/>
    </row>
    <row r="82" hidden="1" customFormat="1" s="354">
      <c r="A82" s="353" t="n"/>
      <c r="B82" s="353" t="n"/>
      <c r="C82" s="353" t="n"/>
      <c r="D82" s="353" t="n"/>
      <c r="E82" s="353" t="n"/>
      <c r="F82" s="353" t="n"/>
      <c r="G82" s="355" t="inlineStr">
        <is>
          <t>Comunicaciones</t>
        </is>
      </c>
      <c r="H82" s="355" t="n"/>
      <c r="I82" s="355" t="n"/>
      <c r="J82" s="355" t="inlineStr">
        <is>
          <t>Por Laboratorio</t>
        </is>
      </c>
      <c r="K82" s="353" t="n"/>
      <c r="L82" s="353" t="n"/>
      <c r="M82" s="353" t="n"/>
      <c r="N82" s="353" t="n"/>
      <c r="O82" s="353" t="n"/>
      <c r="P82" s="353" t="n"/>
      <c r="Q82" s="353" t="n"/>
      <c r="R82" s="353" t="n"/>
      <c r="S82" s="353" t="n"/>
      <c r="T82" s="353" t="n"/>
      <c r="U82" s="353" t="n"/>
      <c r="V82" s="353" t="n"/>
      <c r="W82" s="353" t="n"/>
      <c r="X82" s="353" t="n"/>
      <c r="Y82" s="353" t="n"/>
      <c r="Z82" s="353" t="n"/>
      <c r="AA82" s="353" t="n"/>
      <c r="AB82" s="353" t="n"/>
    </row>
    <row r="83" hidden="1">
      <c r="G83" s="355" t="inlineStr">
        <is>
          <t>Formación y Aprendizaje</t>
        </is>
      </c>
      <c r="H83" s="355" t="n"/>
      <c r="I83" s="355" t="n"/>
      <c r="J83" s="355" t="inlineStr">
        <is>
          <t>Otros</t>
        </is>
      </c>
      <c r="K83" s="353" t="n"/>
      <c r="L83" s="353" t="n"/>
    </row>
    <row r="84" hidden="1">
      <c r="G84" s="355" t="inlineStr">
        <is>
          <t>Ciencia, Tecnología e Innovación</t>
        </is>
      </c>
      <c r="H84" s="355" t="n"/>
      <c r="I84" s="355" t="n"/>
      <c r="J84" s="355" t="inlineStr">
        <is>
          <t>No Aplica</t>
        </is>
      </c>
      <c r="K84" s="353" t="n"/>
      <c r="L84" s="353" t="n"/>
    </row>
    <row r="85" hidden="1">
      <c r="G85" s="355" t="inlineStr">
        <is>
          <t>Interacción Social Universitaria</t>
        </is>
      </c>
      <c r="H85" s="355" t="n"/>
      <c r="I85" s="355" t="n"/>
      <c r="J85" s="355" t="n"/>
      <c r="K85" s="353" t="n"/>
      <c r="L85" s="353" t="n"/>
    </row>
    <row r="86" hidden="1">
      <c r="G86" s="355" t="inlineStr">
        <is>
          <t>Bienestar Universitario</t>
        </is>
      </c>
      <c r="H86" s="355" t="n"/>
      <c r="I86" s="355" t="n"/>
      <c r="J86" s="355" t="n"/>
      <c r="K86" s="353" t="n"/>
      <c r="L86" s="353" t="n"/>
    </row>
    <row r="87" hidden="1">
      <c r="G87" s="355" t="inlineStr">
        <is>
          <t>Admisiones y Registro</t>
        </is>
      </c>
      <c r="H87" s="355" t="n"/>
      <c r="I87" s="355" t="n"/>
      <c r="J87" s="355" t="n"/>
      <c r="K87" s="353" t="n"/>
      <c r="L87" s="353" t="n"/>
    </row>
    <row r="88" hidden="1">
      <c r="G88" s="355" t="inlineStr">
        <is>
          <t>Graduados</t>
        </is>
      </c>
      <c r="H88" s="355" t="n"/>
      <c r="I88" s="355" t="n"/>
      <c r="J88" s="355" t="n"/>
      <c r="K88" s="353" t="n"/>
      <c r="L88" s="353" t="n"/>
    </row>
    <row r="89" hidden="1">
      <c r="G89" s="355" t="inlineStr">
        <is>
          <t>Dialogando con el Mundo</t>
        </is>
      </c>
      <c r="H89" s="355" t="n"/>
      <c r="I89" s="355" t="n"/>
      <c r="J89" s="355" t="n"/>
      <c r="K89" s="353" t="n"/>
      <c r="L89" s="353" t="n"/>
    </row>
    <row r="90" hidden="1">
      <c r="G90" s="355" t="inlineStr">
        <is>
          <t>Talento Humano</t>
        </is>
      </c>
      <c r="H90" s="355" t="n"/>
      <c r="I90" s="355" t="n"/>
      <c r="J90" s="355" t="n"/>
      <c r="K90" s="353" t="n"/>
      <c r="L90" s="353" t="n"/>
    </row>
    <row r="91" hidden="1">
      <c r="G91" s="355" t="inlineStr">
        <is>
          <t>Jurídica</t>
        </is>
      </c>
      <c r="H91" s="355" t="n"/>
      <c r="I91" s="355" t="n"/>
      <c r="J91" s="355" t="n"/>
      <c r="K91" s="353" t="n"/>
      <c r="L91" s="353" t="n"/>
    </row>
    <row r="92" hidden="1">
      <c r="G92" s="355" t="inlineStr">
        <is>
          <t>Financiera</t>
        </is>
      </c>
      <c r="H92" s="355" t="n"/>
      <c r="I92" s="355" t="n"/>
      <c r="J92" s="355" t="n"/>
      <c r="K92" s="353" t="n"/>
      <c r="L92" s="353" t="n"/>
    </row>
    <row r="93" hidden="1">
      <c r="G93" s="355" t="inlineStr">
        <is>
          <t>Sistemas y Tecnología</t>
        </is>
      </c>
      <c r="H93" s="355" t="n"/>
      <c r="I93" s="355" t="n"/>
      <c r="J93" s="355" t="n"/>
      <c r="K93" s="353" t="n"/>
      <c r="L93" s="353" t="n"/>
    </row>
    <row r="94" hidden="1">
      <c r="G94" s="355" t="inlineStr">
        <is>
          <t>Bienes y Servicios</t>
        </is>
      </c>
      <c r="H94" s="355" t="n"/>
      <c r="I94" s="355" t="n"/>
      <c r="J94" s="355" t="n"/>
      <c r="K94" s="353" t="n"/>
      <c r="L94" s="353" t="n"/>
    </row>
    <row r="95" hidden="1">
      <c r="G95" s="355" t="inlineStr">
        <is>
          <t>Documental</t>
        </is>
      </c>
      <c r="H95" s="355" t="n"/>
      <c r="I95" s="355" t="n"/>
      <c r="J95" s="355" t="n"/>
      <c r="K95" s="353" t="n"/>
      <c r="L95" s="353" t="n"/>
    </row>
    <row r="96" hidden="1">
      <c r="G96" s="355" t="inlineStr">
        <is>
          <t>Apoyo Académico</t>
        </is>
      </c>
      <c r="H96" s="355" t="n"/>
      <c r="I96" s="355" t="n"/>
      <c r="J96" s="355" t="n"/>
      <c r="K96" s="353" t="n"/>
      <c r="L96" s="353" t="n"/>
    </row>
    <row r="97" hidden="1">
      <c r="G97" s="355" t="inlineStr">
        <is>
          <t>Control Interno</t>
        </is>
      </c>
      <c r="H97" s="355" t="n"/>
      <c r="I97" s="355" t="n"/>
      <c r="J97" s="355" t="n"/>
    </row>
    <row r="98" hidden="1">
      <c r="G98" s="355" t="inlineStr">
        <is>
          <t>Control Disciplinario</t>
        </is>
      </c>
      <c r="H98" s="355" t="n"/>
      <c r="I98" s="355" t="n"/>
      <c r="J98" s="355" t="n"/>
    </row>
    <row r="99" hidden="1">
      <c r="G99" s="355" t="inlineStr">
        <is>
          <t>Servicio de Atención al Ciudadano</t>
        </is>
      </c>
      <c r="H99" s="355" t="n"/>
      <c r="I99" s="355" t="n"/>
      <c r="J99" s="355" t="n"/>
    </row>
  </sheetData>
  <sheetProtection selectLockedCells="1" selectUnlockedCells="0" sheet="1" objects="0" insertRows="0" insertHyperlinks="0" autoFilter="0" scenarios="0" formatColumns="0" deleteColumns="0" insertColumns="0" pivotTables="0" deleteRows="0" formatCells="0" formatRows="0" sort="0" password="E6F5"/>
  <mergeCells count="89">
    <mergeCell ref="L17:M17"/>
    <mergeCell ref="C52:O52"/>
    <mergeCell ref="J35:O40"/>
    <mergeCell ref="G55:J55"/>
    <mergeCell ref="C23:D24"/>
    <mergeCell ref="K54:O54"/>
    <mergeCell ref="K55:O55"/>
    <mergeCell ref="J41:O41"/>
    <mergeCell ref="B2:C4"/>
    <mergeCell ref="C15:O15"/>
    <mergeCell ref="E23:G24"/>
    <mergeCell ref="K56:O56"/>
    <mergeCell ref="J20:K22"/>
    <mergeCell ref="J42:O42"/>
    <mergeCell ref="E6:L6"/>
    <mergeCell ref="Q17:Q18"/>
    <mergeCell ref="C26:O26"/>
    <mergeCell ref="C54:F54"/>
    <mergeCell ref="C17:D17"/>
    <mergeCell ref="G57:J57"/>
    <mergeCell ref="C63:O63"/>
    <mergeCell ref="C16:O16"/>
    <mergeCell ref="G53:J53"/>
    <mergeCell ref="C56:F56"/>
    <mergeCell ref="S27:T28"/>
    <mergeCell ref="M5:O5"/>
    <mergeCell ref="G58:J58"/>
    <mergeCell ref="L23:M24"/>
    <mergeCell ref="N23:O24"/>
    <mergeCell ref="C14:D14"/>
    <mergeCell ref="U19:U26"/>
    <mergeCell ref="E14:O14"/>
    <mergeCell ref="M6:O6"/>
    <mergeCell ref="K60:O60"/>
    <mergeCell ref="C20:D22"/>
    <mergeCell ref="V27:V28"/>
    <mergeCell ref="E12:H12"/>
    <mergeCell ref="R17:R18"/>
    <mergeCell ref="S19:T26"/>
    <mergeCell ref="C62:O62"/>
    <mergeCell ref="H17:I17"/>
    <mergeCell ref="K12:O12"/>
    <mergeCell ref="C27:I43"/>
    <mergeCell ref="E17:G17"/>
    <mergeCell ref="L20:O20"/>
    <mergeCell ref="K57:O57"/>
    <mergeCell ref="J34:O34"/>
    <mergeCell ref="J27:O27"/>
    <mergeCell ref="S17:V18"/>
    <mergeCell ref="C57:F57"/>
    <mergeCell ref="G60:J60"/>
    <mergeCell ref="C53:F53"/>
    <mergeCell ref="R27:R28"/>
    <mergeCell ref="P17:P18"/>
    <mergeCell ref="E7:L8"/>
    <mergeCell ref="G59:J59"/>
    <mergeCell ref="E13:O13"/>
    <mergeCell ref="C58:F58"/>
    <mergeCell ref="N17:O17"/>
    <mergeCell ref="C12:D12"/>
    <mergeCell ref="K59:O59"/>
    <mergeCell ref="C45:O45"/>
    <mergeCell ref="J28:O33"/>
    <mergeCell ref="J23:K24"/>
    <mergeCell ref="C5:D8"/>
    <mergeCell ref="L18:M19"/>
    <mergeCell ref="C60:F60"/>
    <mergeCell ref="E20:G22"/>
    <mergeCell ref="U27:U28"/>
    <mergeCell ref="G54:J54"/>
    <mergeCell ref="M7:O7"/>
    <mergeCell ref="E5:L5"/>
    <mergeCell ref="H20:I22"/>
    <mergeCell ref="C10:O11"/>
    <mergeCell ref="R19:R26"/>
    <mergeCell ref="G56:J56"/>
    <mergeCell ref="M8:O8"/>
    <mergeCell ref="V19:V26"/>
    <mergeCell ref="K58:O58"/>
    <mergeCell ref="I12:J12"/>
    <mergeCell ref="C18:D19"/>
    <mergeCell ref="H23:I24"/>
    <mergeCell ref="C55:F55"/>
    <mergeCell ref="N18:O19"/>
    <mergeCell ref="K53:O53"/>
    <mergeCell ref="E18:K19"/>
    <mergeCell ref="C59:F59"/>
    <mergeCell ref="C13:D13"/>
    <mergeCell ref="J17:K17"/>
  </mergeCells>
  <dataValidations disablePrompts="1" count="5">
    <dataValidation sqref="E13:O13" showDropDown="0" showInputMessage="1" showErrorMessage="1" allowBlank="1" type="list">
      <formula1>$G$77:$G$99</formula1>
    </dataValidation>
    <dataValidation sqref="E12:H12" showDropDown="0" showInputMessage="1" showErrorMessage="1" allowBlank="1" type="list">
      <formula1>$G$73:$G$76</formula1>
    </dataValidation>
    <dataValidation sqref="J17:K17" showDropDown="0" showInputMessage="1" showErrorMessage="1" allowBlank="1" type="list">
      <formula1>$J$73:$J$75</formula1>
    </dataValidation>
    <dataValidation sqref="J20:K22" showDropDown="0" showInputMessage="1" showErrorMessage="1" allowBlank="1" type="list">
      <formula1>$J$78:$J$84</formula1>
    </dataValidation>
    <dataValidation sqref="E20:G22" showDropDown="0" showInputMessage="1" showErrorMessage="1" allowBlank="1" type="list">
      <formula1>$J$76:$J$77</formula1>
    </dataValidation>
  </dataValidations>
  <hyperlinks>
    <hyperlink ref="B2" location="'MATRIZ DE INDICADORES'!A1" display="    REGRESAR"/>
  </hyperlinks>
  <pageMargins left="0.7" right="0.7" top="0.75" bottom="0.75" header="0.3" footer="0.3"/>
  <pageSetup orientation="portrait" scale="42"/>
  <colBreaks count="1" manualBreakCount="1">
    <brk id="16" min="0" max="1048575" man="1"/>
  </colBreaks>
  <drawing xmlns:r="http://schemas.openxmlformats.org/officeDocument/2006/relationships" r:id="rId1"/>
  <legacyDrawing xmlns:r="http://schemas.openxmlformats.org/officeDocument/2006/relationships" r:id="anysvml"/>
</worksheet>
</file>

<file path=xl/worksheets/sheet86.xml><?xml version="1.0" encoding="utf-8"?>
<worksheet xmlns="http://schemas.openxmlformats.org/spreadsheetml/2006/main">
  <sheetPr codeName="Hoja3">
    <tabColor rgb="FF0F3D38"/>
    <outlinePr summaryBelow="1" summaryRight="1"/>
    <pageSetUpPr/>
  </sheetPr>
  <dimension ref="B2:P29"/>
  <sheetViews>
    <sheetView view="pageBreakPreview" zoomScale="60" zoomScaleNormal="70" workbookViewId="0">
      <selection activeCell="C12" sqref="C12"/>
    </sheetView>
  </sheetViews>
  <sheetFormatPr baseColWidth="10" defaultColWidth="11.42578125" defaultRowHeight="14.25"/>
  <cols>
    <col width="5.42578125" customWidth="1" style="318" min="1" max="1"/>
    <col width="13.28515625" customWidth="1" style="371" min="2" max="2"/>
    <col width="64" customWidth="1" style="372" min="3" max="3"/>
    <col width="34" customWidth="1" style="319" min="4" max="4"/>
    <col width="39.140625" bestFit="1" customWidth="1" style="319" min="5" max="5"/>
    <col width="11.42578125" customWidth="1" style="318" min="6" max="16384"/>
  </cols>
  <sheetData>
    <row r="1" ht="15" customFormat="1" customHeight="1" s="359"/>
    <row r="2" ht="22.5" customFormat="1" customHeight="1" s="359">
      <c r="B2" s="790" t="n"/>
      <c r="C2" s="791" t="inlineStr">
        <is>
          <t>MACROPROCESO ESTRATÉGICO</t>
        </is>
      </c>
      <c r="D2" s="801" t="n"/>
      <c r="E2" s="360" t="inlineStr">
        <is>
          <t>CÓDIGO: ESGr027</t>
        </is>
      </c>
    </row>
    <row r="3" ht="24" customFormat="1" customHeight="1" s="359">
      <c r="B3" s="845" t="n"/>
      <c r="C3" s="791" t="inlineStr">
        <is>
          <t>PROCESO GESTIÓN SISTEMAS INTEGRADOS</t>
        </is>
      </c>
      <c r="D3" s="801" t="n"/>
      <c r="E3" s="360" t="inlineStr">
        <is>
          <t>VERSIÓN: 7</t>
        </is>
      </c>
    </row>
    <row r="4" ht="16.5" customFormat="1" customHeight="1" s="359">
      <c r="B4" s="845" t="n"/>
      <c r="C4" s="791" t="inlineStr">
        <is>
          <t>MATRIZ DE MEDICIÓN Y SEGUIMIENTO A LOS PROCESOS DE GESTIÓN</t>
        </is>
      </c>
      <c r="D4" s="805" t="n"/>
      <c r="E4" s="360" t="inlineStr">
        <is>
          <t>VIGENCIA: 2020-03-20</t>
        </is>
      </c>
    </row>
    <row r="5" ht="15" customFormat="1" customHeight="1" s="359">
      <c r="B5" s="846" t="n"/>
      <c r="C5" s="806" t="n"/>
      <c r="D5" s="808" t="n"/>
      <c r="E5" s="360" t="inlineStr">
        <is>
          <t>PÁGINA: 3 de 3</t>
        </is>
      </c>
    </row>
    <row r="6" ht="15" customFormat="1" customHeight="1" s="359">
      <c r="B6" s="318" t="n"/>
      <c r="C6" s="318" t="n"/>
      <c r="D6" s="318" t="n"/>
      <c r="E6" s="318" t="n"/>
    </row>
    <row r="7" ht="15" customFormat="1" customHeight="1" s="359">
      <c r="B7" s="797" t="inlineStr">
        <is>
          <t>CONTROL DE ACTUALIZACIONES</t>
        </is>
      </c>
      <c r="C7" s="808" t="n"/>
      <c r="D7" s="808" t="n"/>
      <c r="E7" s="808" t="n"/>
    </row>
    <row r="8" ht="18" customHeight="1">
      <c r="B8" s="361" t="inlineStr">
        <is>
          <t>FECHA</t>
        </is>
      </c>
      <c r="C8" s="168" t="inlineStr">
        <is>
          <t>DESCRIPCIÓN DE LA ACTUALIZACIÓN</t>
        </is>
      </c>
      <c r="D8" s="168" t="inlineStr">
        <is>
          <t>RESPONSABLE</t>
        </is>
      </c>
      <c r="E8" s="168" t="inlineStr">
        <is>
          <t>CARGO</t>
        </is>
      </c>
    </row>
    <row r="9" ht="14.25" customHeight="1">
      <c r="B9" s="362" t="n"/>
      <c r="C9" s="363" t="n"/>
      <c r="D9" s="364" t="n"/>
      <c r="E9" s="364" t="n"/>
    </row>
    <row r="10">
      <c r="B10" s="365" t="n"/>
      <c r="C10" s="363" t="n"/>
      <c r="D10" s="366" t="n"/>
      <c r="E10" s="366" t="n"/>
    </row>
    <row r="11" ht="15" customHeight="1">
      <c r="B11" s="365" t="n"/>
      <c r="C11" s="367" t="n"/>
      <c r="D11" s="366" t="n"/>
      <c r="E11" s="366" t="n"/>
    </row>
    <row r="12">
      <c r="B12" s="365" t="n"/>
      <c r="C12" s="368" t="n"/>
      <c r="D12" s="366" t="n"/>
      <c r="E12" s="366" t="n"/>
    </row>
    <row r="13">
      <c r="B13" s="365" t="n"/>
      <c r="C13" s="368" t="n"/>
      <c r="D13" s="366" t="n"/>
      <c r="E13" s="366" t="n"/>
    </row>
    <row r="14">
      <c r="B14" s="365" t="n"/>
      <c r="C14" s="368" t="n"/>
      <c r="D14" s="366" t="n"/>
      <c r="E14" s="366" t="n"/>
    </row>
    <row r="15">
      <c r="B15" s="365" t="n"/>
      <c r="C15" s="368" t="n"/>
      <c r="D15" s="366" t="n"/>
      <c r="E15" s="366" t="n"/>
    </row>
    <row r="16">
      <c r="B16" s="365" t="n"/>
      <c r="C16" s="368" t="n"/>
      <c r="D16" s="366" t="n"/>
      <c r="E16" s="366" t="n"/>
    </row>
    <row r="17">
      <c r="B17" s="365" t="n"/>
      <c r="C17" s="369" t="n"/>
      <c r="D17" s="366" t="n"/>
      <c r="E17" s="366" t="n"/>
    </row>
    <row r="18">
      <c r="B18" s="365" t="n"/>
      <c r="C18" s="370" t="n"/>
      <c r="D18" s="366" t="n"/>
      <c r="E18" s="366" t="n"/>
    </row>
    <row r="19">
      <c r="B19" s="365" t="n"/>
      <c r="C19" s="370" t="n"/>
      <c r="D19" s="366" t="n"/>
      <c r="E19" s="366" t="n"/>
    </row>
    <row r="20">
      <c r="B20" s="365" t="n"/>
      <c r="C20" s="370" t="n"/>
      <c r="D20" s="366" t="n"/>
      <c r="E20" s="366" t="n"/>
    </row>
    <row r="21">
      <c r="B21" s="362" t="n"/>
      <c r="C21" s="363" t="n"/>
      <c r="D21" s="364" t="n"/>
      <c r="E21" s="364" t="n"/>
    </row>
    <row r="22">
      <c r="B22" s="362" t="n"/>
      <c r="C22" s="369" t="n"/>
      <c r="D22" s="364" t="n"/>
      <c r="E22" s="364" t="n"/>
    </row>
    <row r="23" ht="16.5" customHeight="1">
      <c r="B23" s="362" t="n"/>
      <c r="C23" s="363" t="n"/>
      <c r="D23" s="364" t="n"/>
      <c r="E23" s="364" t="n"/>
    </row>
    <row r="26" ht="55.5" customHeight="1">
      <c r="B26" s="798" t="inlineStr">
        <is>
          <t xml:space="preserve">Diagonal 18 No. 20-29 Fusagasugá – Cundinamarca
Teléfono (601)  8281483 Línea Gratuita 018000180414
www.ucundinamarca.edu.co   E-mail:  info@ucundinamarca.edu.co
NIT: 890.680.062-2                                                                             </t>
        </is>
      </c>
      <c r="F26" s="351" t="n"/>
      <c r="G26" s="351" t="n"/>
      <c r="H26" s="351" t="n"/>
      <c r="I26" s="351" t="n"/>
      <c r="J26" s="351" t="n"/>
      <c r="K26" s="351" t="n"/>
      <c r="L26" s="351" t="n"/>
      <c r="M26" s="351" t="n"/>
      <c r="N26" s="351" t="n"/>
      <c r="O26" s="351" t="n"/>
      <c r="P26" s="351" t="n"/>
    </row>
    <row r="27" ht="14.25" customHeight="1">
      <c r="F27" s="352" t="n"/>
      <c r="G27" s="352" t="n"/>
      <c r="H27" s="352" t="n"/>
      <c r="I27" s="352" t="n"/>
      <c r="J27" s="352" t="n"/>
      <c r="K27" s="352" t="n"/>
      <c r="L27" s="352" t="n"/>
      <c r="M27" s="352" t="n"/>
      <c r="N27" s="352" t="n"/>
      <c r="O27" s="352" t="n"/>
      <c r="P27" s="352" t="n"/>
    </row>
    <row r="29" ht="39.75" customHeight="1">
      <c r="B29" s="789" t="inlineStr">
        <is>
          <t>Documento controlado por el Sistema de Gestión de la Calidad
Asegúrese que corresponde a la última versión consultando el Portal Institucional</t>
        </is>
      </c>
    </row>
  </sheetData>
  <sheetProtection selectLockedCells="1" selectUnlockedCells="0" sheet="1" objects="0" insertRows="0" insertHyperlinks="0" autoFilter="0" scenarios="0" formatColumns="0" deleteColumns="0" insertColumns="0" pivotTables="0" deleteRows="0" formatCells="0" formatRows="0" sort="0" password="E6F5"/>
  <mergeCells count="7">
    <mergeCell ref="B26:E26"/>
    <mergeCell ref="C4:D5"/>
    <mergeCell ref="C2:D2"/>
    <mergeCell ref="B2:B5"/>
    <mergeCell ref="B29:E29"/>
    <mergeCell ref="B7:E7"/>
    <mergeCell ref="C3:D3"/>
  </mergeCells>
  <pageMargins left="0.7" right="0.7" top="0.75" bottom="0.75" header="0.3" footer="0.3"/>
  <pageSetup orientation="portrait" paperSize="9" scale="52"/>
  <drawing xmlns:r="http://schemas.openxmlformats.org/officeDocument/2006/relationships" r:id="rId1"/>
</worksheet>
</file>

<file path=xl/worksheets/sheet87.xml><?xml version="1.0" encoding="utf-8"?>
<worksheet xmlns="http://schemas.openxmlformats.org/spreadsheetml/2006/main">
  <sheetPr codeName="Hoja2">
    <outlinePr summaryBelow="1" summaryRight="1"/>
    <pageSetUpPr/>
  </sheetPr>
  <dimension ref="A1:C4"/>
  <sheetViews>
    <sheetView workbookViewId="0">
      <selection activeCell="C4" sqref="C4"/>
    </sheetView>
  </sheetViews>
  <sheetFormatPr baseColWidth="10" defaultRowHeight="15"/>
  <cols>
    <col width="26.85546875" customWidth="1" min="1" max="1"/>
    <col width="19.42578125" customWidth="1" min="3" max="3"/>
  </cols>
  <sheetData>
    <row r="1">
      <c r="A1" t="inlineStr">
        <is>
          <t>MENSUAL</t>
        </is>
      </c>
      <c r="C1" t="inlineStr">
        <is>
          <t>NÚMERO</t>
        </is>
      </c>
    </row>
    <row r="2">
      <c r="A2" t="inlineStr">
        <is>
          <t>TRIMESTRAL</t>
        </is>
      </c>
      <c r="C2" t="inlineStr">
        <is>
          <t>PORCENTAJE</t>
        </is>
      </c>
    </row>
    <row r="3">
      <c r="A3" t="inlineStr">
        <is>
          <t>SEMESTRAL</t>
        </is>
      </c>
    </row>
    <row r="4">
      <c r="A4" t="inlineStr">
        <is>
          <t>ANUAL</t>
        </is>
      </c>
      <c r="C4" t="inlineStr">
        <is>
          <t xml:space="preserve">ANUAL </t>
        </is>
      </c>
    </row>
  </sheetData>
  <pageMargins left="0.7" right="0.7" top="0.75" bottom="0.75" header="0.3" footer="0.3"/>
</worksheet>
</file>

<file path=xl/worksheets/sheet9.xml><?xml version="1.0" encoding="utf-8"?>
<worksheet xmlns="http://schemas.openxmlformats.org/spreadsheetml/2006/main">
  <sheetPr codeName="Hoja118">
    <tabColor rgb="FFEDE394"/>
    <outlinePr summaryBelow="1" summaryRight="1"/>
    <pageSetUpPr fitToPage="1"/>
  </sheetPr>
  <dimension ref="A1:AB98"/>
  <sheetViews>
    <sheetView zoomScale="80" zoomScaleNormal="80" workbookViewId="0">
      <selection activeCell="C10" sqref="C10:O11"/>
    </sheetView>
  </sheetViews>
  <sheetFormatPr baseColWidth="10" defaultColWidth="11.42578125" defaultRowHeight="15"/>
  <cols>
    <col width="4" customWidth="1" style="242" min="1" max="1"/>
    <col width="6.7109375" customWidth="1" style="242" min="2" max="2"/>
    <col width="24.85546875" customWidth="1" style="241" min="3" max="3"/>
    <col width="15.140625" customWidth="1" style="241" min="4" max="4"/>
    <col width="12.7109375" customWidth="1" style="241" min="5" max="5"/>
    <col width="15.140625" customWidth="1" style="241" min="6" max="6"/>
    <col width="14" customWidth="1" style="241" min="7" max="7"/>
    <col width="11.42578125" customWidth="1" style="241" min="8" max="8"/>
    <col width="12.85546875" customWidth="1" style="241" min="9" max="9"/>
    <col width="15.5703125" customWidth="1" style="241" min="10" max="10"/>
    <col width="14.42578125" customWidth="1" style="241" min="11" max="11"/>
    <col width="15.28515625" customWidth="1" style="241" min="12" max="15"/>
    <col width="6.7109375" customWidth="1" style="242" min="16" max="16"/>
    <col width="11.42578125" customWidth="1" style="242" min="17" max="16384"/>
  </cols>
  <sheetData>
    <row r="1" ht="8.25" customFormat="1" customHeight="1" s="243">
      <c r="C1" s="244" t="n"/>
      <c r="D1" s="244" t="n"/>
      <c r="E1" s="244" t="n"/>
      <c r="F1" s="244" t="n"/>
      <c r="G1" s="244" t="n"/>
      <c r="H1" s="244" t="n"/>
      <c r="I1" s="244" t="n"/>
      <c r="J1" s="244" t="n"/>
      <c r="K1" s="244" t="n"/>
      <c r="L1" s="244" t="n"/>
      <c r="M1" s="244" t="n"/>
      <c r="N1" s="244" t="n"/>
      <c r="O1" s="244" t="n"/>
    </row>
    <row r="2" ht="15.75" customFormat="1" customHeight="1" s="243">
      <c r="B2" s="686" t="inlineStr">
        <is>
          <t xml:space="preserve">      REGRESAR</t>
        </is>
      </c>
      <c r="D2" s="239" t="n"/>
      <c r="E2" s="239" t="n"/>
      <c r="F2" s="239" t="n"/>
      <c r="G2" s="239" t="n"/>
      <c r="H2" s="239" t="n"/>
      <c r="I2" s="239" t="n"/>
      <c r="J2" s="239" t="n"/>
      <c r="K2" s="239" t="n"/>
      <c r="L2" s="239" t="n"/>
      <c r="M2" s="239" t="n"/>
      <c r="N2" s="239" t="n"/>
      <c r="O2" s="239" t="n"/>
      <c r="P2" s="245" t="n"/>
    </row>
    <row r="3" ht="15.75" customFormat="1" customHeight="1" s="243">
      <c r="D3" s="239" t="n"/>
      <c r="E3" s="239" t="n"/>
      <c r="F3" s="239" t="n"/>
      <c r="G3" s="239" t="n"/>
      <c r="H3" s="239" t="n"/>
      <c r="I3" s="239" t="n"/>
      <c r="J3" s="239" t="n"/>
      <c r="K3" s="239" t="n"/>
      <c r="L3" s="239" t="n"/>
      <c r="M3" s="239" t="n"/>
      <c r="N3" s="239" t="n"/>
      <c r="O3" s="239" t="n"/>
      <c r="P3" s="245" t="n"/>
    </row>
    <row r="4" ht="15" customFormat="1" customHeight="1" s="243">
      <c r="D4" s="239" t="n"/>
      <c r="E4" s="239" t="n"/>
      <c r="F4" s="239" t="n"/>
      <c r="G4" s="239" t="n"/>
      <c r="H4" s="239" t="n"/>
      <c r="I4" s="239" t="n"/>
      <c r="J4" s="239" t="n"/>
      <c r="K4" s="239" t="n"/>
      <c r="L4" s="239" t="n"/>
      <c r="M4" s="239" t="n"/>
      <c r="N4" s="239" t="n"/>
      <c r="O4" s="239" t="n"/>
      <c r="P4" s="245" t="n"/>
    </row>
    <row r="5" ht="15.75" customFormat="1" customHeight="1" s="243">
      <c r="B5" s="245" t="n"/>
      <c r="C5" s="414" t="n"/>
      <c r="D5" s="800" t="n"/>
      <c r="E5" s="474" t="inlineStr">
        <is>
          <t>MACROPROCESO ESTRATÉGICO</t>
        </is>
      </c>
      <c r="F5" s="801" t="n"/>
      <c r="G5" s="801" t="n"/>
      <c r="H5" s="801" t="n"/>
      <c r="I5" s="801" t="n"/>
      <c r="J5" s="801" t="n"/>
      <c r="K5" s="801" t="n"/>
      <c r="L5" s="802" t="n"/>
      <c r="M5" s="474" t="inlineStr">
        <is>
          <t>CÓDIGO: ESGr027</t>
        </is>
      </c>
      <c r="N5" s="801" t="n"/>
      <c r="O5" s="802" t="n"/>
      <c r="P5" s="245" t="n"/>
    </row>
    <row r="6" ht="15.75" customFormat="1" customHeight="1" s="243">
      <c r="B6" s="245" t="n"/>
      <c r="C6" s="803" t="n"/>
      <c r="D6" s="804" t="n"/>
      <c r="E6" s="474" t="inlineStr">
        <is>
          <t>PROCESO GESTIÓN SISTEMAS INTEGRADOS</t>
        </is>
      </c>
      <c r="F6" s="801" t="n"/>
      <c r="G6" s="801" t="n"/>
      <c r="H6" s="801" t="n"/>
      <c r="I6" s="801" t="n"/>
      <c r="J6" s="801" t="n"/>
      <c r="K6" s="801" t="n"/>
      <c r="L6" s="802" t="n"/>
      <c r="M6" s="474" t="inlineStr">
        <is>
          <t>VERSIÓN: 7</t>
        </is>
      </c>
      <c r="N6" s="801" t="n"/>
      <c r="O6" s="802" t="n"/>
      <c r="P6" s="245" t="n"/>
    </row>
    <row r="7" ht="15.75" customFormat="1" customHeight="1" s="243">
      <c r="B7" s="245" t="n"/>
      <c r="C7" s="803" t="n"/>
      <c r="D7" s="804" t="n"/>
      <c r="E7" s="474" t="inlineStr">
        <is>
          <t>MATRIZ DE MEDICIÓN Y SEGUIMIENTO A LOS PROCESOS DE GESTIÓN</t>
        </is>
      </c>
      <c r="F7" s="805" t="n"/>
      <c r="G7" s="805" t="n"/>
      <c r="H7" s="805" t="n"/>
      <c r="I7" s="805" t="n"/>
      <c r="J7" s="805" t="n"/>
      <c r="K7" s="805" t="n"/>
      <c r="L7" s="800" t="n"/>
      <c r="M7" s="474" t="inlineStr">
        <is>
          <t>VIGENCIA: 2020-03-20</t>
        </is>
      </c>
      <c r="N7" s="801" t="n"/>
      <c r="O7" s="802" t="n"/>
      <c r="P7" s="245" t="n"/>
    </row>
    <row r="8" ht="15.75" customFormat="1" customHeight="1" s="243">
      <c r="B8" s="245" t="n"/>
      <c r="C8" s="806" t="n"/>
      <c r="D8" s="807" t="n"/>
      <c r="E8" s="806" t="n"/>
      <c r="F8" s="808" t="n"/>
      <c r="G8" s="808" t="n"/>
      <c r="H8" s="808" t="n"/>
      <c r="I8" s="808" t="n"/>
      <c r="J8" s="808" t="n"/>
      <c r="K8" s="808" t="n"/>
      <c r="L8" s="807" t="n"/>
      <c r="M8" s="474" t="inlineStr">
        <is>
          <t>PÁGINA: 1 de 1</t>
        </is>
      </c>
      <c r="N8" s="801" t="n"/>
      <c r="O8" s="802" t="n"/>
      <c r="P8" s="245" t="n"/>
    </row>
    <row r="9" ht="15.75" customFormat="1" customHeight="1" s="243">
      <c r="B9" s="245" t="n"/>
      <c r="C9" s="459" t="n"/>
      <c r="D9" s="805" t="n"/>
      <c r="E9" s="805" t="n"/>
      <c r="F9" s="805" t="n"/>
      <c r="G9" s="805" t="n"/>
      <c r="H9" s="805" t="n"/>
      <c r="I9" s="805" t="n"/>
      <c r="J9" s="805" t="n"/>
      <c r="K9" s="805" t="n"/>
      <c r="L9" s="805" t="n"/>
      <c r="M9" s="805" t="n"/>
      <c r="N9" s="805" t="n"/>
      <c r="O9" s="805" t="n"/>
      <c r="P9" s="245" t="n"/>
    </row>
    <row r="10" ht="15.75" customFormat="1" customHeight="1" s="243">
      <c r="B10" s="245" t="n"/>
      <c r="C10" s="702" t="inlineStr">
        <is>
          <t>FICHA DE INDICADOR</t>
        </is>
      </c>
      <c r="D10" s="812" t="n"/>
      <c r="E10" s="812" t="n"/>
      <c r="F10" s="812" t="n"/>
      <c r="G10" s="812" t="n"/>
      <c r="H10" s="812" t="n"/>
      <c r="I10" s="812" t="n"/>
      <c r="J10" s="812" t="n"/>
      <c r="K10" s="812" t="n"/>
      <c r="L10" s="812" t="n"/>
      <c r="M10" s="812" t="n"/>
      <c r="N10" s="812" t="n"/>
      <c r="O10" s="813" t="n"/>
      <c r="P10" s="245" t="n"/>
    </row>
    <row r="11" ht="15" customFormat="1" customHeight="1" s="243">
      <c r="B11" s="245" t="n"/>
      <c r="C11" s="814" t="n"/>
      <c r="D11" s="815" t="n"/>
      <c r="E11" s="815" t="n"/>
      <c r="F11" s="815" t="n"/>
      <c r="G11" s="815" t="n"/>
      <c r="H11" s="815" t="n"/>
      <c r="I11" s="815" t="n"/>
      <c r="J11" s="815" t="n"/>
      <c r="K11" s="815" t="n"/>
      <c r="L11" s="815" t="n"/>
      <c r="M11" s="815" t="n"/>
      <c r="N11" s="815" t="n"/>
      <c r="O11" s="816" t="n"/>
      <c r="P11" s="245" t="n"/>
    </row>
    <row r="12" ht="30" customFormat="1" customHeight="1" s="243">
      <c r="B12" s="245" t="n"/>
      <c r="C12" s="763" t="inlineStr">
        <is>
          <t>MACROPROCESO</t>
        </is>
      </c>
      <c r="D12" s="802" t="n"/>
      <c r="E12" s="481" t="inlineStr">
        <is>
          <t>Estratégico</t>
        </is>
      </c>
      <c r="F12" s="801" t="n"/>
      <c r="G12" s="801" t="n"/>
      <c r="H12" s="802" t="n"/>
      <c r="I12" s="763" t="inlineStr">
        <is>
          <t>NOMBRE DEL INDICADOR</t>
        </is>
      </c>
      <c r="J12" s="802" t="n"/>
      <c r="K12" s="463" t="inlineStr">
        <is>
          <t>Eficacia en la obtención de registros calificados</t>
        </is>
      </c>
      <c r="L12" s="801" t="n"/>
      <c r="M12" s="801" t="n"/>
      <c r="N12" s="801" t="n"/>
      <c r="O12" s="802" t="n"/>
      <c r="P12" s="245" t="n"/>
    </row>
    <row r="13" customFormat="1" s="243">
      <c r="B13" s="245" t="n"/>
      <c r="C13" s="684" t="inlineStr">
        <is>
          <t>PROCESO GESTIÓN</t>
        </is>
      </c>
      <c r="D13" s="802" t="n"/>
      <c r="E13" s="706" t="inlineStr">
        <is>
          <t>Autoevaluación y Acreditación</t>
        </is>
      </c>
      <c r="F13" s="801" t="n"/>
      <c r="G13" s="801" t="n"/>
      <c r="H13" s="801" t="n"/>
      <c r="I13" s="801" t="n"/>
      <c r="J13" s="801" t="n"/>
      <c r="K13" s="801" t="n"/>
      <c r="L13" s="801" t="n"/>
      <c r="M13" s="801" t="n"/>
      <c r="N13" s="801" t="n"/>
      <c r="O13" s="802" t="n"/>
      <c r="P13" s="245" t="n"/>
    </row>
    <row r="14" customFormat="1" s="243">
      <c r="B14" s="245" t="n"/>
      <c r="C14" s="684" t="inlineStr">
        <is>
          <t>RESPONSABLE DE MEDICIÓN</t>
        </is>
      </c>
      <c r="D14" s="802" t="n"/>
      <c r="E14" s="706" t="inlineStr">
        <is>
          <t>Director de Autoevaluación y Acreditación</t>
        </is>
      </c>
      <c r="F14" s="801" t="n"/>
      <c r="G14" s="801" t="n"/>
      <c r="H14" s="801" t="n"/>
      <c r="I14" s="801" t="n"/>
      <c r="J14" s="801" t="n"/>
      <c r="K14" s="801" t="n"/>
      <c r="L14" s="801" t="n"/>
      <c r="M14" s="801" t="n"/>
      <c r="N14" s="801" t="n"/>
      <c r="O14" s="802" t="n"/>
      <c r="P14" s="245" t="n"/>
    </row>
    <row r="15" customFormat="1" s="243">
      <c r="B15" s="245" t="n"/>
      <c r="C15" s="466" t="n"/>
      <c r="D15" s="801" t="n"/>
      <c r="E15" s="801" t="n"/>
      <c r="F15" s="801" t="n"/>
      <c r="G15" s="801" t="n"/>
      <c r="H15" s="801" t="n"/>
      <c r="I15" s="801" t="n"/>
      <c r="J15" s="801" t="n"/>
      <c r="K15" s="801" t="n"/>
      <c r="L15" s="801" t="n"/>
      <c r="M15" s="801" t="n"/>
      <c r="N15" s="801" t="n"/>
      <c r="O15" s="802" t="n"/>
      <c r="P15" s="245" t="n"/>
    </row>
    <row r="16" customFormat="1" s="243">
      <c r="B16" s="245" t="n"/>
      <c r="C16" s="412" t="inlineStr">
        <is>
          <t>1. COMPORTAMIENTO DE INDICADOR</t>
        </is>
      </c>
      <c r="D16" s="801" t="n"/>
      <c r="E16" s="801" t="n"/>
      <c r="F16" s="801" t="n"/>
      <c r="G16" s="801" t="n"/>
      <c r="H16" s="801" t="n"/>
      <c r="I16" s="801" t="n"/>
      <c r="J16" s="801" t="n"/>
      <c r="K16" s="801" t="n"/>
      <c r="L16" s="801" t="n"/>
      <c r="M16" s="801" t="n"/>
      <c r="N16" s="801" t="n"/>
      <c r="O16" s="802" t="n"/>
      <c r="P16" s="245" t="n"/>
    </row>
    <row r="17" ht="36" customFormat="1" customHeight="1" s="243">
      <c r="B17" s="245" t="n"/>
      <c r="C17" s="684" t="inlineStr">
        <is>
          <t>CLASIFICACIÓN DE LA MEDICIÓN</t>
        </is>
      </c>
      <c r="D17" s="802" t="n"/>
      <c r="E17" s="817" t="n">
        <v>1</v>
      </c>
      <c r="F17" s="801" t="n"/>
      <c r="G17" s="802" t="n"/>
      <c r="H17" s="684" t="inlineStr">
        <is>
          <t>TIPO DE INDICADOR</t>
        </is>
      </c>
      <c r="I17" s="802" t="n"/>
      <c r="J17" s="481" t="inlineStr">
        <is>
          <t>Eficacia</t>
        </is>
      </c>
      <c r="K17" s="802" t="n"/>
      <c r="L17" s="684" t="inlineStr">
        <is>
          <t>META ANUAL</t>
        </is>
      </c>
      <c r="M17" s="802" t="n"/>
      <c r="N17" s="545" t="n">
        <v>1</v>
      </c>
      <c r="O17" s="802" t="n"/>
      <c r="P17" s="544" t="n"/>
    </row>
    <row r="18" ht="15.75" customFormat="1" customHeight="1" s="243">
      <c r="B18" s="245" t="n"/>
      <c r="C18" s="684" t="inlineStr">
        <is>
          <t>FORMULA</t>
        </is>
      </c>
      <c r="D18" s="800" t="n"/>
      <c r="E18" s="684" t="inlineStr">
        <is>
          <t>NUMERADOR</t>
        </is>
      </c>
      <c r="F18" s="802" t="n"/>
      <c r="G18" s="762" t="inlineStr">
        <is>
          <t>Número de registros calificados otorgados *100</t>
        </is>
      </c>
      <c r="H18" s="801" t="n"/>
      <c r="I18" s="801" t="n"/>
      <c r="J18" s="801" t="n"/>
      <c r="K18" s="802" t="n"/>
      <c r="L18" s="684" t="inlineStr">
        <is>
          <t>UNIDAD DE MEDIDA</t>
        </is>
      </c>
      <c r="M18" s="800" t="n"/>
      <c r="N18" s="545" t="inlineStr">
        <is>
          <t>Porcentual</t>
        </is>
      </c>
      <c r="O18" s="800" t="n"/>
    </row>
    <row r="19" ht="15.75" customFormat="1" customHeight="1" s="243">
      <c r="B19" s="245" t="n"/>
      <c r="C19" s="806" t="n"/>
      <c r="D19" s="807" t="n"/>
      <c r="E19" s="684" t="inlineStr">
        <is>
          <t>DENOMINADOR</t>
        </is>
      </c>
      <c r="F19" s="802" t="n"/>
      <c r="G19" s="762" t="inlineStr">
        <is>
          <t>Número de registros calificados emitidos por el MEN</t>
        </is>
      </c>
      <c r="H19" s="801" t="n"/>
      <c r="I19" s="801" t="n"/>
      <c r="J19" s="801" t="n"/>
      <c r="K19" s="802" t="n"/>
      <c r="L19" s="806" t="n"/>
      <c r="M19" s="807" t="n"/>
      <c r="N19" s="806" t="n"/>
      <c r="O19" s="807" t="n"/>
      <c r="P19" s="245" t="n"/>
    </row>
    <row r="20" ht="15.75" customFormat="1" customHeight="1" s="243">
      <c r="B20" s="245" t="n"/>
      <c r="C20" s="684" t="inlineStr">
        <is>
          <t>TENDENCIA</t>
        </is>
      </c>
      <c r="D20" s="800" t="n"/>
      <c r="E20" s="762" t="inlineStr">
        <is>
          <t>Positiva</t>
        </is>
      </c>
      <c r="F20" s="805" t="n"/>
      <c r="G20" s="800" t="n"/>
      <c r="H20" s="763" t="inlineStr">
        <is>
          <t>NIVEL DE SEGREGACIÓN *</t>
        </is>
      </c>
      <c r="I20" s="800" t="n"/>
      <c r="J20" s="762" t="inlineStr">
        <is>
          <t>Por Programa Académico</t>
        </is>
      </c>
      <c r="K20" s="800" t="n"/>
      <c r="L20" s="684" t="inlineStr">
        <is>
          <t>ESCALA</t>
        </is>
      </c>
      <c r="M20" s="801" t="n"/>
      <c r="N20" s="801" t="n"/>
      <c r="O20" s="802" t="n"/>
      <c r="P20" s="245" t="n"/>
    </row>
    <row r="21" ht="15.75" customFormat="1" customHeight="1" s="243">
      <c r="B21" s="245" t="n"/>
      <c r="C21" s="803" t="n"/>
      <c r="D21" s="804" t="n"/>
      <c r="E21" s="803" t="n"/>
      <c r="G21" s="804" t="n"/>
      <c r="H21" s="803" t="n"/>
      <c r="I21" s="804" t="n"/>
      <c r="J21" s="803" t="n"/>
      <c r="K21" s="804" t="n"/>
      <c r="L21" s="762" t="inlineStr">
        <is>
          <t>Deficiente</t>
        </is>
      </c>
      <c r="M21" s="762" t="inlineStr">
        <is>
          <t>Aceptable</t>
        </is>
      </c>
      <c r="N21" s="762" t="inlineStr">
        <is>
          <t>Bueno</t>
        </is>
      </c>
      <c r="O21" s="762" t="inlineStr">
        <is>
          <t>Excelente</t>
        </is>
      </c>
      <c r="P21" s="245" t="n"/>
    </row>
    <row r="22" ht="15.75" customFormat="1" customHeight="1" s="243">
      <c r="B22" s="245" t="n"/>
      <c r="C22" s="806" t="n"/>
      <c r="D22" s="807" t="n"/>
      <c r="E22" s="806" t="n"/>
      <c r="F22" s="808" t="n"/>
      <c r="G22" s="807" t="n"/>
      <c r="H22" s="806" t="n"/>
      <c r="I22" s="807" t="n"/>
      <c r="J22" s="806" t="n"/>
      <c r="K22" s="807" t="n"/>
      <c r="L22" s="80" t="inlineStr">
        <is>
          <t>0% - 99%</t>
        </is>
      </c>
      <c r="M22" s="328" t="inlineStr">
        <is>
          <t>N/A</t>
        </is>
      </c>
      <c r="N22" s="81" t="n">
        <v>1</v>
      </c>
      <c r="O22" s="255" t="inlineStr">
        <is>
          <t>N/A</t>
        </is>
      </c>
      <c r="P22" s="245" t="n"/>
    </row>
    <row r="23" ht="26.25" customFormat="1" customHeight="1" s="243">
      <c r="B23" s="245" t="n"/>
      <c r="C23" s="684" t="inlineStr">
        <is>
          <t>ORIGEN DE DATOS NUMERADOR</t>
        </is>
      </c>
      <c r="D23" s="802" t="n"/>
      <c r="E23" s="475" t="inlineStr">
        <is>
          <t>Acto administrativo emitido por el MEN</t>
        </is>
      </c>
      <c r="F23" s="801" t="n"/>
      <c r="G23" s="802" t="n"/>
      <c r="H23" s="818" t="inlineStr">
        <is>
          <t>FRECUENCIA DE LA MEDICIÓN</t>
        </is>
      </c>
      <c r="I23" s="800" t="n"/>
      <c r="J23" s="762" t="inlineStr">
        <is>
          <t>SEMESTRAL</t>
        </is>
      </c>
      <c r="K23" s="800" t="n"/>
      <c r="L23" s="684" t="inlineStr">
        <is>
          <t>FRECUENCIA DE RESULTADO</t>
        </is>
      </c>
      <c r="M23" s="800" t="n"/>
      <c r="N23" s="762" t="inlineStr">
        <is>
          <t>ANUAL</t>
        </is>
      </c>
      <c r="O23" s="800" t="n"/>
      <c r="P23" s="245" t="n"/>
    </row>
    <row r="24" ht="26.25" customFormat="1" customHeight="1" s="243">
      <c r="B24" s="245" t="n"/>
      <c r="C24" s="684" t="inlineStr">
        <is>
          <t>ORIGEN DE DATOS DENOMINADOR</t>
        </is>
      </c>
      <c r="D24" s="802" t="n"/>
      <c r="E24" s="475" t="inlineStr">
        <is>
          <t>Acto administrativo emitido por el MEN</t>
        </is>
      </c>
      <c r="F24" s="801" t="n"/>
      <c r="G24" s="802" t="n"/>
      <c r="H24" s="808" t="n"/>
      <c r="I24" s="807" t="n"/>
      <c r="J24" s="806" t="n"/>
      <c r="K24" s="807" t="n"/>
      <c r="L24" s="806" t="n"/>
      <c r="M24" s="807" t="n"/>
      <c r="N24" s="806" t="n"/>
      <c r="O24" s="807" t="n"/>
      <c r="P24" s="245" t="n"/>
    </row>
    <row r="25" ht="15.75" customFormat="1" customHeight="1" s="243">
      <c r="B25" s="245" t="n"/>
      <c r="C25" s="331" t="n"/>
      <c r="D25" s="331" t="n"/>
      <c r="E25" s="716" t="n"/>
      <c r="F25" s="716" t="n"/>
      <c r="G25" s="331" t="n"/>
      <c r="H25" s="331" t="n"/>
      <c r="I25" s="331" t="n"/>
      <c r="J25" s="716" t="n"/>
      <c r="K25" s="716" t="n"/>
      <c r="L25" s="331" t="n"/>
      <c r="M25" s="331" t="n"/>
      <c r="N25" s="716" t="n"/>
      <c r="O25" s="716" t="n"/>
      <c r="P25" s="245" t="n"/>
    </row>
    <row r="26" ht="15" customFormat="1" customHeight="1" s="243">
      <c r="B26" s="245" t="n"/>
      <c r="C26" s="412" t="inlineStr">
        <is>
          <t>RESULTADOS</t>
        </is>
      </c>
      <c r="D26" s="801" t="n"/>
      <c r="E26" s="801" t="n"/>
      <c r="F26" s="801" t="n"/>
      <c r="G26" s="801" t="n"/>
      <c r="H26" s="801" t="n"/>
      <c r="I26" s="801" t="n"/>
      <c r="J26" s="801" t="n"/>
      <c r="K26" s="801" t="n"/>
      <c r="L26" s="801" t="n"/>
      <c r="M26" s="801" t="n"/>
      <c r="N26" s="801" t="n"/>
      <c r="O26" s="802" t="n"/>
      <c r="P26" s="245" t="n"/>
    </row>
    <row r="27" ht="15" customFormat="1" customHeight="1" s="243">
      <c r="B27" s="245" t="n"/>
      <c r="C27" s="414" t="n"/>
      <c r="D27" s="805" t="n"/>
      <c r="E27" s="805" t="n"/>
      <c r="F27" s="805" t="n"/>
      <c r="G27" s="805" t="n"/>
      <c r="H27" s="805" t="n"/>
      <c r="I27" s="800" t="n"/>
      <c r="J27" s="416" t="inlineStr">
        <is>
          <t>ANÁLISIS DE DATOS</t>
        </is>
      </c>
      <c r="K27" s="805" t="n"/>
      <c r="L27" s="805" t="n"/>
      <c r="M27" s="805" t="n"/>
      <c r="N27" s="805" t="n"/>
      <c r="O27" s="800" t="n"/>
      <c r="P27" s="544" t="n"/>
    </row>
    <row r="28" ht="16.5" customFormat="1" customHeight="1" s="243">
      <c r="B28" s="245" t="n"/>
      <c r="C28" s="803" t="n"/>
      <c r="I28" s="804" t="n"/>
      <c r="J28" s="394" t="inlineStr">
        <is>
          <t>Durante la vigencia 2020 el Ministerio de Educación Nacional ha emitido 3 (tres) actos administrativos referentes a procesos de Registro Calificado de programas académicos de la Universidad de Cundinamarca; los cuales otorgaron la renovación de Registro Calificado de los 3 (tres) programas Ingeniería de Sistemas y Computación, sede Fusagasugá; Ingeniería de Sistemas y Computación, sede Facatativá e Ingeniería Ambiental, seccional Girardot - ALD extensión Facatativá.</t>
        </is>
      </c>
      <c r="O28" s="804" t="n"/>
    </row>
    <row r="29" ht="15.75" customFormat="1" customHeight="1" s="243">
      <c r="B29" s="245" t="n"/>
      <c r="C29" s="803" t="n"/>
      <c r="I29" s="804" t="n"/>
      <c r="O29" s="804" t="n"/>
      <c r="P29" s="245" t="n"/>
    </row>
    <row r="30" ht="15.75" customFormat="1" customHeight="1" s="243">
      <c r="B30" s="245" t="n"/>
      <c r="C30" s="803" t="n"/>
      <c r="I30" s="804" t="n"/>
      <c r="O30" s="804" t="n"/>
      <c r="P30" s="245" t="n"/>
    </row>
    <row r="31" ht="15.75" customFormat="1" customHeight="1" s="243">
      <c r="B31" s="245" t="n"/>
      <c r="C31" s="803" t="n"/>
      <c r="I31" s="804" t="n"/>
      <c r="O31" s="804" t="n"/>
      <c r="P31" s="245" t="n"/>
    </row>
    <row r="32" ht="15.75" customFormat="1" customHeight="1" s="243">
      <c r="B32" s="245" t="n"/>
      <c r="C32" s="803" t="n"/>
      <c r="I32" s="804" t="n"/>
      <c r="O32" s="804" t="n"/>
      <c r="P32" s="245" t="n"/>
    </row>
    <row r="33" ht="16.5" customFormat="1" customHeight="1" s="243">
      <c r="B33" s="245" t="n"/>
      <c r="C33" s="803" t="n"/>
      <c r="I33" s="804" t="n"/>
      <c r="J33" s="808" t="n"/>
      <c r="K33" s="808" t="n"/>
      <c r="L33" s="808" t="n"/>
      <c r="M33" s="808" t="n"/>
      <c r="N33" s="808" t="n"/>
      <c r="O33" s="807" t="n"/>
      <c r="P33" s="245" t="n"/>
    </row>
    <row r="34" ht="15.75" customFormat="1" customHeight="1" s="243">
      <c r="B34" s="245" t="n"/>
      <c r="C34" s="803" t="n"/>
      <c r="I34" s="804" t="n"/>
      <c r="J34" s="400" t="inlineStr">
        <is>
          <t>ACCIÓN FORMULADA</t>
        </is>
      </c>
      <c r="O34" s="804" t="n"/>
      <c r="P34" s="245" t="n"/>
    </row>
    <row r="35" ht="16.5" customFormat="1" customHeight="1" s="243">
      <c r="B35" s="245" t="n"/>
      <c r="C35" s="803" t="n"/>
      <c r="I35" s="804" t="n"/>
      <c r="J35" s="394" t="inlineStr">
        <is>
          <t>Se consolidarán los Documentos Maestros para renovación de Registro Calificado de los programas académicos Administración de Empresas, sede Chía; Administración de Empresas, sede Facatativá; Zootecnia, seccional Ubaté; para posterior radicación ante el Ministerio de Educación Nacional por medio de la plataforma SACES; así mismo, se continúa con el seguimiento al proceso de obtención de Registro Calificado del programa Doctorado en Ciencias de la Educación.</t>
        </is>
      </c>
      <c r="O35" s="804" t="n"/>
      <c r="P35" s="245" t="n"/>
    </row>
    <row r="36" ht="15.75" customFormat="1" customHeight="1" s="243">
      <c r="B36" s="245" t="n"/>
      <c r="C36" s="803" t="n"/>
      <c r="I36" s="804" t="n"/>
      <c r="O36" s="804" t="n"/>
      <c r="P36" s="245" t="n"/>
    </row>
    <row r="37" ht="15.75" customFormat="1" customHeight="1" s="243">
      <c r="B37" s="245" t="n"/>
      <c r="C37" s="803" t="n"/>
      <c r="I37" s="804" t="n"/>
      <c r="O37" s="804" t="n"/>
      <c r="P37" s="245" t="n"/>
    </row>
    <row r="38" ht="15.75" customFormat="1" customHeight="1" s="243">
      <c r="B38" s="245" t="n"/>
      <c r="C38" s="803" t="n"/>
      <c r="I38" s="804" t="n"/>
      <c r="O38" s="804" t="n"/>
      <c r="P38" s="245" t="n"/>
    </row>
    <row r="39" ht="15.75" customFormat="1" customHeight="1" s="243">
      <c r="B39" s="245" t="n"/>
      <c r="C39" s="803" t="n"/>
      <c r="I39" s="804" t="n"/>
      <c r="O39" s="804" t="n"/>
      <c r="P39" s="245" t="n"/>
    </row>
    <row r="40" ht="16.5" customFormat="1" customHeight="1" s="243">
      <c r="B40" s="245" t="n"/>
      <c r="C40" s="803" t="n"/>
      <c r="I40" s="804" t="n"/>
      <c r="J40" s="808" t="n"/>
      <c r="K40" s="808" t="n"/>
      <c r="L40" s="808" t="n"/>
      <c r="M40" s="808" t="n"/>
      <c r="N40" s="808" t="n"/>
      <c r="O40" s="807" t="n"/>
      <c r="P40" s="245" t="n"/>
    </row>
    <row r="41" ht="15.75" customFormat="1" customHeight="1" s="243">
      <c r="B41" s="245" t="n"/>
      <c r="C41" s="803" t="n"/>
      <c r="I41" s="804" t="n"/>
      <c r="J41" s="400" t="inlineStr">
        <is>
          <t xml:space="preserve">RESPONSABLE </t>
        </is>
      </c>
      <c r="O41" s="804" t="n"/>
      <c r="P41" s="245" t="n"/>
    </row>
    <row r="42" ht="15.75" customFormat="1" customHeight="1" s="243">
      <c r="B42" s="245" t="n"/>
      <c r="C42" s="803" t="n"/>
      <c r="I42" s="804" t="n"/>
      <c r="J42" s="402">
        <f>E14</f>
        <v/>
      </c>
      <c r="O42" s="804" t="n"/>
      <c r="P42" s="245" t="n"/>
    </row>
    <row r="43" ht="16.5" customFormat="1" customHeight="1" s="243">
      <c r="B43" s="245" t="n"/>
      <c r="C43" s="806" t="n"/>
      <c r="D43" s="808" t="n"/>
      <c r="E43" s="808" t="n"/>
      <c r="F43" s="808" t="n"/>
      <c r="G43" s="808" t="n"/>
      <c r="H43" s="808" t="n"/>
      <c r="I43" s="807" t="n"/>
      <c r="J43" s="418" t="n"/>
      <c r="K43" s="808" t="n"/>
      <c r="L43" s="808" t="n"/>
      <c r="M43" s="808" t="n"/>
      <c r="N43" s="808" t="n"/>
      <c r="O43" s="807" t="n"/>
      <c r="P43" s="245" t="n"/>
    </row>
    <row r="44" ht="16.5" customFormat="1" customHeight="1" s="243">
      <c r="B44" s="245" t="n"/>
      <c r="C44" s="319" t="n"/>
      <c r="D44" s="319" t="n"/>
      <c r="E44" s="319" t="n"/>
      <c r="F44" s="319" t="n"/>
      <c r="G44" s="319" t="n"/>
      <c r="H44" s="319" t="n"/>
      <c r="I44" s="319" t="n"/>
      <c r="J44" s="319" t="n"/>
      <c r="K44" s="319" t="n"/>
      <c r="L44" s="319" t="n"/>
      <c r="M44" s="319" t="n"/>
      <c r="N44" s="319" t="n"/>
      <c r="O44" s="319" t="n"/>
      <c r="P44" s="245" t="n"/>
    </row>
    <row r="45" ht="15" customFormat="1" customHeight="1" s="247">
      <c r="B45" s="246" t="n"/>
      <c r="C45" s="819" t="inlineStr">
        <is>
          <t>PERIODO DE EVALUACIÓN</t>
        </is>
      </c>
      <c r="D45" s="808" t="n"/>
      <c r="E45" s="808" t="n"/>
      <c r="F45" s="808" t="n"/>
      <c r="G45" s="808" t="n"/>
      <c r="H45" s="808" t="n"/>
      <c r="I45" s="808" t="n"/>
      <c r="J45" s="808" t="n"/>
      <c r="K45" s="808" t="n"/>
      <c r="L45" s="808" t="n"/>
      <c r="M45" s="808" t="n"/>
      <c r="N45" s="808" t="n"/>
      <c r="O45" s="807" t="n"/>
      <c r="P45" s="246" t="n"/>
    </row>
    <row r="46" customFormat="1" s="247">
      <c r="B46" s="246" t="n"/>
      <c r="C46" s="684" t="inlineStr">
        <is>
          <t>MES</t>
        </is>
      </c>
      <c r="D46" s="762">
        <f>IF(J23="MENSUAL","ENERO",IF(J23="TRIMESTRAL","MARZO",IF(J23="SEMESTRAL","JUNIO",IF(J23="ANUAL",YEAR(TODAY()),""))))</f>
        <v/>
      </c>
      <c r="E46" s="762">
        <f>IF(J23="MENSUAL","FEBRERO",IF(J23="TRIMESTRAL","JUNIO",IF(J23="SEMESTRAL","DICIEMBRE","")))</f>
        <v/>
      </c>
      <c r="F46" s="762">
        <f>IF(J23="MENSUAL","MARZO",IF(J23="TRIMESTRAL","SEPTIEMBRE",""))</f>
        <v/>
      </c>
      <c r="G46" s="762">
        <f>IF(J23="MENSUAL","ABRIL",IF(J23="TRIMESTRAL","DICIEMBRE",""))</f>
        <v/>
      </c>
      <c r="H46" s="762">
        <f>IF(J23="MENSUAL","MAYO","")</f>
        <v/>
      </c>
      <c r="I46" s="762">
        <f>IF(J23="MENSUAL","JUNIO","")</f>
        <v/>
      </c>
      <c r="J46" s="762">
        <f>IF(J23="MENSUAL","JULIO","")</f>
        <v/>
      </c>
      <c r="K46" s="762">
        <f>IF(J23="MENSUAL","AGOSTO","")</f>
        <v/>
      </c>
      <c r="L46" s="762">
        <f>IF(J23="MENSUAL","SEPTIEMBRE","")</f>
        <v/>
      </c>
      <c r="M46" s="762">
        <f>IF(J23="MENSUAL","OCTUBRE","")</f>
        <v/>
      </c>
      <c r="N46" s="762">
        <f>IF(J23="MENSUAL","NOVIEMBRE","")</f>
        <v/>
      </c>
      <c r="O46" s="762">
        <f>IF(J23="MENSUAL","DICIEMBRE","")</f>
        <v/>
      </c>
      <c r="P46" s="246" t="n"/>
    </row>
    <row r="47" ht="27.75" customFormat="1" customHeight="1" s="247">
      <c r="B47" s="246" t="n"/>
      <c r="C47" s="763">
        <f>G18</f>
        <v/>
      </c>
      <c r="D47" s="762" t="n">
        <v>3</v>
      </c>
      <c r="E47" s="762" t="n"/>
      <c r="F47" s="762" t="n"/>
      <c r="G47" s="762" t="n"/>
      <c r="H47" s="762" t="n"/>
      <c r="I47" s="762" t="n"/>
      <c r="J47" s="762" t="n"/>
      <c r="K47" s="762" t="n"/>
      <c r="L47" s="762" t="n"/>
      <c r="M47" s="762" t="n"/>
      <c r="N47" s="762" t="n"/>
      <c r="O47" s="762" t="n"/>
      <c r="P47" s="246" t="n"/>
    </row>
    <row r="48" ht="29.25" customFormat="1" customHeight="1" s="247">
      <c r="B48" s="246" t="n"/>
      <c r="C48" s="763">
        <f>G19</f>
        <v/>
      </c>
      <c r="D48" s="762" t="n">
        <v>3</v>
      </c>
      <c r="E48" s="762" t="n"/>
      <c r="F48" s="762" t="n"/>
      <c r="G48" s="762" t="n"/>
      <c r="H48" s="762" t="n"/>
      <c r="I48" s="762" t="n"/>
      <c r="J48" s="762" t="n"/>
      <c r="K48" s="762" t="n"/>
      <c r="L48" s="762" t="n"/>
      <c r="M48" s="762" t="n"/>
      <c r="N48" s="762" t="n"/>
      <c r="O48" s="762" t="n"/>
      <c r="P48" s="248" t="n"/>
    </row>
    <row r="49" customFormat="1" s="247">
      <c r="B49" s="246" t="n"/>
      <c r="C49" s="344" t="inlineStr">
        <is>
          <t xml:space="preserve">VALOR </t>
        </is>
      </c>
      <c r="D49" s="265">
        <f>IFERROR(IF($E$17=1,D47/D48,IF($E$17=2,D47,"")),"")</f>
        <v/>
      </c>
      <c r="E49" s="265">
        <f>IFERROR(IF($E$17=1,E47/E48,IF($E$17=2,E47,"")),"")</f>
        <v/>
      </c>
      <c r="F49" s="265">
        <f>IFERROR(IF($E$17=1,F47/F48,IF($E$17=2,F47,"")),"")</f>
        <v/>
      </c>
      <c r="G49" s="265">
        <f>IFERROR(IF($E$17=1,G47/G48,IF($E$17=2,G47,"")),"")</f>
        <v/>
      </c>
      <c r="H49" s="265">
        <f>IFERROR(IF($E$17=1,H47/H48,IF($E$17=2,H47,"")),"")</f>
        <v/>
      </c>
      <c r="I49" s="265">
        <f>IFERROR(IF($E$17=1,I47/I48,IF($E$17=2,I47,"")),"")</f>
        <v/>
      </c>
      <c r="J49" s="265">
        <f>IFERROR(IF($E$17=1,J47/J48,IF($E$17=2,J47,"")),"")</f>
        <v/>
      </c>
      <c r="K49" s="265">
        <f>IFERROR(IF($E$17=1,K47/K48,IF($E$17=2,K47,"")),"")</f>
        <v/>
      </c>
      <c r="L49" s="265">
        <f>IFERROR(IF($E$17=1,L47/L48,IF($E$17=2,L47,"")),"")</f>
        <v/>
      </c>
      <c r="M49" s="265">
        <f>IFERROR(IF($E$17=1,M47/M48,IF($E$17=2,M47,"")),"")</f>
        <v/>
      </c>
      <c r="N49" s="265">
        <f>IFERROR(IF($E$17=1,N47/N48,IF($E$17=2,N47,"")),"")</f>
        <v/>
      </c>
      <c r="O49" s="265">
        <f>IFERROR(IF($E$17=1,O47/O48,IF($E$17=2,O47,"")),"")</f>
        <v/>
      </c>
      <c r="P49" s="246" t="n"/>
    </row>
    <row r="50" customFormat="1" s="247">
      <c r="B50" s="246" t="n"/>
      <c r="C50" s="347" t="inlineStr">
        <is>
          <t>META PONDERADA</t>
        </is>
      </c>
      <c r="D50" s="2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65">
        <f>IF(AND(N23="ANUAL",J23="MENSUAL"),N17/12+E50,IF(AND(N23="ANUAL",J23="TRIMESTRAL"),N17/4+E50,IF(AND(N23="SEMESTRAL",J23="MENSUAL"),N17/6+E50,IF(AND(N23="SEMESTRAL",J23="TRIMESTRAL"),N17/2,IF(AND(N23="TRIMESTRAL",J23="MENSUAL"),N17/3+E50,IF(AND(N23="TRIMESTRAL",J23="TRIMESTRAL"),N17,IF(AND(N23="MENSUAL",J23="MENSUAL"),N17,"")))))))</f>
        <v/>
      </c>
      <c r="G50" s="265">
        <f>IF(AND(N23="ANUAL",J23="MENSUAL"),N17/12+F50,IF(AND(N23="ANUAL",J23="TRIMESTRAL"),N17/4+F50,IF(AND(N23="SEMESTRAL",J23="MENSUAL"),N17/6+F50,IF(AND(N23="SEMESTRAL",J23="TRIMESTRAL"),N17/2+F50,IF(AND(N23="TRIMESTRAL",J23="MENSUAL"),N17/3,IF(AND(N23="TRIMESTRAL",J23="TRIMESTRAL"),N17,IF(AND(N23="MENSUAL",J23="MENSUAL"),N17,"")))))))</f>
        <v/>
      </c>
      <c r="H50" s="265">
        <f>IF(AND($N$23="ANUAL",$J$23="MENSUAL"),$N$17/12+G50,IF(AND(N23="SEMESTRAL",J23="MENSUAL"),N17/6+G50,IF(AND(N23="TRIMESTRAL",J23="MENSUAL"),N17/3+G50,IF(AND(N23="MENSUAL",J23="MENSUAL"),N17,""))))</f>
        <v/>
      </c>
      <c r="I50" s="265">
        <f>IF(AND($N$23="ANUAL",$J$23="MENSUAL"),$N$17/12+H50,IF(AND(N23="SEMESTRAL",J23="MENSUAL"),N17/6+H50,IF(AND(N23="TRIMESTRAL",J23="MENSUAL"),N17/3+H50,IF(AND(N23="MENSUAL",J23="MENSUAL"),N17,""))))</f>
        <v/>
      </c>
      <c r="J50" s="265">
        <f>IF(AND($N$23="ANUAL",$J$23="MENSUAL"),$N$17/12+I50,IF(AND(N23="SEMESTRAL",J23="MENSUAL"),N17/6,IF(AND(N23="TRIMESTRAL",J23="MENSUAL"),N17/3,IF(AND(N23="MENSUAL",J23="MENSUAL"),N17,""))))</f>
        <v/>
      </c>
      <c r="K50" s="265">
        <f>IF(AND($N$23="ANUAL",$J$23="MENSUAL"),$N$17/12+J50,IF(AND(N23="SEMESTRAL",J23="MENSUAL"),N17/6+J50,IF(AND(N23="TRIMESTRAL",J23="MENSUAL"),N17/3+J50,IF(AND(N23="MENSUAL",J23="MENSUAL"),N17,""))))</f>
        <v/>
      </c>
      <c r="L50" s="265">
        <f>IF(AND($N$23="ANUAL",$J$23="MENSUAL"),$N$17/12+K50,IF(AND(N23="SEMESTRAL",J23="MENSUAL"),N17/6+K50,IF(AND(N23="TRIMESTRAL",J23="MENSUAL"),N17/3+K50,IF(AND(N23="MENSUAL",J23="MENSUAL"),N17,""))))</f>
        <v/>
      </c>
      <c r="M50" s="265">
        <f>IF(AND($N$23="ANUAL",$J$23="MENSUAL"),$N$17/12+L50,IF(AND(N23="SEMESTRAL",J23="MENSUAL"),N17/6+L50,IF(AND(N23="TRIMESTRAL",J23="MENSUAL"),N17/3,IF(AND(N23="MENSUAL",J23="MENSUAL"),N17,""))))</f>
        <v/>
      </c>
      <c r="N50" s="265">
        <f>IF(AND($N$23="ANUAL",$J$23="MENSUAL"),$N$17/12+M50,IF(AND(N23="SEMESTRAL",J23="MENSUAL"),N17/6+M50,IF(AND(N23="TRIMESTRAL",J23="MENSUAL"),N17/3+M50,IF(AND(N23="MENSUAL",J23="MENSUAL"),N17,""))))</f>
        <v/>
      </c>
      <c r="O50" s="265">
        <f>IF(AND($N$23="ANUAL",$J$23="MENSUAL"),$N$17/12+N50,IF(AND(N23="SEMESTRAL",J23="MENSUAL"),N17/6+N50,IF(AND(N23="TRIMESTRAL",J23="MENSUAL"),N17/3+N50,IF(AND(N23="MENSUAL",J23="MENSUAL"),N17,""))))</f>
        <v/>
      </c>
      <c r="P50" s="246" t="n"/>
    </row>
    <row r="51" customFormat="1" s="247">
      <c r="B51" s="246" t="n"/>
      <c r="C51" s="319" t="n"/>
      <c r="D51" s="319" t="n"/>
      <c r="E51" s="319" t="n"/>
      <c r="F51" s="319" t="n"/>
      <c r="G51" s="319" t="n"/>
      <c r="H51" s="319" t="n"/>
      <c r="I51" s="319" t="n"/>
      <c r="J51" s="319" t="n"/>
      <c r="K51" s="319" t="n"/>
      <c r="L51" s="319" t="n"/>
      <c r="M51" s="319" t="n"/>
      <c r="N51" s="319" t="n"/>
      <c r="O51" s="319" t="n"/>
      <c r="P51" s="246" t="n"/>
    </row>
    <row r="52" customFormat="1" s="317">
      <c r="A52" s="316" t="n"/>
      <c r="B52" s="318" t="n"/>
      <c r="C52" s="779" t="inlineStr">
        <is>
          <t>NIVEL DE SEGREGACIÓN *</t>
        </is>
      </c>
      <c r="D52" s="805" t="n"/>
      <c r="E52" s="805" t="n"/>
      <c r="F52" s="805" t="n"/>
      <c r="G52" s="805" t="n"/>
      <c r="H52" s="805" t="n"/>
      <c r="I52" s="805" t="n"/>
      <c r="J52" s="805" t="n"/>
      <c r="K52" s="805" t="n"/>
      <c r="L52" s="805" t="n"/>
      <c r="M52" s="805" t="n"/>
      <c r="N52" s="805" t="n"/>
      <c r="O52" s="800" t="n"/>
      <c r="P52" s="318" t="n"/>
      <c r="Q52" s="316" t="n"/>
      <c r="R52" s="316" t="n"/>
      <c r="S52" s="316" t="n"/>
      <c r="T52" s="316" t="n"/>
      <c r="U52" s="316" t="n"/>
      <c r="V52" s="316" t="n"/>
      <c r="W52" s="316" t="n"/>
      <c r="X52" s="316" t="n"/>
      <c r="Y52" s="316" t="n"/>
      <c r="Z52" s="316" t="n"/>
      <c r="AA52" s="316" t="n"/>
      <c r="AB52" s="316" t="n"/>
    </row>
    <row r="53" customFormat="1" s="317">
      <c r="A53" s="316" t="n"/>
      <c r="B53" s="318" t="n"/>
      <c r="C53" s="781" t="inlineStr">
        <is>
          <t>UNIDAD SEGREGADA (Ej. Facultad, Programa Académico, Área)</t>
        </is>
      </c>
      <c r="D53" s="820" t="n"/>
      <c r="E53" s="820" t="n"/>
      <c r="F53" s="821" t="n"/>
      <c r="G53" s="781" t="inlineStr">
        <is>
          <t>RESULTADO</t>
        </is>
      </c>
      <c r="H53" s="820" t="n"/>
      <c r="I53" s="820" t="n"/>
      <c r="J53" s="821" t="n"/>
      <c r="K53" s="781" t="inlineStr">
        <is>
          <t>ANÁLISIS DE DATOS SEGREGADO</t>
        </is>
      </c>
      <c r="L53" s="820" t="n"/>
      <c r="M53" s="820" t="n"/>
      <c r="N53" s="820" t="n"/>
      <c r="O53" s="821" t="n"/>
      <c r="P53" s="318" t="n"/>
      <c r="Q53" s="316" t="n"/>
      <c r="R53" s="316" t="n"/>
      <c r="S53" s="316" t="n"/>
      <c r="T53" s="316" t="n"/>
      <c r="U53" s="316" t="n"/>
      <c r="V53" s="316" t="n"/>
      <c r="W53" s="316" t="n"/>
      <c r="X53" s="316" t="n"/>
      <c r="Y53" s="316" t="n"/>
      <c r="Z53" s="316" t="n"/>
      <c r="AA53" s="316" t="n"/>
      <c r="AB53" s="316" t="n"/>
    </row>
    <row r="54" ht="73.5" customFormat="1" customHeight="1" s="317">
      <c r="A54" s="316" t="n"/>
      <c r="B54" s="318" t="n"/>
      <c r="C54" s="785" t="inlineStr">
        <is>
          <t>Administración de Empresas - Chía</t>
        </is>
      </c>
      <c r="D54" s="820" t="n"/>
      <c r="E54" s="820" t="n"/>
      <c r="F54" s="821" t="n"/>
      <c r="G54" s="515" t="inlineStr">
        <is>
          <t>Consolidación Documento Maestro para renovación de Registro Calificado</t>
        </is>
      </c>
      <c r="H54" s="820" t="n"/>
      <c r="I54" s="820" t="n"/>
      <c r="J54" s="821" t="n"/>
      <c r="K54" s="513" t="inlineStr">
        <is>
          <t>En la actualidad se consolida el Documento Maestro para renovación de Registro Calificado del programa académico, en cumplimiento de los lineamientos establecidos en el Decreto 1330 de 2019, para posterior radicación ante el Ministerio de Educación por medio de la plataforma SACES.</t>
        </is>
      </c>
      <c r="L54" s="820" t="n"/>
      <c r="M54" s="820" t="n"/>
      <c r="N54" s="820" t="n"/>
      <c r="O54" s="821" t="n"/>
      <c r="P54" s="318" t="n"/>
      <c r="Q54" s="316" t="n"/>
      <c r="R54" s="316" t="n"/>
      <c r="S54" s="316" t="n"/>
      <c r="T54" s="316" t="n"/>
      <c r="U54" s="316" t="n"/>
      <c r="V54" s="316" t="n"/>
      <c r="W54" s="316" t="n"/>
      <c r="X54" s="316" t="n"/>
      <c r="Y54" s="316" t="n"/>
      <c r="Z54" s="316" t="n"/>
      <c r="AA54" s="316" t="n"/>
      <c r="AB54" s="316" t="n"/>
    </row>
    <row r="55" ht="69.75" customFormat="1" customHeight="1" s="317">
      <c r="A55" s="316" t="n"/>
      <c r="B55" s="318" t="n"/>
      <c r="C55" s="785" t="inlineStr">
        <is>
          <t>Administración de Empresas - Girardot</t>
        </is>
      </c>
      <c r="D55" s="820" t="n"/>
      <c r="E55" s="820" t="n"/>
      <c r="F55" s="821" t="n"/>
      <c r="G55" s="515" t="inlineStr">
        <is>
          <t>Consolidación Documento Maestro para renovación de Registro Calificado</t>
        </is>
      </c>
      <c r="H55" s="820" t="n"/>
      <c r="I55" s="820" t="n"/>
      <c r="J55" s="821" t="n"/>
      <c r="K55" s="513" t="inlineStr">
        <is>
          <t>En la actualidad se consolida el Documento Maestro para renovación de Registro Calificado del programa académico, en cumplimiento de los lineamientos establecidos en el Decreto 1330 de 2019, para posterior radicación ante el Ministerio de Educación por medio de la plataforma SACES.</t>
        </is>
      </c>
      <c r="L55" s="820" t="n"/>
      <c r="M55" s="820" t="n"/>
      <c r="N55" s="820" t="n"/>
      <c r="O55" s="821" t="n"/>
      <c r="P55" s="318" t="n"/>
      <c r="Q55" s="316" t="n"/>
      <c r="R55" s="316" t="n"/>
      <c r="S55" s="316" t="n"/>
      <c r="T55" s="316" t="n"/>
      <c r="U55" s="316" t="n"/>
      <c r="V55" s="316" t="n"/>
      <c r="W55" s="316" t="n"/>
      <c r="X55" s="316" t="n"/>
      <c r="Y55" s="316" t="n"/>
      <c r="Z55" s="316" t="n"/>
      <c r="AA55" s="316" t="n"/>
      <c r="AB55" s="316" t="n"/>
    </row>
    <row r="56" ht="72.75" customFormat="1" customHeight="1" s="317">
      <c r="A56" s="316" t="n"/>
      <c r="B56" s="318" t="n"/>
      <c r="C56" s="785" t="inlineStr">
        <is>
          <t>Administración de Empresas - Facatativá</t>
        </is>
      </c>
      <c r="D56" s="820" t="n"/>
      <c r="E56" s="820" t="n"/>
      <c r="F56" s="821" t="n"/>
      <c r="G56" s="515" t="inlineStr">
        <is>
          <t>Consolidación Documento Maestro para renovación de Registro Calificado</t>
        </is>
      </c>
      <c r="H56" s="820" t="n"/>
      <c r="I56" s="820" t="n"/>
      <c r="J56" s="821" t="n"/>
      <c r="K56" s="513" t="inlineStr">
        <is>
          <t>En la actualidad se consolida el Documento Maestro para renovación de Registro Calificado del programa académico, en cumplimiento de los lineamientos establecidos en el Decreto 1330 de 2019, para posterior radicación en el mes de julio de 2020 ante el Ministerio de Educación por medio de la plataforma SACES.</t>
        </is>
      </c>
      <c r="L56" s="820" t="n"/>
      <c r="M56" s="820" t="n"/>
      <c r="N56" s="820" t="n"/>
      <c r="O56" s="821" t="n"/>
      <c r="P56" s="318" t="n"/>
      <c r="Q56" s="316" t="n"/>
      <c r="R56" s="316" t="n"/>
      <c r="S56" s="316" t="n"/>
      <c r="T56" s="316" t="n"/>
      <c r="U56" s="316" t="n"/>
      <c r="V56" s="316" t="n"/>
      <c r="W56" s="316" t="n"/>
      <c r="X56" s="316" t="n"/>
      <c r="Y56" s="316" t="n"/>
      <c r="Z56" s="316" t="n"/>
      <c r="AA56" s="316" t="n"/>
      <c r="AB56" s="316" t="n"/>
    </row>
    <row r="57" ht="69.75" customFormat="1" customHeight="1" s="317">
      <c r="A57" s="316" t="n"/>
      <c r="B57" s="318" t="n"/>
      <c r="C57" s="785" t="inlineStr">
        <is>
          <t>Zootecnia - Ubaté</t>
        </is>
      </c>
      <c r="D57" s="820" t="n"/>
      <c r="E57" s="820" t="n"/>
      <c r="F57" s="821" t="n"/>
      <c r="G57" s="515" t="inlineStr">
        <is>
          <t>Consolidación Documento Maestro para renovación de Registro Calificado</t>
        </is>
      </c>
      <c r="H57" s="820" t="n"/>
      <c r="I57" s="820" t="n"/>
      <c r="J57" s="821" t="n"/>
      <c r="K57" s="513" t="inlineStr">
        <is>
          <t>En la actualidad se consolida el Documento Maestro para renovación de Registro Calificado del programa académico en modalidad Distancia Tradicional, en cumplimiento de los lineamientos establecidos en el Decreto 1330 de 2019, para posterior radicación ante el Ministerio de Educación por medio de la plataforma SACES.</t>
        </is>
      </c>
      <c r="L57" s="820" t="n"/>
      <c r="M57" s="820" t="n"/>
      <c r="N57" s="820" t="n"/>
      <c r="O57" s="821" t="n"/>
      <c r="P57" s="318" t="n"/>
      <c r="Q57" s="316" t="n"/>
      <c r="R57" s="316" t="n"/>
      <c r="S57" s="316" t="n"/>
      <c r="T57" s="316" t="n"/>
      <c r="U57" s="316" t="n"/>
      <c r="V57" s="316" t="n"/>
      <c r="W57" s="316" t="n"/>
      <c r="X57" s="316" t="n"/>
      <c r="Y57" s="316" t="n"/>
      <c r="Z57" s="316" t="n"/>
      <c r="AA57" s="316" t="n"/>
      <c r="AB57" s="316" t="n"/>
    </row>
    <row r="58" ht="27" customFormat="1" customHeight="1" s="317">
      <c r="A58" s="316" t="n"/>
      <c r="B58" s="318" t="n"/>
      <c r="C58" s="785" t="inlineStr">
        <is>
          <t>Ingeniería de Sistemas - Fusagasugá</t>
        </is>
      </c>
      <c r="D58" s="820" t="n"/>
      <c r="E58" s="820" t="n"/>
      <c r="F58" s="821" t="n"/>
      <c r="G58" s="514" t="inlineStr">
        <is>
          <t>Registro Calificado Renovado</t>
        </is>
      </c>
      <c r="H58" s="820" t="n"/>
      <c r="I58" s="820" t="n"/>
      <c r="J58" s="821" t="n"/>
      <c r="K58" s="513" t="inlineStr">
        <is>
          <t>El Ministerio de Educación Nacional renovó Registro Calificado del programa académico mediante resolución No. 009889 del 17 junio de 2020.</t>
        </is>
      </c>
      <c r="L58" s="820" t="n"/>
      <c r="M58" s="820" t="n"/>
      <c r="N58" s="820" t="n"/>
      <c r="O58" s="821" t="n"/>
      <c r="P58" s="318" t="n"/>
      <c r="Q58" s="316" t="n"/>
      <c r="R58" s="316" t="n"/>
      <c r="S58" s="316" t="n"/>
      <c r="T58" s="316" t="n"/>
      <c r="U58" s="316" t="n"/>
      <c r="V58" s="316" t="n"/>
      <c r="W58" s="316" t="n"/>
      <c r="X58" s="316" t="n"/>
      <c r="Y58" s="316" t="n"/>
      <c r="Z58" s="316" t="n"/>
      <c r="AA58" s="316" t="n"/>
      <c r="AB58" s="316" t="n"/>
    </row>
    <row r="59" ht="30.75" customFormat="1" customHeight="1" s="317">
      <c r="A59" s="316" t="n"/>
      <c r="B59" s="318" t="n"/>
      <c r="C59" s="785" t="inlineStr">
        <is>
          <t>Ingeniería de Sistemas - Facatativá</t>
        </is>
      </c>
      <c r="D59" s="820" t="n"/>
      <c r="E59" s="820" t="n"/>
      <c r="F59" s="821" t="n"/>
      <c r="G59" s="514" t="inlineStr">
        <is>
          <t>Registro Calificado Renovado</t>
        </is>
      </c>
      <c r="H59" s="820" t="n"/>
      <c r="I59" s="820" t="n"/>
      <c r="J59" s="821" t="n"/>
      <c r="K59" s="513" t="inlineStr">
        <is>
          <t>El Ministerio de Educación Nacional renovó Registro Calificado del programa académico mediante resolución No. 009923 del 17 junio de 2020.</t>
        </is>
      </c>
      <c r="L59" s="820" t="n"/>
      <c r="M59" s="820" t="n"/>
      <c r="N59" s="820" t="n"/>
      <c r="O59" s="821" t="n"/>
      <c r="P59" s="318" t="n"/>
      <c r="Q59" s="316" t="n"/>
      <c r="R59" s="316" t="n"/>
      <c r="S59" s="316" t="n"/>
      <c r="T59" s="316" t="n"/>
      <c r="U59" s="316" t="n"/>
      <c r="V59" s="316" t="n"/>
      <c r="W59" s="316" t="n"/>
      <c r="X59" s="316" t="n"/>
      <c r="Y59" s="316" t="n"/>
      <c r="Z59" s="316" t="n"/>
      <c r="AA59" s="316" t="n"/>
      <c r="AB59" s="316" t="n"/>
    </row>
    <row r="60" ht="30.75" customFormat="1" customHeight="1" s="317">
      <c r="A60" s="316" t="n"/>
      <c r="B60" s="318" t="n"/>
      <c r="C60" s="785" t="inlineStr">
        <is>
          <t>Ingeniería Ambiental - Facatativá</t>
        </is>
      </c>
      <c r="D60" s="820" t="n"/>
      <c r="E60" s="820" t="n"/>
      <c r="F60" s="821" t="n"/>
      <c r="G60" s="514" t="inlineStr">
        <is>
          <t>Registro Calificado Renovado</t>
        </is>
      </c>
      <c r="H60" s="820" t="n"/>
      <c r="I60" s="820" t="n"/>
      <c r="J60" s="821" t="n"/>
      <c r="K60" s="513" t="inlineStr">
        <is>
          <t>El Ministerio de Educación Nacional renovó Registro Calificado del programa académico mediante resolución No. 009890 del 17 junio de 2020.</t>
        </is>
      </c>
      <c r="L60" s="820" t="n"/>
      <c r="M60" s="820" t="n"/>
      <c r="N60" s="820" t="n"/>
      <c r="O60" s="821" t="n"/>
      <c r="P60" s="318" t="n"/>
      <c r="Q60" s="316" t="n"/>
      <c r="R60" s="316" t="n"/>
      <c r="S60" s="316" t="n"/>
      <c r="T60" s="316" t="n"/>
      <c r="U60" s="316" t="n"/>
      <c r="V60" s="316" t="n"/>
      <c r="W60" s="316" t="n"/>
      <c r="X60" s="316" t="n"/>
      <c r="Y60" s="316" t="n"/>
      <c r="Z60" s="316" t="n"/>
      <c r="AA60" s="316" t="n"/>
      <c r="AB60" s="316" t="n"/>
    </row>
    <row r="61" ht="75.75" customFormat="1" customHeight="1" s="317">
      <c r="A61" s="316" t="n"/>
      <c r="B61" s="318" t="n"/>
      <c r="C61" s="785" t="inlineStr">
        <is>
          <t>Doctorado en Ciencias de la Educación - Fusagasugá</t>
        </is>
      </c>
      <c r="D61" s="820" t="n"/>
      <c r="E61" s="820" t="n"/>
      <c r="F61" s="821" t="n"/>
      <c r="G61" s="513" t="inlineStr">
        <is>
          <t>Documento Maestro radicado ante Ministerio de Educación Nacional para obtención de Registro Calificado</t>
        </is>
      </c>
      <c r="H61" s="820" t="n"/>
      <c r="I61" s="820" t="n"/>
      <c r="J61" s="821" t="n"/>
      <c r="K61" s="513" t="inlineStr">
        <is>
          <t>El Documento Maestro para obtención de Registro Calificado fue radicado en el mes de febrero de 2020 ante el Ministerio de Educación Nacional por medio de la plataforma SACES, en la actualidad el proceso se encuentra en estado de Completitud de información para selección de Pares Académicos por parte del MEN en sus tiempos de actuación.</t>
        </is>
      </c>
      <c r="L61" s="820" t="n"/>
      <c r="M61" s="820" t="n"/>
      <c r="N61" s="820" t="n"/>
      <c r="O61" s="821" t="n"/>
      <c r="P61" s="318" t="n"/>
      <c r="Q61" s="316" t="n"/>
      <c r="R61" s="316" t="n"/>
      <c r="S61" s="316" t="n"/>
      <c r="T61" s="316" t="n"/>
      <c r="U61" s="316" t="n"/>
      <c r="V61" s="316" t="n"/>
      <c r="W61" s="316" t="n"/>
      <c r="X61" s="316" t="n"/>
      <c r="Y61" s="316" t="n"/>
      <c r="Z61" s="316" t="n"/>
      <c r="AA61" s="316" t="n"/>
      <c r="AB61" s="316" t="n"/>
    </row>
    <row r="62" customFormat="1" s="317">
      <c r="A62" s="316" t="n"/>
      <c r="B62" s="318" t="n"/>
      <c r="C62" s="349" t="n"/>
      <c r="D62" s="350" t="n"/>
      <c r="E62" s="350" t="n"/>
      <c r="F62" s="350" t="n"/>
      <c r="G62" s="350" t="n"/>
      <c r="H62" s="350" t="n"/>
      <c r="I62" s="350" t="n"/>
      <c r="J62" s="350" t="n"/>
      <c r="K62" s="350" t="n"/>
      <c r="L62" s="350" t="n"/>
      <c r="M62" s="350" t="n"/>
      <c r="N62" s="350" t="n"/>
      <c r="O62" s="350" t="n"/>
      <c r="P62" s="318" t="n"/>
      <c r="Q62" s="316" t="n"/>
      <c r="R62" s="316" t="n"/>
      <c r="S62" s="316" t="n"/>
      <c r="T62" s="316" t="n"/>
      <c r="U62" s="316" t="n"/>
      <c r="V62" s="316" t="n"/>
      <c r="W62" s="316" t="n"/>
      <c r="X62" s="316" t="n"/>
      <c r="Y62" s="316" t="n"/>
      <c r="Z62" s="316" t="n"/>
      <c r="AA62" s="316" t="n"/>
      <c r="AB62" s="316" t="n"/>
    </row>
    <row r="63" customFormat="1" s="317">
      <c r="A63" s="316" t="n"/>
      <c r="B63" s="318" t="n"/>
      <c r="C63" s="349" t="n"/>
      <c r="D63" s="350" t="n"/>
      <c r="E63" s="350" t="n"/>
      <c r="F63" s="350" t="n"/>
      <c r="G63" s="350" t="n"/>
      <c r="H63" s="350" t="n"/>
      <c r="I63" s="350" t="n"/>
      <c r="J63" s="350" t="n"/>
      <c r="K63" s="350" t="n"/>
      <c r="L63" s="350" t="n"/>
      <c r="M63" s="350" t="n"/>
      <c r="N63" s="350" t="n"/>
      <c r="O63" s="350" t="n"/>
      <c r="P63" s="318" t="n"/>
      <c r="Q63" s="316" t="n"/>
      <c r="R63" s="316" t="n"/>
      <c r="S63" s="316" t="n"/>
      <c r="T63" s="316" t="n"/>
      <c r="U63" s="316" t="n"/>
      <c r="V63" s="316" t="n"/>
      <c r="W63" s="316" t="n"/>
      <c r="X63" s="316" t="n"/>
      <c r="Y63" s="316" t="n"/>
      <c r="Z63" s="316" t="n"/>
      <c r="AA63" s="316" t="n"/>
      <c r="AB63" s="316" t="n"/>
    </row>
    <row r="66" customFormat="1" s="260">
      <c r="C66" s="259" t="n"/>
      <c r="D66" s="259" t="n"/>
      <c r="E66" s="259" t="n"/>
      <c r="F66" s="259" t="n"/>
      <c r="G66" s="259" t="n"/>
      <c r="H66" s="259" t="n"/>
      <c r="I66" s="259" t="n"/>
      <c r="J66" s="259" t="n"/>
      <c r="K66" s="259" t="n"/>
      <c r="L66" s="259" t="n"/>
      <c r="M66" s="259" t="n"/>
      <c r="N66" s="259" t="n"/>
      <c r="O66" s="259" t="n"/>
    </row>
    <row r="67" customFormat="1" s="260">
      <c r="C67" s="259" t="n"/>
      <c r="D67" s="259" t="n"/>
      <c r="E67" s="259" t="n"/>
      <c r="F67" s="259" t="n"/>
      <c r="G67" s="259" t="n"/>
      <c r="H67" s="259" t="n"/>
      <c r="I67" s="259" t="n"/>
      <c r="J67" s="259" t="n"/>
      <c r="K67" s="259" t="n"/>
      <c r="L67" s="259" t="n"/>
      <c r="M67" s="259" t="n"/>
      <c r="N67" s="259" t="n"/>
      <c r="O67" s="259" t="n"/>
    </row>
    <row r="68" customFormat="1" s="260">
      <c r="C68" s="259" t="n"/>
      <c r="D68" s="259" t="n"/>
      <c r="E68" s="259" t="n"/>
      <c r="F68" s="259" t="n"/>
      <c r="G68" s="259" t="n"/>
      <c r="H68" s="259" t="n"/>
      <c r="I68" s="259" t="n"/>
      <c r="J68" s="259" t="n"/>
      <c r="K68" s="259" t="n"/>
      <c r="L68" s="259" t="n"/>
      <c r="M68" s="259" t="n"/>
      <c r="N68" s="259" t="n"/>
      <c r="O68" s="259" t="n"/>
    </row>
    <row r="69" customFormat="1" s="260">
      <c r="C69" s="259" t="n"/>
      <c r="D69" s="259" t="n"/>
      <c r="E69" s="259" t="n"/>
      <c r="F69" s="259" t="n"/>
      <c r="G69" s="259" t="n"/>
      <c r="H69" s="259" t="n"/>
      <c r="I69" s="259" t="n"/>
      <c r="J69" s="259" t="n"/>
      <c r="K69" s="259" t="n"/>
      <c r="L69" s="259" t="n"/>
      <c r="M69" s="259" t="n"/>
      <c r="N69" s="259" t="n"/>
      <c r="O69" s="259" t="n"/>
    </row>
    <row r="70" customFormat="1" s="260">
      <c r="C70" s="259" t="n"/>
      <c r="D70" s="259" t="n"/>
      <c r="E70" s="259" t="n"/>
      <c r="F70" s="259" t="n"/>
      <c r="G70" s="259" t="n"/>
      <c r="H70" s="259" t="n"/>
      <c r="I70" s="259" t="n"/>
      <c r="J70" s="259" t="n"/>
      <c r="K70" s="259" t="n"/>
      <c r="L70" s="259" t="n"/>
      <c r="M70" s="259" t="n"/>
      <c r="N70" s="259" t="n"/>
      <c r="O70" s="259" t="n"/>
    </row>
    <row r="71" customFormat="1" s="260">
      <c r="C71" s="259" t="n"/>
      <c r="D71" s="259" t="n"/>
      <c r="E71" s="259" t="n"/>
      <c r="F71" s="259" t="n"/>
      <c r="G71" s="259" t="n"/>
      <c r="H71" s="259" t="n"/>
      <c r="I71" s="259" t="n"/>
      <c r="J71" s="259" t="n"/>
      <c r="K71" s="259" t="n"/>
      <c r="L71" s="259" t="n"/>
      <c r="M71" s="259" t="n"/>
      <c r="N71" s="259" t="n"/>
      <c r="O71" s="259" t="n"/>
    </row>
    <row r="72" customFormat="1" s="260">
      <c r="C72" s="259" t="n"/>
      <c r="D72" s="259" t="n"/>
      <c r="E72" s="259" t="n"/>
      <c r="F72" s="259" t="n"/>
      <c r="G72" s="355" t="inlineStr">
        <is>
          <t>Estratégico</t>
        </is>
      </c>
      <c r="H72" s="262" t="n"/>
      <c r="I72" s="262" t="n"/>
      <c r="J72" s="355" t="inlineStr">
        <is>
          <t>Eficacia</t>
        </is>
      </c>
      <c r="K72" s="259" t="n"/>
      <c r="L72" s="259" t="n"/>
      <c r="M72" s="259" t="n"/>
      <c r="N72" s="259" t="n"/>
      <c r="O72" s="259" t="n"/>
    </row>
    <row r="73" customFormat="1" s="260">
      <c r="C73" s="259" t="n"/>
      <c r="D73" s="259" t="n"/>
      <c r="E73" s="259" t="n"/>
      <c r="F73" s="259" t="n"/>
      <c r="G73" s="355" t="inlineStr">
        <is>
          <t>Misional</t>
        </is>
      </c>
      <c r="H73" s="262" t="n"/>
      <c r="I73" s="262" t="n"/>
      <c r="J73" s="355" t="inlineStr">
        <is>
          <t>Eficiencia</t>
        </is>
      </c>
      <c r="K73" s="259" t="n"/>
      <c r="L73" s="259" t="n"/>
      <c r="M73" s="259" t="n"/>
      <c r="N73" s="259" t="n"/>
      <c r="O73" s="259" t="n"/>
    </row>
    <row r="74" customFormat="1" s="260">
      <c r="C74" s="259" t="n"/>
      <c r="D74" s="259" t="n"/>
      <c r="E74" s="259" t="n"/>
      <c r="F74" s="259" t="n"/>
      <c r="G74" s="355" t="inlineStr">
        <is>
          <t>Apoyo</t>
        </is>
      </c>
      <c r="H74" s="262" t="n"/>
      <c r="I74" s="262" t="n"/>
      <c r="J74" s="355" t="inlineStr">
        <is>
          <t>Acreditación</t>
        </is>
      </c>
      <c r="K74" s="259" t="n"/>
      <c r="L74" s="259" t="n"/>
      <c r="M74" s="259" t="n"/>
      <c r="N74" s="259" t="n"/>
      <c r="O74" s="259" t="n"/>
    </row>
    <row r="75" customFormat="1" s="260">
      <c r="C75" s="259" t="n"/>
      <c r="D75" s="259" t="n"/>
      <c r="E75" s="259" t="n"/>
      <c r="F75" s="259" t="n"/>
      <c r="G75" s="355" t="inlineStr">
        <is>
          <t>Seguimiento, Medición, Análisis y Evaluación</t>
        </is>
      </c>
      <c r="H75" s="262" t="n"/>
      <c r="I75" s="262" t="n"/>
      <c r="J75" s="355" t="inlineStr">
        <is>
          <t>Positiva</t>
        </is>
      </c>
      <c r="K75" s="259" t="n"/>
      <c r="L75" s="259" t="n"/>
      <c r="M75" s="259" t="n"/>
      <c r="N75" s="259" t="n"/>
      <c r="O75" s="259" t="n"/>
    </row>
    <row r="76" customFormat="1" s="260">
      <c r="C76" s="259" t="n"/>
      <c r="D76" s="259" t="n"/>
      <c r="E76" s="259" t="n"/>
      <c r="F76" s="259" t="n"/>
      <c r="G76" s="355" t="inlineStr">
        <is>
          <t>Direccionamiento Estratégico</t>
        </is>
      </c>
      <c r="H76" s="262" t="n"/>
      <c r="I76" s="262" t="n"/>
      <c r="J76" s="355" t="inlineStr">
        <is>
          <t>Negativa</t>
        </is>
      </c>
      <c r="K76" s="259" t="n"/>
      <c r="L76" s="259" t="n"/>
      <c r="M76" s="259" t="n"/>
      <c r="N76" s="259" t="n"/>
      <c r="O76" s="259" t="n"/>
    </row>
    <row r="77" customFormat="1" s="260">
      <c r="C77" s="259" t="n"/>
      <c r="D77" s="259" t="n"/>
      <c r="E77" s="259" t="n"/>
      <c r="F77" s="259" t="n"/>
      <c r="G77" s="355" t="inlineStr">
        <is>
          <t>Planeación Institucional</t>
        </is>
      </c>
      <c r="H77" s="262" t="n"/>
      <c r="I77" s="262" t="n"/>
      <c r="J77" s="355" t="inlineStr">
        <is>
          <t>Por Unidad Regional</t>
        </is>
      </c>
      <c r="K77" s="259" t="n"/>
      <c r="L77" s="259" t="n"/>
      <c r="M77" s="259" t="n"/>
      <c r="N77" s="259" t="n"/>
      <c r="O77" s="259" t="n"/>
    </row>
    <row r="78" customFormat="1" s="260">
      <c r="C78" s="259" t="n"/>
      <c r="D78" s="259" t="n"/>
      <c r="E78" s="259" t="n"/>
      <c r="F78" s="259" t="n"/>
      <c r="G78" s="355" t="inlineStr">
        <is>
          <t>Proyectos Especiales y Relaciones Interinstitucionales</t>
        </is>
      </c>
      <c r="H78" s="262" t="n"/>
      <c r="I78" s="262" t="n"/>
      <c r="J78" s="355" t="inlineStr">
        <is>
          <t>Por Facultad</t>
        </is>
      </c>
      <c r="K78" s="259" t="n"/>
      <c r="L78" s="259" t="n"/>
      <c r="M78" s="259" t="n"/>
      <c r="N78" s="259" t="n"/>
      <c r="O78" s="259" t="n"/>
    </row>
    <row r="79" customFormat="1" s="260">
      <c r="C79" s="259" t="n"/>
      <c r="D79" s="259" t="n"/>
      <c r="E79" s="259" t="n"/>
      <c r="F79" s="259" t="n"/>
      <c r="G79" s="355" t="inlineStr">
        <is>
          <t>Sistemas Integrados</t>
        </is>
      </c>
      <c r="H79" s="262" t="n"/>
      <c r="I79" s="262" t="n"/>
      <c r="J79" s="355" t="inlineStr">
        <is>
          <t>Por Programa Académico</t>
        </is>
      </c>
      <c r="K79" s="259" t="n"/>
      <c r="L79" s="259" t="n"/>
      <c r="M79" s="259" t="n"/>
      <c r="N79" s="259" t="n"/>
      <c r="O79" s="259" t="n"/>
    </row>
    <row r="80" customFormat="1" s="260">
      <c r="C80" s="259" t="n"/>
      <c r="D80" s="259" t="n"/>
      <c r="E80" s="259" t="n"/>
      <c r="F80" s="259" t="n"/>
      <c r="G80" s="355" t="inlineStr">
        <is>
          <t>Autoevaluación y Acreditación</t>
        </is>
      </c>
      <c r="H80" s="262" t="n"/>
      <c r="I80" s="262" t="n"/>
      <c r="J80" s="355" t="inlineStr">
        <is>
          <t>Por área</t>
        </is>
      </c>
      <c r="K80" s="259" t="n"/>
      <c r="L80" s="259" t="n"/>
      <c r="M80" s="259" t="n"/>
      <c r="N80" s="259" t="n"/>
      <c r="O80" s="259" t="n"/>
    </row>
    <row r="81" customFormat="1" s="260">
      <c r="C81" s="259" t="n"/>
      <c r="D81" s="259" t="n"/>
      <c r="E81" s="259" t="n"/>
      <c r="F81" s="259" t="n"/>
      <c r="G81" s="355" t="inlineStr">
        <is>
          <t>Comunicaciones</t>
        </is>
      </c>
      <c r="H81" s="262" t="n"/>
      <c r="I81" s="262" t="n"/>
      <c r="J81" s="355" t="inlineStr">
        <is>
          <t>Por Laboratorio</t>
        </is>
      </c>
      <c r="K81" s="259" t="n"/>
      <c r="L81" s="259" t="n"/>
      <c r="M81" s="259" t="n"/>
      <c r="N81" s="259" t="n"/>
      <c r="O81" s="259" t="n"/>
    </row>
    <row r="82" customFormat="1" s="260">
      <c r="C82" s="259" t="n"/>
      <c r="D82" s="259" t="n"/>
      <c r="E82" s="259" t="n"/>
      <c r="F82" s="259" t="n"/>
      <c r="G82" s="355" t="inlineStr">
        <is>
          <t>Formación y Aprendizaje</t>
        </is>
      </c>
      <c r="H82" s="262" t="n"/>
      <c r="I82" s="262" t="n"/>
      <c r="J82" s="355" t="inlineStr">
        <is>
          <t>Otros</t>
        </is>
      </c>
      <c r="K82" s="259" t="n"/>
      <c r="L82" s="259" t="n"/>
      <c r="M82" s="259" t="n"/>
      <c r="N82" s="259" t="n"/>
      <c r="O82" s="259" t="n"/>
    </row>
    <row r="83" customFormat="1" s="260">
      <c r="C83" s="259" t="n"/>
      <c r="D83" s="259" t="n"/>
      <c r="E83" s="259" t="n"/>
      <c r="F83" s="259" t="n"/>
      <c r="G83" s="355" t="inlineStr">
        <is>
          <t>Ciencia, Tecnología e Innovación</t>
        </is>
      </c>
      <c r="H83" s="262" t="n"/>
      <c r="I83" s="262" t="n"/>
      <c r="J83" s="355" t="inlineStr">
        <is>
          <t>No Aplica</t>
        </is>
      </c>
      <c r="K83" s="259" t="n"/>
      <c r="L83" s="259" t="n"/>
      <c r="M83" s="259" t="n"/>
      <c r="N83" s="259" t="n"/>
      <c r="O83" s="259" t="n"/>
    </row>
    <row r="84">
      <c r="G84" s="355" t="inlineStr">
        <is>
          <t>Interacción Social Universitaria</t>
        </is>
      </c>
      <c r="H84" s="262" t="n"/>
      <c r="I84" s="262" t="n"/>
      <c r="J84" s="262" t="n"/>
      <c r="K84" s="259" t="n"/>
      <c r="L84" s="259" t="n"/>
    </row>
    <row r="85">
      <c r="G85" s="355" t="inlineStr">
        <is>
          <t>Bienestar Universitario</t>
        </is>
      </c>
      <c r="H85" s="262" t="n"/>
      <c r="I85" s="262" t="n"/>
      <c r="J85" s="262" t="n"/>
      <c r="K85" s="259" t="n"/>
      <c r="L85" s="259" t="n"/>
    </row>
    <row r="86">
      <c r="G86" s="355" t="inlineStr">
        <is>
          <t>Admisiones y Registro</t>
        </is>
      </c>
      <c r="H86" s="262" t="n"/>
      <c r="I86" s="262" t="n"/>
      <c r="J86" s="262" t="n"/>
      <c r="K86" s="259" t="n"/>
      <c r="L86" s="259" t="n"/>
    </row>
    <row r="87">
      <c r="G87" s="355" t="inlineStr">
        <is>
          <t>Graduados</t>
        </is>
      </c>
      <c r="H87" s="262" t="n"/>
      <c r="I87" s="262" t="n"/>
      <c r="J87" s="262" t="n"/>
      <c r="K87" s="259" t="n"/>
      <c r="L87" s="259" t="n"/>
    </row>
    <row r="88">
      <c r="G88" s="355" t="inlineStr">
        <is>
          <t>Dialogando con el Mundo</t>
        </is>
      </c>
      <c r="H88" s="262" t="n"/>
      <c r="I88" s="262" t="n"/>
      <c r="J88" s="262" t="n"/>
      <c r="K88" s="259" t="n"/>
      <c r="L88" s="259" t="n"/>
    </row>
    <row r="89">
      <c r="G89" s="355" t="inlineStr">
        <is>
          <t>Talento Humano</t>
        </is>
      </c>
      <c r="H89" s="262" t="n"/>
      <c r="I89" s="262" t="n"/>
      <c r="J89" s="262" t="n"/>
      <c r="K89" s="259" t="n"/>
      <c r="L89" s="259" t="n"/>
    </row>
    <row r="90">
      <c r="G90" s="355" t="inlineStr">
        <is>
          <t>Jurídica</t>
        </is>
      </c>
      <c r="H90" s="262" t="n"/>
      <c r="I90" s="262" t="n"/>
      <c r="J90" s="262" t="n"/>
      <c r="K90" s="259" t="n"/>
      <c r="L90" s="259" t="n"/>
    </row>
    <row r="91">
      <c r="G91" s="355" t="inlineStr">
        <is>
          <t>Financiera</t>
        </is>
      </c>
      <c r="H91" s="262" t="n"/>
      <c r="I91" s="262" t="n"/>
      <c r="J91" s="262" t="n"/>
      <c r="K91" s="259" t="n"/>
      <c r="L91" s="259" t="n"/>
    </row>
    <row r="92">
      <c r="G92" s="355" t="inlineStr">
        <is>
          <t>Sistemas y Tecnología</t>
        </is>
      </c>
      <c r="H92" s="262" t="n"/>
      <c r="I92" s="262" t="n"/>
      <c r="J92" s="262" t="n"/>
      <c r="K92" s="259" t="n"/>
      <c r="L92" s="259" t="n"/>
    </row>
    <row r="93">
      <c r="G93" s="355" t="inlineStr">
        <is>
          <t>Bienes y Servicios</t>
        </is>
      </c>
      <c r="H93" s="262" t="n"/>
      <c r="I93" s="262" t="n"/>
      <c r="J93" s="262" t="n"/>
      <c r="K93" s="259" t="n"/>
      <c r="L93" s="259" t="n"/>
    </row>
    <row r="94">
      <c r="G94" s="355" t="inlineStr">
        <is>
          <t>Documental</t>
        </is>
      </c>
      <c r="H94" s="262" t="n"/>
      <c r="I94" s="262" t="n"/>
      <c r="J94" s="262" t="n"/>
    </row>
    <row r="95">
      <c r="G95" s="355" t="inlineStr">
        <is>
          <t>Apoyo Académico</t>
        </is>
      </c>
      <c r="H95" s="262" t="n"/>
      <c r="I95" s="262" t="n"/>
      <c r="J95" s="262" t="n"/>
    </row>
    <row r="96">
      <c r="G96" s="355" t="inlineStr">
        <is>
          <t>Control Interno</t>
        </is>
      </c>
      <c r="H96" s="262" t="n"/>
      <c r="I96" s="262" t="n"/>
      <c r="J96" s="262" t="n"/>
    </row>
    <row r="97">
      <c r="G97" s="355" t="inlineStr">
        <is>
          <t>Control Disciplinario</t>
        </is>
      </c>
      <c r="H97" s="262" t="n"/>
      <c r="I97" s="262" t="n"/>
      <c r="J97" s="262" t="n"/>
    </row>
    <row r="98">
      <c r="G98" s="355" t="inlineStr">
        <is>
          <t>Servicio de Atención al Ciudadano</t>
        </is>
      </c>
      <c r="H98" s="262" t="n"/>
      <c r="I98" s="262" t="n"/>
      <c r="J98" s="262" t="n"/>
    </row>
  </sheetData>
  <sheetProtection selectLockedCells="0" selectUnlockedCells="0" algorithmName="SHA-512" sheet="1" objects="1" insertRows="1" insertHyperlinks="1" autoFilter="1" scenarios="1" formatColumns="1" deleteColumns="1" insertColumns="1" pivotTables="1" deleteRows="1" formatCells="1" saltValue="StwChqTptrdw6ROz54WehQ==" formatRows="1" sort="1" spinCount="100000" hashValue="3Etyw3I5wS0nFmWuVLGhiKRGmUCB4A1vwZroeBx5mBHip6wyBxZgqtj+OPav6PytR5RTC44T7EJBa5MviWazVg=="/>
  <mergeCells count="87">
    <mergeCell ref="L17:M17"/>
    <mergeCell ref="C61:F61"/>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G61:J61"/>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K61:O61"/>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2017-09-26T17:17:33Z</dcterms:created>
  <dcterms:modified xmlns:dcterms="http://purl.org/dc/terms/" xmlns:xsi="http://www.w3.org/2001/XMLSchema-instance" xsi:type="dcterms:W3CDTF">2026-08-04T21:20:41Z</dcterms:modified>
  <cp:lastModifiedBy>PAOLA ANDREA MARTINEZ BORDA</cp:lastModifiedBy>
  <cp:lastPrinted>2017-11-01T20:02:49Z</cp:lastPrinted>
</cp:coreProperties>
</file>