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comments/comment4.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comments/comment5.xml" ContentType="application/vnd.openxmlformats-officedocument.spreadsheetml.comments+xml"/>
  <Override PartName="/xl/worksheets/sheet7.xml" ContentType="application/vnd.openxmlformats-officedocument.spreadsheetml.worksheet+xml"/>
  <Override PartName="/xl/drawings/drawing7.xml" ContentType="application/vnd.openxmlformats-officedocument.drawing+xml"/>
  <Override PartName="/xl/comments/comment6.xml" ContentType="application/vnd.openxmlformats-officedocument.spreadsheetml.comments+xml"/>
  <Override PartName="/xl/worksheets/sheet8.xml" ContentType="application/vnd.openxmlformats-officedocument.spreadsheetml.worksheet+xml"/>
  <Override PartName="/xl/drawings/drawing8.xml" ContentType="application/vnd.openxmlformats-officedocument.drawing+xml"/>
  <Override PartName="/xl/comments/comment7.xml" ContentType="application/vnd.openxmlformats-officedocument.spreadsheetml.comments+xml"/>
  <Override PartName="/xl/worksheets/sheet9.xml" ContentType="application/vnd.openxmlformats-officedocument.spreadsheetml.worksheet+xml"/>
  <Override PartName="/xl/drawings/drawing9.xml" ContentType="application/vnd.openxmlformats-officedocument.drawing+xml"/>
  <Override PartName="/xl/comments/comment8.xml" ContentType="application/vnd.openxmlformats-officedocument.spreadsheetml.comments+xml"/>
  <Override PartName="/xl/worksheets/sheet10.xml" ContentType="application/vnd.openxmlformats-officedocument.spreadsheetml.worksheet+xml"/>
  <Override PartName="/xl/drawings/drawing10.xml" ContentType="application/vnd.openxmlformats-officedocument.drawing+xml"/>
  <Override PartName="/xl/comments/comment9.xml" ContentType="application/vnd.openxmlformats-officedocument.spreadsheetml.comments+xml"/>
  <Override PartName="/xl/worksheets/sheet11.xml" ContentType="application/vnd.openxmlformats-officedocument.spreadsheetml.worksheet+xml"/>
  <Override PartName="/xl/drawings/drawing11.xml" ContentType="application/vnd.openxmlformats-officedocument.drawing+xml"/>
  <Override PartName="/xl/comments/comment10.xml" ContentType="application/vnd.openxmlformats-officedocument.spreadsheetml.comments+xml"/>
  <Override PartName="/xl/worksheets/sheet12.xml" ContentType="application/vnd.openxmlformats-officedocument.spreadsheetml.worksheet+xml"/>
  <Override PartName="/xl/drawings/drawing12.xml" ContentType="application/vnd.openxmlformats-officedocument.drawing+xml"/>
  <Override PartName="/xl/comments/comment11.xml" ContentType="application/vnd.openxmlformats-officedocument.spreadsheetml.comments+xml"/>
  <Override PartName="/xl/worksheets/sheet13.xml" ContentType="application/vnd.openxmlformats-officedocument.spreadsheetml.worksheet+xml"/>
  <Override PartName="/xl/drawings/drawing13.xml" ContentType="application/vnd.openxmlformats-officedocument.drawing+xml"/>
  <Override PartName="/xl/comments/comment12.xml" ContentType="application/vnd.openxmlformats-officedocument.spreadsheetml.comments+xml"/>
  <Override PartName="/xl/worksheets/sheet14.xml" ContentType="application/vnd.openxmlformats-officedocument.spreadsheetml.worksheet+xml"/>
  <Override PartName="/xl/drawings/drawing14.xml" ContentType="application/vnd.openxmlformats-officedocument.drawing+xml"/>
  <Override PartName="/xl/comments/comment13.xml" ContentType="application/vnd.openxmlformats-officedocument.spreadsheetml.comments+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SGSI - 1 (2026)" sheetId="2" state="visible" r:id="rId2"/>
    <sheet xmlns:r="http://schemas.openxmlformats.org/officeDocument/2006/relationships" name="SGSI - 2 (2026)" sheetId="3" state="visible" r:id="rId3"/>
    <sheet xmlns:r="http://schemas.openxmlformats.org/officeDocument/2006/relationships" name="SGSI - 3 (2026)" sheetId="4" state="visible" r:id="rId4"/>
    <sheet xmlns:r="http://schemas.openxmlformats.org/officeDocument/2006/relationships" name="SGSI- 4 (2026)" sheetId="5" state="visible" r:id="rId5"/>
    <sheet xmlns:r="http://schemas.openxmlformats.org/officeDocument/2006/relationships" name="SGSI - 5 (2026)" sheetId="6" state="visible" r:id="rId6"/>
    <sheet xmlns:r="http://schemas.openxmlformats.org/officeDocument/2006/relationships" name="SGSI - 6 (2026)" sheetId="7" state="visible" r:id="rId7"/>
    <sheet xmlns:r="http://schemas.openxmlformats.org/officeDocument/2006/relationships" name="SGSI - 7 (2026)" sheetId="8" state="visible" r:id="rId8"/>
    <sheet xmlns:r="http://schemas.openxmlformats.org/officeDocument/2006/relationships" name="SGSI - 8 (2026)" sheetId="9" state="visible" r:id="rId9"/>
    <sheet xmlns:r="http://schemas.openxmlformats.org/officeDocument/2006/relationships" name="SGSI - 9 (2026)" sheetId="10" state="visible" r:id="rId10"/>
    <sheet xmlns:r="http://schemas.openxmlformats.org/officeDocument/2006/relationships" name="SGSI - 10 (2026)" sheetId="11" state="visible" r:id="rId11"/>
    <sheet xmlns:r="http://schemas.openxmlformats.org/officeDocument/2006/relationships" name="SGSI - PDP - 11 (2026)" sheetId="12" state="visible" r:id="rId12"/>
    <sheet xmlns:r="http://schemas.openxmlformats.org/officeDocument/2006/relationships" name="SGSI - PDP - 12 (2026)" sheetId="13" state="visible" r:id="rId13"/>
    <sheet xmlns:r="http://schemas.openxmlformats.org/officeDocument/2006/relationships" name="SGSI - PDP - 13 (2026)" sheetId="14" state="visible" r:id="rId14"/>
    <sheet xmlns:r="http://schemas.openxmlformats.org/officeDocument/2006/relationships" name="ACTUALIZACIONES" sheetId="15" state="hidden" r:id="rId15"/>
    <sheet xmlns:r="http://schemas.openxmlformats.org/officeDocument/2006/relationships" name="CONTROL DE CAMBIOS " sheetId="16" state="hidden" r:id="rId16"/>
    <sheet xmlns:r="http://schemas.openxmlformats.org/officeDocument/2006/relationships" name="ITEM" sheetId="17" state="hidden" r:id="rId17"/>
  </sheets>
  <externalReferences>
    <externalReference xmlns:r="http://schemas.openxmlformats.org/officeDocument/2006/relationships" r:id="rId18"/>
    <externalReference xmlns:r="http://schemas.openxmlformats.org/officeDocument/2006/relationships" r:id="rId19"/>
  </externalReferences>
  <definedNames>
    <definedName name="MFA_8">'MATRIZ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_FilterDatabase" localSheetId="0" hidden="1">'MATRIZ DE INDICADORES'!$E$9:$N$58</definedName>
    <definedName name="_xlnm.Print_Area" localSheetId="0">'MATRIZ DE INDICADORES'!$A$1:$U$84</definedName>
    <definedName name="_xlnm.Print_Area" localSheetId="1">'SGSI - 1 (2026)'!$A$1:$P$63</definedName>
    <definedName name="_xlnm.Print_Area" localSheetId="2">'SGSI - 2 (2026)'!$A$1:$P$63</definedName>
    <definedName name="_xlnm.Print_Area" localSheetId="3">'SGSI - 3 (2026)'!$A$1:$P$63</definedName>
    <definedName name="_xlnm.Print_Area" localSheetId="4">'SGSI- 4 (2026)'!$A$1:$P$63</definedName>
    <definedName name="_xlnm.Print_Area" localSheetId="5">'SGSI - 5 (2026)'!$A$1:$P$63</definedName>
    <definedName name="MFA_8" localSheetId="6">'[1]MATRIZ DE INDICADORES'!#REF!</definedName>
    <definedName name="_xlnm.Print_Area" localSheetId="6">'SGSI - 6 (2026)'!$A$1:$P$63</definedName>
    <definedName name="_xlnm.Print_Area" localSheetId="7">'SGSI - 7 (2026)'!$A$1:$P$63</definedName>
    <definedName name="MFA_8" localSheetId="8">'[2]MATRIZ DE INDICADORES'!#REF!</definedName>
    <definedName name="MFA_8" localSheetId="9">'[2]MATRIZ DE INDICADORES'!#REF!</definedName>
    <definedName name="_xlnm.Print_Area" localSheetId="9">'SGSI - 9 (2026)'!$A$1:$P$63</definedName>
    <definedName name="_xlnm.Print_Area" localSheetId="10">'SGSI - 10 (2026)'!$A$1:$P$63</definedName>
    <definedName name="MFA_8" localSheetId="11">#REF!</definedName>
    <definedName name="_xlnm.Print_Area" localSheetId="11">'SGSI - PDP - 11 (2026)'!$A$1:$P$63</definedName>
    <definedName name="MFA_8" localSheetId="12">#REF!</definedName>
    <definedName name="_xlnm.Print_Area" localSheetId="12">'SGSI - PDP - 12 (2026)'!$A$1:$P$63</definedName>
    <definedName name="MFA_8" localSheetId="13">#REF!</definedName>
    <definedName name="_xlnm.Print_Area" localSheetId="13">'SGSI - PDP - 13 (2026)'!$A$1:$P$63</definedName>
    <definedName name="MFA_8" localSheetId="14">#REF!</definedName>
    <definedName name="OLE_LINK1" localSheetId="14">ACTUALIZACIONES!#REF!</definedName>
    <definedName name="_xlnm.Print_Area" localSheetId="14">'ACTUALIZACIONES'!$A$1:$F$31</definedName>
    <definedName name="_xlnm.Print_Area" localSheetId="15">'CONTROL DE CAMBIOS '!$A$1:$Q$39</definedName>
  </definedNames>
  <calcPr calcId="191028" fullCalcOnLoad="1"/>
</workbook>
</file>

<file path=xl/styles.xml><?xml version="1.0" encoding="utf-8"?>
<styleSheet xmlns="http://schemas.openxmlformats.org/spreadsheetml/2006/main">
  <numFmts count="1">
    <numFmt numFmtId="164" formatCode="0.0"/>
  </numFmts>
  <fonts count="37">
    <font>
      <name val="Calibri"/>
      <family val="2"/>
      <color theme="1"/>
      <sz val="11"/>
      <scheme val="minor"/>
    </font>
    <font>
      <name val="Calibri"/>
      <family val="2"/>
      <color theme="1"/>
      <sz val="11"/>
      <scheme val="minor"/>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theme="0"/>
      <sz val="10"/>
    </font>
    <font>
      <name val="Arial"/>
      <family val="2"/>
      <b val="1"/>
      <color theme="1" tint="0.499984740745262"/>
      <sz val="9"/>
    </font>
    <font>
      <name val="Arial"/>
      <family val="2"/>
      <b val="1"/>
      <sz val="11"/>
    </font>
    <font>
      <name val="Arial"/>
      <family val="2"/>
      <b val="1"/>
      <sz val="10"/>
    </font>
    <font>
      <name val="Arial"/>
      <family val="2"/>
      <b val="1"/>
      <color theme="1" tint="0.499984740745262"/>
      <sz val="10"/>
    </font>
    <font>
      <name val="Arial"/>
      <family val="2"/>
      <sz val="11"/>
    </font>
    <font>
      <name val="Arial"/>
      <family val="2"/>
      <color rgb="FF000000"/>
      <sz val="11"/>
    </font>
    <font>
      <name val="Arial"/>
      <family val="2"/>
      <b val="1"/>
      <color rgb="FF292929"/>
      <sz val="9"/>
    </font>
    <font>
      <name val="Arial"/>
      <family val="2"/>
      <color theme="1"/>
      <sz val="10"/>
    </font>
    <font>
      <name val="Arial"/>
      <family val="2"/>
      <b val="1"/>
      <color rgb="FFFFFFFF"/>
      <sz val="10"/>
    </font>
    <font>
      <name val="Arial"/>
      <family val="2"/>
      <sz val="10"/>
    </font>
    <font>
      <name val="Arial"/>
      <family val="2"/>
      <i val="1"/>
      <color theme="1"/>
      <sz val="10"/>
    </font>
    <font>
      <name val="Arial"/>
      <family val="2"/>
      <b val="1"/>
      <color rgb="FF000000"/>
      <sz val="10"/>
    </font>
    <font>
      <name val="Segoe UI"/>
      <family val="2"/>
      <color rgb="FF000000"/>
      <sz val="8"/>
    </font>
    <font>
      <name val="Arial"/>
      <family val="2"/>
      <color theme="1"/>
      <sz val="12"/>
    </font>
    <font>
      <name val="Arial"/>
      <family val="2"/>
      <b val="1"/>
      <color rgb="FF0F3D38"/>
      <sz val="11"/>
    </font>
    <font>
      <name val="Arial"/>
      <family val="2"/>
      <b val="1"/>
      <color theme="1"/>
      <sz val="12"/>
    </font>
    <font>
      <name val="Arial"/>
      <family val="2"/>
      <b val="1"/>
      <color theme="1"/>
      <sz val="8"/>
    </font>
    <font>
      <name val="Arial"/>
      <family val="2"/>
      <b val="1"/>
      <color rgb="FFFF0000"/>
      <sz val="11"/>
    </font>
    <font>
      <name val="Arial"/>
      <family val="2"/>
      <b val="1"/>
      <color rgb="FF0070C0"/>
      <sz val="11"/>
    </font>
    <font>
      <name val="Arial"/>
      <family val="2"/>
      <sz val="12"/>
    </font>
    <font>
      <name val="Arial"/>
      <family val="2"/>
      <color theme="0" tint="-0.1499984740745262"/>
      <sz val="11"/>
    </font>
    <font>
      <name val="Tahoma"/>
      <family val="2"/>
      <b val="1"/>
      <color indexed="81"/>
      <sz val="9"/>
    </font>
    <font>
      <name val="Tahoma"/>
      <family val="2"/>
      <color indexed="81"/>
      <sz val="9"/>
    </font>
    <font>
      <name val="Arial"/>
      <family val="2"/>
      <b val="1"/>
      <sz val="9"/>
    </font>
    <font>
      <name val="Arial"/>
      <family val="2"/>
      <b val="1"/>
      <color rgb="FF000000"/>
      <sz val="11"/>
    </font>
    <font>
      <name val="Arial"/>
      <family val="2"/>
      <b val="1"/>
      <sz val="8"/>
    </font>
    <font>
      <name val="Arial"/>
      <family val="2"/>
      <color rgb="FF333333"/>
      <sz val="10"/>
    </font>
  </fonts>
  <fills count="13">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6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4B514E"/>
      </top>
      <bottom style="thin">
        <color rgb="FF4B514E"/>
      </bottom>
      <diagonal/>
    </border>
    <border>
      <left style="thin">
        <color rgb="FF000000"/>
      </left>
      <right style="thin">
        <color rgb="FF000000"/>
      </right>
      <top style="thin">
        <color rgb="FF4B514E"/>
      </top>
      <bottom style="thin">
        <color rgb="FF000000"/>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rgb="FF000000"/>
      </left>
      <right style="thin">
        <color rgb="FF000000"/>
      </right>
      <top/>
      <bottom/>
      <diagonal/>
    </border>
    <border>
      <left style="thin">
        <color rgb="FF000000"/>
      </left>
      <right/>
      <top/>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style="thin">
        <color indexed="64"/>
      </left>
      <right style="thin">
        <color indexed="64"/>
      </right>
      <top/>
      <bottom/>
      <diagonal/>
    </border>
    <border>
      <left/>
      <right style="thin">
        <color rgb="FF4E4B48"/>
      </right>
      <top style="thin">
        <color rgb="FF4E4B48"/>
      </top>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E4B48"/>
      </left>
      <right/>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1" fillId="0" borderId="0"/>
    <xf numFmtId="9" fontId="1" fillId="0" borderId="0"/>
    <xf numFmtId="0" fontId="4" fillId="0" borderId="0"/>
  </cellStyleXfs>
  <cellXfs count="376">
    <xf numFmtId="0" fontId="0" fillId="0" borderId="0" pivotButton="0" quotePrefix="0" xfId="0"/>
    <xf numFmtId="0" fontId="5" fillId="2" borderId="0" pivotButton="0" quotePrefix="0" xfId="0"/>
    <xf numFmtId="0" fontId="0" fillId="2" borderId="0" pivotButton="0" quotePrefix="0" xfId="0"/>
    <xf numFmtId="0" fontId="17" fillId="2" borderId="0" pivotButton="0" quotePrefix="0" xfId="0"/>
    <xf numFmtId="0" fontId="9" fillId="5" borderId="14" applyAlignment="1" pivotButton="0" quotePrefix="0" xfId="0">
      <alignment horizontal="center" vertical="center" wrapText="1"/>
    </xf>
    <xf numFmtId="0" fontId="17" fillId="2" borderId="0" applyAlignment="1" pivotButton="0" quotePrefix="0" xfId="0">
      <alignment horizontal="center" vertical="center" wrapText="1"/>
    </xf>
    <xf numFmtId="0" fontId="14" fillId="2" borderId="0" pivotButton="0" quotePrefix="0" xfId="0"/>
    <xf numFmtId="14" fontId="5" fillId="0" borderId="1" applyAlignment="1" applyProtection="1" pivotButton="0" quotePrefix="0" xfId="0">
      <alignment horizontal="center" vertical="center"/>
      <protection locked="0" hidden="0"/>
    </xf>
    <xf numFmtId="0" fontId="5" fillId="0" borderId="1" applyAlignment="1" applyProtection="1" pivotButton="0" quotePrefix="0" xfId="0">
      <alignment horizontal="justify"/>
      <protection locked="0" hidden="0"/>
    </xf>
    <xf numFmtId="0" fontId="5" fillId="0" borderId="1" applyAlignment="1" applyProtection="1" pivotButton="0" quotePrefix="0" xfId="0">
      <alignment horizontal="center" vertical="center"/>
      <protection locked="0" hidden="0"/>
    </xf>
    <xf numFmtId="14" fontId="5" fillId="0" borderId="1" applyAlignment="1" applyProtection="1" pivotButton="0" quotePrefix="0" xfId="0">
      <alignment vertical="center"/>
      <protection locked="0" hidden="0"/>
    </xf>
    <xf numFmtId="0" fontId="5" fillId="0" borderId="1" applyAlignment="1" applyProtection="1" pivotButton="0" quotePrefix="0" xfId="0">
      <alignment vertical="center"/>
      <protection locked="0" hidden="0"/>
    </xf>
    <xf numFmtId="0" fontId="3" fillId="0" borderId="1" applyAlignment="1" applyProtection="1" pivotButton="0" quotePrefix="0" xfId="0">
      <alignment horizontal="justify"/>
      <protection locked="0" hidden="0"/>
    </xf>
    <xf numFmtId="0" fontId="5" fillId="2" borderId="1" applyAlignment="1" applyProtection="1" pivotButton="0" quotePrefix="0" xfId="0">
      <alignment horizontal="justify" vertical="center" wrapText="1"/>
      <protection locked="0" hidden="0"/>
    </xf>
    <xf numFmtId="0" fontId="5" fillId="0" borderId="1" applyAlignment="1" applyProtection="1" pivotButton="0" quotePrefix="0" xfId="0">
      <alignment horizontal="justify" wrapText="1"/>
      <protection locked="0" hidden="0"/>
    </xf>
    <xf numFmtId="0" fontId="5" fillId="0" borderId="1" applyAlignment="1" applyProtection="1" pivotButton="0" quotePrefix="0" xfId="0">
      <alignment horizontal="justify" vertical="top" wrapText="1"/>
      <protection locked="0" hidden="0"/>
    </xf>
    <xf numFmtId="0" fontId="19" fillId="2" borderId="0" applyAlignment="1" pivotButton="0" quotePrefix="0" xfId="0">
      <alignment horizontal="center" wrapText="1"/>
    </xf>
    <xf numFmtId="0" fontId="19" fillId="0" borderId="24" applyAlignment="1" pivotButton="0" quotePrefix="0" xfId="0">
      <alignment horizontal="center" vertical="center" wrapText="1"/>
    </xf>
    <xf numFmtId="0" fontId="5" fillId="2" borderId="0" applyProtection="1" pivotButton="0" quotePrefix="0" xfId="0">
      <protection locked="0" hidden="0"/>
    </xf>
    <xf numFmtId="0" fontId="7" fillId="2" borderId="15" applyAlignment="1" pivotButton="0" quotePrefix="0" xfId="0">
      <alignment horizontal="center" vertical="center" wrapText="1"/>
    </xf>
    <xf numFmtId="0" fontId="5" fillId="2" borderId="0" applyAlignment="1" applyProtection="1" pivotButton="0" quotePrefix="0" xfId="0">
      <alignment horizontal="center" vertical="center"/>
      <protection locked="0" hidden="0"/>
    </xf>
    <xf numFmtId="9" fontId="5" fillId="2" borderId="1" applyAlignment="1" pivotButton="0" quotePrefix="0" xfId="1">
      <alignment horizontal="center" vertical="center"/>
    </xf>
    <xf numFmtId="0" fontId="19" fillId="2" borderId="0" applyAlignment="1" applyProtection="1" pivotButton="0" quotePrefix="0" xfId="0">
      <alignment wrapText="1"/>
      <protection locked="0" hidden="0"/>
    </xf>
    <xf numFmtId="0" fontId="20" fillId="2" borderId="0" applyAlignment="1" applyProtection="1" pivotButton="0" quotePrefix="0" xfId="0">
      <alignment vertical="center" wrapText="1"/>
      <protection locked="0" hidden="0"/>
    </xf>
    <xf numFmtId="0" fontId="0" fillId="2" borderId="0" applyProtection="1" pivotButton="0" quotePrefix="0" xfId="0">
      <protection locked="0" hidden="0"/>
    </xf>
    <xf numFmtId="14" fontId="5"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justify"/>
      <protection locked="0" hidden="0"/>
    </xf>
    <xf numFmtId="0" fontId="12" fillId="2" borderId="15" applyAlignment="1" pivotButton="0" quotePrefix="0" xfId="0">
      <alignment horizontal="center" vertical="center" wrapText="1"/>
    </xf>
    <xf numFmtId="14" fontId="9"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19" fillId="2" borderId="0" applyAlignment="1" pivotButton="0" quotePrefix="0" xfId="0">
      <alignment horizontal="center" wrapText="1"/>
    </xf>
    <xf numFmtId="0" fontId="20" fillId="2" borderId="0" applyAlignment="1" pivotButton="0" quotePrefix="0" xfId="0">
      <alignment horizontal="right" vertical="center" wrapText="1"/>
    </xf>
    <xf numFmtId="9" fontId="3" fillId="2" borderId="1" applyAlignment="1" pivotButton="0" quotePrefix="0" xfId="1">
      <alignment horizontal="center" vertical="center" wrapText="1"/>
    </xf>
    <xf numFmtId="0" fontId="15" fillId="2" borderId="1" applyAlignment="1" pivotButton="0" quotePrefix="0" xfId="0">
      <alignment vertical="top" wrapText="1"/>
    </xf>
    <xf numFmtId="0" fontId="16" fillId="2" borderId="2" applyAlignment="1" pivotButton="0" quotePrefix="0" xfId="0">
      <alignment horizontal="center" vertical="center" wrapText="1"/>
    </xf>
    <xf numFmtId="0" fontId="16" fillId="2" borderId="8" applyAlignment="1" pivotButton="0" quotePrefix="0" xfId="0">
      <alignment horizontal="center" vertical="center" wrapText="1"/>
    </xf>
    <xf numFmtId="0" fontId="33" fillId="2" borderId="4" applyAlignment="1" pivotButton="0" quotePrefix="0" xfId="0">
      <alignment horizontal="center" vertical="center" wrapText="1"/>
    </xf>
    <xf numFmtId="0" fontId="33" fillId="2" borderId="9" applyAlignment="1" pivotButton="0" quotePrefix="0" xfId="0">
      <alignment horizontal="center" vertical="center" wrapText="1"/>
    </xf>
    <xf numFmtId="0" fontId="33" fillId="2" borderId="7" applyAlignment="1" pivotButton="0" quotePrefix="0" xfId="0">
      <alignment horizontal="center" vertical="center" wrapText="1"/>
    </xf>
    <xf numFmtId="0" fontId="33" fillId="2" borderId="10" applyAlignment="1" pivotButton="0" quotePrefix="0" xfId="0">
      <alignment horizontal="center" vertical="center" wrapText="1"/>
    </xf>
    <xf numFmtId="0" fontId="9" fillId="5" borderId="10" applyAlignment="1" pivotButton="0" quotePrefix="0" xfId="0">
      <alignment horizontal="center"/>
    </xf>
    <xf numFmtId="0" fontId="15" fillId="0" borderId="1" applyAlignment="1" pivotButton="0" quotePrefix="0" xfId="0">
      <alignment vertical="top" wrapText="1"/>
    </xf>
    <xf numFmtId="0" fontId="16" fillId="0" borderId="2" applyAlignment="1" pivotButton="0" quotePrefix="0" xfId="0">
      <alignment horizontal="center" vertical="center" wrapText="1"/>
    </xf>
    <xf numFmtId="0" fontId="16" fillId="0" borderId="8" applyAlignment="1" pivotButton="0" quotePrefix="0" xfId="0">
      <alignment horizontal="center" vertical="center" wrapText="1"/>
    </xf>
    <xf numFmtId="0" fontId="16" fillId="0" borderId="14" applyAlignment="1" pivotButton="0" quotePrefix="0" xfId="0">
      <alignment horizontal="center" vertical="center" wrapText="1"/>
    </xf>
    <xf numFmtId="0" fontId="16" fillId="0" borderId="4" applyAlignment="1" pivotButton="0" quotePrefix="0" xfId="0">
      <alignment horizontal="center" vertical="center" wrapText="1"/>
    </xf>
    <xf numFmtId="0" fontId="16" fillId="0" borderId="9" applyAlignment="1" pivotButton="0" quotePrefix="0" xfId="0">
      <alignment horizontal="center" vertical="center" wrapText="1"/>
    </xf>
    <xf numFmtId="0" fontId="16" fillId="0" borderId="7" applyAlignment="1" pivotButton="0" quotePrefix="0" xfId="0">
      <alignment horizontal="center" vertical="center" wrapText="1"/>
    </xf>
    <xf numFmtId="0" fontId="16" fillId="0" borderId="10" applyAlignment="1" pivotButton="0" quotePrefix="0" xfId="0">
      <alignment horizontal="center" vertical="center" wrapText="1"/>
    </xf>
    <xf numFmtId="0" fontId="33" fillId="0" borderId="14" applyAlignment="1" pivotButton="0" quotePrefix="0" xfId="0">
      <alignment horizontal="center" vertical="center" wrapText="1"/>
    </xf>
    <xf numFmtId="0" fontId="18" fillId="5" borderId="16" applyAlignment="1" pivotButton="0" quotePrefix="0" xfId="0">
      <alignment horizontal="center" vertical="center" wrapText="1"/>
    </xf>
    <xf numFmtId="0" fontId="18" fillId="5" borderId="14" applyAlignment="1" pivotButton="0" quotePrefix="0" xfId="0">
      <alignment horizontal="center" vertical="center" wrapText="1"/>
    </xf>
    <xf numFmtId="0" fontId="18" fillId="5" borderId="17" applyAlignment="1" pivotButton="0" quotePrefix="0" xfId="0">
      <alignment horizontal="center" vertical="center" wrapText="1"/>
    </xf>
    <xf numFmtId="0" fontId="9" fillId="5" borderId="14" applyAlignment="1" pivotButton="0" quotePrefix="0" xfId="0">
      <alignment horizontal="center" vertical="center" wrapText="1"/>
    </xf>
    <xf numFmtId="0" fontId="17" fillId="0" borderId="18" applyAlignment="1" pivotButton="0" quotePrefix="0" xfId="0">
      <alignment horizontal="center" vertical="center" wrapText="1"/>
    </xf>
    <xf numFmtId="0" fontId="17" fillId="0" borderId="19" applyAlignment="1" pivotButton="0" quotePrefix="0" xfId="0">
      <alignment horizontal="center" vertical="center" wrapText="1"/>
    </xf>
    <xf numFmtId="0" fontId="17" fillId="0" borderId="20" applyAlignment="1" pivotButton="0" quotePrefix="0" xfId="0">
      <alignment horizontal="center" vertical="center" wrapText="1"/>
    </xf>
    <xf numFmtId="0" fontId="17" fillId="0" borderId="21" applyAlignment="1" pivotButton="0" quotePrefix="0" xfId="0">
      <alignment horizontal="center" vertical="center" wrapText="1"/>
    </xf>
    <xf numFmtId="0" fontId="17" fillId="0" borderId="14" applyAlignment="1" pivotButton="0" quotePrefix="0" xfId="0">
      <alignment horizontal="center" vertical="center" wrapText="1"/>
    </xf>
    <xf numFmtId="0" fontId="17" fillId="0" borderId="14" applyAlignment="1" pivotButton="0" quotePrefix="0" xfId="0">
      <alignment horizontal="justify" vertical="justify" wrapText="1"/>
    </xf>
    <xf numFmtId="0" fontId="17" fillId="0" borderId="17" applyAlignment="1" pivotButton="0" quotePrefix="0" xfId="0">
      <alignment horizontal="justify" vertical="justify" wrapText="1"/>
    </xf>
    <xf numFmtId="0" fontId="17" fillId="0" borderId="20" applyAlignment="1" pivotButton="0" quotePrefix="0" xfId="0">
      <alignment horizontal="justify" vertical="justify"/>
    </xf>
    <xf numFmtId="0" fontId="17" fillId="0" borderId="21" applyAlignment="1" pivotButton="0" quotePrefix="0" xfId="0">
      <alignment horizontal="justify" vertical="justify"/>
    </xf>
    <xf numFmtId="0" fontId="17" fillId="0" borderId="22" applyAlignment="1" pivotButton="0" quotePrefix="0" xfId="0">
      <alignment horizontal="justify" vertical="justify"/>
    </xf>
    <xf numFmtId="0" fontId="17" fillId="0" borderId="20" applyAlignment="1" pivotButton="0" quotePrefix="0" xfId="0">
      <alignment horizontal="justify" vertical="center" wrapText="1"/>
    </xf>
    <xf numFmtId="0" fontId="17" fillId="0" borderId="21" applyAlignment="1" pivotButton="0" quotePrefix="0" xfId="0">
      <alignment horizontal="justify" vertical="center" wrapText="1"/>
    </xf>
    <xf numFmtId="0" fontId="17" fillId="0" borderId="22" applyAlignment="1" pivotButton="0" quotePrefix="0" xfId="0">
      <alignment horizontal="justify" vertical="center" wrapText="1"/>
    </xf>
    <xf numFmtId="0" fontId="17" fillId="0" borderId="16" applyAlignment="1" pivotButton="0" quotePrefix="0" xfId="0">
      <alignment horizontal="center" vertical="center" wrapText="1"/>
    </xf>
    <xf numFmtId="0" fontId="17" fillId="0" borderId="17" applyAlignment="1" pivotButton="0" quotePrefix="0" xfId="0">
      <alignment horizontal="center" vertical="center" wrapText="1"/>
    </xf>
    <xf numFmtId="0" fontId="9" fillId="5" borderId="16" applyAlignment="1" pivotButton="0" quotePrefix="0" xfId="0">
      <alignment horizontal="center" vertical="center" wrapText="1"/>
    </xf>
    <xf numFmtId="0" fontId="9" fillId="5" borderId="17" applyAlignment="1" pivotButton="0" quotePrefix="0" xfId="0">
      <alignment horizontal="center" vertical="center" wrapText="1"/>
    </xf>
    <xf numFmtId="0" fontId="19" fillId="0" borderId="20" applyAlignment="1" pivotButton="0" quotePrefix="0" xfId="0">
      <alignment horizontal="center" vertical="center" wrapText="1"/>
    </xf>
    <xf numFmtId="0" fontId="19" fillId="0" borderId="21" applyAlignment="1" pivotButton="0" quotePrefix="0" xfId="0">
      <alignment horizontal="center" vertical="center" wrapText="1"/>
    </xf>
    <xf numFmtId="0" fontId="19" fillId="0" borderId="19" applyAlignment="1" pivotButton="0" quotePrefix="0" xfId="0">
      <alignment horizontal="center" vertical="center" wrapText="1"/>
    </xf>
    <xf numFmtId="0" fontId="19" fillId="0" borderId="20" applyAlignment="1" pivotButton="0" quotePrefix="0" xfId="0">
      <alignment horizontal="justify" vertical="center" wrapText="1"/>
    </xf>
    <xf numFmtId="0" fontId="19" fillId="0" borderId="21" applyAlignment="1" pivotButton="0" quotePrefix="0" xfId="0">
      <alignment horizontal="justify" vertical="center" wrapText="1"/>
    </xf>
    <xf numFmtId="0" fontId="19" fillId="0" borderId="22" applyAlignment="1" pivotButton="0" quotePrefix="0" xfId="0">
      <alignment horizontal="justify" vertical="center" wrapText="1"/>
    </xf>
    <xf numFmtId="0" fontId="17" fillId="0" borderId="23" applyAlignment="1" pivotButton="0" quotePrefix="0" xfId="0">
      <alignment horizontal="center" vertical="center" wrapText="1"/>
    </xf>
    <xf numFmtId="0" fontId="17" fillId="0" borderId="24" applyAlignment="1" pivotButton="0" quotePrefix="0" xfId="0">
      <alignment horizontal="center" vertical="center" wrapText="1"/>
    </xf>
    <xf numFmtId="0" fontId="19" fillId="0" borderId="24" applyAlignment="1" pivotButton="0" quotePrefix="0" xfId="0">
      <alignment horizontal="center" vertical="center" wrapText="1"/>
    </xf>
    <xf numFmtId="0" fontId="19" fillId="0" borderId="25" applyAlignment="1" pivotButton="0" quotePrefix="0" xfId="0">
      <alignment horizontal="center" vertical="center" wrapText="1"/>
    </xf>
    <xf numFmtId="0" fontId="19" fillId="0" borderId="18" applyAlignment="1" pivotButton="0" quotePrefix="0" xfId="0">
      <alignment horizontal="center" vertical="center" wrapText="1"/>
    </xf>
    <xf numFmtId="0" fontId="5" fillId="2" borderId="0" pivotButton="0" quotePrefix="0" xfId="0"/>
    <xf numFmtId="0" fontId="7" fillId="2" borderId="0" pivotButton="0" quotePrefix="0" xfId="0"/>
    <xf numFmtId="0" fontId="3" fillId="2" borderId="0" applyAlignment="1" pivotButton="0" quotePrefix="0" xfId="0">
      <alignment horizontal="center" vertical="center"/>
    </xf>
    <xf numFmtId="0" fontId="7" fillId="2" borderId="0" applyAlignment="1" pivotButton="0" quotePrefix="0" xfId="0">
      <alignment vertical="center"/>
    </xf>
    <xf numFmtId="0" fontId="7" fillId="2" borderId="0" applyAlignment="1" pivotButton="0" quotePrefix="0" xfId="0">
      <alignment horizontal="center" vertical="center"/>
    </xf>
    <xf numFmtId="0" fontId="5" fillId="2" borderId="0" applyAlignment="1" pivotButton="0" quotePrefix="0" xfId="0">
      <alignment horizontal="center" vertical="top"/>
    </xf>
    <xf numFmtId="0" fontId="10" fillId="2" borderId="0" applyAlignment="1" pivotButton="0" quotePrefix="0" xfId="0">
      <alignment horizontal="left" vertical="top"/>
    </xf>
    <xf numFmtId="0" fontId="5" fillId="4" borderId="0" pivotButton="0" quotePrefix="0" xfId="0"/>
    <xf numFmtId="0" fontId="0" fillId="4" borderId="0" pivotButton="0" quotePrefix="0" xfId="0"/>
    <xf numFmtId="0" fontId="5" fillId="2" borderId="4" applyAlignment="1" pivotButton="0" quotePrefix="0" xfId="0">
      <alignment horizontal="center"/>
    </xf>
    <xf numFmtId="0" fontId="5" fillId="2" borderId="9" applyAlignment="1" pivotButton="0" quotePrefix="0" xfId="0">
      <alignment horizontal="center"/>
    </xf>
    <xf numFmtId="0" fontId="7" fillId="2" borderId="15" applyAlignment="1" pivotButton="0" quotePrefix="0" xfId="0">
      <alignment horizontal="center"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5" fillId="2" borderId="6" applyAlignment="1" pivotButton="0" quotePrefix="0" xfId="0">
      <alignment horizontal="center"/>
    </xf>
    <xf numFmtId="0" fontId="5" fillId="2" borderId="0" applyAlignment="1" pivotButton="0" quotePrefix="0" xfId="0">
      <alignment horizontal="center"/>
    </xf>
    <xf numFmtId="0" fontId="12" fillId="2" borderId="8" applyAlignment="1" pivotButton="0" quotePrefix="0" xfId="0">
      <alignment horizontal="center" vertical="center" wrapText="1"/>
    </xf>
    <xf numFmtId="0" fontId="12" fillId="2" borderId="3" applyAlignment="1" pivotButton="0" quotePrefix="0" xfId="0">
      <alignment horizontal="center" vertical="center" wrapText="1"/>
    </xf>
    <xf numFmtId="0" fontId="5" fillId="2" borderId="7" applyAlignment="1" pivotButton="0" quotePrefix="0" xfId="0">
      <alignment horizontal="center"/>
    </xf>
    <xf numFmtId="0" fontId="5" fillId="2" borderId="10" applyAlignment="1" pivotButton="0" quotePrefix="0" xfId="0">
      <alignment horizontal="center"/>
    </xf>
    <xf numFmtId="0" fontId="7" fillId="2" borderId="0" applyAlignment="1" pivotButton="0" quotePrefix="0" xfId="0">
      <alignment wrapText="1"/>
    </xf>
    <xf numFmtId="0" fontId="8" fillId="7" borderId="34" applyAlignment="1" pivotButton="0" quotePrefix="0" xfId="0">
      <alignment horizontal="center" vertical="center" wrapText="1"/>
    </xf>
    <xf numFmtId="0" fontId="8" fillId="7" borderId="35" applyAlignment="1" pivotButton="0" quotePrefix="0" xfId="0">
      <alignment horizontal="center" vertical="center" wrapText="1"/>
    </xf>
    <xf numFmtId="0" fontId="8" fillId="7" borderId="14" applyAlignment="1" pivotButton="0" quotePrefix="0" xfId="0">
      <alignment horizontal="center" vertical="center"/>
    </xf>
    <xf numFmtId="0" fontId="3" fillId="2" borderId="14" applyAlignment="1" pivotButton="0" quotePrefix="0" xfId="0">
      <alignment horizontal="center" vertical="center"/>
    </xf>
    <xf numFmtId="0" fontId="3" fillId="6" borderId="4" applyAlignment="1" pivotButton="0" quotePrefix="0" xfId="0">
      <alignment horizontal="center" vertical="center"/>
    </xf>
    <xf numFmtId="0" fontId="3" fillId="6" borderId="9" applyAlignment="1" pivotButton="0" quotePrefix="0" xfId="0">
      <alignment horizontal="center" vertical="center"/>
    </xf>
    <xf numFmtId="0" fontId="3" fillId="6" borderId="5" applyAlignment="1" pivotButton="0" quotePrefix="0" xfId="0">
      <alignment horizontal="center" vertical="center"/>
    </xf>
    <xf numFmtId="0" fontId="3" fillId="6" borderId="7" applyAlignment="1" pivotButton="0" quotePrefix="0" xfId="0">
      <alignment horizontal="center" vertical="center"/>
    </xf>
    <xf numFmtId="0" fontId="3" fillId="6" borderId="10" applyAlignment="1" pivotButton="0" quotePrefix="0" xfId="0">
      <alignment horizontal="center" vertical="center"/>
    </xf>
    <xf numFmtId="0" fontId="3" fillId="6" borderId="0" applyAlignment="1" pivotButton="0" quotePrefix="0" xfId="0">
      <alignment horizontal="center" vertical="center"/>
    </xf>
    <xf numFmtId="0" fontId="3" fillId="6" borderId="30" applyAlignment="1" pivotButton="0" quotePrefix="0" xfId="0">
      <alignment horizontal="center" vertical="center"/>
    </xf>
    <xf numFmtId="0" fontId="2" fillId="2" borderId="0" applyAlignment="1" pivotButton="0" quotePrefix="0" xfId="0">
      <alignment horizontal="center" vertical="center"/>
    </xf>
    <xf numFmtId="0" fontId="9" fillId="5" borderId="12" applyAlignment="1" pivotButton="0" quotePrefix="0" xfId="0">
      <alignment horizontal="center" vertical="center" wrapText="1"/>
    </xf>
    <xf numFmtId="0" fontId="9" fillId="5" borderId="13" applyAlignment="1" pivotButton="0" quotePrefix="0" xfId="0">
      <alignment horizontal="center" vertical="center" wrapText="1"/>
    </xf>
    <xf numFmtId="0" fontId="9" fillId="5" borderId="4" applyAlignment="1" pivotButton="0" quotePrefix="0" xfId="0">
      <alignment horizontal="center" vertical="center" wrapText="1"/>
    </xf>
    <xf numFmtId="0" fontId="9" fillId="5" borderId="26" applyAlignment="1" pivotButton="0" quotePrefix="0" xfId="0">
      <alignment horizontal="center" vertical="center" wrapText="1"/>
    </xf>
    <xf numFmtId="0" fontId="2" fillId="4" borderId="0" applyAlignment="1" pivotButton="0" quotePrefix="0" xfId="0">
      <alignment horizontal="center" vertical="center"/>
    </xf>
    <xf numFmtId="0" fontId="6" fillId="4" borderId="0" applyAlignment="1" pivotButton="0" quotePrefix="0" xfId="0">
      <alignment horizontal="center" vertical="center"/>
    </xf>
    <xf numFmtId="0" fontId="9" fillId="5" borderId="13" applyAlignment="1" pivotButton="0" quotePrefix="0" xfId="0">
      <alignment horizontal="center" vertical="center" wrapText="1"/>
    </xf>
    <xf numFmtId="0" fontId="7" fillId="6" borderId="12" applyAlignment="1" pivotButton="0" quotePrefix="0" xfId="0">
      <alignment horizontal="center" vertical="center" wrapText="1"/>
    </xf>
    <xf numFmtId="0" fontId="9" fillId="5" borderId="6" applyAlignment="1" pivotButton="0" quotePrefix="0" xfId="0">
      <alignment horizontal="center" vertical="center" wrapText="1"/>
    </xf>
    <xf numFmtId="0" fontId="9" fillId="5" borderId="36" applyAlignment="1" pivotButton="0" quotePrefix="0" xfId="0">
      <alignment horizontal="center" vertical="center" wrapText="1"/>
    </xf>
    <xf numFmtId="0" fontId="5" fillId="2" borderId="14" applyAlignment="1" pivotButton="0" quotePrefix="0" xfId="0">
      <alignment horizontal="center" vertical="center" wrapText="1"/>
    </xf>
    <xf numFmtId="0" fontId="14" fillId="0" borderId="14" applyAlignment="1" pivotButton="0" quotePrefix="0" xfId="0">
      <alignment horizontal="center" vertical="center" wrapText="1"/>
    </xf>
    <xf numFmtId="0" fontId="36" fillId="0" borderId="14" applyAlignment="1" pivotButton="0" quotePrefix="0" xfId="0">
      <alignment horizontal="center" vertical="center" wrapText="1"/>
    </xf>
    <xf numFmtId="9" fontId="14" fillId="0" borderId="14" applyAlignment="1" pivotButton="0" quotePrefix="0" xfId="0">
      <alignment horizontal="center" vertical="center" wrapText="1"/>
    </xf>
    <xf numFmtId="49" fontId="5" fillId="2" borderId="14" applyAlignment="1" pivotButton="0" quotePrefix="0" xfId="0">
      <alignment horizontal="center" vertical="center" wrapText="1"/>
    </xf>
    <xf numFmtId="49" fontId="4" fillId="2" borderId="14" applyAlignment="1" pivotButton="0" quotePrefix="1" xfId="2">
      <alignment horizontal="center" vertical="center" wrapText="1"/>
    </xf>
    <xf numFmtId="49" fontId="0" fillId="0" borderId="14" applyAlignment="1" pivotButton="0" quotePrefix="0" xfId="0">
      <alignment horizontal="center" vertical="center"/>
    </xf>
    <xf numFmtId="9" fontId="5" fillId="0" borderId="14" applyAlignment="1" pivotButton="0" quotePrefix="0" xfId="0">
      <alignment horizontal="center" vertical="center" wrapText="1"/>
    </xf>
    <xf numFmtId="9" fontId="5" fillId="0" borderId="14" applyAlignment="1" pivotButton="0" quotePrefix="0" xfId="1">
      <alignment horizontal="center" vertical="center" wrapText="1"/>
    </xf>
    <xf numFmtId="0" fontId="0" fillId="0" borderId="14" applyAlignment="1" pivotButton="0" quotePrefix="0" xfId="0">
      <alignment horizontal="center" vertical="center" wrapText="1"/>
    </xf>
    <xf numFmtId="49" fontId="4" fillId="2" borderId="14" applyAlignment="1" pivotButton="0" quotePrefix="0" xfId="2">
      <alignment horizontal="center" vertical="center" wrapText="1"/>
    </xf>
    <xf numFmtId="49" fontId="5" fillId="0" borderId="14" applyAlignment="1" pivotButton="0" quotePrefix="0" xfId="0">
      <alignment horizontal="center" vertical="center" wrapText="1"/>
    </xf>
    <xf numFmtId="0" fontId="14" fillId="2" borderId="14" applyAlignment="1" pivotButton="0" quotePrefix="0" xfId="0">
      <alignment horizontal="center" vertical="center" wrapText="1"/>
    </xf>
    <xf numFmtId="49" fontId="14" fillId="0" borderId="14" applyAlignment="1" pivotButton="0" quotePrefix="0" xfId="0">
      <alignment horizontal="center" vertical="center" wrapText="1"/>
    </xf>
    <xf numFmtId="49" fontId="4" fillId="0" borderId="14" applyAlignment="1" pivotButton="0" quotePrefix="0" xfId="2">
      <alignment horizontal="center" vertical="center" wrapText="1"/>
    </xf>
    <xf numFmtId="9" fontId="5" fillId="2" borderId="14" applyAlignment="1" pivotButton="0" quotePrefix="0" xfId="0">
      <alignment horizontal="center" vertical="center" wrapText="1"/>
    </xf>
    <xf numFmtId="9" fontId="5" fillId="2" borderId="14" applyAlignment="1" pivotButton="0" quotePrefix="0" xfId="1">
      <alignment horizontal="center" vertical="center" wrapText="1"/>
    </xf>
    <xf numFmtId="9" fontId="14" fillId="2" borderId="14" applyAlignment="1" pivotButton="0" quotePrefix="0" xfId="0">
      <alignment horizontal="center" vertical="center" wrapText="1"/>
    </xf>
    <xf numFmtId="0" fontId="7" fillId="2" borderId="11" applyAlignment="1" pivotButton="0" quotePrefix="0" xfId="0">
      <alignment vertical="center" wrapText="1"/>
    </xf>
    <xf numFmtId="0" fontId="12" fillId="0" borderId="11" applyAlignment="1" pivotButton="0" quotePrefix="0" xfId="0">
      <alignment horizontal="center" vertical="center" wrapText="1"/>
    </xf>
    <xf numFmtId="0" fontId="7" fillId="2" borderId="11" applyAlignment="1" pivotButton="0" quotePrefix="0" xfId="0">
      <alignment horizontal="center" vertical="center" wrapText="1"/>
    </xf>
    <xf numFmtId="49" fontId="7" fillId="2" borderId="11" applyAlignment="1" pivotButton="0" quotePrefix="0" xfId="0">
      <alignment horizontal="center" vertical="center" wrapText="1"/>
    </xf>
    <xf numFmtId="0" fontId="7" fillId="0" borderId="11" applyAlignment="1" pivotButton="0" quotePrefix="0" xfId="0">
      <alignment horizontal="center" vertical="center" wrapText="1"/>
    </xf>
    <xf numFmtId="9" fontId="7" fillId="0" borderId="10" applyAlignment="1" pivotButton="0" quotePrefix="0" xfId="1">
      <alignment horizontal="center" vertical="center" wrapText="1"/>
    </xf>
    <xf numFmtId="0" fontId="13" fillId="2" borderId="27" applyAlignment="1" pivotButton="0" quotePrefix="1" xfId="2">
      <alignment horizontal="left" vertical="top" wrapText="1"/>
    </xf>
    <xf numFmtId="0" fontId="7" fillId="2" borderId="1" applyAlignment="1" pivotButton="0" quotePrefix="0" xfId="0">
      <alignment vertical="center" wrapText="1"/>
    </xf>
    <xf numFmtId="0" fontId="12" fillId="0" borderId="1" applyAlignment="1" pivotButton="0" quotePrefix="0" xfId="0">
      <alignment horizontal="center" vertical="center" wrapText="1"/>
    </xf>
    <xf numFmtId="0" fontId="7" fillId="2" borderId="1" applyAlignment="1" pivotButton="0" quotePrefix="0" xfId="0">
      <alignment horizontal="center" vertical="center" wrapText="1"/>
    </xf>
    <xf numFmtId="49" fontId="7" fillId="2" borderId="1" applyAlignment="1" pivotButton="0" quotePrefix="0" xfId="0">
      <alignment horizontal="center" vertical="center" wrapText="1"/>
    </xf>
    <xf numFmtId="0" fontId="7" fillId="0" borderId="1" applyAlignment="1" pivotButton="0" quotePrefix="0" xfId="0">
      <alignment horizontal="center" vertical="center" wrapText="1"/>
    </xf>
    <xf numFmtId="9" fontId="7" fillId="2" borderId="8" applyAlignment="1" pivotButton="0" quotePrefix="0" xfId="1">
      <alignment horizontal="center" vertical="center"/>
    </xf>
    <xf numFmtId="0" fontId="13" fillId="2" borderId="28" applyAlignment="1" pivotButton="0" quotePrefix="1" xfId="2">
      <alignment horizontal="left" vertical="top" wrapText="1"/>
    </xf>
    <xf numFmtId="9" fontId="7" fillId="2" borderId="8" applyAlignment="1" pivotButton="0" quotePrefix="0" xfId="1">
      <alignment horizontal="center" vertical="center" wrapText="1"/>
    </xf>
    <xf numFmtId="0" fontId="12" fillId="2" borderId="1" applyAlignment="1" pivotButton="0" quotePrefix="0" xfId="0">
      <alignment horizontal="center" vertical="center" wrapText="1"/>
    </xf>
    <xf numFmtId="0" fontId="7" fillId="2" borderId="1" applyAlignment="1" pivotButton="0" quotePrefix="0" xfId="0">
      <alignment horizontal="center" vertical="top" wrapText="1"/>
    </xf>
    <xf numFmtId="0" fontId="13" fillId="2" borderId="28" applyAlignment="1" pivotButton="0" quotePrefix="1" xfId="2">
      <alignment horizontal="left" vertical="top"/>
    </xf>
    <xf numFmtId="0" fontId="7" fillId="2" borderId="8" applyAlignment="1" pivotButton="0" quotePrefix="0" xfId="1">
      <alignment horizontal="center" vertical="center"/>
    </xf>
    <xf numFmtId="0" fontId="7" fillId="2" borderId="8" applyAlignment="1" pivotButton="0" quotePrefix="0" xfId="0">
      <alignment horizontal="center" vertical="center"/>
    </xf>
    <xf numFmtId="9" fontId="7" fillId="2" borderId="8" applyAlignment="1" pivotButton="0" quotePrefix="0" xfId="0">
      <alignment horizontal="center" vertical="center"/>
    </xf>
    <xf numFmtId="9" fontId="7" fillId="0" borderId="8" applyAlignment="1" pivotButton="0" quotePrefix="0" xfId="1">
      <alignment horizontal="center" vertical="center"/>
    </xf>
    <xf numFmtId="49" fontId="3" fillId="2" borderId="1" applyAlignment="1" pivotButton="0" quotePrefix="0" xfId="0">
      <alignment horizontal="center" vertical="center" wrapText="1"/>
    </xf>
    <xf numFmtId="49" fontId="11" fillId="0" borderId="1" applyAlignment="1" pivotButton="0" quotePrefix="0" xfId="0">
      <alignment horizontal="center" vertical="center" wrapText="1"/>
    </xf>
    <xf numFmtId="0" fontId="13" fillId="0" borderId="28" applyAlignment="1" pivotButton="0" quotePrefix="1" xfId="2">
      <alignment horizontal="left" vertical="top"/>
    </xf>
    <xf numFmtId="164" fontId="7" fillId="2" borderId="8" applyAlignment="1" pivotButton="0" quotePrefix="0" xfId="1">
      <alignment horizontal="center" vertical="center"/>
    </xf>
    <xf numFmtId="1" fontId="7" fillId="2" borderId="8" applyAlignment="1" pivotButton="0" quotePrefix="0" xfId="1">
      <alignment horizontal="center" vertical="center"/>
    </xf>
    <xf numFmtId="9" fontId="7" fillId="0" borderId="8" applyAlignment="1" pivotButton="0" quotePrefix="0" xfId="0">
      <alignment horizontal="center" vertical="center"/>
    </xf>
    <xf numFmtId="0" fontId="13" fillId="0" borderId="28" applyAlignment="1" pivotButton="0" quotePrefix="1" xfId="2">
      <alignment horizontal="left" vertical="top"/>
    </xf>
    <xf numFmtId="0" fontId="13" fillId="0" borderId="29" applyAlignment="1" pivotButton="0" quotePrefix="1" xfId="2">
      <alignment horizontal="left" vertical="top"/>
    </xf>
    <xf numFmtId="0" fontId="5" fillId="2" borderId="0" applyAlignment="1" pivotButton="0" quotePrefix="0" xfId="0">
      <alignment horizontal="center" vertical="center"/>
    </xf>
    <xf numFmtId="0" fontId="19" fillId="2" borderId="0" applyAlignment="1" pivotButton="0" quotePrefix="0" xfId="0">
      <alignment horizontal="center" wrapText="1"/>
    </xf>
    <xf numFmtId="0" fontId="20" fillId="2" borderId="0" applyAlignment="1" pivotButton="0" quotePrefix="0" xfId="0">
      <alignment horizontal="right" vertical="center" wrapText="1"/>
    </xf>
    <xf numFmtId="0" fontId="7" fillId="4" borderId="0" pivotButton="0" quotePrefix="0" xfId="0"/>
    <xf numFmtId="0" fontId="3" fillId="4" borderId="0" applyAlignment="1" pivotButton="0" quotePrefix="0" xfId="0">
      <alignment horizontal="center" vertical="center"/>
    </xf>
    <xf numFmtId="0" fontId="7" fillId="4" borderId="0" applyAlignment="1" pivotButton="0" quotePrefix="0" xfId="0">
      <alignment vertical="center"/>
    </xf>
    <xf numFmtId="0" fontId="7" fillId="4" borderId="0" applyAlignment="1" pivotButton="0" quotePrefix="0" xfId="0">
      <alignment horizontal="center" vertical="center"/>
    </xf>
    <xf numFmtId="0" fontId="5" fillId="4" borderId="0" applyAlignment="1" pivotButton="0" quotePrefix="0" xfId="0">
      <alignment horizontal="center" vertical="top"/>
    </xf>
    <xf numFmtId="0" fontId="10" fillId="3" borderId="0" applyAlignment="1" pivotButton="0" quotePrefix="0" xfId="0">
      <alignment horizontal="left" vertical="top"/>
    </xf>
    <xf numFmtId="0" fontId="23" fillId="4" borderId="0" applyAlignment="1" pivotButton="0" quotePrefix="0" xfId="0">
      <alignment vertical="center"/>
    </xf>
    <xf numFmtId="0" fontId="5" fillId="4" borderId="0" applyAlignment="1" pivotButton="0" quotePrefix="0" xfId="0">
      <alignment vertical="center"/>
    </xf>
    <xf numFmtId="0" fontId="24" fillId="2" borderId="0" applyAlignment="1" pivotButton="0" quotePrefix="0" xfId="2">
      <alignment horizontal="center" vertical="center"/>
    </xf>
    <xf numFmtId="0" fontId="5" fillId="2" borderId="0" applyAlignment="1" pivotButton="0" quotePrefix="0" xfId="0">
      <alignment vertical="center"/>
    </xf>
    <xf numFmtId="0" fontId="23" fillId="2" borderId="0" applyAlignment="1" pivotButton="0" quotePrefix="0" xfId="0">
      <alignment vertical="center"/>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7" fillId="2" borderId="2" applyAlignment="1" pivotButton="0" quotePrefix="0" xfId="0">
      <alignment horizontal="center" vertical="center" wrapText="1"/>
    </xf>
    <xf numFmtId="0" fontId="23" fillId="2" borderId="0" applyAlignment="1" pivotButton="0" quotePrefix="0" xfId="0">
      <alignment horizontal="left" vertical="center"/>
    </xf>
    <xf numFmtId="0" fontId="5" fillId="2" borderId="6" applyAlignment="1" pivotButton="0" quotePrefix="0" xfId="0">
      <alignment horizontal="center" vertical="center"/>
    </xf>
    <xf numFmtId="0" fontId="5" fillId="2" borderId="30" applyAlignment="1" pivotButton="0" quotePrefix="0" xfId="0">
      <alignment horizontal="center" vertical="center"/>
    </xf>
    <xf numFmtId="0" fontId="21" fillId="2" borderId="4" applyAlignment="1" pivotButton="0" quotePrefix="0" xfId="0">
      <alignment horizontal="center" vertical="center" wrapText="1"/>
    </xf>
    <xf numFmtId="0" fontId="21" fillId="2" borderId="9" applyAlignment="1" pivotButton="0" quotePrefix="0" xfId="0">
      <alignment horizontal="center" vertical="center" wrapText="1"/>
    </xf>
    <xf numFmtId="0" fontId="21" fillId="2" borderId="5" applyAlignment="1" pivotButton="0" quotePrefix="0" xfId="0">
      <alignment horizontal="center" vertical="center" wrapText="1"/>
    </xf>
    <xf numFmtId="0" fontId="5" fillId="2" borderId="7" applyAlignment="1" pivotButton="0" quotePrefix="0" xfId="0">
      <alignment horizontal="center" vertical="center"/>
    </xf>
    <xf numFmtId="0" fontId="5" fillId="2" borderId="31" applyAlignment="1" pivotButton="0" quotePrefix="0" xfId="0">
      <alignment horizontal="center" vertical="center"/>
    </xf>
    <xf numFmtId="0" fontId="21" fillId="2" borderId="7" applyAlignment="1" pivotButton="0" quotePrefix="0" xfId="0">
      <alignment horizontal="center" vertical="center" wrapText="1"/>
    </xf>
    <xf numFmtId="0" fontId="21" fillId="2" borderId="10" applyAlignment="1" pivotButton="0" quotePrefix="0" xfId="0">
      <alignment horizontal="center" vertical="center" wrapText="1"/>
    </xf>
    <xf numFmtId="0" fontId="21" fillId="2" borderId="31" applyAlignment="1" pivotButton="0" quotePrefix="0" xfId="0">
      <alignment horizontal="center" vertical="center" wrapText="1"/>
    </xf>
    <xf numFmtId="0" fontId="5" fillId="2" borderId="9" applyAlignment="1" pivotButton="0" quotePrefix="0" xfId="0">
      <alignment horizontal="center" vertical="center"/>
    </xf>
    <xf numFmtId="0" fontId="25" fillId="6" borderId="32" applyAlignment="1" pivotButton="0" quotePrefix="0" xfId="0">
      <alignment horizontal="center" vertical="center"/>
    </xf>
    <xf numFmtId="0" fontId="8" fillId="5" borderId="1" applyAlignment="1" pivotButton="0" quotePrefix="0" xfId="0">
      <alignment horizontal="center" vertical="center" wrapText="1"/>
    </xf>
    <xf numFmtId="0" fontId="3" fillId="2" borderId="1" applyAlignment="1" pivotButton="0" quotePrefix="0" xfId="0">
      <alignment horizontal="left" vertical="center" wrapText="1"/>
    </xf>
    <xf numFmtId="0" fontId="8" fillId="5" borderId="1" applyAlignment="1" pivotButton="0" quotePrefix="0" xfId="0">
      <alignment horizontal="center" vertical="center"/>
    </xf>
    <xf numFmtId="0" fontId="3" fillId="2" borderId="1" applyAlignment="1" pivotButton="0" quotePrefix="0" xfId="0">
      <alignment horizontal="left" vertical="center"/>
    </xf>
    <xf numFmtId="0" fontId="5" fillId="2" borderId="1" applyAlignment="1" pivotButton="0" quotePrefix="0" xfId="0">
      <alignment horizontal="left" vertical="center"/>
    </xf>
    <xf numFmtId="0" fontId="5" fillId="2" borderId="3" applyAlignment="1" pivotButton="0" quotePrefix="0" xfId="0">
      <alignment horizontal="center" vertical="center"/>
    </xf>
    <xf numFmtId="0" fontId="5" fillId="2" borderId="1" applyAlignment="1" pivotButton="0" quotePrefix="0" xfId="0">
      <alignment horizontal="center" vertical="center"/>
    </xf>
    <xf numFmtId="0" fontId="5" fillId="2" borderId="2" applyAlignment="1" pivotButton="0" quotePrefix="0" xfId="0">
      <alignment horizontal="center" vertical="center"/>
    </xf>
    <xf numFmtId="0" fontId="8" fillId="7" borderId="1" applyAlignment="1" pivotButton="0" quotePrefix="0" xfId="0">
      <alignment horizontal="center" vertical="center"/>
    </xf>
    <xf numFmtId="0" fontId="8" fillId="2" borderId="2" applyAlignment="1" pivotButton="0" quotePrefix="0" xfId="0">
      <alignment horizontal="center" vertical="center" wrapText="1"/>
    </xf>
    <xf numFmtId="0" fontId="8" fillId="2" borderId="8" applyAlignment="1" pivotButton="0" quotePrefix="0" xfId="0">
      <alignment horizontal="center" vertical="center" wrapText="1"/>
    </xf>
    <xf numFmtId="0" fontId="8" fillId="2" borderId="3" applyAlignment="1" pivotButton="0" quotePrefix="0" xfId="0">
      <alignment horizontal="center" vertical="center" wrapText="1"/>
    </xf>
    <xf numFmtId="0" fontId="3" fillId="2" borderId="2" applyAlignment="1" pivotButton="0" quotePrefix="0" xfId="0">
      <alignment horizontal="center" vertical="center" wrapText="1"/>
    </xf>
    <xf numFmtId="0" fontId="3" fillId="2" borderId="3" applyAlignment="1" pivotButton="0" quotePrefix="0" xfId="0">
      <alignment horizontal="center" vertical="center" wrapText="1"/>
    </xf>
    <xf numFmtId="9" fontId="3" fillId="2" borderId="1" applyAlignment="1" pivotButton="0" quotePrefix="0" xfId="1">
      <alignment horizontal="center" vertical="center"/>
    </xf>
    <xf numFmtId="0" fontId="25" fillId="2" borderId="0" applyAlignment="1" pivotButton="0" quotePrefix="0" xfId="0">
      <alignment horizontal="center" vertical="center"/>
    </xf>
    <xf numFmtId="0" fontId="3" fillId="2" borderId="8" applyAlignment="1" pivotButton="0" quotePrefix="0" xfId="0">
      <alignment horizontal="center" vertical="center" wrapText="1"/>
    </xf>
    <xf numFmtId="0" fontId="8" fillId="5" borderId="4" applyAlignment="1" pivotButton="0" quotePrefix="0" xfId="0">
      <alignment horizontal="center" vertical="center"/>
    </xf>
    <xf numFmtId="0" fontId="8" fillId="5" borderId="5" applyAlignment="1" pivotButton="0" quotePrefix="0" xfId="0">
      <alignment horizontal="center" vertical="center"/>
    </xf>
    <xf numFmtId="9" fontId="3" fillId="2" borderId="4" applyAlignment="1" pivotButton="0" quotePrefix="0" xfId="1">
      <alignment horizontal="center" vertical="center"/>
    </xf>
    <xf numFmtId="9" fontId="3" fillId="2" borderId="5" applyAlignment="1" pivotButton="0" quotePrefix="0" xfId="1">
      <alignment horizontal="center" vertical="center"/>
    </xf>
    <xf numFmtId="0" fontId="3" fillId="2" borderId="2" applyAlignment="1" pivotButton="0" quotePrefix="0" xfId="0">
      <alignment horizontal="center" vertical="center"/>
    </xf>
    <xf numFmtId="0" fontId="3" fillId="2" borderId="8" applyAlignment="1" pivotButton="0" quotePrefix="0" xfId="0">
      <alignment horizontal="center" vertical="center"/>
    </xf>
    <xf numFmtId="0" fontId="3" fillId="2" borderId="3" applyAlignment="1" pivotButton="0" quotePrefix="0" xfId="0">
      <alignment horizontal="center" vertical="center"/>
    </xf>
    <xf numFmtId="0" fontId="8" fillId="5" borderId="7" applyAlignment="1" pivotButton="0" quotePrefix="0" xfId="0">
      <alignment horizontal="center" vertical="center"/>
    </xf>
    <xf numFmtId="0" fontId="8" fillId="5" borderId="31" applyAlignment="1" pivotButton="0" quotePrefix="0" xfId="0">
      <alignment horizontal="center" vertical="center"/>
    </xf>
    <xf numFmtId="9" fontId="3" fillId="2" borderId="7" applyAlignment="1" pivotButton="0" quotePrefix="0" xfId="1">
      <alignment horizontal="center" vertical="center"/>
    </xf>
    <xf numFmtId="9" fontId="3" fillId="2" borderId="31" applyAlignment="1" pivotButton="0" quotePrefix="0" xfId="1">
      <alignment horizontal="center" vertical="center"/>
    </xf>
    <xf numFmtId="0" fontId="3" fillId="2" borderId="4" applyAlignment="1" pivotButton="0" quotePrefix="0" xfId="0">
      <alignment horizontal="center" vertical="center"/>
    </xf>
    <xf numFmtId="0" fontId="3" fillId="2" borderId="9" applyAlignment="1" pivotButton="0" quotePrefix="0" xfId="0">
      <alignment horizontal="center" vertical="center"/>
    </xf>
    <xf numFmtId="0" fontId="3" fillId="2" borderId="5" applyAlignment="1" pivotButton="0" quotePrefix="0" xfId="0">
      <alignment horizontal="center" vertical="center"/>
    </xf>
    <xf numFmtId="0" fontId="8" fillId="5" borderId="4" applyAlignment="1" pivotButton="0" quotePrefix="0" xfId="0">
      <alignment horizontal="center" vertical="center" wrapText="1"/>
    </xf>
    <xf numFmtId="0" fontId="8" fillId="5" borderId="5" applyAlignment="1" pivotButton="0" quotePrefix="0" xfId="0">
      <alignment horizontal="center" vertical="center" wrapText="1"/>
    </xf>
    <xf numFmtId="0" fontId="8" fillId="5" borderId="2" applyAlignment="1" pivotButton="0" quotePrefix="0" xfId="0">
      <alignment horizontal="center" vertical="center"/>
    </xf>
    <xf numFmtId="0" fontId="8" fillId="5" borderId="8" applyAlignment="1" pivotButton="0" quotePrefix="0" xfId="0">
      <alignment horizontal="center" vertical="center"/>
    </xf>
    <xf numFmtId="0" fontId="8" fillId="5" borderId="3" applyAlignment="1" pivotButton="0" quotePrefix="0" xfId="0">
      <alignment horizontal="center" vertical="center"/>
    </xf>
    <xf numFmtId="0" fontId="8" fillId="5" borderId="6" applyAlignment="1" pivotButton="0" quotePrefix="0" xfId="0">
      <alignment horizontal="center" vertical="center"/>
    </xf>
    <xf numFmtId="0" fontId="8" fillId="5" borderId="30" applyAlignment="1" pivotButton="0" quotePrefix="0" xfId="0">
      <alignment horizontal="center" vertical="center"/>
    </xf>
    <xf numFmtId="0" fontId="3" fillId="2" borderId="6" applyAlignment="1" pivotButton="0" quotePrefix="0" xfId="0">
      <alignment horizontal="center" vertical="center"/>
    </xf>
    <xf numFmtId="0" fontId="3" fillId="2" borderId="0" applyAlignment="1" pivotButton="0" quotePrefix="0" xfId="0">
      <alignment horizontal="center" vertical="center"/>
    </xf>
    <xf numFmtId="0" fontId="3" fillId="2" borderId="30" applyAlignment="1" pivotButton="0" quotePrefix="0" xfId="0">
      <alignment horizontal="center" vertical="center"/>
    </xf>
    <xf numFmtId="0" fontId="8" fillId="5" borderId="6" applyAlignment="1" pivotButton="0" quotePrefix="0" xfId="0">
      <alignment horizontal="center" vertical="center" wrapText="1"/>
    </xf>
    <xf numFmtId="0" fontId="8" fillId="5" borderId="30" applyAlignment="1" pivotButton="0" quotePrefix="0" xfId="0">
      <alignment horizontal="center" vertical="center" wrapText="1"/>
    </xf>
    <xf numFmtId="0" fontId="3" fillId="2" borderId="1" applyAlignment="1" pivotButton="0" quotePrefix="0" xfId="0">
      <alignment horizontal="center" vertical="center"/>
    </xf>
    <xf numFmtId="0" fontId="3" fillId="2" borderId="7" applyAlignment="1" pivotButton="0" quotePrefix="0" xfId="0">
      <alignment horizontal="center" vertical="center"/>
    </xf>
    <xf numFmtId="0" fontId="3" fillId="2" borderId="10" applyAlignment="1" pivotButton="0" quotePrefix="0" xfId="0">
      <alignment horizontal="center" vertical="center"/>
    </xf>
    <xf numFmtId="0" fontId="3" fillId="2" borderId="31" applyAlignment="1" pivotButton="0" quotePrefix="0" xfId="0">
      <alignment horizontal="center" vertical="center"/>
    </xf>
    <xf numFmtId="0" fontId="8" fillId="5" borderId="7" applyAlignment="1" pivotButton="0" quotePrefix="0" xfId="0">
      <alignment horizontal="center" vertical="center" wrapText="1"/>
    </xf>
    <xf numFmtId="0" fontId="8" fillId="5" borderId="31" applyAlignment="1" pivotButton="0" quotePrefix="0" xfId="0">
      <alignment horizontal="center" vertical="center" wrapText="1"/>
    </xf>
    <xf numFmtId="9" fontId="3" fillId="9" borderId="1" applyAlignment="1" pivotButton="0" quotePrefix="0" xfId="0">
      <alignment horizontal="center" vertical="center"/>
    </xf>
    <xf numFmtId="9" fontId="3" fillId="10" borderId="1" applyAlignment="1" pivotButton="0" quotePrefix="0" xfId="0">
      <alignment horizontal="center" vertical="center"/>
    </xf>
    <xf numFmtId="9" fontId="3" fillId="11" borderId="1" applyAlignment="1" pivotButton="0" quotePrefix="0" xfId="0">
      <alignment horizontal="center" vertical="center"/>
    </xf>
    <xf numFmtId="0" fontId="3" fillId="12" borderId="1" applyAlignment="1" pivotButton="0" quotePrefix="0" xfId="0">
      <alignment horizontal="center" vertical="center" wrapText="1"/>
    </xf>
    <xf numFmtId="0" fontId="26" fillId="2" borderId="1" applyAlignment="1" pivotButton="0" quotePrefix="0" xfId="0">
      <alignment horizontal="center" vertical="center" wrapText="1"/>
    </xf>
    <xf numFmtId="0" fontId="8" fillId="5" borderId="9" applyAlignment="1" pivotButton="0" quotePrefix="0" xfId="0">
      <alignment horizontal="center" vertical="center" wrapText="1"/>
    </xf>
    <xf numFmtId="0" fontId="3" fillId="2" borderId="1" applyAlignment="1" pivotButton="0" quotePrefix="0" xfId="0">
      <alignment horizontal="center" vertical="center"/>
    </xf>
    <xf numFmtId="0" fontId="8" fillId="5" borderId="10" applyAlignment="1" pivotButton="0" quotePrefix="0" xfId="0">
      <alignment horizontal="center" vertical="center" wrapText="1"/>
    </xf>
    <xf numFmtId="0" fontId="8" fillId="2" borderId="0" applyAlignment="1" pivotButton="0" quotePrefix="0" xfId="0">
      <alignment horizontal="center" vertical="center"/>
    </xf>
    <xf numFmtId="0" fontId="8" fillId="7" borderId="12" applyAlignment="1" pivotButton="0" quotePrefix="0" xfId="0">
      <alignment horizontal="center" vertical="center"/>
    </xf>
    <xf numFmtId="0" fontId="3" fillId="6" borderId="5" applyAlignment="1" pivotButton="0" quotePrefix="0" xfId="0">
      <alignment horizontal="left" vertical="center" wrapText="1"/>
    </xf>
    <xf numFmtId="0" fontId="5" fillId="6" borderId="12" applyAlignment="1" pivotButton="0" quotePrefix="0" xfId="0">
      <alignment horizontal="left" vertical="center" wrapText="1"/>
    </xf>
    <xf numFmtId="0" fontId="11" fillId="2" borderId="31" applyAlignment="1" pivotButton="0" quotePrefix="0" xfId="0">
      <alignment horizontal="left" vertical="top" wrapText="1"/>
    </xf>
    <xf numFmtId="0" fontId="14" fillId="2" borderId="11" applyAlignment="1" pivotButton="0" quotePrefix="0" xfId="0">
      <alignment horizontal="left" vertical="top"/>
    </xf>
    <xf numFmtId="0" fontId="14" fillId="2" borderId="3" applyAlignment="1" pivotButton="0" quotePrefix="0" xfId="0">
      <alignment horizontal="left" vertical="top"/>
    </xf>
    <xf numFmtId="0" fontId="14" fillId="2" borderId="1" applyAlignment="1" pivotButton="0" quotePrefix="0" xfId="0">
      <alignment horizontal="left" vertical="top"/>
    </xf>
    <xf numFmtId="0" fontId="14" fillId="2" borderId="5" applyAlignment="1" pivotButton="0" quotePrefix="0" xfId="0">
      <alignment horizontal="left" vertical="top"/>
    </xf>
    <xf numFmtId="0" fontId="14" fillId="2" borderId="12" applyAlignment="1" pivotButton="0" quotePrefix="0" xfId="0">
      <alignment horizontal="left" vertical="top"/>
    </xf>
    <xf numFmtId="0" fontId="3" fillId="6" borderId="30" applyAlignment="1" pivotButton="0" quotePrefix="0" xfId="0">
      <alignment horizontal="left" vertical="center" wrapText="1"/>
    </xf>
    <xf numFmtId="0" fontId="5" fillId="6" borderId="13" applyAlignment="1" pivotButton="0" quotePrefix="0" xfId="0">
      <alignment horizontal="left" vertical="center" wrapText="1"/>
    </xf>
    <xf numFmtId="0" fontId="5" fillId="2" borderId="31" applyAlignment="1" pivotButton="0" quotePrefix="0" xfId="0">
      <alignment horizontal="justify" vertical="top" wrapText="1"/>
    </xf>
    <xf numFmtId="0" fontId="5" fillId="2" borderId="11" applyAlignment="1" pivotButton="0" quotePrefix="0" xfId="0">
      <alignment horizontal="justify" vertical="top"/>
    </xf>
    <xf numFmtId="0" fontId="5" fillId="2" borderId="3" applyAlignment="1" pivotButton="0" quotePrefix="0" xfId="0">
      <alignment horizontal="justify" vertical="top"/>
    </xf>
    <xf numFmtId="0" fontId="5" fillId="2" borderId="1" applyAlignment="1" pivotButton="0" quotePrefix="0" xfId="0">
      <alignment horizontal="justify" vertical="top"/>
    </xf>
    <xf numFmtId="0" fontId="5" fillId="2" borderId="5" applyAlignment="1" pivotButton="0" quotePrefix="0" xfId="0">
      <alignment horizontal="justify" vertical="top"/>
    </xf>
    <xf numFmtId="0" fontId="5" fillId="2" borderId="12" applyAlignment="1" pivotButton="0" quotePrefix="0" xfId="0">
      <alignment horizontal="justify" vertical="top"/>
    </xf>
    <xf numFmtId="0" fontId="5" fillId="2" borderId="30" applyAlignment="1" pivotButton="0" quotePrefix="0" xfId="0">
      <alignment horizontal="justify" vertical="top"/>
    </xf>
    <xf numFmtId="0" fontId="5" fillId="2" borderId="13" applyAlignment="1" pivotButton="0" quotePrefix="0" xfId="0">
      <alignment horizontal="justify" vertical="top"/>
    </xf>
    <xf numFmtId="0" fontId="5" fillId="2" borderId="31" applyAlignment="1" pivotButton="0" quotePrefix="0" xfId="0">
      <alignment horizontal="justify" vertical="top"/>
    </xf>
    <xf numFmtId="0" fontId="23" fillId="2" borderId="0" applyAlignment="1" pivotButton="0" quotePrefix="0" xfId="0">
      <alignment horizontal="center" vertical="center"/>
    </xf>
    <xf numFmtId="0" fontId="8" fillId="7" borderId="7" applyAlignment="1" pivotButton="0" quotePrefix="0" xfId="0">
      <alignment horizontal="center" vertical="center"/>
    </xf>
    <xf numFmtId="0" fontId="8" fillId="7" borderId="10" applyAlignment="1" pivotButton="0" quotePrefix="0" xfId="0">
      <alignment horizontal="center" vertical="center"/>
    </xf>
    <xf numFmtId="0" fontId="8" fillId="7" borderId="31" applyAlignment="1" pivotButton="0" quotePrefix="0" xfId="0">
      <alignment horizontal="center" vertical="center"/>
    </xf>
    <xf numFmtId="0" fontId="23" fillId="4" borderId="0" applyAlignment="1" pivotButton="0" quotePrefix="0" xfId="0">
      <alignment horizontal="center" vertical="center"/>
    </xf>
    <xf numFmtId="0" fontId="8" fillId="5" borderId="1" applyAlignment="1" pivotButton="0" quotePrefix="0" xfId="0">
      <alignment horizontal="center" vertical="center"/>
    </xf>
    <xf numFmtId="0" fontId="8" fillId="5" borderId="1" applyAlignment="1" pivotButton="0" quotePrefix="0" xfId="0">
      <alignment horizontal="center" vertical="center" wrapText="1"/>
    </xf>
    <xf numFmtId="1" fontId="23" fillId="2" borderId="0" applyAlignment="1" pivotButton="0" quotePrefix="0" xfId="0">
      <alignment horizontal="center" vertical="center"/>
    </xf>
    <xf numFmtId="0" fontId="27" fillId="2" borderId="1" applyAlignment="1" pivotButton="0" quotePrefix="0" xfId="0">
      <alignment horizontal="center" vertical="center"/>
    </xf>
    <xf numFmtId="0" fontId="28" fillId="2" borderId="1" applyAlignment="1" pivotButton="0" quotePrefix="0" xfId="0">
      <alignment horizontal="center" vertical="center"/>
    </xf>
    <xf numFmtId="0" fontId="5" fillId="3" borderId="0" pivotButton="0" quotePrefix="0" xfId="0"/>
    <xf numFmtId="0" fontId="8" fillId="8" borderId="12" applyAlignment="1" pivotButton="0" quotePrefix="0" xfId="0">
      <alignment horizontal="center" vertical="center"/>
    </xf>
    <xf numFmtId="0" fontId="23" fillId="3" borderId="0" pivotButton="0" quotePrefix="0" xfId="0"/>
    <xf numFmtId="0" fontId="8" fillId="5" borderId="32" applyAlignment="1" pivotButton="0" quotePrefix="0" xfId="0">
      <alignment horizontal="center" vertical="center" wrapText="1"/>
    </xf>
    <xf numFmtId="0" fontId="8" fillId="5" borderId="32" applyAlignment="1" pivotButton="0" quotePrefix="0" xfId="0">
      <alignment horizontal="center" vertical="center"/>
    </xf>
    <xf numFmtId="0" fontId="5" fillId="2" borderId="32" applyAlignment="1" pivotButton="0" quotePrefix="0" xfId="1">
      <alignment horizontal="center" vertical="center"/>
    </xf>
    <xf numFmtId="1" fontId="5" fillId="2" borderId="32" applyAlignment="1" pivotButton="0" quotePrefix="0" xfId="1">
      <alignment horizontal="center" vertical="center"/>
    </xf>
    <xf numFmtId="0" fontId="5" fillId="2" borderId="33" applyAlignment="1" pivotButton="0" quotePrefix="0" xfId="1">
      <alignment horizontal="center" vertical="center"/>
    </xf>
    <xf numFmtId="0" fontId="28" fillId="2" borderId="0" applyAlignment="1" pivotButton="0" quotePrefix="0" xfId="0">
      <alignment horizontal="center" vertical="center"/>
    </xf>
    <xf numFmtId="0" fontId="5" fillId="2" borderId="0" applyAlignment="1" pivotButton="0" quotePrefix="0" xfId="1">
      <alignment horizontal="center" vertical="center"/>
    </xf>
    <xf numFmtId="0" fontId="14" fillId="4" borderId="0" pivotButton="0" quotePrefix="0" xfId="0"/>
    <xf numFmtId="0" fontId="29" fillId="4" borderId="0" pivotButton="0" quotePrefix="0" xfId="0"/>
    <xf numFmtId="0" fontId="30" fillId="3" borderId="0" pivotButton="0" quotePrefix="0" xfId="0"/>
    <xf numFmtId="0" fontId="30" fillId="4" borderId="0" pivotButton="0" quotePrefix="0" xfId="0"/>
    <xf numFmtId="0" fontId="23" fillId="4" borderId="0" pivotButton="0" quotePrefix="0" xfId="0"/>
    <xf numFmtId="0" fontId="35" fillId="0" borderId="1" applyAlignment="1" pivotButton="0" quotePrefix="0" xfId="0">
      <alignment horizontal="center" vertical="center" wrapText="1"/>
    </xf>
    <xf numFmtId="0" fontId="14" fillId="2" borderId="31" applyAlignment="1" pivotButton="0" quotePrefix="0" xfId="0">
      <alignment horizontal="justify" vertical="top" wrapText="1"/>
    </xf>
    <xf numFmtId="0" fontId="7" fillId="2" borderId="1" applyAlignment="1" pivotButton="0" quotePrefix="0" xfId="0">
      <alignment horizontal="center" vertical="center" wrapText="1"/>
    </xf>
    <xf numFmtId="0" fontId="15" fillId="2" borderId="31" applyAlignment="1" pivotButton="0" quotePrefix="0" xfId="0">
      <alignment horizontal="left" vertical="top" wrapText="1"/>
    </xf>
    <xf numFmtId="0" fontId="5" fillId="2" borderId="11" applyAlignment="1" pivotButton="0" quotePrefix="0" xfId="0">
      <alignment horizontal="left" vertical="top" wrapText="1"/>
    </xf>
    <xf numFmtId="0" fontId="5" fillId="2" borderId="3" applyAlignment="1" pivotButton="0" quotePrefix="0" xfId="0">
      <alignment horizontal="left" vertical="top" wrapText="1"/>
    </xf>
    <xf numFmtId="0" fontId="5" fillId="2" borderId="1" applyAlignment="1" pivotButton="0" quotePrefix="0" xfId="0">
      <alignment horizontal="left" vertical="top" wrapText="1"/>
    </xf>
    <xf numFmtId="0" fontId="5" fillId="2" borderId="5" applyAlignment="1" pivotButton="0" quotePrefix="0" xfId="0">
      <alignment horizontal="left" vertical="top" wrapText="1"/>
    </xf>
    <xf numFmtId="0" fontId="5" fillId="2" borderId="12" applyAlignment="1" pivotButton="0" quotePrefix="0" xfId="0">
      <alignment horizontal="left" vertical="top" wrapText="1"/>
    </xf>
    <xf numFmtId="0" fontId="3" fillId="0" borderId="1" applyAlignment="1" pivotButton="0" quotePrefix="0" xfId="0">
      <alignment horizontal="center" vertical="center"/>
    </xf>
    <xf numFmtId="9" fontId="3" fillId="12" borderId="1" applyAlignment="1" pivotButton="0" quotePrefix="0" xfId="0">
      <alignment horizontal="center" vertical="center" wrapText="1"/>
    </xf>
    <xf numFmtId="0" fontId="14" fillId="2" borderId="11" applyAlignment="1" pivotButton="0" quotePrefix="0" xfId="0">
      <alignment horizontal="justify" vertical="top"/>
    </xf>
    <xf numFmtId="0" fontId="14" fillId="2" borderId="3" applyAlignment="1" pivotButton="0" quotePrefix="0" xfId="0">
      <alignment horizontal="justify" vertical="top"/>
    </xf>
    <xf numFmtId="0" fontId="14" fillId="2" borderId="1" applyAlignment="1" pivotButton="0" quotePrefix="0" xfId="0">
      <alignment horizontal="justify" vertical="top"/>
    </xf>
    <xf numFmtId="0" fontId="14" fillId="2" borderId="5" applyAlignment="1" pivotButton="0" quotePrefix="0" xfId="0">
      <alignment horizontal="justify" vertical="top"/>
    </xf>
    <xf numFmtId="0" fontId="14" fillId="2" borderId="12" applyAlignment="1" pivotButton="0" quotePrefix="0" xfId="0">
      <alignment horizontal="justify" vertical="top"/>
    </xf>
    <xf numFmtId="0" fontId="34" fillId="2" borderId="31" applyAlignment="1" pivotButton="0" quotePrefix="0" xfId="0">
      <alignment horizontal="left" vertical="top" wrapText="1"/>
    </xf>
    <xf numFmtId="0" fontId="5" fillId="2" borderId="2" applyAlignment="1" pivotButton="0" quotePrefix="0" xfId="0">
      <alignment horizontal="center"/>
    </xf>
    <xf numFmtId="0" fontId="0" fillId="0" borderId="9" pivotButton="0" quotePrefix="0" xfId="0"/>
    <xf numFmtId="0" fontId="0" fillId="0" borderId="40" pivotButton="0" quotePrefix="0" xfId="0"/>
    <xf numFmtId="0" fontId="0" fillId="0" borderId="41" pivotButton="0" quotePrefix="0" xfId="0"/>
    <xf numFmtId="0" fontId="0" fillId="0" borderId="8" pivotButton="0" quotePrefix="0" xfId="0"/>
    <xf numFmtId="0" fontId="0" fillId="0" borderId="3" pivotButton="0" quotePrefix="0" xfId="0"/>
    <xf numFmtId="0" fontId="0" fillId="0" borderId="6" pivotButton="0" quotePrefix="0" xfId="0"/>
    <xf numFmtId="0" fontId="0" fillId="0" borderId="38" pivotButton="0" quotePrefix="0" xfId="0"/>
    <xf numFmtId="0" fontId="0" fillId="0" borderId="39" pivotButton="0" quotePrefix="0" xfId="0"/>
    <xf numFmtId="0" fontId="0" fillId="0" borderId="7" pivotButton="0" quotePrefix="0" xfId="0"/>
    <xf numFmtId="0" fontId="0" fillId="0" borderId="10" pivotButton="0" quotePrefix="0" xfId="0"/>
    <xf numFmtId="0" fontId="0" fillId="0" borderId="44" pivotButton="0" quotePrefix="0" xfId="0"/>
    <xf numFmtId="0" fontId="0" fillId="0" borderId="45" pivotButton="0" quotePrefix="0" xfId="0"/>
    <xf numFmtId="0" fontId="0" fillId="0" borderId="46" pivotButton="0" quotePrefix="0" xfId="0"/>
    <xf numFmtId="0" fontId="8" fillId="7" borderId="47" applyAlignment="1" pivotButton="0" quotePrefix="0" xfId="0">
      <alignment horizontal="center" vertical="center" wrapText="1"/>
    </xf>
    <xf numFmtId="0" fontId="0" fillId="0" borderId="35" pivotButton="0" quotePrefix="0" xfId="0"/>
    <xf numFmtId="0" fontId="0" fillId="0" borderId="34" pivotButton="0" quotePrefix="0" xfId="0"/>
    <xf numFmtId="0" fontId="3" fillId="6" borderId="12" applyAlignment="1" pivotButton="0" quotePrefix="0" xfId="0">
      <alignment horizontal="center" vertical="center"/>
    </xf>
    <xf numFmtId="0" fontId="0" fillId="0" borderId="5" pivotButton="0" quotePrefix="0" xfId="0"/>
    <xf numFmtId="0" fontId="0" fillId="0" borderId="30" pivotButton="0" quotePrefix="0" xfId="0"/>
    <xf numFmtId="0" fontId="0" fillId="0" borderId="13" pivotButton="0" quotePrefix="0" xfId="0"/>
    <xf numFmtId="0" fontId="0" fillId="0" borderId="36" pivotButton="0" quotePrefix="0" xfId="0"/>
    <xf numFmtId="0" fontId="21" fillId="2" borderId="1" applyAlignment="1" pivotButton="0" quotePrefix="0" xfId="0">
      <alignment horizontal="center" vertical="center" wrapText="1"/>
    </xf>
    <xf numFmtId="0" fontId="0" fillId="0" borderId="31" pivotButton="0" quotePrefix="0" xfId="0"/>
    <xf numFmtId="0" fontId="0" fillId="0" borderId="33" pivotButton="0" quotePrefix="0" xfId="0"/>
    <xf numFmtId="0" fontId="0" fillId="0" borderId="48" pivotButton="0" quotePrefix="0" xfId="0"/>
    <xf numFmtId="0" fontId="0" fillId="0" borderId="53" pivotButton="0" quotePrefix="0" xfId="0"/>
    <xf numFmtId="0" fontId="0" fillId="0" borderId="54" pivotButton="0" quotePrefix="0" xfId="0"/>
    <xf numFmtId="0" fontId="0" fillId="0" borderId="55" pivotButton="0" quotePrefix="0" xfId="0"/>
    <xf numFmtId="0" fontId="8" fillId="2" borderId="1" applyAlignment="1" pivotButton="0" quotePrefix="0" xfId="0">
      <alignment horizontal="center" vertical="center" wrapText="1"/>
    </xf>
    <xf numFmtId="0" fontId="3" fillId="2" borderId="1" applyAlignment="1" pivotButton="0" quotePrefix="0" xfId="0">
      <alignment horizontal="center" vertical="center" wrapText="1"/>
    </xf>
    <xf numFmtId="0" fontId="8" fillId="5" borderId="3" applyAlignment="1" pivotButton="0" quotePrefix="0" xfId="0">
      <alignment horizontal="center" vertical="center" wrapText="1"/>
    </xf>
    <xf numFmtId="0" fontId="8" fillId="7" borderId="11" applyAlignment="1" pivotButton="0" quotePrefix="0" xfId="0">
      <alignment horizontal="center" vertical="center"/>
    </xf>
    <xf numFmtId="0" fontId="0" fillId="0" borderId="49" pivotButton="0" quotePrefix="0" xfId="0"/>
    <xf numFmtId="0" fontId="0" fillId="0" borderId="50" pivotButton="0" quotePrefix="0" xfId="0"/>
    <xf numFmtId="0" fontId="33" fillId="2" borderId="2" applyAlignment="1" pivotButton="0" quotePrefix="0" xfId="0">
      <alignment horizontal="center" vertical="center" wrapText="1"/>
    </xf>
    <xf numFmtId="0" fontId="0" fillId="0" borderId="11" pivotButton="0" quotePrefix="0" xfId="0"/>
    <xf numFmtId="0" fontId="0" fillId="0" borderId="19" pivotButton="0" quotePrefix="0" xfId="0"/>
    <xf numFmtId="0" fontId="0" fillId="0" borderId="57" pivotButton="0" quotePrefix="0" xfId="0"/>
    <xf numFmtId="0" fontId="0" fillId="0" borderId="21" pivotButton="0" quotePrefix="0" xfId="0"/>
    <xf numFmtId="0" fontId="0" fillId="0" borderId="56" pivotButton="0" quotePrefix="0" xfId="0"/>
    <xf numFmtId="0" fontId="0" fillId="0" borderId="62" pivotButton="0" quotePrefix="0" xfId="0"/>
    <xf numFmtId="0" fontId="0" fillId="0" borderId="64" pivotButton="0" quotePrefix="0" xfId="0"/>
    <xf numFmtId="0" fontId="0" fillId="0" borderId="65" pivotButton="0" quotePrefix="0" xfId="0"/>
    <xf numFmtId="0" fontId="0" fillId="0" borderId="63" pivotButton="0" quotePrefix="0" xfId="0"/>
    <xf numFmtId="0" fontId="17" fillId="0" borderId="17" applyAlignment="1" pivotButton="0" quotePrefix="0" xfId="0">
      <alignment horizontal="justify" vertical="justify"/>
    </xf>
    <xf numFmtId="0" fontId="0" fillId="0" borderId="22" pivotButton="0" quotePrefix="0" xfId="0"/>
    <xf numFmtId="0" fontId="17" fillId="0" borderId="17" applyAlignment="1" pivotButton="0" quotePrefix="0" xfId="0">
      <alignment horizontal="justify" vertical="center" wrapText="1"/>
    </xf>
    <xf numFmtId="0" fontId="19" fillId="0" borderId="14" applyAlignment="1" pivotButton="0" quotePrefix="0" xfId="0">
      <alignment horizontal="center" vertical="center" wrapText="1"/>
    </xf>
    <xf numFmtId="0" fontId="19" fillId="0" borderId="17" applyAlignment="1" pivotButton="0" quotePrefix="0" xfId="0">
      <alignment horizontal="justify" vertical="center" wrapText="1"/>
    </xf>
    <xf numFmtId="0" fontId="19" fillId="0" borderId="16" applyAlignment="1" pivotButton="0" quotePrefix="0" xfId="0">
      <alignment horizontal="center" vertical="center" wrapText="1"/>
    </xf>
    <xf numFmtId="0" fontId="0" fillId="0" borderId="59" pivotButton="0" quotePrefix="0" xfId="0"/>
    <xf numFmtId="0" fontId="0" fillId="0" borderId="60" pivotButton="0" quotePrefix="0" xfId="0"/>
  </cellXfs>
  <cellStyles count="3">
    <cellStyle name="Normal" xfId="0" builtinId="0"/>
    <cellStyle name="Porcentaje" xfId="1" builtinId="5"/>
    <cellStyle name="Hipervínculo" xfId="2" builtinId="8"/>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externalLink" Target="/xl/externalLinks/externalLink1.xml" Id="rId18"/><Relationship Type="http://schemas.openxmlformats.org/officeDocument/2006/relationships/externalLink" Target="/xl/externalLinks/externalLink2.xml" Id="rId19"/><Relationship Type="http://schemas.openxmlformats.org/officeDocument/2006/relationships/styles" Target="styles.xml" Id="rId20"/><Relationship Type="http://schemas.openxmlformats.org/officeDocument/2006/relationships/theme" Target="theme/theme1.xml" Id="rId21"/></Relationships>
</file>

<file path=xl/charts/chart1.xml><?xml version="1.0" encoding="utf-8"?>
<chartSpace xmlns="http://schemas.openxmlformats.org/drawingml/2006/chart">
  <chart>
    <plotArea>
      <layout/>
      <lineChart>
        <grouping val="standard"/>
        <varyColors val="0"/>
        <ser>
          <idx val="0"/>
          <order val="0"/>
          <tx>
            <strRef>
              <f>'SGSI - 1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- 1 (2026)'!$D$46:$G$46</f>
              <strCache>
                <ptCount val="2"/>
                <pt idx="0">
                  <v>JUNIO</v>
                </pt>
                <pt idx="1">
                  <v>DICIEMBRE</v>
                </pt>
              </strCache>
            </strRef>
          </cat>
          <val>
            <numRef>
              <f>'SGSI - 1 (2026)'!$D$49:$G$49</f>
              <numCache>
                <formatCode>0%</formatCode>
                <ptCount val="4"/>
                <pt idx="0">
                  <v>0.5</v>
                </pt>
                <pt idx="1">
                  <v>0</v>
                </pt>
                <pt idx="2">
                  <v>0</v>
                </pt>
                <pt idx="3">
                  <v>0</v>
                </pt>
              </numCache>
            </numRef>
          </val>
          <smooth val="0"/>
        </ser>
        <ser>
          <idx val="1"/>
          <order val="1"/>
          <tx>
            <strRef>
              <f>'SGSI - 1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- 1 (2026)'!$D$46:$G$46</f>
              <strCache>
                <ptCount val="2"/>
                <pt idx="0">
                  <v>JUNIO</v>
                </pt>
                <pt idx="1">
                  <v>DICIEMBRE</v>
                </pt>
              </strCache>
            </strRef>
          </cat>
          <val>
            <numRef>
              <f>'SGSI - 1 (2026)'!$D$50:$G$50</f>
              <numCache>
                <formatCode>0%</formatCode>
                <ptCount val="4"/>
                <pt idx="0">
                  <v>0.45</v>
                </pt>
                <pt idx="1">
                  <v>0.9</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0.xml><?xml version="1.0" encoding="utf-8"?>
<chartSpace xmlns="http://schemas.openxmlformats.org/drawingml/2006/chart">
  <chart>
    <plotArea>
      <layout/>
      <lineChart>
        <grouping val="standard"/>
        <varyColors val="0"/>
        <ser>
          <idx val="0"/>
          <order val="0"/>
          <tx>
            <strRef>
              <f>'SGSI - 10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- 10 (2026)'!$D$46:$G$46</f>
              <strCache>
                <ptCount val="2"/>
                <pt idx="0">
                  <v>2024</v>
                </pt>
                <pt idx="1">
                  <v>2025</v>
                </pt>
              </strCache>
            </strRef>
          </cat>
          <val>
            <numRef>
              <f>'SGSI - 10 (2026)'!$D$49:$G$49</f>
              <numCache>
                <formatCode>0%</formatCode>
                <ptCount val="4"/>
                <pt idx="0">
                  <v>0.9570267131242741</v>
                </pt>
                <pt idx="1">
                  <v>1</v>
                </pt>
                <pt idx="2">
                  <v>0</v>
                </pt>
                <pt idx="3">
                  <v>0</v>
                </pt>
              </numCache>
            </numRef>
          </val>
          <smooth val="0"/>
        </ser>
        <ser>
          <idx val="1"/>
          <order val="1"/>
          <tx>
            <strRef>
              <f>'SGSI - 10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- 10 (2026)'!$D$46:$G$46</f>
              <strCache>
                <ptCount val="2"/>
                <pt idx="0">
                  <v>2024</v>
                </pt>
                <pt idx="1">
                  <v>2025</v>
                </pt>
              </strCache>
            </strRef>
          </cat>
          <val>
            <numRef>
              <f>'SGSI - 10 (2026)'!$D$50:$G$50</f>
              <numCache>
                <formatCode>0%</formatCode>
                <ptCount val="4"/>
                <pt idx="0">
                  <v>0.9</v>
                </pt>
                <pt idx="1">
                  <v>0.9</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1.xml><?xml version="1.0" encoding="utf-8"?>
<chartSpace xmlns="http://schemas.openxmlformats.org/drawingml/2006/chart">
  <chart>
    <plotArea>
      <layout/>
      <lineChart>
        <grouping val="standard"/>
        <varyColors val="0"/>
        <ser>
          <idx val="0"/>
          <order val="0"/>
          <tx>
            <strRef>
              <f>'SGSI - PDP - 11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PDP - 11 (2026)'!$D$46:$G$46</f>
              <strCache>
                <ptCount val="2"/>
                <pt idx="0">
                  <v>2025</v>
                </pt>
                <pt idx="1">
                  <v>2026</v>
                </pt>
              </strCache>
            </strRef>
          </cat>
          <val>
            <numRef>
              <f>'SGSI - PDP - 11 (2026)'!$D$49:$G$49</f>
              <numCache>
                <formatCode>0%</formatCode>
                <ptCount val="4"/>
                <pt idx="0">
                  <v>1</v>
                </pt>
                <pt idx="1">
                  <v>1</v>
                </pt>
                <pt idx="2">
                  <v>0</v>
                </pt>
                <pt idx="3">
                  <v>0</v>
                </pt>
              </numCache>
            </numRef>
          </val>
          <smooth val="0"/>
        </ser>
        <ser>
          <idx val="1"/>
          <order val="1"/>
          <tx>
            <strRef>
              <f>'SGSI - PDP - 11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PDP - 11 (2026)'!$D$46:$G$46</f>
              <strCache>
                <ptCount val="2"/>
                <pt idx="0">
                  <v>2025</v>
                </pt>
                <pt idx="1">
                  <v>2026</v>
                </pt>
              </strCache>
            </strRef>
          </cat>
          <val>
            <numRef>
              <f>'SGSI - PDP - 11 (2026)'!$D$50:$G$50</f>
              <numCache>
                <formatCode>0%</formatCode>
                <ptCount val="4"/>
                <pt idx="0">
                  <v>1</v>
                </pt>
                <pt idx="1">
                  <v>1</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2.xml><?xml version="1.0" encoding="utf-8"?>
<chartSpace xmlns="http://schemas.openxmlformats.org/drawingml/2006/chart">
  <chart>
    <plotArea>
      <layout/>
      <lineChart>
        <grouping val="standard"/>
        <varyColors val="0"/>
        <ser>
          <idx val="0"/>
          <order val="0"/>
          <tx>
            <strRef>
              <f>'SGSI - PDP - 12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PDP - 12 (2026)'!$D$46:$G$46</f>
              <strCache>
                <ptCount val="2"/>
                <pt idx="0">
                  <v>JUNIO</v>
                </pt>
                <pt idx="1">
                  <v>DICIEMBRE</v>
                </pt>
              </strCache>
            </strRef>
          </cat>
          <val>
            <numRef>
              <f>'SGSI - PDP - 12 (2026)'!$D$49:$G$49</f>
              <numCache>
                <formatCode>0%</formatCode>
                <ptCount val="4"/>
                <pt idx="0">
                  <v>0.8</v>
                </pt>
                <pt idx="1">
                  <v>0</v>
                </pt>
                <pt idx="2">
                  <v>0</v>
                </pt>
                <pt idx="3">
                  <v>0</v>
                </pt>
              </numCache>
            </numRef>
          </val>
          <smooth val="0"/>
        </ser>
        <ser>
          <idx val="1"/>
          <order val="1"/>
          <tx>
            <strRef>
              <f>'SGSI - PDP - 12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PDP - 12 (2026)'!$D$46:$G$46</f>
              <strCache>
                <ptCount val="2"/>
                <pt idx="0">
                  <v>JUNIO</v>
                </pt>
                <pt idx="1">
                  <v>DICIEMBRE</v>
                </pt>
              </strCache>
            </strRef>
          </cat>
          <val>
            <numRef>
              <f>'SGSI - PDP - 12 (2026)'!$D$50:$G$50</f>
              <numCache>
                <formatCode>0%</formatCode>
                <ptCount val="4"/>
                <pt idx="0">
                  <v>0.9</v>
                </pt>
                <pt idx="1">
                  <v>0.9</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3.xml><?xml version="1.0" encoding="utf-8"?>
<chartSpace xmlns="http://schemas.openxmlformats.org/drawingml/2006/chart">
  <chart>
    <plotArea>
      <layout/>
      <lineChart>
        <grouping val="standard"/>
        <varyColors val="0"/>
        <ser>
          <idx val="0"/>
          <order val="0"/>
          <tx>
            <strRef>
              <f>'SGSI - PDP - 13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PDP - 13 (2026)'!$D$46:$G$46</f>
              <strCache>
                <ptCount val="2"/>
                <pt idx="0">
                  <v>JUNIO</v>
                </pt>
                <pt idx="1">
                  <v>DICIEMBRE</v>
                </pt>
              </strCache>
            </strRef>
          </cat>
          <val>
            <numRef>
              <f>'SGSI - PDP - 13 (2026)'!$D$49:$G$49</f>
              <numCache>
                <formatCode>0%</formatCode>
                <ptCount val="4"/>
                <pt idx="0">
                  <v>0.03972613046422391</v>
                </pt>
                <pt idx="1">
                  <v>0</v>
                </pt>
                <pt idx="2">
                  <v>0</v>
                </pt>
                <pt idx="3">
                  <v>0</v>
                </pt>
              </numCache>
            </numRef>
          </val>
          <smooth val="0"/>
        </ser>
        <ser>
          <idx val="1"/>
          <order val="1"/>
          <tx>
            <strRef>
              <f>'SGSI - PDP - 13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PDP - 13 (2026)'!$D$46:$G$46</f>
              <strCache>
                <ptCount val="2"/>
                <pt idx="0">
                  <v>JUNIO</v>
                </pt>
                <pt idx="1">
                  <v>DICIEMBRE</v>
                </pt>
              </strCache>
            </strRef>
          </cat>
          <val>
            <numRef>
              <f>'SGSI - PDP - 13 (2026)'!$D$50:$G$50</f>
              <numCache>
                <formatCode>0%</formatCode>
                <ptCount val="4"/>
                <pt idx="0">
                  <v>0</v>
                </pt>
                <pt idx="1">
                  <v>0</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plotArea>
      <layout/>
      <lineChart>
        <grouping val="standard"/>
        <varyColors val="0"/>
        <ser>
          <idx val="0"/>
          <order val="0"/>
          <tx>
            <strRef>
              <f>'SGSI - 2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- 2 (2026)'!$D$46:$G$46</f>
              <strCache>
                <ptCount val="2"/>
                <pt idx="0">
                  <v>JUNIO</v>
                </pt>
                <pt idx="1">
                  <v>DICIEMBRE</v>
                </pt>
              </strCache>
            </strRef>
          </cat>
          <val>
            <numRef>
              <f>'SGSI - 2 (2026)'!$D$49:$G$49</f>
              <numCache>
                <formatCode>0%</formatCode>
                <ptCount val="4"/>
                <pt idx="0">
                  <v>0.993006993006993</v>
                </pt>
                <pt idx="1">
                  <v>0</v>
                </pt>
                <pt idx="2">
                  <v>0</v>
                </pt>
                <pt idx="3">
                  <v>0</v>
                </pt>
              </numCache>
            </numRef>
          </val>
          <smooth val="0"/>
        </ser>
        <ser>
          <idx val="1"/>
          <order val="1"/>
          <tx>
            <strRef>
              <f>'SGSI - 2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- 2 (2026)'!$D$46:$G$46</f>
              <strCache>
                <ptCount val="2"/>
                <pt idx="0">
                  <v>JUNIO</v>
                </pt>
                <pt idx="1">
                  <v>DICIEMBRE</v>
                </pt>
              </strCache>
            </strRef>
          </cat>
          <val>
            <numRef>
              <f>'SGSI - 2 (2026)'!$D$50:$G$50</f>
              <numCache>
                <formatCode>0%</formatCode>
                <ptCount val="4"/>
                <pt idx="0">
                  <v>0.9</v>
                </pt>
                <pt idx="1">
                  <v>0.9</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plotArea>
      <layout/>
      <lineChart>
        <grouping val="standard"/>
        <varyColors val="0"/>
        <ser>
          <idx val="0"/>
          <order val="0"/>
          <tx>
            <strRef>
              <f>'SGSI - 3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- 3 (2026)'!$D$46:$G$46</f>
              <strCache>
                <ptCount val="2"/>
                <pt idx="0">
                  <v>JUNIO</v>
                </pt>
                <pt idx="1">
                  <v>DICIEMBRE</v>
                </pt>
              </strCache>
            </strRef>
          </cat>
          <val>
            <numRef>
              <f>'SGSI - 3 (2026)'!$D$49:$G$49</f>
              <numCache>
                <formatCode>0%</formatCode>
                <ptCount val="4"/>
                <pt idx="0">
                  <v>0.8</v>
                </pt>
                <pt idx="1">
                  <v>0</v>
                </pt>
                <pt idx="2">
                  <v>0</v>
                </pt>
                <pt idx="3">
                  <v>0</v>
                </pt>
              </numCache>
            </numRef>
          </val>
          <smooth val="0"/>
        </ser>
        <ser>
          <idx val="1"/>
          <order val="1"/>
          <tx>
            <strRef>
              <f>'SGSI - 3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- 3 (2026)'!$D$46:$G$46</f>
              <strCache>
                <ptCount val="2"/>
                <pt idx="0">
                  <v>JUNIO</v>
                </pt>
                <pt idx="1">
                  <v>DICIEMBRE</v>
                </pt>
              </strCache>
            </strRef>
          </cat>
          <val>
            <numRef>
              <f>'SGSI - 3 (2026)'!$D$50:$G$50</f>
              <numCache>
                <formatCode>0%</formatCode>
                <ptCount val="4"/>
                <pt idx="0">
                  <v>0.8</v>
                </pt>
                <pt idx="1">
                  <v>0.8</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xml><?xml version="1.0" encoding="utf-8"?>
<chartSpace xmlns="http://schemas.openxmlformats.org/drawingml/2006/chart">
  <chart>
    <plotArea>
      <layout/>
      <lineChart>
        <grouping val="standard"/>
        <varyColors val="0"/>
        <ser>
          <idx val="0"/>
          <order val="0"/>
          <tx>
            <strRef>
              <f>'SGSI- 4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'SGSI- 4 (2026)'!$D$46:$G$46</f>
              <strCache>
                <ptCount val="2"/>
                <pt idx="0">
                  <v>JUNIO</v>
                </pt>
                <pt idx="1">
                  <v>DICIEMBRE</v>
                </pt>
              </strCache>
            </strRef>
          </cat>
          <val>
            <numRef>
              <f>'SGSI- 4 (2026)'!$D$49:$G$49</f>
              <numCache>
                <formatCode>0%</formatCode>
                <ptCount val="4"/>
                <pt idx="0">
                  <v>0.9333333333333333</v>
                </pt>
                <pt idx="1">
                  <v>0</v>
                </pt>
                <pt idx="2">
                  <v>0</v>
                </pt>
                <pt idx="3">
                  <v>0</v>
                </pt>
              </numCache>
            </numRef>
          </val>
          <smooth val="0"/>
        </ser>
        <ser>
          <idx val="1"/>
          <order val="1"/>
          <tx>
            <strRef>
              <f>'SGSI- 4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'SGSI- 4 (2026)'!$D$46:$G$46</f>
              <strCache>
                <ptCount val="2"/>
                <pt idx="0">
                  <v>JUNIO</v>
                </pt>
                <pt idx="1">
                  <v>DICIEMBRE</v>
                </pt>
              </strCache>
            </strRef>
          </cat>
          <val>
            <numRef>
              <f>'SGSI- 4 (2026)'!$D$50:$G$50</f>
              <numCache>
                <formatCode>0%</formatCode>
                <ptCount val="4"/>
                <pt idx="0">
                  <v>0.8</v>
                </pt>
                <pt idx="1">
                  <v>0.8</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xml><?xml version="1.0" encoding="utf-8"?>
<chartSpace xmlns="http://schemas.openxmlformats.org/drawingml/2006/chart">
  <chart>
    <plotArea>
      <layout/>
      <lineChart>
        <grouping val="standard"/>
        <varyColors val="0"/>
        <ser>
          <idx val="0"/>
          <order val="0"/>
          <tx>
            <strRef>
              <f>'SGSI - 5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- 5 (2026)'!$D$46:$G$46</f>
              <strCache>
                <ptCount val="2"/>
                <pt idx="0">
                  <v>JUNIO</v>
                </pt>
                <pt idx="1">
                  <v>DICIEMBRE</v>
                </pt>
              </strCache>
            </strRef>
          </cat>
          <val>
            <numRef>
              <f>'SGSI - 5 (2026)'!$D$49:$G$49</f>
              <numCache>
                <formatCode>0%</formatCode>
                <ptCount val="4"/>
                <pt idx="0">
                  <v>0.7925</v>
                </pt>
                <pt idx="1">
                  <v>0</v>
                </pt>
                <pt idx="2">
                  <v>0</v>
                </pt>
                <pt idx="3">
                  <v>0</v>
                </pt>
              </numCache>
            </numRef>
          </val>
          <smooth val="0"/>
        </ser>
        <ser>
          <idx val="1"/>
          <order val="1"/>
          <tx>
            <strRef>
              <f>'SGSI - 5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- 5 (2026)'!$D$46:$G$46</f>
              <strCache>
                <ptCount val="2"/>
                <pt idx="0">
                  <v>JUNIO</v>
                </pt>
                <pt idx="1">
                  <v>DICIEMBRE</v>
                </pt>
              </strCache>
            </strRef>
          </cat>
          <val>
            <numRef>
              <f>'SGSI - 5 (2026)'!$D$50:$G$50</f>
              <numCache>
                <formatCode>0%</formatCode>
                <ptCount val="4"/>
                <pt idx="0">
                  <v>0.75</v>
                </pt>
                <pt idx="1">
                  <v>0.75</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xml><?xml version="1.0" encoding="utf-8"?>
<chartSpace xmlns="http://schemas.openxmlformats.org/drawingml/2006/chart">
  <chart>
    <plotArea>
      <layout/>
      <lineChart>
        <grouping val="standard"/>
        <varyColors val="0"/>
        <ser>
          <idx val="0"/>
          <order val="0"/>
          <tx>
            <strRef>
              <f>'SGSI - 6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- 6 (2026)'!$D$46:$G$46</f>
              <strCache>
                <ptCount val="2"/>
                <pt idx="0">
                  <v>JUNIO</v>
                </pt>
                <pt idx="1">
                  <v>DICIEMBRE</v>
                </pt>
              </strCache>
            </strRef>
          </cat>
          <val>
            <numRef>
              <f>'SGSI - 6 (2026)'!$D$49:$G$49</f>
              <numCache>
                <formatCode>0%</formatCode>
                <ptCount val="4"/>
                <pt idx="0">
                  <v>0.9333333333333333</v>
                </pt>
                <pt idx="1">
                  <v>0</v>
                </pt>
                <pt idx="2">
                  <v>0</v>
                </pt>
                <pt idx="3">
                  <v>0</v>
                </pt>
              </numCache>
            </numRef>
          </val>
          <smooth val="0"/>
        </ser>
        <ser>
          <idx val="1"/>
          <order val="1"/>
          <tx>
            <strRef>
              <f>'SGSI - 6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- 6 (2026)'!$D$46:$G$46</f>
              <strCache>
                <ptCount val="2"/>
                <pt idx="0">
                  <v>JUNIO</v>
                </pt>
                <pt idx="1">
                  <v>DICIEMBRE</v>
                </pt>
              </strCache>
            </strRef>
          </cat>
          <val>
            <numRef>
              <f>'SGSI - 6 (2026)'!$D$50:$G$50</f>
              <numCache>
                <formatCode>0%</formatCode>
                <ptCount val="4"/>
                <pt idx="0">
                  <v>0.8</v>
                </pt>
                <pt idx="1">
                  <v>0.8</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xml><?xml version="1.0" encoding="utf-8"?>
<chartSpace xmlns="http://schemas.openxmlformats.org/drawingml/2006/chart">
  <chart>
    <plotArea>
      <layout/>
      <lineChart>
        <grouping val="standard"/>
        <varyColors val="0"/>
        <ser>
          <idx val="0"/>
          <order val="0"/>
          <tx>
            <strRef>
              <f>'SGSI - 7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- 7 (2026)'!$D$46:$G$46</f>
              <strCache>
                <ptCount val="2"/>
                <pt idx="0">
                  <v>JUNIO</v>
                </pt>
                <pt idx="1">
                  <v>DICIEMBRE</v>
                </pt>
              </strCache>
            </strRef>
          </cat>
          <val>
            <numRef>
              <f>'SGSI - 7 (2026)'!$D$49:$G$49</f>
              <numCache>
                <formatCode>0%</formatCode>
                <ptCount val="4"/>
                <pt idx="0">
                  <v>0.00819672131147541</v>
                </pt>
                <pt idx="1">
                  <v>0</v>
                </pt>
                <pt idx="2">
                  <v>0</v>
                </pt>
                <pt idx="3">
                  <v>0</v>
                </pt>
              </numCache>
            </numRef>
          </val>
          <smooth val="0"/>
        </ser>
        <ser>
          <idx val="1"/>
          <order val="1"/>
          <tx>
            <strRef>
              <f>'SGSI - 7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- 7 (2026)'!$D$46:$G$46</f>
              <strCache>
                <ptCount val="2"/>
                <pt idx="0">
                  <v>JUNIO</v>
                </pt>
                <pt idx="1">
                  <v>DICIEMBRE</v>
                </pt>
              </strCache>
            </strRef>
          </cat>
          <val>
            <numRef>
              <f>'SGSI - 7 (2026)'!$D$50:$G$50</f>
              <numCache>
                <formatCode>0%</formatCode>
                <ptCount val="4"/>
                <pt idx="0">
                  <v>0.01</v>
                </pt>
                <pt idx="1">
                  <v>0.01</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8.xml><?xml version="1.0" encoding="utf-8"?>
<chartSpace xmlns="http://schemas.openxmlformats.org/drawingml/2006/chart">
  <chart>
    <plotArea>
      <layout/>
      <lineChart>
        <grouping val="standard"/>
        <varyColors val="0"/>
        <ser>
          <idx val="0"/>
          <order val="0"/>
          <tx>
            <strRef>
              <f>'SGSI - 8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- 8 (2026)'!$D$46:$G$46</f>
              <strCache>
                <ptCount val="2"/>
                <pt idx="0">
                  <v>JUNIO</v>
                </pt>
                <pt idx="1">
                  <v>DICIEMBRE</v>
                </pt>
              </strCache>
            </strRef>
          </cat>
          <val>
            <numRef>
              <f>'SGSI - 8 (2026)'!$D$49:$G$49</f>
              <numCache>
                <formatCode>0%</formatCode>
                <ptCount val="4"/>
                <pt idx="0">
                  <v>0.5272727272727272</v>
                </pt>
                <pt idx="1">
                  <v>0</v>
                </pt>
                <pt idx="2">
                  <v>0</v>
                </pt>
                <pt idx="3">
                  <v>0</v>
                </pt>
              </numCache>
            </numRef>
          </val>
          <smooth val="0"/>
        </ser>
        <ser>
          <idx val="1"/>
          <order val="1"/>
          <tx>
            <strRef>
              <f>'SGSI - 8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- 8 (2026)'!$D$46:$G$46</f>
              <strCache>
                <ptCount val="2"/>
                <pt idx="0">
                  <v>JUNIO</v>
                </pt>
                <pt idx="1">
                  <v>DICIEMBRE</v>
                </pt>
              </strCache>
            </strRef>
          </cat>
          <val>
            <numRef>
              <f>'SGSI - 8 (2026)'!$D$50:$G$50</f>
              <numCache>
                <formatCode>0%</formatCode>
                <ptCount val="4"/>
                <pt idx="0">
                  <v>0.4</v>
                </pt>
                <pt idx="1">
                  <v>0.4</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9.xml><?xml version="1.0" encoding="utf-8"?>
<chartSpace xmlns="http://schemas.openxmlformats.org/drawingml/2006/chart">
  <chart>
    <plotArea>
      <layout/>
      <lineChart>
        <grouping val="standard"/>
        <varyColors val="0"/>
        <ser>
          <idx val="0"/>
          <order val="0"/>
          <tx>
            <strRef>
              <f>'SGSI - 9 (2026)'!$C$49</f>
              <strCache>
                <ptCount val="1"/>
                <pt idx="0">
                  <v xml:space="preserve">VALOR </v>
                </pt>
              </strCache>
            </strRef>
          </tx>
          <spPr>
            <a:ln xmlns:a="http://schemas.openxmlformats.org/drawingml/2006/main" w="34925" cap="rnd">
              <a:solidFill>
                <a:schemeClr val="accent2">
                  <a:lumMod val="75000"/>
                </a:schemeClr>
              </a:solidFill>
              <a:prstDash val="solid"/>
              <a:round/>
            </a:ln>
          </spPr>
          <marker>
            <symbol val="none"/>
            <spPr>
              <a:ln xmlns:a="http://schemas.openxmlformats.org/drawingml/2006/main">
                <a:prstDash val="solid"/>
              </a:ln>
            </spPr>
          </marker>
          <cat>
            <strRef>
              <f>'SGSI - 9 (2026)'!$D$46:$G$46</f>
              <strCache>
                <ptCount val="2"/>
                <pt idx="0">
                  <v>JUNIO</v>
                </pt>
                <pt idx="1">
                  <v>DICIEMBRE</v>
                </pt>
              </strCache>
            </strRef>
          </cat>
          <val>
            <numRef>
              <f>'SGSI - 9 (2026)'!$D$49:$G$49</f>
              <numCache>
                <formatCode>0%</formatCode>
                <ptCount val="4"/>
                <pt idx="0">
                  <v>0.821501014198783</v>
                </pt>
                <pt idx="1">
                  <v>0</v>
                </pt>
                <pt idx="2">
                  <v>0</v>
                </pt>
                <pt idx="3">
                  <v>0</v>
                </pt>
              </numCache>
            </numRef>
          </val>
          <smooth val="0"/>
        </ser>
        <ser>
          <idx val="1"/>
          <order val="1"/>
          <tx>
            <strRef>
              <f>'SGSI - 9 (2026)'!$C$50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'SGSI - 9 (2026)'!$D$46:$G$46</f>
              <strCache>
                <ptCount val="2"/>
                <pt idx="0">
                  <v>JUNIO</v>
                </pt>
                <pt idx="1">
                  <v>DICIEMBRE</v>
                </pt>
              </strCache>
            </strRef>
          </cat>
          <val>
            <numRef>
              <f>'SGSI - 9 (2026)'!$D$50:$G$50</f>
              <numCache>
                <formatCode>0%</formatCode>
                <ptCount val="4"/>
                <pt idx="0">
                  <v>0.8</v>
                </pt>
                <pt idx="1">
                  <v>0.8</v>
                </pt>
                <pt idx="2">
                  <v>0</v>
                </pt>
                <pt idx="3">
                  <v>0</v>
                </pt>
              </numCache>
            </numRef>
          </val>
          <smooth val="0"/>
        </ser>
        <dLbls>
          <showLegendKey val="0"/>
          <showVal val="0"/>
          <showCatName val="0"/>
          <showSerName val="0"/>
          <showPercent val="0"/>
          <showBubbleSize val="0"/>
        </dLbls>
        <smooth val="0"/>
        <axId val="345228704"/>
        <axId val="345223808"/>
      </lineChart>
      <catAx>
        <axId val="345228704"/>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3808"/>
        <crosses val="autoZero"/>
        <auto val="1"/>
        <lblAlgn val="ctr"/>
        <lblOffset val="100"/>
        <noMultiLvlLbl val="0"/>
      </catAx>
      <valAx>
        <axId val="345223808"/>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0.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1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4.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5.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6.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9.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10.xml.rels><Relationships xmlns="http://schemas.openxmlformats.org/package/2006/relationships"><Relationship Type="http://schemas.openxmlformats.org/officeDocument/2006/relationships/chart" Target="/xl/charts/chart9.xml" Id="rId1"/><Relationship Type="http://schemas.openxmlformats.org/officeDocument/2006/relationships/image" Target="/xl/media/image18.png" Id="rId2"/><Relationship Type="http://schemas.openxmlformats.org/officeDocument/2006/relationships/image" Target="/xl/media/image19.png" Id="rId3"/></Relationships>
</file>

<file path=xl/drawings/_rels/drawing11.xml.rels><Relationships xmlns="http://schemas.openxmlformats.org/package/2006/relationships"><Relationship Type="http://schemas.openxmlformats.org/officeDocument/2006/relationships/chart" Target="/xl/charts/chart10.xml" Id="rId1"/><Relationship Type="http://schemas.openxmlformats.org/officeDocument/2006/relationships/image" Target="/xl/media/image20.png" Id="rId2"/><Relationship Type="http://schemas.openxmlformats.org/officeDocument/2006/relationships/image" Target="/xl/media/image21.png" Id="rId3"/></Relationships>
</file>

<file path=xl/drawings/_rels/drawing12.xml.rels><Relationships xmlns="http://schemas.openxmlformats.org/package/2006/relationships"><Relationship Type="http://schemas.openxmlformats.org/officeDocument/2006/relationships/chart" Target="/xl/charts/chart11.xml" Id="rId1"/><Relationship Type="http://schemas.openxmlformats.org/officeDocument/2006/relationships/image" Target="/xl/media/image22.png" Id="rId2"/><Relationship Type="http://schemas.openxmlformats.org/officeDocument/2006/relationships/image" Target="/xl/media/image23.png" Id="rId3"/></Relationships>
</file>

<file path=xl/drawings/_rels/drawing13.xml.rels><Relationships xmlns="http://schemas.openxmlformats.org/package/2006/relationships"><Relationship Type="http://schemas.openxmlformats.org/officeDocument/2006/relationships/chart" Target="/xl/charts/chart12.xml" Id="rId1"/><Relationship Type="http://schemas.openxmlformats.org/officeDocument/2006/relationships/image" Target="/xl/media/image24.png" Id="rId2"/><Relationship Type="http://schemas.openxmlformats.org/officeDocument/2006/relationships/image" Target="/xl/media/image25.png" Id="rId3"/></Relationships>
</file>

<file path=xl/drawings/_rels/drawing14.xml.rels><Relationships xmlns="http://schemas.openxmlformats.org/package/2006/relationships"><Relationship Type="http://schemas.openxmlformats.org/officeDocument/2006/relationships/chart" Target="/xl/charts/chart13.xml" Id="rId1"/><Relationship Type="http://schemas.openxmlformats.org/officeDocument/2006/relationships/image" Target="/xl/media/image26.png" Id="rId2"/><Relationship Type="http://schemas.openxmlformats.org/officeDocument/2006/relationships/image" Target="/xl/media/image27.png" Id="rId3"/></Relationships>
</file>

<file path=xl/drawings/_rels/drawing15.xml.rels><Relationships xmlns="http://schemas.openxmlformats.org/package/2006/relationships"><Relationship Type="http://schemas.openxmlformats.org/officeDocument/2006/relationships/image" Target="/xl/media/image28.png" Id="rId1"/></Relationships>
</file>

<file path=xl/drawings/_rels/drawing16.xml.rels><Relationships xmlns="http://schemas.openxmlformats.org/package/2006/relationships"><Relationship Type="http://schemas.openxmlformats.org/officeDocument/2006/relationships/image" Target="/xl/media/image29.png" Id="rId1"/></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2.png" Id="rId2"/><Relationship Type="http://schemas.openxmlformats.org/officeDocument/2006/relationships/image" Target="/xl/media/image3.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4.png" Id="rId2"/><Relationship Type="http://schemas.openxmlformats.org/officeDocument/2006/relationships/image" Target="/xl/media/image5.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6.png" Id="rId2"/><Relationship Type="http://schemas.openxmlformats.org/officeDocument/2006/relationships/image" Target="/xl/media/image7.png" Id="rId3"/></Relationships>
</file>

<file path=xl/drawings/_rels/drawing5.xml.rels><Relationships xmlns="http://schemas.openxmlformats.org/package/2006/relationships"><Relationship Type="http://schemas.openxmlformats.org/officeDocument/2006/relationships/chart" Target="/xl/charts/chart4.xml" Id="rId1"/><Relationship Type="http://schemas.openxmlformats.org/officeDocument/2006/relationships/image" Target="/xl/media/image8.png" Id="rId2"/><Relationship Type="http://schemas.openxmlformats.org/officeDocument/2006/relationships/image" Target="/xl/media/image9.png" Id="rId3"/></Relationships>
</file>

<file path=xl/drawings/_rels/drawing6.xml.rels><Relationships xmlns="http://schemas.openxmlformats.org/package/2006/relationships"><Relationship Type="http://schemas.openxmlformats.org/officeDocument/2006/relationships/chart" Target="/xl/charts/chart5.xml" Id="rId1"/><Relationship Type="http://schemas.openxmlformats.org/officeDocument/2006/relationships/image" Target="/xl/media/image10.png" Id="rId2"/><Relationship Type="http://schemas.openxmlformats.org/officeDocument/2006/relationships/image" Target="/xl/media/image11.png" Id="rId3"/></Relationships>
</file>

<file path=xl/drawings/_rels/drawing7.xml.rels><Relationships xmlns="http://schemas.openxmlformats.org/package/2006/relationships"><Relationship Type="http://schemas.openxmlformats.org/officeDocument/2006/relationships/chart" Target="/xl/charts/chart6.xml" Id="rId1"/><Relationship Type="http://schemas.openxmlformats.org/officeDocument/2006/relationships/image" Target="/xl/media/image12.png" Id="rId2"/><Relationship Type="http://schemas.openxmlformats.org/officeDocument/2006/relationships/image" Target="/xl/media/image13.png" Id="rId3"/></Relationships>
</file>

<file path=xl/drawings/_rels/drawing8.xml.rels><Relationships xmlns="http://schemas.openxmlformats.org/package/2006/relationships"><Relationship Type="http://schemas.openxmlformats.org/officeDocument/2006/relationships/chart" Target="/xl/charts/chart7.xml" Id="rId1"/><Relationship Type="http://schemas.openxmlformats.org/officeDocument/2006/relationships/image" Target="/xl/media/image14.png" Id="rId2"/><Relationship Type="http://schemas.openxmlformats.org/officeDocument/2006/relationships/image" Target="/xl/media/image15.png" Id="rId3"/></Relationships>
</file>

<file path=xl/drawings/_rels/drawing9.xml.rels><Relationships xmlns="http://schemas.openxmlformats.org/package/2006/relationships"><Relationship Type="http://schemas.openxmlformats.org/officeDocument/2006/relationships/chart" Target="/xl/charts/chart8.xml" Id="rId1"/><Relationship Type="http://schemas.openxmlformats.org/officeDocument/2006/relationships/image" Target="/xl/media/image16.png" Id="rId2"/><Relationship Type="http://schemas.openxmlformats.org/officeDocument/2006/relationships/image" Target="/xl/media/image17.png" Id="rId3"/></Relationships>
</file>

<file path=xl/drawings/drawing1.xml><?xml version="1.0" encoding="utf-8"?>
<wsDr xmlns="http://schemas.openxmlformats.org/drawingml/2006/spreadsheetDrawing">
  <twoCellAnchor editAs="oneCell">
    <from>
      <col>1</col>
      <colOff>979715</colOff>
      <row>1</row>
      <rowOff>95249</rowOff>
    </from>
    <to>
      <col>2</col>
      <colOff>359355</colOff>
      <row>4</row>
      <rowOff>231322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4965" y="285749"/>
          <a:ext cx="808390" cy="1211037"/>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56636" y="157857"/>
          <a:ext cx="669585" cy="44327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604645" y="749300"/>
          <a:ext cx="881380" cy="1225239"/>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1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4822" cy="451848"/>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4822" cy="451848"/>
        </a:xfrm>
        <a:prstGeom xmlns:a="http://schemas.openxmlformats.org/drawingml/2006/main" prst="rect">
          <avLst/>
        </a:prstGeom>
        <a:ln xmlns:a="http://schemas.openxmlformats.org/drawingml/2006/main">
          <a:prstDash val="solid"/>
        </a:ln>
      </spPr>
    </pic>
    <clientData/>
  </oneCellAnchor>
  <oneCellAnchor>
    <from>
      <col>2</col>
      <colOff>873125</colOff>
      <row>4</row>
      <rowOff>63500</rowOff>
    </from>
    <ext cx="829469" cy="1224763"/>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2282825" y="825500"/>
          <a:ext cx="829469" cy="1224763"/>
        </a:xfrm>
        <a:prstGeom xmlns:a="http://schemas.openxmlformats.org/drawingml/2006/main" prst="rect">
          <avLst/>
        </a:prstGeom>
        <a:ln xmlns:a="http://schemas.openxmlformats.org/drawingml/2006/main">
          <a:prstDash val="solid"/>
        </a:ln>
      </spPr>
    </pic>
    <clientData/>
  </oneCellAnchor>
</wsDr>
</file>

<file path=xl/drawings/drawing13.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0620" cy="450447"/>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0620" cy="450447"/>
        </a:xfrm>
        <a:prstGeom xmlns:a="http://schemas.openxmlformats.org/drawingml/2006/main" prst="rect">
          <avLst/>
        </a:prstGeom>
        <a:ln xmlns:a="http://schemas.openxmlformats.org/drawingml/2006/main">
          <a:prstDash val="solid"/>
        </a:ln>
      </spPr>
    </pic>
    <clientData/>
  </oneCellAnchor>
  <oneCellAnchor>
    <from>
      <col>2</col>
      <colOff>873125</colOff>
      <row>4</row>
      <rowOff>63500</rowOff>
    </from>
    <ext cx="832971" cy="1231066"/>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2282825" y="825500"/>
          <a:ext cx="832971" cy="1231066"/>
        </a:xfrm>
        <a:prstGeom xmlns:a="http://schemas.openxmlformats.org/drawingml/2006/main" prst="rect">
          <avLst/>
        </a:prstGeom>
        <a:ln xmlns:a="http://schemas.openxmlformats.org/drawingml/2006/main">
          <a:prstDash val="solid"/>
        </a:ln>
      </spPr>
    </pic>
    <clientData/>
  </oneCellAnchor>
</wsDr>
</file>

<file path=xl/drawings/drawing1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82316</colOff>
      <row>1</row>
      <rowOff>58797</rowOff>
    </from>
    <ext cx="661421" cy="455249"/>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844316" y="249297"/>
          <a:ext cx="661421" cy="455249"/>
        </a:xfrm>
        <a:prstGeom xmlns:a="http://schemas.openxmlformats.org/drawingml/2006/main" prst="rect">
          <avLst/>
        </a:prstGeom>
        <a:ln xmlns:a="http://schemas.openxmlformats.org/drawingml/2006/main">
          <a:prstDash val="solid"/>
        </a:ln>
      </spPr>
    </pic>
    <clientData/>
  </oneCellAnchor>
  <oneCellAnchor>
    <from>
      <col>2</col>
      <colOff>873125</colOff>
      <row>4</row>
      <rowOff>63500</rowOff>
    </from>
    <ext cx="834571" cy="1223062"/>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2282825" y="825500"/>
          <a:ext cx="834571" cy="1223062"/>
        </a:xfrm>
        <a:prstGeom xmlns:a="http://schemas.openxmlformats.org/drawingml/2006/main" prst="rect">
          <avLst/>
        </a:prstGeom>
        <a:ln xmlns:a="http://schemas.openxmlformats.org/drawingml/2006/main">
          <a:prstDash val="solid"/>
        </a:ln>
      </spPr>
    </pic>
    <clientData/>
  </oneCellAnchor>
</wsDr>
</file>

<file path=xl/drawings/drawing15.xml><?xml version="1.0" encoding="utf-8"?>
<wsDr xmlns="http://schemas.openxmlformats.org/drawingml/2006/spreadsheetDrawing">
  <twoCellAnchor editAs="oneCell">
    <from>
      <col>1</col>
      <colOff>158750</colOff>
      <row>1</row>
      <rowOff>63500</rowOff>
    </from>
    <to>
      <col>1</col>
      <colOff>730250</colOff>
      <row>4</row>
      <rowOff>125905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20700" y="254000"/>
          <a:ext cx="571500" cy="862505"/>
        </a:xfrm>
        <a:prstGeom xmlns:a="http://schemas.openxmlformats.org/drawingml/2006/main" prst="rect">
          <avLst/>
        </a:prstGeom>
        <a:ln xmlns:a="http://schemas.openxmlformats.org/drawingml/2006/main">
          <a:prstDash val="solid"/>
        </a:ln>
      </spPr>
    </pic>
    <clientData/>
  </twoCellAnchor>
</wsDr>
</file>

<file path=xl/drawings/drawing16.xml><?xml version="1.0" encoding="utf-8"?>
<wsDr xmlns="http://schemas.openxmlformats.org/drawingml/2006/spreadsheetDrawing">
  <twoCellAnchor editAs="oneCell">
    <from>
      <col>1</col>
      <colOff>171450</colOff>
      <row>1</row>
      <rowOff>47625</rowOff>
    </from>
    <to>
      <col>1</col>
      <colOff>638175</colOff>
      <row>4</row>
      <rowOff>137218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447675" y="238125"/>
          <a:ext cx="466725" cy="699193"/>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3" name="Imagen 2">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56636" y="157857"/>
          <a:ext cx="669585" cy="44327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604645" y="749300"/>
          <a:ext cx="881380" cy="1225239"/>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Users/vcruzr/Downloads/ESGr027_V10%207.xlsm" TargetMode="External" Id="rId2"/></Relationships>
</file>

<file path=xl/externalLinks/_rels/externalLink2.xml.rels><Relationships xmlns="http://schemas.openxmlformats.org/package/2006/relationships"><Relationship Type="http://schemas.openxmlformats.org/officeDocument/2006/relationships/externalLinkPath" Target="file:///C:\Users\Valery\Downloads\ESGr027_V10%20propuesta%201.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FICHA INDICADOR % (8)"/>
      <sheetName val="SGSI - 7 (2028)"/>
      <sheetName val="MATRIZ DE INDICADORES"/>
      <sheetName val="FICHA INDICADOR #"/>
      <sheetName val="ACTUALIZACIONES"/>
      <sheetName val="CONTROL DE CAMBIOS "/>
      <sheetName val="ITEM"/>
    </sheetNames>
    <sheetDataSet>
      <sheetData sheetId="0"/>
      <sheetData sheetId="1">
        <row r="46">
          <cell r="D46" t="str">
            <v>JUNIO</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CHA INDICADOR % (8)"/>
      <sheetName val="SGSI - 7 (2028)"/>
      <sheetName val="SGSI - 7 (2027)"/>
      <sheetName val="SGSI - 8 (2026)"/>
      <sheetName val="MATRIZ DE INDICADORES"/>
      <sheetName val="SGSI - 1 (2026)"/>
      <sheetName val="SGSI - 4 (2026)"/>
      <sheetName val="SGSI - 5 (2026)"/>
      <sheetName val="SGSI - 6 (2026)"/>
      <sheetName val="SGSI - 7 (2026)"/>
      <sheetName val="SGSI - 8(2026)"/>
      <sheetName val="SGSI-10 (2026)"/>
      <sheetName val="SGSI - 2 (2026)"/>
      <sheetName val="FICHA INDICADOR #"/>
      <sheetName val="ACTUALIZACIONES"/>
      <sheetName val="CONTROL DE CAMBIOS "/>
      <sheetName val="ITEM"/>
    </sheetNames>
    <sheetDataSet>
      <sheetData sheetId="0"/>
      <sheetData sheetId="1"/>
      <sheetData sheetId="2"/>
      <sheetData sheetId="3"/>
      <sheetData sheetId="4"/>
      <sheetData sheetId="5"/>
      <sheetData sheetId="6"/>
      <sheetData sheetId="7"/>
      <sheetData sheetId="8"/>
      <sheetData sheetId="9">
        <row r="46">
          <cell r="D46" t="str">
            <v>JUNIO</v>
          </cell>
        </row>
      </sheetData>
      <sheetData sheetId="10">
        <row r="46">
          <cell r="D46" t="str">
            <v>JUNIO</v>
          </cell>
        </row>
      </sheetData>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10.xml.rels><Relationships xmlns="http://schemas.openxmlformats.org/package/2006/relationships"><Relationship Type="http://schemas.openxmlformats.org/officeDocument/2006/relationships/drawing" Target="/xl/drawings/drawing10.xml" Id="rId1"/><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_rels/sheet11.xml.rels><Relationships xmlns="http://schemas.openxmlformats.org/package/2006/relationships"><Relationship Type="http://schemas.openxmlformats.org/officeDocument/2006/relationships/drawing" Target="/xl/drawings/drawing11.xml" Id="rId1"/><Relationship Type="http://schemas.openxmlformats.org/officeDocument/2006/relationships/comments" Target="/xl/comments/comment10.xml" Id="comments"/><Relationship Type="http://schemas.openxmlformats.org/officeDocument/2006/relationships/vmlDrawing" Target="/xl/drawings/commentsDrawing10.vml" Id="anysvml"/></Relationships>
</file>

<file path=xl/worksheets/_rels/sheet12.xml.rels><Relationships xmlns="http://schemas.openxmlformats.org/package/2006/relationships"><Relationship Type="http://schemas.openxmlformats.org/officeDocument/2006/relationships/drawing" Target="/xl/drawings/drawing12.xml" Id="rId1"/><Relationship Type="http://schemas.openxmlformats.org/officeDocument/2006/relationships/comments" Target="/xl/comments/comment11.xml" Id="comments"/><Relationship Type="http://schemas.openxmlformats.org/officeDocument/2006/relationships/vmlDrawing" Target="/xl/drawings/commentsDrawing11.vml" Id="anysvml"/></Relationships>
</file>

<file path=xl/worksheets/_rels/sheet13.xml.rels><Relationships xmlns="http://schemas.openxmlformats.org/package/2006/relationships"><Relationship Type="http://schemas.openxmlformats.org/officeDocument/2006/relationships/drawing" Target="/xl/drawings/drawing13.xml" Id="rId1"/><Relationship Type="http://schemas.openxmlformats.org/officeDocument/2006/relationships/comments" Target="/xl/comments/comment12.xml" Id="comments"/><Relationship Type="http://schemas.openxmlformats.org/officeDocument/2006/relationships/vmlDrawing" Target="/xl/drawings/commentsDrawing12.vml" Id="anysvml"/></Relationships>
</file>

<file path=xl/worksheets/_rels/sheet14.xml.rels><Relationships xmlns="http://schemas.openxmlformats.org/package/2006/relationships"><Relationship Type="http://schemas.openxmlformats.org/officeDocument/2006/relationships/drawing" Target="/xl/drawings/drawing14.xml" Id="rId1"/><Relationship Type="http://schemas.openxmlformats.org/officeDocument/2006/relationships/comments" Target="/xl/comments/comment13.xml" Id="comments"/><Relationship Type="http://schemas.openxmlformats.org/officeDocument/2006/relationships/vmlDrawing" Target="/xl/drawings/commentsDrawing13.vml" Id="anysvml"/></Relationships>
</file>

<file path=xl/worksheets/_rels/sheet15.xml.rels><Relationships xmlns="http://schemas.openxmlformats.org/package/2006/relationships"><Relationship Type="http://schemas.openxmlformats.org/officeDocument/2006/relationships/drawing" Target="/xl/drawings/drawing15.xml" Id="rId1"/></Relationships>
</file>

<file path=xl/worksheets/_rels/sheet16.xml.rels><Relationships xmlns="http://schemas.openxmlformats.org/package/2006/relationships"><Relationship Type="http://schemas.openxmlformats.org/officeDocument/2006/relationships/drawing" Target="/xl/drawings/drawing16.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6.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7.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8.xml.rels><Relationships xmlns="http://schemas.openxmlformats.org/package/2006/relationships"><Relationship Type="http://schemas.openxmlformats.org/officeDocument/2006/relationships/drawing" Target="/xl/drawings/drawing8.xml" Id="rId1"/><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9.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sheet1.xml><?xml version="1.0" encoding="utf-8"?>
<worksheet xmlns="http://schemas.openxmlformats.org/spreadsheetml/2006/main">
  <sheetPr codeName="Hoja1">
    <tabColor rgb="FF0F3D38"/>
    <outlinePr summaryBelow="1" summaryRight="1"/>
    <pageSetUpPr fitToPage="1"/>
  </sheetPr>
  <dimension ref="A1:AU122"/>
  <sheetViews>
    <sheetView tabSelected="1" view="pageBreakPreview" zoomScale="55" zoomScaleNormal="55" zoomScaleSheetLayoutView="55" workbookViewId="0">
      <selection activeCell="B14" sqref="B14"/>
    </sheetView>
  </sheetViews>
  <sheetFormatPr baseColWidth="10" defaultColWidth="11.42578125" defaultRowHeight="15"/>
  <cols>
    <col width="1.42578125" customWidth="1" style="89" min="1" max="1"/>
    <col width="21.42578125" customWidth="1" style="176" min="2" max="2"/>
    <col width="20.42578125" customWidth="1" style="177" min="3" max="3"/>
    <col width="25.5703125" customWidth="1" style="178" min="4" max="4"/>
    <col width="26.7109375" customWidth="1" style="176" min="5" max="5"/>
    <col width="32" customWidth="1" style="179" min="6" max="6"/>
    <col width="26.7109375" customWidth="1" style="176" min="7" max="7"/>
    <col width="20.42578125" customWidth="1" style="177" min="8" max="8"/>
    <col width="28.42578125" customWidth="1" style="177" min="9" max="9"/>
    <col width="20.42578125" customWidth="1" style="177" min="10" max="17"/>
    <col width="22.140625" customWidth="1" style="180" min="18" max="18"/>
    <col width="21.140625" customWidth="1" style="89" min="19" max="19"/>
    <col width="16.140625" customWidth="1" style="89" min="20" max="20"/>
    <col width="13" customWidth="1" style="89" min="21" max="21"/>
    <col width="2.5703125" customWidth="1" style="181" min="22" max="22"/>
    <col width="11.42578125" customWidth="1" style="89" min="23" max="47"/>
    <col width="11.42578125" customWidth="1" style="90" min="48" max="16384"/>
  </cols>
  <sheetData>
    <row r="1">
      <c r="A1" s="82" t="n"/>
      <c r="B1" s="83" t="n"/>
      <c r="C1" s="242" t="n"/>
      <c r="D1" s="85" t="n"/>
      <c r="E1" s="83" t="n"/>
      <c r="F1" s="86" t="n"/>
      <c r="G1" s="83" t="n"/>
      <c r="H1" s="242" t="n"/>
      <c r="I1" s="242" t="n"/>
      <c r="J1" s="242" t="n"/>
      <c r="K1" s="242" t="n"/>
      <c r="L1" s="242" t="n"/>
      <c r="M1" s="242" t="n"/>
      <c r="N1" s="242" t="n"/>
      <c r="O1" s="242" t="n"/>
      <c r="P1" s="242" t="n"/>
      <c r="Q1" s="242" t="n"/>
      <c r="R1" s="87" t="n"/>
      <c r="S1" s="82" t="n"/>
      <c r="T1" s="82" t="n"/>
      <c r="U1" s="82" t="n"/>
      <c r="V1" s="88" t="n"/>
    </row>
    <row r="2" ht="27" customHeight="1">
      <c r="A2" s="82" t="n"/>
      <c r="B2" s="323" t="n"/>
      <c r="C2" s="324" t="n"/>
      <c r="D2" s="93" t="inlineStr">
        <is>
          <t>MACROPROCESO ESTRATÉGICO</t>
        </is>
      </c>
      <c r="E2" s="325" t="n"/>
      <c r="F2" s="325" t="n"/>
      <c r="G2" s="325" t="n"/>
      <c r="H2" s="325" t="n"/>
      <c r="I2" s="325" t="n"/>
      <c r="J2" s="325" t="n"/>
      <c r="K2" s="325" t="n"/>
      <c r="L2" s="325" t="n"/>
      <c r="M2" s="325" t="n"/>
      <c r="N2" s="325" t="n"/>
      <c r="O2" s="325" t="n"/>
      <c r="P2" s="325" t="n"/>
      <c r="Q2" s="325" t="n"/>
      <c r="R2" s="326" t="n"/>
      <c r="S2" s="95" t="inlineStr">
        <is>
          <t>CÓDIGO: ESGr027</t>
        </is>
      </c>
      <c r="T2" s="327" t="n"/>
      <c r="U2" s="328" t="n"/>
      <c r="V2" s="88" t="n"/>
    </row>
    <row r="3" ht="34.5" customHeight="1">
      <c r="A3" s="82" t="n"/>
      <c r="B3" s="329" t="n"/>
      <c r="D3" s="93" t="inlineStr">
        <is>
          <t>PROCESO GESTIÓN SISTEMAS INTEGRADOS - CALIDAD</t>
        </is>
      </c>
      <c r="E3" s="325" t="n"/>
      <c r="F3" s="325" t="n"/>
      <c r="G3" s="325" t="n"/>
      <c r="H3" s="325" t="n"/>
      <c r="I3" s="325" t="n"/>
      <c r="J3" s="325" t="n"/>
      <c r="K3" s="325" t="n"/>
      <c r="L3" s="325" t="n"/>
      <c r="M3" s="325" t="n"/>
      <c r="N3" s="325" t="n"/>
      <c r="O3" s="325" t="n"/>
      <c r="P3" s="325" t="n"/>
      <c r="Q3" s="325" t="n"/>
      <c r="R3" s="326" t="n"/>
      <c r="S3" s="95" t="inlineStr">
        <is>
          <t>VERSIÓN: 10</t>
        </is>
      </c>
      <c r="T3" s="327" t="n"/>
      <c r="U3" s="328" t="n"/>
      <c r="V3" s="88" t="n"/>
    </row>
    <row r="4" ht="23.25" customHeight="1">
      <c r="A4" s="82" t="n"/>
      <c r="B4" s="329" t="n"/>
      <c r="D4" s="93" t="inlineStr">
        <is>
          <t>MATRIZ Y FICHA DE MEDICIÓN DE INDICADORES Y SEGUIMIENTO A LOS PROCESOS DE GESTIÓN</t>
        </is>
      </c>
      <c r="E4" s="330" t="n"/>
      <c r="F4" s="330" t="n"/>
      <c r="G4" s="330" t="n"/>
      <c r="H4" s="330" t="n"/>
      <c r="I4" s="330" t="n"/>
      <c r="J4" s="330" t="n"/>
      <c r="K4" s="330" t="n"/>
      <c r="L4" s="330" t="n"/>
      <c r="M4" s="330" t="n"/>
      <c r="N4" s="330" t="n"/>
      <c r="O4" s="330" t="n"/>
      <c r="P4" s="330" t="n"/>
      <c r="Q4" s="330" t="n"/>
      <c r="R4" s="331" t="n"/>
      <c r="S4" s="99" t="inlineStr">
        <is>
          <t>VIGENCIA: 2026-02-26</t>
        </is>
      </c>
      <c r="T4" s="327" t="n"/>
      <c r="U4" s="328" t="n"/>
      <c r="V4" s="88" t="n"/>
    </row>
    <row r="5" ht="25.5" customHeight="1">
      <c r="A5" s="82" t="n"/>
      <c r="B5" s="332" t="n"/>
      <c r="C5" s="333" t="n"/>
      <c r="D5" s="334" t="n"/>
      <c r="E5" s="335" t="n"/>
      <c r="F5" s="335" t="n"/>
      <c r="G5" s="335" t="n"/>
      <c r="H5" s="335" t="n"/>
      <c r="I5" s="335" t="n"/>
      <c r="J5" s="335" t="n"/>
      <c r="K5" s="335" t="n"/>
      <c r="L5" s="335" t="n"/>
      <c r="M5" s="335" t="n"/>
      <c r="N5" s="335" t="n"/>
      <c r="O5" s="335" t="n"/>
      <c r="P5" s="335" t="n"/>
      <c r="Q5" s="335" t="n"/>
      <c r="R5" s="336" t="n"/>
      <c r="S5" s="95" t="inlineStr">
        <is>
          <t>PÁGINA: 1 de 4</t>
        </is>
      </c>
      <c r="T5" s="327" t="n"/>
      <c r="U5" s="328" t="n"/>
      <c r="V5" s="88" t="n"/>
    </row>
    <row r="6" ht="11.25" customHeight="1">
      <c r="A6" s="82" t="n"/>
      <c r="B6" s="102" t="n"/>
      <c r="C6" s="242" t="n"/>
      <c r="D6" s="85" t="n"/>
      <c r="E6" s="83" t="n"/>
      <c r="F6" s="86" t="n"/>
      <c r="G6" s="83" t="n"/>
      <c r="H6" s="242" t="n"/>
      <c r="I6" s="242" t="n"/>
      <c r="J6" s="242" t="n"/>
      <c r="K6" s="242" t="n"/>
      <c r="L6" s="242" t="n"/>
      <c r="M6" s="242" t="n"/>
      <c r="N6" s="242" t="n"/>
      <c r="O6" s="242" t="n"/>
      <c r="P6" s="242" t="n"/>
      <c r="Q6" s="242" t="n"/>
      <c r="R6" s="87" t="n"/>
      <c r="S6" s="82" t="n"/>
      <c r="T6" s="82" t="n"/>
      <c r="U6" s="82" t="n"/>
      <c r="V6" s="88" t="n"/>
    </row>
    <row r="7" ht="15" customHeight="1">
      <c r="A7" s="82" t="n"/>
      <c r="B7" s="102" t="n"/>
      <c r="C7" s="242" t="n"/>
      <c r="D7" s="242" t="n"/>
      <c r="E7" s="242" t="n"/>
      <c r="F7" s="242" t="n"/>
      <c r="G7" s="242" t="n"/>
      <c r="H7" s="242" t="n"/>
      <c r="I7" s="242" t="n"/>
      <c r="J7" s="242" t="n"/>
      <c r="K7" s="242" t="n"/>
      <c r="L7" s="242" t="n"/>
      <c r="M7" s="242" t="n"/>
      <c r="N7" s="242" t="n"/>
      <c r="O7" s="242" t="n"/>
      <c r="P7" s="242" t="n"/>
      <c r="Q7" s="337" t="inlineStr">
        <is>
          <t>FECHA DE ACTUALIZACIÓN:</t>
        </is>
      </c>
      <c r="R7" s="338" t="n"/>
      <c r="S7" s="105" t="inlineStr">
        <is>
          <t>AÑO</t>
        </is>
      </c>
      <c r="T7" s="105" t="inlineStr">
        <is>
          <t>MES</t>
        </is>
      </c>
      <c r="U7" s="105" t="inlineStr">
        <is>
          <t>DÍA</t>
        </is>
      </c>
      <c r="V7" s="88" t="n"/>
    </row>
    <row r="8" ht="15" customHeight="1">
      <c r="A8" s="82" t="n"/>
      <c r="B8" s="102" t="n"/>
      <c r="C8" s="242" t="n"/>
      <c r="D8" s="242" t="n"/>
      <c r="E8" s="242" t="n"/>
      <c r="F8" s="242" t="n"/>
      <c r="G8" s="242" t="n"/>
      <c r="H8" s="242" t="n"/>
      <c r="I8" s="242" t="n"/>
      <c r="J8" s="242" t="n"/>
      <c r="K8" s="242" t="n"/>
      <c r="L8" s="242" t="n"/>
      <c r="M8" s="242" t="n"/>
      <c r="N8" s="242" t="n"/>
      <c r="O8" s="242" t="n"/>
      <c r="P8" s="242" t="n"/>
      <c r="Q8" s="339" t="n"/>
      <c r="R8" s="338" t="n"/>
      <c r="S8" s="106" t="n">
        <v>2026</v>
      </c>
      <c r="T8" s="106" t="n">
        <v>6</v>
      </c>
      <c r="U8" s="106" t="n">
        <v>4</v>
      </c>
      <c r="V8" s="88" t="n"/>
    </row>
    <row r="9" ht="11.25" customHeight="1">
      <c r="A9" s="82" t="n"/>
      <c r="B9" s="102" t="n"/>
      <c r="C9" s="242" t="n"/>
      <c r="D9" s="85" t="n"/>
      <c r="E9" s="83" t="n"/>
      <c r="F9" s="86" t="n"/>
      <c r="G9" s="83" t="n"/>
      <c r="H9" s="242" t="n"/>
      <c r="I9" s="242" t="n"/>
      <c r="J9" s="242" t="n"/>
      <c r="K9" s="242" t="n"/>
      <c r="L9" s="242" t="n"/>
      <c r="M9" s="242" t="n"/>
      <c r="N9" s="242" t="n"/>
      <c r="O9" s="242" t="n"/>
      <c r="P9" s="242" t="n"/>
      <c r="Q9" s="242" t="n"/>
      <c r="R9" s="87" t="n"/>
      <c r="S9" s="242" t="n"/>
      <c r="T9" s="242" t="n"/>
      <c r="U9" s="242" t="n"/>
      <c r="V9" s="88" t="n"/>
    </row>
    <row r="10">
      <c r="A10" s="82" t="n"/>
      <c r="B10" s="340" t="inlineStr">
        <is>
          <t>ALINEACIÓN DE LOS INDICADORES CON LOS DOCUMENTOS ESTRATÉGICOS Y LOS OBJETIVOS DE LOS SISTEMAS DE GESTIÓN</t>
        </is>
      </c>
      <c r="C10" s="324" t="n"/>
      <c r="D10" s="324" t="n"/>
      <c r="E10" s="324" t="n"/>
      <c r="F10" s="324" t="n"/>
      <c r="G10" s="324" t="n"/>
      <c r="H10" s="324" t="n"/>
      <c r="I10" s="324" t="n"/>
      <c r="J10" s="324" t="n"/>
      <c r="K10" s="324" t="n"/>
      <c r="L10" s="324" t="n"/>
      <c r="M10" s="324" t="n"/>
      <c r="N10" s="324" t="n"/>
      <c r="O10" s="324" t="n"/>
      <c r="P10" s="324" t="n"/>
      <c r="Q10" s="324" t="n"/>
      <c r="R10" s="324" t="n"/>
      <c r="S10" s="324" t="n"/>
      <c r="T10" s="324" t="n"/>
      <c r="U10" s="341" t="n"/>
      <c r="V10" s="88" t="n"/>
    </row>
    <row r="11">
      <c r="A11" s="82" t="n"/>
      <c r="B11" s="329" t="n"/>
      <c r="U11" s="342" t="n"/>
      <c r="V11" s="88" t="n"/>
    </row>
    <row r="12" ht="72.75" customFormat="1" customHeight="1" s="120">
      <c r="A12" s="114" t="n"/>
      <c r="B12" s="115" t="inlineStr">
        <is>
          <t>PROCESO GESTIÓN</t>
        </is>
      </c>
      <c r="C12" s="115" t="inlineStr">
        <is>
          <t>FRENTES DEL PLAN ESTRATÉGICO</t>
        </is>
      </c>
      <c r="D12" s="121" t="inlineStr">
        <is>
          <t>LINEAMIENTOS DE LA POLÍTICA DEL SISTEMA DE GESTIÓN</t>
        </is>
      </c>
      <c r="E12" s="121" t="inlineStr">
        <is>
          <t>OBJETIVOS  DEL SISTEMA DE GESTIÓN</t>
        </is>
      </c>
      <c r="F12" s="115" t="inlineStr">
        <is>
          <t>OBJETIVO GENERAL DEL PROCESO</t>
        </is>
      </c>
      <c r="G12" s="115" t="inlineStr">
        <is>
          <t>OBJETIVOS ESPECÍFICOS</t>
        </is>
      </c>
      <c r="H12" s="115" t="inlineStr">
        <is>
          <t>NOMBRE INDICADOR</t>
        </is>
      </c>
      <c r="I12" s="115" t="inlineStr">
        <is>
          <t>FÓRMULA</t>
        </is>
      </c>
      <c r="J12" s="115" t="inlineStr">
        <is>
          <t>TIPO DE INDICADOR</t>
        </is>
      </c>
      <c r="K12" s="115" t="inlineStr">
        <is>
          <t>FRECUENCIA 
MEDICIÓN</t>
        </is>
      </c>
      <c r="L12" s="115" t="inlineStr">
        <is>
          <t>META</t>
        </is>
      </c>
      <c r="M12" s="115" t="inlineStr">
        <is>
          <t>ACTIVIDADE(S) A DESARROLLAR</t>
        </is>
      </c>
      <c r="N12" s="115" t="inlineStr">
        <is>
          <t>RESPONSABLE DE LA ACTIVIDAD</t>
        </is>
      </c>
      <c r="O12" s="115" t="inlineStr">
        <is>
          <t>¿QUÉ RECURSOS SE REQUIEREN?</t>
        </is>
      </c>
      <c r="P12" s="115" t="inlineStr">
        <is>
          <t>FECHA EJECUCIÓN DE ACTIVIDADES</t>
        </is>
      </c>
      <c r="Q12" s="115" t="inlineStr">
        <is>
          <t>EVIDENCIA</t>
        </is>
      </c>
      <c r="R12" s="115" t="inlineStr">
        <is>
          <t>¿CUÁNDO FINALIZARÁ?</t>
        </is>
      </c>
      <c r="S12" s="117" t="inlineStr">
        <is>
          <t xml:space="preserve">RESULTADO </t>
        </is>
      </c>
      <c r="T12" s="117" t="inlineStr">
        <is>
          <t>NIVEL OBTENIDO</t>
        </is>
      </c>
      <c r="U12" s="118" t="inlineStr">
        <is>
          <t>ACCESO</t>
        </is>
      </c>
      <c r="V12" s="88" t="n"/>
      <c r="W12" s="119" t="n"/>
      <c r="X12" s="119" t="n"/>
      <c r="Y12" s="119" t="n"/>
      <c r="Z12" s="119" t="n"/>
      <c r="AA12" s="119" t="n"/>
      <c r="AB12" s="119" t="n"/>
      <c r="AC12" s="119" t="n"/>
      <c r="AD12" s="119" t="n"/>
      <c r="AE12" s="119" t="n"/>
      <c r="AF12" s="119" t="n"/>
      <c r="AG12" s="119" t="n"/>
      <c r="AH12" s="119" t="n"/>
      <c r="AI12" s="119" t="n"/>
      <c r="AJ12" s="119" t="n"/>
      <c r="AK12" s="119" t="n"/>
      <c r="AL12" s="119" t="n"/>
      <c r="AM12" s="119" t="n"/>
      <c r="AN12" s="119" t="n"/>
      <c r="AO12" s="119" t="n"/>
      <c r="AP12" s="119" t="n"/>
      <c r="AQ12" s="119" t="n"/>
      <c r="AR12" s="119" t="n"/>
      <c r="AS12" s="119" t="n"/>
      <c r="AT12" s="119" t="n"/>
      <c r="AU12" s="119" t="n"/>
    </row>
    <row r="13" ht="25.5" customHeight="1">
      <c r="A13" s="82" t="n"/>
      <c r="B13" s="343" t="n"/>
      <c r="C13" s="343" t="n"/>
      <c r="D13" s="122" t="inlineStr">
        <is>
          <t>SEGURIDAD DE LA INFORMACIÓN</t>
        </is>
      </c>
      <c r="E13" s="122" t="inlineStr">
        <is>
          <t>SEGURIDAD DE LA INFORMACIÓN</t>
        </is>
      </c>
      <c r="F13" s="343" t="n"/>
      <c r="G13" s="343" t="n"/>
      <c r="H13" s="343" t="n"/>
      <c r="I13" s="343" t="n"/>
      <c r="J13" s="343" t="n"/>
      <c r="K13" s="343" t="n"/>
      <c r="L13" s="343" t="n"/>
      <c r="M13" s="343" t="n"/>
      <c r="N13" s="343" t="n"/>
      <c r="O13" s="343" t="n"/>
      <c r="P13" s="343" t="n"/>
      <c r="Q13" s="343" t="n"/>
      <c r="R13" s="343" t="n"/>
      <c r="S13" s="329" t="n"/>
      <c r="T13" s="329" t="n"/>
      <c r="U13" s="344" t="n"/>
      <c r="V13" s="88" t="n"/>
    </row>
    <row r="14" ht="369.75" customHeight="1">
      <c r="A14" s="82" t="n"/>
      <c r="B14" s="125" t="inlineStr">
        <is>
          <t>Sistemas Integrados de Gestion - Sistema de Gestión de Seguridad de la Información</t>
        </is>
      </c>
      <c r="C14" s="126" t="inlineStr">
        <is>
          <t>Frente Estratégico VI: Gobierno Universitario Digital</t>
        </is>
      </c>
      <c r="D14" s="125" t="inlineStr">
        <is>
          <t>Resolución 092 del 08 de Agosto de 2023 - Política de Seguridad de la Información</t>
        </is>
      </c>
      <c r="E14" s="125" t="inlineStr">
        <is>
          <t>Establecer y mantener los roles y responsabilidades del Sistema de Gestión
de Seguridad de la Información - SGSI, teniendo en cuenta los diferentes
niveles jerárquicos en la institución, desde la Alta Dirección asignando los
recursos necesarios y suficientes, para la implementación, mantenimiento y
mejora continua del SGSI.</t>
        </is>
      </c>
      <c r="F14"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14" s="125" t="inlineStr">
        <is>
          <t>Verificar la formalización de los roles y responsabilidades asociados a seguridad y privacidad de la información del Sistema de Gestión de Seguridad de la Información - SGSI.</t>
        </is>
      </c>
      <c r="H14" s="128" t="inlineStr">
        <is>
          <t xml:space="preserve">Roles y Responsabilidades en Seguridad y Privacidad de la Información </t>
        </is>
      </c>
      <c r="I14" s="126" t="inlineStr">
        <is>
          <t>Número de personas que conforman
el equipo de seguridad de la información
con su respectivo rol y responsabilidades
asignadas /  Número de personas que deberían
conformar el equipo de seguridad de la
información y que tengan
responsabilidades de seguridad de la
información definidas.</t>
        </is>
      </c>
      <c r="J14" s="126" t="inlineStr">
        <is>
          <t>Eficacia</t>
        </is>
      </c>
      <c r="K14" s="126" t="inlineStr">
        <is>
          <t>Semestral</t>
        </is>
      </c>
      <c r="L14" s="128" t="n">
        <v>0.8</v>
      </c>
      <c r="M14" s="125" t="inlineStr">
        <is>
          <t>Establecer y mantener los roles y responsabilidades del Sistema de Gestión de Seguridad de la Información - SGSI, teniendo en cuenta los diferentes niveles jerarquicos en la institución</t>
        </is>
      </c>
      <c r="N14" s="125" t="inlineStr">
        <is>
          <t>Sistema de Gestión de Seguridad de la Información - SGSI</t>
        </is>
      </c>
      <c r="O14" s="129" t="inlineStr">
        <is>
          <t>Talento humano: Apoyo del personal requerido para la ejecución y seguimiento de las actividades que correspondan.
Alta Dirección.</t>
        </is>
      </c>
      <c r="P14" s="129" t="inlineStr">
        <is>
          <t>2026/01/19 - 2026/06/19</t>
        </is>
      </c>
      <c r="Q14" s="130" t="inlineStr">
        <is>
          <t>Indicador SGSI - 4</t>
        </is>
      </c>
      <c r="R14" s="131" t="inlineStr">
        <is>
          <t>Junio 2026</t>
        </is>
      </c>
      <c r="S14" s="132" t="n">
        <v>0.93</v>
      </c>
      <c r="T14" s="133" t="inlineStr">
        <is>
          <t>Excelente</t>
        </is>
      </c>
      <c r="U14" s="130" t="inlineStr">
        <is>
          <t>Indicador SGSI - 4</t>
        </is>
      </c>
      <c r="V14" s="88" t="n"/>
    </row>
    <row r="15" ht="369.75" customHeight="1">
      <c r="A15" s="82" t="n"/>
      <c r="B15" s="125" t="inlineStr">
        <is>
          <t>Sistemas Integrados de Gestion - Sistema de Gestión de Seguridad de la Información</t>
        </is>
      </c>
      <c r="C15" s="126" t="inlineStr">
        <is>
          <t>Frente Estratégico VI: Gobierno Universitario Digital</t>
        </is>
      </c>
      <c r="D15" s="125" t="inlineStr">
        <is>
          <t>Resolución 092 del 08 de Agosto de 2023 - Política de Seguridad de la Información</t>
        </is>
      </c>
      <c r="E15" s="134" t="inlineStr">
        <is>
          <t>Gestionar con cada proceso de la institución los riesgos basados en los criterios de confidencialidad, integridad y disponibilidad de la información del Sistema de Gestión de Seguridad de la Información - SGSI, desde la Gestión de Activos de Información, asociado en el anexo A de la norma ISO 27001, para su tratamientoy mitigación, de acuerdo con la priorización a la criticidad de los activos de información identificados.</t>
        </is>
      </c>
      <c r="F15"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15" s="134" t="inlineStr">
        <is>
          <t>Determinar el nivel de inclusión de los activos críticos de información en la gestión de riesgos del Sistema de Gestión de Seguridad de la Información – SGSI, para contribuir a la implementación de controles y al tratamiento de los riesgos identificados.</t>
        </is>
      </c>
      <c r="H15" s="126" t="inlineStr">
        <is>
          <t xml:space="preserve">Cubrimiento del SGSI en Activos Critico de la Información	</t>
        </is>
      </c>
      <c r="I15" s="126" t="inlineStr">
        <is>
          <t xml:space="preserve">Número de activos de
información críticos incluidos en la
gestión de riesgos de seguridad de la
información con controles identificados / Número de activos de
información críticos identificados en el
inventario de activos de información. </t>
        </is>
      </c>
      <c r="J15" s="126" t="inlineStr">
        <is>
          <t>Eficacia</t>
        </is>
      </c>
      <c r="K15" s="126" t="inlineStr">
        <is>
          <t>Anual</t>
        </is>
      </c>
      <c r="L15" s="128" t="n">
        <v>0.9</v>
      </c>
      <c r="M15" s="125" t="inlineStr">
        <is>
          <t xml:space="preserve">Seguimiento a la gestión de riesgos de seguridad de la información en la Universidad de Cundinamarca </t>
        </is>
      </c>
      <c r="N15" s="125" t="inlineStr">
        <is>
          <t>Sistema de Gestión de Seguridad de la Información - SGSI</t>
        </is>
      </c>
      <c r="O15" s="129" t="inlineStr">
        <is>
          <t>Talento humano: Apoyo del personal requerido para la ejecución y seguimiento de las actividades que correspondan.</t>
        </is>
      </c>
      <c r="P15" s="129" t="inlineStr">
        <is>
          <t>2026/01/19 - 2026/12/18</t>
        </is>
      </c>
      <c r="Q15" s="135" t="inlineStr">
        <is>
          <t>Indicador SGSI - 10</t>
        </is>
      </c>
      <c r="R15" s="136" t="inlineStr">
        <is>
          <t>Diciembre 2026</t>
        </is>
      </c>
      <c r="S15" s="132" t="n">
        <v>1</v>
      </c>
      <c r="T15" s="133" t="inlineStr">
        <is>
          <t>Excelente</t>
        </is>
      </c>
      <c r="U15" s="135" t="inlineStr">
        <is>
          <t>Indicador SGSI - 10</t>
        </is>
      </c>
      <c r="V15" s="88" t="n"/>
    </row>
    <row r="16" ht="369.75" customHeight="1">
      <c r="A16" s="82" t="n"/>
      <c r="B16" s="125" t="inlineStr">
        <is>
          <t>Sistemas Integrados de Gestion - Sistema de Gestión de Seguridad de la Información</t>
        </is>
      </c>
      <c r="C16" s="126" t="inlineStr">
        <is>
          <t>Frente Estratégico VI: Gobierno Universitario Digital</t>
        </is>
      </c>
      <c r="D16" s="125" t="inlineStr">
        <is>
          <t>Resolución 092 del 08 de Agosto de 2023 - Política de Seguridad de la Información</t>
        </is>
      </c>
      <c r="E16" s="134" t="inlineStr">
        <is>
          <t>Implementar y mantener el ESG-SSI-PL01 – Plan Institucional de Sensibilizacióny Entrenamiento en Seguridad y Privacidad de la Información a la comunidad académica en general y a los funcionarios administrativos y docentes en particular, para la apropiación y fortalecimiento en lo referente a las políticas, procedimientos, manuales, instructivos y guías en materia de seguridad y privacidad de la información.</t>
        </is>
      </c>
      <c r="F16"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16" s="134" t="inlineStr">
        <is>
          <t>Medir la participación de los funcionarios administrativos en las jornadas de sensibilización y entrenamiento en seguridad y privacidad de la información.</t>
        </is>
      </c>
      <c r="H16" s="126" t="inlineStr">
        <is>
          <t>Participación de los funcionarios administrativos en las jornadas de entrenamiento y sensibilización en seguridad y privacidad de la informacion.</t>
        </is>
      </c>
      <c r="I16" s="126" t="inlineStr">
        <is>
          <t xml:space="preserve">Número de funcionarios administrativos que asistieron a las Jornadas de Sensibilización y Entrenamiento / Total de funcionarios administrativos activos en la vigencia </t>
        </is>
      </c>
      <c r="J16" s="126" t="inlineStr">
        <is>
          <t>Eficacia</t>
        </is>
      </c>
      <c r="K16" s="126" t="inlineStr">
        <is>
          <t>Semestral</t>
        </is>
      </c>
      <c r="L16" s="128" t="n">
        <v>0.8</v>
      </c>
      <c r="M16" s="125" t="inlineStr">
        <is>
          <t>Realizar jornadas de sensibilización y entrenamiento en seguridad y privacidad de la información dirigidas a los funcionarios administrativos.</t>
        </is>
      </c>
      <c r="N16" s="125" t="inlineStr">
        <is>
          <t>Sistema de Gestión de Seguridad de la Información - SGSI</t>
        </is>
      </c>
      <c r="O16" s="129" t="inlineStr">
        <is>
          <t>Talento humano: Apoyo del personal requerido para la ejecución y seguimiento de las actividades que correspondan.</t>
        </is>
      </c>
      <c r="P16" s="129" t="inlineStr">
        <is>
          <t>2026/01/19 - 2026/12/18</t>
        </is>
      </c>
      <c r="Q16" s="135" t="inlineStr">
        <is>
          <t>Indicador SGSI - 8</t>
        </is>
      </c>
      <c r="R16" s="136" t="inlineStr">
        <is>
          <t>Diciembre 2026</t>
        </is>
      </c>
      <c r="S16" s="132" t="n">
        <v>0.53</v>
      </c>
      <c r="T16" s="133" t="inlineStr">
        <is>
          <t>Bueno</t>
        </is>
      </c>
      <c r="U16" s="135" t="inlineStr">
        <is>
          <t>Indicador SGSI - 8</t>
        </is>
      </c>
      <c r="V16" s="88" t="n"/>
    </row>
    <row r="17" ht="369.75" customHeight="1">
      <c r="A17" s="82" t="n"/>
      <c r="B17" s="125" t="inlineStr">
        <is>
          <t>Sistemas Integrados de Gestion - Sistema de Gestión de Seguridad de la Información</t>
        </is>
      </c>
      <c r="C17" s="126" t="inlineStr">
        <is>
          <t>Frente Estratégico VI: Gobierno Universitario Digital</t>
        </is>
      </c>
      <c r="D17" s="125" t="inlineStr">
        <is>
          <t>Resolución 092 del 08 de Agosto de 2023 - Política de Seguridad de la Información</t>
        </is>
      </c>
      <c r="E17" s="134" t="inlineStr">
        <is>
          <t>Implementar y mantener el ESG-SSI-PL01 – Plan Institucional de Sensibilizacióny Entrenamiento en Seguridad y Privacidad de la Información a la comunidad académica en general y a los funcionarios administrativos y docentes en particular, para la apropiación y fortalecimiento en lo referente a las políticas, procedimientos, manuales, instructivos y guías en materia de seguridad y privacidad de la información.</t>
        </is>
      </c>
      <c r="F17"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17" s="134" t="inlineStr">
        <is>
          <t>Evaluar el nivel de apropiación de conocimientos en seguridad y privacidad de la información por parte de los funcionarios administrativos.</t>
        </is>
      </c>
      <c r="H17" s="126" t="inlineStr">
        <is>
          <t xml:space="preserve">Apropiacion de conocimientos en seguridad y privacidad de la informacion </t>
        </is>
      </c>
      <c r="I17" s="126" t="inlineStr">
        <is>
          <t>Numero de evaluaciones aprobadas / Número de funcionarios administrativos que asistieron a las Jornadas de Sensibilización</t>
        </is>
      </c>
      <c r="J17" s="126" t="inlineStr">
        <is>
          <t>Eficacia</t>
        </is>
      </c>
      <c r="K17" s="126" t="inlineStr">
        <is>
          <t>Semestral</t>
        </is>
      </c>
      <c r="L17" s="128" t="n">
        <v>0.8</v>
      </c>
      <c r="M17" s="134" t="inlineStr">
        <is>
          <t>Aplicar evaluaciones de conocimiento para medir la apropiación de los contenidos impartidos en las jornadas de sensibilización y entrenamiento.</t>
        </is>
      </c>
      <c r="N17" s="125" t="inlineStr">
        <is>
          <t>Sistema de Gestión de Seguridad de la Información - SGSI</t>
        </is>
      </c>
      <c r="O17" s="129" t="inlineStr">
        <is>
          <t>Talento humano: Apoyo del personal requerido para la ejecución y seguimiento de las actividades que correspondan.</t>
        </is>
      </c>
      <c r="P17" s="129" t="inlineStr">
        <is>
          <t>2026/01/19 - 2026/06/19</t>
        </is>
      </c>
      <c r="Q17" s="135" t="inlineStr">
        <is>
          <t>Indicador SGSI - 9</t>
        </is>
      </c>
      <c r="R17" s="136" t="inlineStr">
        <is>
          <t>Junio 2026</t>
        </is>
      </c>
      <c r="S17" s="132" t="n">
        <v>0.82</v>
      </c>
      <c r="T17" s="133" t="inlineStr">
        <is>
          <t>Aceptable</t>
        </is>
      </c>
      <c r="U17" s="135" t="inlineStr">
        <is>
          <t>Indicador SGSI - 9</t>
        </is>
      </c>
      <c r="V17" s="88" t="n"/>
    </row>
    <row r="18" ht="369.75" customHeight="1">
      <c r="A18" s="82" t="n"/>
      <c r="B18" s="125" t="inlineStr">
        <is>
          <t>Sistemas Integrados de Gestion - Sistema de Gestión de Seguridad de la Información</t>
        </is>
      </c>
      <c r="C18" s="126" t="inlineStr">
        <is>
          <t>Frente Estratégico VI: Gobierno Universitario Digital</t>
        </is>
      </c>
      <c r="D18" s="125" t="inlineStr">
        <is>
          <t>Resolución 092 del 08 de Agosto de 2023 - Política de Seguridad de la Información</t>
        </is>
      </c>
      <c r="E18" s="134" t="inlineStr">
        <is>
          <t>Definir e implementar la gestión de incidentes que involucre las actividades de prevención, identificación y gestión de los eventos y/o incidentes que atenten conla confidencialidad, integridad y disponibilidad de los activos de información, de acuerdo a los recursos proporcionados por la institución, propendiendo la mejoracontinua del SGSI</t>
        </is>
      </c>
      <c r="F18"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18" s="134" t="inlineStr">
        <is>
          <t>Medir la gestión y respuesta de los eventos de seguridad de la información reportados en la institución al SGSI.</t>
        </is>
      </c>
      <c r="H18" s="126" t="inlineStr">
        <is>
          <t>Gestión de eventos de seguridad en de la informacion en la Universidad de Cundinamarca</t>
        </is>
      </c>
      <c r="I18" s="126" t="inlineStr">
        <is>
          <t xml:space="preserve">Número total de eventos atendidos y cerrados durante el semestre / Número total de eventos que fueron reportados durante el semestre </t>
        </is>
      </c>
      <c r="J18" s="126" t="inlineStr">
        <is>
          <t>Eficacia</t>
        </is>
      </c>
      <c r="K18" s="126" t="inlineStr">
        <is>
          <t>Semestral</t>
        </is>
      </c>
      <c r="L18" s="128" t="n">
        <v>0.9</v>
      </c>
      <c r="M18" s="125" t="inlineStr">
        <is>
          <t>Gestionar y dar respuesta oportuna a los eventos de seguridad de la información reportados conforme al procedimiento institucional establecido.</t>
        </is>
      </c>
      <c r="N18" s="125" t="inlineStr">
        <is>
          <t>Sistema de Gestión de Seguridad de la Información - SGSI</t>
        </is>
      </c>
      <c r="O18" s="129" t="inlineStr">
        <is>
          <t>Talento humano: Apoyo del personal requerido para la ejecución y seguimiento de las actividades que correspondan.</t>
        </is>
      </c>
      <c r="P18" s="129" t="inlineStr">
        <is>
          <t>2026/01/19 - 2026/06/19</t>
        </is>
      </c>
      <c r="Q18" s="135" t="inlineStr">
        <is>
          <t>Indicador SGSI - 2</t>
        </is>
      </c>
      <c r="R18" s="136" t="inlineStr">
        <is>
          <t>Junio 2026</t>
        </is>
      </c>
      <c r="S18" s="132" t="n">
        <v>0.99</v>
      </c>
      <c r="T18" s="137" t="inlineStr">
        <is>
          <t>Excelente</t>
        </is>
      </c>
      <c r="U18" s="135" t="inlineStr">
        <is>
          <t>Indicador SGSI - 2</t>
        </is>
      </c>
      <c r="V18" s="88" t="n"/>
    </row>
    <row r="19" ht="369.75" customHeight="1">
      <c r="A19" s="82" t="n"/>
      <c r="B19" s="125" t="inlineStr">
        <is>
          <t>Sistemas Integrados de Gestion - Sistema de Gestión de Seguridad de la Información</t>
        </is>
      </c>
      <c r="C19" s="126" t="inlineStr">
        <is>
          <t>Frente Estratégico VI: Gobierno Universitario Digital</t>
        </is>
      </c>
      <c r="D19" s="125" t="inlineStr">
        <is>
          <t>Resolución 092 del 08 de Agosto de 2023 - Política de Seguridad de la Información</t>
        </is>
      </c>
      <c r="E19" s="134" t="inlineStr">
        <is>
          <t>Definir e implementar la gestión de incidentes que involucre las actividades de prevención, identificación y gestión de los eventos y/o incidentes que atenten conla confidencialidad, integridad y disponibilidad de los activos de información, de acuerdo a los recursos proporcionados por la institución, propendiendo la mejoracontinua del SGSI</t>
        </is>
      </c>
      <c r="F19"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19" s="134" t="inlineStr">
        <is>
          <t>Realizar seguimiento a la atención y tratamiento de los incidentes de seguridad de la información reportados.</t>
        </is>
      </c>
      <c r="H19" s="126" t="inlineStr">
        <is>
          <t>Gestión de incidentes de seguridad en de la informacion en la Universidad de Cundinamarca</t>
        </is>
      </c>
      <c r="I19" s="126" t="inlineStr">
        <is>
          <t xml:space="preserve">Número total de incidentes  criticos atendidos y cerrados  durante el semestre / Número total de incidentes que fueron reportados durante el semestre </t>
        </is>
      </c>
      <c r="J19" s="126" t="inlineStr">
        <is>
          <t>Eficacia</t>
        </is>
      </c>
      <c r="K19" s="126" t="inlineStr">
        <is>
          <t>Semestral</t>
        </is>
      </c>
      <c r="L19" s="128" t="n">
        <v>0.8</v>
      </c>
      <c r="M19" s="125" t="inlineStr">
        <is>
          <t>Gestionar los incidentes de seguridad de la información identificados y reportados de acuerdo con los lineamientos institucionales.</t>
        </is>
      </c>
      <c r="N19" s="125" t="inlineStr">
        <is>
          <t xml:space="preserve">Sistema de Gestión de Seguridad de la Información - SGSI
</t>
        </is>
      </c>
      <c r="O19" s="129" t="inlineStr">
        <is>
          <t>Talento humano: Apoyo del personal requerido para la ejecución y seguimiento de las actividades que correspondan.</t>
        </is>
      </c>
      <c r="P19" s="129" t="inlineStr">
        <is>
          <t>2026/01/19 - 2026/06/19</t>
        </is>
      </c>
      <c r="Q19" s="135" t="inlineStr">
        <is>
          <t>Indicador SGSI - 3</t>
        </is>
      </c>
      <c r="R19" s="136" t="inlineStr">
        <is>
          <t>Junio 2026</t>
        </is>
      </c>
      <c r="S19" s="132" t="n">
        <v>0.8</v>
      </c>
      <c r="T19" s="137" t="inlineStr">
        <is>
          <t>Aceptable</t>
        </is>
      </c>
      <c r="U19" s="135" t="inlineStr">
        <is>
          <t>Indicador SGSI - 3</t>
        </is>
      </c>
      <c r="V19" s="88" t="n"/>
    </row>
    <row r="20" ht="369.75" customHeight="1">
      <c r="A20" s="82" t="n"/>
      <c r="B20" s="125" t="inlineStr">
        <is>
          <t>Sistemas Integrados de Gestion - Sistema de Gestión de Seguridad de la Información</t>
        </is>
      </c>
      <c r="C20" s="126" t="inlineStr">
        <is>
          <t>Frente Estratégico VI: Gobierno Universitario Digital</t>
        </is>
      </c>
      <c r="D20" s="125" t="inlineStr">
        <is>
          <t>Resolución 092 del 08 de Agosto de 2023 - Política de Seguridad de la Información</t>
        </is>
      </c>
      <c r="E20" s="134" t="inlineStr">
        <is>
          <t>Definir e implementar la gestión de incidentes que involucre las actividades de prevención, identificación y gestión de los eventos y/o incidentes que atenten conla confidencialidad, integridad y disponibilidad de los activos de información, de acuerdo a los recursos proporcionados por la institución, propendiendo la mejoracontinua del SGSI</t>
        </is>
      </c>
      <c r="F20"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0" s="134" t="inlineStr">
        <is>
          <t>Evaluar el nivel de exposición de los funcionarios administrativos frente a técnicas de ingeniería social mediante ejercicios controlados.</t>
        </is>
      </c>
      <c r="H20" s="126" t="inlineStr">
        <is>
          <t xml:space="preserve">Ejercicio de Ingenieria Social </t>
        </is>
      </c>
      <c r="I20" s="126" t="inlineStr">
        <is>
          <t>Número de funcionarios que, durante el ejercicio de ingeniería social,  suministraron información / Número total de funcionarios a quienes se les remitió el correo correspondiente al ejercicio de ingeniería social.</t>
        </is>
      </c>
      <c r="J20" s="126" t="inlineStr">
        <is>
          <t>Eficacia</t>
        </is>
      </c>
      <c r="K20" s="126" t="inlineStr">
        <is>
          <t>Semestral</t>
        </is>
      </c>
      <c r="L20" s="128" t="n">
        <v>0.01</v>
      </c>
      <c r="M20" s="125" t="inlineStr">
        <is>
          <t>Ejecutar ejercicios controlados de ingeniería social para evaluar el nivel de exposición de los funcionarios frente a amenazas de seguridad de la información.</t>
        </is>
      </c>
      <c r="N20" s="125" t="inlineStr">
        <is>
          <t xml:space="preserve">Sistema de Gestión de Seguridad de la Información - SGSI.
</t>
        </is>
      </c>
      <c r="O20" s="129" t="inlineStr">
        <is>
          <t>Talento humano: Apoyo del personal requerido para la ejecución y seguimiento de las actividades que correspondan.</t>
        </is>
      </c>
      <c r="P20" s="129" t="inlineStr">
        <is>
          <t>2026/01/19 - 2026/06/19</t>
        </is>
      </c>
      <c r="Q20" s="135" t="inlineStr">
        <is>
          <t>Indicador SGSI - 7</t>
        </is>
      </c>
      <c r="R20" s="136" t="inlineStr">
        <is>
          <t>Junio 2026</t>
        </is>
      </c>
      <c r="S20" s="132" t="n">
        <v>0.01</v>
      </c>
      <c r="T20" s="137" t="inlineStr">
        <is>
          <t>Excelente</t>
        </is>
      </c>
      <c r="U20" s="135" t="inlineStr">
        <is>
          <t>Indicador SGSI - 7</t>
        </is>
      </c>
      <c r="V20" s="88" t="n"/>
    </row>
    <row r="21" ht="369.75" customHeight="1">
      <c r="A21" s="82" t="n"/>
      <c r="B21" s="125" t="inlineStr">
        <is>
          <t>Sistemas Integrados de Gestion - Sistema de Gestión de Seguridad de la Información</t>
        </is>
      </c>
      <c r="C21" s="126" t="inlineStr">
        <is>
          <t>Frente Estratégico VI: Gobierno Universitario Digital</t>
        </is>
      </c>
      <c r="D21" s="125" t="inlineStr">
        <is>
          <t>Resolución 092 del 08 de Agosto de 2023 - Política de Seguridad de la Información</t>
        </is>
      </c>
      <c r="E21" s="134" t="inlineStr">
        <is>
          <t>Definir e implementar la gestión de incidentes que involucre las actividades de prevención, identificación y gestión de los eventos y/o incidentes que atenten conla confidencialidad, integridad y disponibilidad de los activos de información, de acuerdo a los recursos proporcionados por la institución, propendiendo la mejoracontinua del SGSI</t>
        </is>
      </c>
      <c r="F21"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1" s="134" t="inlineStr">
        <is>
          <t>Realizar seguimiento a la gestión de los eventos e incidentes  relacionados con el tratamiento de datos personales.</t>
        </is>
      </c>
      <c r="H21" s="126" t="inlineStr">
        <is>
          <t>Eventos e incidentes de Seguridad en el Tratamiento de Datos Personales</t>
        </is>
      </c>
      <c r="I21" s="126" t="inlineStr">
        <is>
          <t>Número total de eventos e incidentes cerrados  / Número total de eventos e incidentes reportados al SGSI</t>
        </is>
      </c>
      <c r="J21" s="126" t="inlineStr">
        <is>
          <t>Eficacia</t>
        </is>
      </c>
      <c r="K21" s="126" t="inlineStr">
        <is>
          <t>Semestral</t>
        </is>
      </c>
      <c r="L21" s="128" t="n">
        <v>0.8</v>
      </c>
      <c r="M21" s="125" t="inlineStr">
        <is>
          <t>Gestionar los eventos e incidentes relacionados con el tratamiento de datos personales conforme a los procedimientos institucionales establecidos.</t>
        </is>
      </c>
      <c r="N21" s="125" t="inlineStr">
        <is>
          <t>Sistema de Gestión de Seguridad de la Información - SGSI</t>
        </is>
      </c>
      <c r="O21" s="129" t="inlineStr">
        <is>
          <t>Talento humano: Apoyo del personal requerido para la ejecución y seguimiento de las actividades que correspondan.</t>
        </is>
      </c>
      <c r="P21" s="129" t="inlineStr">
        <is>
          <t>2026/01/19 - 2026/06/19</t>
        </is>
      </c>
      <c r="Q21" s="135" t="inlineStr">
        <is>
          <t>Indicador SGSI - 12</t>
        </is>
      </c>
      <c r="R21" s="136" t="inlineStr">
        <is>
          <t>Junio 2026</t>
        </is>
      </c>
      <c r="S21" s="132" t="n">
        <v>0.8</v>
      </c>
      <c r="T21" s="137" t="inlineStr">
        <is>
          <t>Bueno</t>
        </is>
      </c>
      <c r="U21" s="135" t="inlineStr">
        <is>
          <t>Indicador SGSI - 12</t>
        </is>
      </c>
      <c r="V21" s="88" t="n"/>
    </row>
    <row r="22" ht="369.75" customHeight="1">
      <c r="A22" s="82" t="n"/>
      <c r="B22" s="125" t="inlineStr">
        <is>
          <t>Sistemas Integrados de Gestion - Sistema de Gestión de Seguridad de la Información</t>
        </is>
      </c>
      <c r="C22" s="126" t="inlineStr">
        <is>
          <t>Frente Estratégico VI: Gobierno Universitario Digital</t>
        </is>
      </c>
      <c r="D22" s="125" t="inlineStr">
        <is>
          <t>Resolución 092 del 08 de Agosto de 2023 - Política de Seguridad de la Información</t>
        </is>
      </c>
      <c r="E22" s="134" t="inlineStr">
        <is>
          <t>Dar cumplimiento a los requisitos legales y normativos en materia de seguridad y privacidad de la información que vinculen las actividades del Sistema de Gestión de Seguridad de la Información – SGSI.</t>
        </is>
      </c>
      <c r="F22"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2" s="134" t="inlineStr">
        <is>
          <t>Realizar seguimiento al cumplimiento de las actividades programadas en el cronograma anual del SGSI.</t>
        </is>
      </c>
      <c r="H22" s="126" t="inlineStr">
        <is>
          <t>Seguimiento al Cronograma de Actividades anual del SGSI</t>
        </is>
      </c>
      <c r="I22" s="126" t="inlineStr">
        <is>
          <t>Actividades realizadas / Actividades programadas</t>
        </is>
      </c>
      <c r="J22" s="126" t="inlineStr">
        <is>
          <t>Eficacia</t>
        </is>
      </c>
      <c r="K22" s="126" t="inlineStr">
        <is>
          <t>Semestral</t>
        </is>
      </c>
      <c r="L22" s="128" t="n">
        <v>0.45</v>
      </c>
      <c r="M22" s="125" t="inlineStr">
        <is>
          <t>Realizar seguimiento periódico al cumplimiento de las actividades establecidas en el cronograma anual del SGSI.</t>
        </is>
      </c>
      <c r="N22" s="125" t="inlineStr">
        <is>
          <t>Sistema de Gestión de Seguridad de la Información - SGSI</t>
        </is>
      </c>
      <c r="O22" s="138" t="inlineStr">
        <is>
          <t>Talento humano: Apoyo del personal requerido para la ejecución y seguimiento de las actividades que correspondan.</t>
        </is>
      </c>
      <c r="P22" s="138" t="inlineStr">
        <is>
          <t>2026/01/19 - 2026/12/18</t>
        </is>
      </c>
      <c r="Q22" s="139" t="inlineStr">
        <is>
          <t>Indicador SGSI - 1</t>
        </is>
      </c>
      <c r="R22" s="129" t="inlineStr">
        <is>
          <t>Diciembre 2026</t>
        </is>
      </c>
      <c r="S22" s="140" t="n">
        <v>0.5</v>
      </c>
      <c r="T22" s="137" t="inlineStr">
        <is>
          <t>Excelente</t>
        </is>
      </c>
      <c r="U22" s="139" t="inlineStr">
        <is>
          <t>Indicador SGSI - 1</t>
        </is>
      </c>
      <c r="V22" s="88" t="n"/>
    </row>
    <row r="23" ht="381.75" customHeight="1">
      <c r="A23" s="82" t="n"/>
      <c r="B23" s="125" t="inlineStr">
        <is>
          <t>Sistemas Integrados de Gestion - Sistema de Gestión de Seguridad de la Información</t>
        </is>
      </c>
      <c r="C23" s="126" t="inlineStr">
        <is>
          <t>Frente Estratégico VI: Gobierno Universitario Digital</t>
        </is>
      </c>
      <c r="D23" s="125" t="inlineStr">
        <is>
          <t>Resolución 092 del 08 de Agosto de 2023 - Política de Seguridad de la Información</t>
        </is>
      </c>
      <c r="E23" s="134" t="inlineStr">
        <is>
          <t>Dar cumplimiento a los requisitos legales y normativos en materia de seguridad y privacidad de la información que vinculen las actividades del Sistema de Gestión de Seguridad de la Información – SGSI.</t>
        </is>
      </c>
      <c r="F23"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3" s="125" t="inlineStr">
        <is>
          <t>Determinar el nivel de implementación de los controles de seguridad de la información establecidos por la institución.</t>
        </is>
      </c>
      <c r="H23" s="126" t="inlineStr">
        <is>
          <t xml:space="preserve"> Porcentaje de Implementacion de los controles del anexo A de la Norma ISO 27001-2022</t>
        </is>
      </c>
      <c r="I23" s="126" t="inlineStr">
        <is>
          <t>Sumatoria del nivel de implementacion de cada una de las categorias del anexo A de la Norma ISO 27001:2022 / Numero total de categorias del anexo A de la Norma ISO 27001:2022*100</t>
        </is>
      </c>
      <c r="J23" s="126" t="inlineStr">
        <is>
          <t>Eficacia</t>
        </is>
      </c>
      <c r="K23" s="126" t="inlineStr">
        <is>
          <t>Semestral</t>
        </is>
      </c>
      <c r="L23" s="128" t="n">
        <v>0.75</v>
      </c>
      <c r="M23" s="125" t="inlineStr">
        <is>
          <t>Implementar y realizar seguimiento a los controles de seguridad definidos en el Anexo A de la Norma ISO/IEC 27001:2022.</t>
        </is>
      </c>
      <c r="N23" s="125" t="inlineStr">
        <is>
          <t>Sistema de Gestión de Seguridad de la Información - SGSI</t>
        </is>
      </c>
      <c r="O23" s="138" t="inlineStr">
        <is>
          <t>Talento humano: Apoyo del personal requerido para la ejecución y seguimiento de las actividades que correspondan.</t>
        </is>
      </c>
      <c r="P23" s="138" t="inlineStr">
        <is>
          <t>2026/01/19 - 2026/06/19</t>
        </is>
      </c>
      <c r="Q23" s="139" t="inlineStr">
        <is>
          <t>Indicador SGSI - 5</t>
        </is>
      </c>
      <c r="R23" s="129" t="inlineStr">
        <is>
          <t>Junio 2026</t>
        </is>
      </c>
      <c r="S23" s="140" t="n">
        <v>0.79</v>
      </c>
      <c r="T23" s="137" t="inlineStr">
        <is>
          <t>Excelente</t>
        </is>
      </c>
      <c r="U23" s="139" t="inlineStr">
        <is>
          <t>Indicador SGSI - 5</t>
        </is>
      </c>
      <c r="V23" s="88" t="n"/>
    </row>
    <row r="24" ht="408.75" customHeight="1">
      <c r="A24" s="82" t="n"/>
      <c r="B24" s="125" t="inlineStr">
        <is>
          <t>Sistemas Integrados de Gestion - Sistema de Gestión de Seguridad de la Información</t>
        </is>
      </c>
      <c r="C24" s="126" t="inlineStr">
        <is>
          <t>Frente Estratégico VI: Gobierno Universitario Digital</t>
        </is>
      </c>
      <c r="D24" s="125" t="inlineStr">
        <is>
          <t>Resolución 092 del 08 de Agosto de 2023 - Política de Seguridad de la Información</t>
        </is>
      </c>
      <c r="E24" s="134" t="inlineStr">
        <is>
          <t>Dar cumplimiento a los requisitos legales y normativos en materia de seguridad y privacidad de la información que vinculen las actividades del Sistema de Gestión de Seguridad de la Información – SGSI.</t>
        </is>
      </c>
      <c r="F24"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4" s="125" t="inlineStr">
        <is>
          <t>Evaluar el cumplimiento de los lineamientos institucionales de seguridad de la información, ciberseguridad y protección de la privacidad.</t>
        </is>
      </c>
      <c r="H24" s="126" t="inlineStr">
        <is>
          <t>Cumplimiento de lineamientos de Seguridad de la Información, Ciberseguridad y Protección de la Privacidad</t>
        </is>
      </c>
      <c r="I24" s="126" t="inlineStr">
        <is>
          <t xml:space="preserve">Número total de lineamientos de Seguridad de la Información, Ciberseguridad y Protección a la Privacidad de la Información definidos por el Sistema de Gestión de Seguridad de la Información – SGSI de la Universidad de Cundinamarca. / Número de lineamientos de Seguridad de la Información, Ciberseguridad y Protección a la Privacidad de la Información formalizados, actualizados y alineados con los requisitos del Modelo de Seguridad y Privacidad de la Información – MSPI y la normatividad vigente aplicable. </t>
        </is>
      </c>
      <c r="J24" s="126" t="inlineStr">
        <is>
          <t>Eficacia</t>
        </is>
      </c>
      <c r="K24" s="126" t="inlineStr">
        <is>
          <t>Semestral</t>
        </is>
      </c>
      <c r="L24" s="128" t="n">
        <v>0.8</v>
      </c>
      <c r="M24" s="125" t="inlineStr">
        <is>
          <t>Realizar seguimiento al cumplimiento de los lineamientos institucionales de seguridad de la información, ciberseguridad y protección de la privacidad.</t>
        </is>
      </c>
      <c r="N24" s="125" t="inlineStr">
        <is>
          <t>Sistema de Gestión de Seguridad de la Información - SGSI</t>
        </is>
      </c>
      <c r="O24" s="129" t="inlineStr">
        <is>
          <t>Talento humano: Apoyo del personal requerido para la ejecución y seguimiento de las actividades que correspondan.</t>
        </is>
      </c>
      <c r="P24" s="129" t="inlineStr">
        <is>
          <t>2026/01/19 - 2026/06/19</t>
        </is>
      </c>
      <c r="Q24" s="135" t="inlineStr">
        <is>
          <t>Indicador SGSI - 6</t>
        </is>
      </c>
      <c r="R24" s="129" t="inlineStr">
        <is>
          <t>Junio 2026</t>
        </is>
      </c>
      <c r="S24" s="132" t="n">
        <v>0.93</v>
      </c>
      <c r="T24" s="141" t="inlineStr">
        <is>
          <t>Excelente</t>
        </is>
      </c>
      <c r="U24" s="135" t="inlineStr">
        <is>
          <t>Indicador SGSI - 6</t>
        </is>
      </c>
      <c r="V24" s="88" t="n"/>
    </row>
    <row r="25" ht="369.75" customHeight="1">
      <c r="A25" s="82" t="n"/>
      <c r="B25" s="125" t="inlineStr">
        <is>
          <t>Sistemas Integrados de Gestion - Sistema de Gestión de Seguridad de la Información</t>
        </is>
      </c>
      <c r="C25" s="126" t="inlineStr">
        <is>
          <t>Frente Estratégico VI: Gobierno Universitario Digital</t>
        </is>
      </c>
      <c r="D25" s="125" t="inlineStr">
        <is>
          <t>Resolución 092 del 08 de Agosto de 2023 - Política de Seguridad de la Información</t>
        </is>
      </c>
      <c r="E25" s="134" t="inlineStr">
        <is>
          <t>Dar cumplimiento a los requisitos legales y normativos en materia de seguridad y privacidad de la información que vinculen las actividades del Sistema de Gestión de Seguridad de la Información – SGSI.</t>
        </is>
      </c>
      <c r="F25"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5" s="125" t="inlineStr">
        <is>
          <t>Verificar el cumplimiento de las obligaciones relacionadas con el registro y actualización de bases de datos personales ante la SIC.</t>
        </is>
      </c>
      <c r="H25" s="126" t="inlineStr">
        <is>
          <t>Base de Datos Reportadas ante la Super Intendencia de Industria y Comercio - SIC</t>
        </is>
      </c>
      <c r="I25" s="126" t="inlineStr">
        <is>
          <t>Número total de base datos reportadas ante la SIC / Número total de base de datos reportadas al SGSI</t>
        </is>
      </c>
      <c r="J25" s="126" t="inlineStr">
        <is>
          <t>Eficacia</t>
        </is>
      </c>
      <c r="K25" s="126" t="inlineStr">
        <is>
          <t>Anual</t>
        </is>
      </c>
      <c r="L25" s="128" t="n">
        <v>1</v>
      </c>
      <c r="M25" s="125" t="inlineStr">
        <is>
          <t>Actualizar y realizar seguimiento al registro de las bases de datos personales ante la Superintendencia de Industria y Comercio.</t>
        </is>
      </c>
      <c r="N25" s="125" t="inlineStr">
        <is>
          <t>Sistema de Gestión de Seguridad de la Información - SGSI</t>
        </is>
      </c>
      <c r="O25" s="129" t="inlineStr">
        <is>
          <t>Talento humano: Apoyo del personal requerido para la ejecución y seguimiento de las actividades que correspondan.</t>
        </is>
      </c>
      <c r="P25" s="129" t="inlineStr">
        <is>
          <t>2026/02/02 - 2026/03/29</t>
        </is>
      </c>
      <c r="Q25" s="135" t="inlineStr">
        <is>
          <t>Indicador SGSI - 11</t>
        </is>
      </c>
      <c r="R25" s="129" t="inlineStr">
        <is>
          <t>Marzo 2026</t>
        </is>
      </c>
      <c r="S25" s="132" t="n">
        <v>1</v>
      </c>
      <c r="T25" s="141" t="inlineStr">
        <is>
          <t>Excelente</t>
        </is>
      </c>
      <c r="U25" s="135" t="inlineStr">
        <is>
          <t>Indicador SGSI - 11</t>
        </is>
      </c>
      <c r="V25" s="88" t="n"/>
    </row>
    <row r="26" ht="384.75" customHeight="1">
      <c r="A26" s="82" t="n"/>
      <c r="B26" s="125" t="inlineStr">
        <is>
          <t>Sistemas Integrados de Gestion - Sistema de Gestión de Seguridad de la Información</t>
        </is>
      </c>
      <c r="C26" s="126" t="inlineStr">
        <is>
          <t>Frente Estratégico VI: Gobierno Universitario Digital</t>
        </is>
      </c>
      <c r="D26" s="125" t="inlineStr">
        <is>
          <t>Resolución 092 del 08 de Agosto de 2023 - Política de Seguridad de la Información</t>
        </is>
      </c>
      <c r="E26" s="134" t="inlineStr">
        <is>
          <t>Dar cumplimiento a los requisitos legales y normativos en materia de seguridad y privacidad de la información que vinculen las actividades del Sistema de Gestión de Seguridad de la Información – SGSI.</t>
        </is>
      </c>
      <c r="F26" s="127" t="inlineStr">
        <is>
          <t>Establecer, implementar, mantener y mejorar continuamente las  condiciones y requisitos estableciendo lineamientos, procedimientos documentados y sistemáticos para la planificación, ejecución, verificación, mejora continua y buenas prácticas de Seguridad de la Información – SI, Ciberseguridad y del Programa Integral de Gestión de Datos Personales – PIGDP, con el propósito de proteger los activos de la información de amenazas internas y externas y que son esenciales para la institución, minimizando los riesgos por perdida de Confidencialidad, Integridad y Disponibilidad de la información física y digital, asegurando la implementación de controles físicos y de seguridad digital, en cumplimiento de las condiciones y requisitos de las normas ISO 27001:2022, 27032:2023 y la Ley de Protección de Datos Personales, buscando fortalecer la ciberseguridad y la resiliencia institucional</t>
        </is>
      </c>
      <c r="G26" s="125" t="inlineStr">
        <is>
          <t>Verificar el cumplimiento en la obtención de autorizaciones para el tratamiento de datos personales.</t>
        </is>
      </c>
      <c r="H26" s="137" t="inlineStr">
        <is>
          <t>Autorizaciones de Tratamiento de Datos Personales de Creadores de Oportunidades No Gestionadas</t>
        </is>
      </c>
      <c r="I26" s="137" t="inlineStr">
        <is>
          <t xml:space="preserve">Número Autorizaciones de Tratamiento de Datos Personales aprobadas / Número total de Creadores de Oportunidades matriculados </t>
        </is>
      </c>
      <c r="J26" s="137" t="inlineStr">
        <is>
          <t>Eficacia</t>
        </is>
      </c>
      <c r="K26" s="137" t="inlineStr">
        <is>
          <t>Semestral</t>
        </is>
      </c>
      <c r="L26" s="142" t="inlineStr">
        <is>
          <t>0.5%</t>
        </is>
      </c>
      <c r="M26" s="125" t="inlineStr">
        <is>
          <t>Realizar seguimiento a la obtención y conservación de las autorizaciones para el tratamiento de datos personales.</t>
        </is>
      </c>
      <c r="N26" s="125" t="inlineStr">
        <is>
          <t>Sistema de Gestión de Seguridad de la Información - SGSI
Oficina de Admisones y registro
Sistema de Gestión de Seguridad de la Información - SGSI</t>
        </is>
      </c>
      <c r="O26" s="129" t="inlineStr">
        <is>
          <t>Talento humano: Apoyo del personal requerido para la ejecución y seguimiento de las actividades que correspondan.</t>
        </is>
      </c>
      <c r="P26" s="129" t="inlineStr">
        <is>
          <t>2026/01/19 - 2026/06/19</t>
        </is>
      </c>
      <c r="Q26" s="135" t="inlineStr">
        <is>
          <t>Indicador SGSI - 13</t>
        </is>
      </c>
      <c r="R26" s="129" t="inlineStr">
        <is>
          <t>Junio 2026</t>
        </is>
      </c>
      <c r="S26" s="128" t="n">
        <v>0.04</v>
      </c>
      <c r="T26" s="141" t="inlineStr">
        <is>
          <t>Deficiente</t>
        </is>
      </c>
      <c r="U26" s="135" t="inlineStr">
        <is>
          <t>Indicador SGSI - 13</t>
        </is>
      </c>
      <c r="V26" s="88" t="n"/>
    </row>
    <row r="27" hidden="1">
      <c r="A27" s="82" t="n"/>
      <c r="B27" s="143" t="n"/>
      <c r="C27" s="144" t="n"/>
      <c r="D27" s="143" t="n"/>
      <c r="E27" s="143" t="n"/>
      <c r="F27" s="145" t="n"/>
      <c r="G27" s="143" t="n"/>
      <c r="H27" s="144" t="n"/>
      <c r="I27" s="144" t="n"/>
      <c r="J27" s="144" t="n"/>
      <c r="K27" s="144" t="n"/>
      <c r="L27" s="144" t="n"/>
      <c r="M27" s="145" t="n"/>
      <c r="N27" s="145" t="n"/>
      <c r="O27" s="146" t="n"/>
      <c r="P27" s="146" t="n"/>
      <c r="Q27" s="146" t="n"/>
      <c r="R27" s="147" t="n"/>
      <c r="S27" s="147" t="n"/>
      <c r="T27" s="148" t="n"/>
      <c r="U27" s="149" t="n"/>
      <c r="V27" s="88" t="n"/>
    </row>
    <row r="28" hidden="1">
      <c r="A28" s="82" t="n"/>
      <c r="B28" s="150" t="n"/>
      <c r="C28" s="151" t="n"/>
      <c r="D28" s="150" t="n"/>
      <c r="E28" s="150" t="n"/>
      <c r="F28" s="308" t="n"/>
      <c r="G28" s="150" t="n"/>
      <c r="H28" s="151" t="n"/>
      <c r="I28" s="151" t="n"/>
      <c r="J28" s="151" t="n"/>
      <c r="K28" s="151" t="n"/>
      <c r="L28" s="151" t="n"/>
      <c r="M28" s="308" t="n"/>
      <c r="N28" s="308" t="n"/>
      <c r="O28" s="153" t="n"/>
      <c r="P28" s="153" t="n"/>
      <c r="Q28" s="153" t="n"/>
      <c r="R28" s="154" t="n"/>
      <c r="S28" s="154" t="n"/>
      <c r="T28" s="155" t="n"/>
      <c r="U28" s="156" t="n"/>
      <c r="V28" s="88" t="n"/>
    </row>
    <row r="29" hidden="1">
      <c r="A29" s="82" t="n"/>
      <c r="B29" s="150" t="n"/>
      <c r="C29" s="151" t="n"/>
      <c r="D29" s="150" t="n"/>
      <c r="E29" s="150" t="n"/>
      <c r="F29" s="308" t="n"/>
      <c r="G29" s="150" t="n"/>
      <c r="H29" s="151" t="n"/>
      <c r="I29" s="151" t="n"/>
      <c r="J29" s="151" t="n"/>
      <c r="K29" s="151" t="n"/>
      <c r="L29" s="151" t="n"/>
      <c r="M29" s="308" t="n"/>
      <c r="N29" s="308" t="n"/>
      <c r="O29" s="153" t="n"/>
      <c r="P29" s="153" t="n"/>
      <c r="Q29" s="153" t="n"/>
      <c r="R29" s="154" t="n"/>
      <c r="S29" s="154" t="n"/>
      <c r="T29" s="157" t="n"/>
      <c r="U29" s="156" t="n"/>
      <c r="V29" s="88" t="n"/>
    </row>
    <row r="30" hidden="1">
      <c r="A30" s="82" t="n"/>
      <c r="B30" s="150" t="n"/>
      <c r="C30" s="151" t="n"/>
      <c r="D30" s="150" t="n"/>
      <c r="E30" s="150" t="n"/>
      <c r="F30" s="308" t="n"/>
      <c r="G30" s="150" t="n"/>
      <c r="H30" s="151" t="n"/>
      <c r="I30" s="151" t="n"/>
      <c r="J30" s="151" t="n"/>
      <c r="K30" s="151" t="n"/>
      <c r="L30" s="151" t="n"/>
      <c r="M30" s="308" t="n"/>
      <c r="N30" s="308" t="n"/>
      <c r="O30" s="153" t="n"/>
      <c r="P30" s="153" t="n"/>
      <c r="Q30" s="153" t="n"/>
      <c r="R30" s="154" t="n"/>
      <c r="S30" s="154" t="n"/>
      <c r="T30" s="157" t="n"/>
      <c r="U30" s="156" t="n"/>
      <c r="V30" s="88" t="n"/>
    </row>
    <row r="31" hidden="1">
      <c r="A31" s="82" t="n"/>
      <c r="B31" s="150" t="n"/>
      <c r="C31" s="151" t="n"/>
      <c r="D31" s="150" t="n"/>
      <c r="E31" s="150" t="n"/>
      <c r="F31" s="308" t="n"/>
      <c r="G31" s="150" t="n"/>
      <c r="H31" s="151" t="n"/>
      <c r="I31" s="151" t="n"/>
      <c r="J31" s="151" t="n"/>
      <c r="K31" s="151" t="n"/>
      <c r="L31" s="151" t="n"/>
      <c r="M31" s="308" t="n"/>
      <c r="N31" s="308" t="n"/>
      <c r="O31" s="153" t="n"/>
      <c r="P31" s="153" t="n"/>
      <c r="Q31" s="153" t="n"/>
      <c r="R31" s="154" t="n"/>
      <c r="S31" s="154" t="n"/>
      <c r="T31" s="157" t="n"/>
      <c r="U31" s="156" t="n"/>
      <c r="V31" s="88" t="n"/>
    </row>
    <row r="32" hidden="1">
      <c r="A32" s="82" t="n"/>
      <c r="B32" s="150" t="n"/>
      <c r="C32" s="158" t="n"/>
      <c r="D32" s="150" t="n"/>
      <c r="E32" s="150" t="n"/>
      <c r="F32" s="308" t="n"/>
      <c r="G32" s="150" t="n"/>
      <c r="H32" s="158" t="n"/>
      <c r="I32" s="158" t="n"/>
      <c r="J32" s="158" t="n"/>
      <c r="K32" s="158" t="n"/>
      <c r="L32" s="158" t="n"/>
      <c r="M32" s="308" t="n"/>
      <c r="N32" s="308" t="n"/>
      <c r="O32" s="159" t="n"/>
      <c r="P32" s="159" t="n"/>
      <c r="Q32" s="159" t="n"/>
      <c r="R32" s="308" t="n"/>
      <c r="S32" s="308" t="n"/>
      <c r="T32" s="157" t="n"/>
      <c r="U32" s="160" t="n"/>
      <c r="V32" s="88" t="n"/>
    </row>
    <row r="33" hidden="1">
      <c r="A33" s="82" t="n"/>
      <c r="B33" s="150" t="n"/>
      <c r="C33" s="158" t="n"/>
      <c r="D33" s="150" t="n"/>
      <c r="E33" s="150" t="n"/>
      <c r="F33" s="308" t="n"/>
      <c r="G33" s="150" t="n"/>
      <c r="H33" s="158" t="n"/>
      <c r="I33" s="158" t="n"/>
      <c r="J33" s="158" t="n"/>
      <c r="K33" s="158" t="n"/>
      <c r="L33" s="158" t="n"/>
      <c r="M33" s="308" t="n"/>
      <c r="N33" s="308" t="n"/>
      <c r="O33" s="159" t="n"/>
      <c r="P33" s="159" t="n"/>
      <c r="Q33" s="159" t="n"/>
      <c r="R33" s="308" t="n"/>
      <c r="S33" s="308" t="n"/>
      <c r="T33" s="157" t="n"/>
      <c r="U33" s="160" t="n"/>
      <c r="V33" s="88" t="n"/>
    </row>
    <row r="34" hidden="1">
      <c r="A34" s="82" t="n"/>
      <c r="B34" s="150" t="n"/>
      <c r="C34" s="158" t="n"/>
      <c r="D34" s="150" t="n"/>
      <c r="E34" s="150" t="n"/>
      <c r="F34" s="308" t="n"/>
      <c r="G34" s="150" t="n"/>
      <c r="H34" s="158" t="n"/>
      <c r="I34" s="158" t="n"/>
      <c r="J34" s="158" t="n"/>
      <c r="K34" s="158" t="n"/>
      <c r="L34" s="158" t="n"/>
      <c r="M34" s="308" t="n"/>
      <c r="N34" s="308" t="n"/>
      <c r="O34" s="159" t="n"/>
      <c r="P34" s="159" t="n"/>
      <c r="Q34" s="159" t="n"/>
      <c r="R34" s="308" t="n"/>
      <c r="S34" s="308" t="n"/>
      <c r="T34" s="157" t="n"/>
      <c r="U34" s="160" t="n"/>
      <c r="V34" s="88" t="n"/>
    </row>
    <row r="35" hidden="1">
      <c r="A35" s="82" t="n"/>
      <c r="B35" s="150" t="n"/>
      <c r="C35" s="158" t="n"/>
      <c r="D35" s="150" t="n"/>
      <c r="E35" s="150" t="n"/>
      <c r="F35" s="308" t="n"/>
      <c r="G35" s="150" t="n"/>
      <c r="H35" s="158" t="n"/>
      <c r="I35" s="158" t="n"/>
      <c r="J35" s="158" t="n"/>
      <c r="K35" s="158" t="n"/>
      <c r="L35" s="158" t="n"/>
      <c r="M35" s="308" t="n"/>
      <c r="N35" s="308" t="n"/>
      <c r="O35" s="159" t="n"/>
      <c r="P35" s="159" t="n"/>
      <c r="Q35" s="159" t="n"/>
      <c r="R35" s="308" t="n"/>
      <c r="S35" s="308" t="n"/>
      <c r="T35" s="157" t="n"/>
      <c r="U35" s="160" t="n"/>
      <c r="V35" s="88" t="n"/>
    </row>
    <row r="36" hidden="1">
      <c r="A36" s="82" t="n"/>
      <c r="B36" s="150" t="n"/>
      <c r="C36" s="151" t="n"/>
      <c r="D36" s="150" t="n"/>
      <c r="E36" s="150" t="n"/>
      <c r="F36" s="308" t="n"/>
      <c r="G36" s="150" t="n"/>
      <c r="H36" s="151" t="n"/>
      <c r="I36" s="151" t="n"/>
      <c r="J36" s="151" t="n"/>
      <c r="K36" s="151" t="n"/>
      <c r="L36" s="151" t="n"/>
      <c r="M36" s="308" t="n"/>
      <c r="N36" s="308" t="n"/>
      <c r="O36" s="153" t="n"/>
      <c r="P36" s="153" t="n"/>
      <c r="Q36" s="153" t="n"/>
      <c r="R36" s="308" t="n"/>
      <c r="S36" s="308" t="n"/>
      <c r="T36" s="161" t="n"/>
      <c r="U36" s="156" t="n"/>
      <c r="V36" s="88" t="n"/>
    </row>
    <row r="37" hidden="1">
      <c r="A37" s="82" t="n"/>
      <c r="B37" s="150" t="n"/>
      <c r="C37" s="151" t="n"/>
      <c r="D37" s="150" t="n"/>
      <c r="E37" s="150" t="n"/>
      <c r="F37" s="308" t="n"/>
      <c r="G37" s="150" t="n"/>
      <c r="H37" s="151" t="n"/>
      <c r="I37" s="151" t="n"/>
      <c r="J37" s="151" t="n"/>
      <c r="K37" s="151" t="n"/>
      <c r="L37" s="151" t="n"/>
      <c r="M37" s="308" t="n"/>
      <c r="N37" s="308" t="n"/>
      <c r="O37" s="153" t="n"/>
      <c r="P37" s="153" t="n"/>
      <c r="Q37" s="153" t="n"/>
      <c r="R37" s="308" t="n"/>
      <c r="S37" s="308" t="n"/>
      <c r="T37" s="162" t="n"/>
      <c r="U37" s="156" t="n"/>
      <c r="V37" s="88" t="n"/>
    </row>
    <row r="38" hidden="1">
      <c r="A38" s="82" t="n"/>
      <c r="B38" s="150" t="n"/>
      <c r="C38" s="151" t="n"/>
      <c r="D38" s="150" t="n"/>
      <c r="E38" s="150" t="n"/>
      <c r="F38" s="308" t="n"/>
      <c r="G38" s="150" t="n"/>
      <c r="H38" s="151" t="n"/>
      <c r="I38" s="151" t="n"/>
      <c r="J38" s="151" t="n"/>
      <c r="K38" s="151" t="n"/>
      <c r="L38" s="151" t="n"/>
      <c r="M38" s="308" t="n"/>
      <c r="N38" s="308" t="n"/>
      <c r="O38" s="153" t="n"/>
      <c r="P38" s="153" t="n"/>
      <c r="Q38" s="153" t="n"/>
      <c r="R38" s="308" t="n"/>
      <c r="S38" s="308" t="n"/>
      <c r="T38" s="162" t="n"/>
      <c r="U38" s="160" t="n"/>
      <c r="V38" s="88" t="n"/>
    </row>
    <row r="39" hidden="1">
      <c r="A39" s="82" t="n"/>
      <c r="B39" s="150" t="n"/>
      <c r="C39" s="151" t="n"/>
      <c r="D39" s="150" t="n"/>
      <c r="E39" s="150" t="n"/>
      <c r="F39" s="308" t="n"/>
      <c r="G39" s="150" t="n"/>
      <c r="H39" s="151" t="n"/>
      <c r="I39" s="151" t="n"/>
      <c r="J39" s="151" t="n"/>
      <c r="K39" s="151" t="n"/>
      <c r="L39" s="151" t="n"/>
      <c r="M39" s="308" t="n"/>
      <c r="N39" s="308" t="n"/>
      <c r="O39" s="153" t="n"/>
      <c r="P39" s="153" t="n"/>
      <c r="Q39" s="153" t="n"/>
      <c r="R39" s="308" t="n"/>
      <c r="S39" s="308" t="n"/>
      <c r="T39" s="162" t="n"/>
      <c r="U39" s="160" t="n"/>
      <c r="V39" s="88" t="n"/>
    </row>
    <row r="40" hidden="1">
      <c r="A40" s="82" t="n"/>
      <c r="B40" s="308" t="n"/>
      <c r="C40" s="151" t="n"/>
      <c r="D40" s="308" t="n"/>
      <c r="E40" s="308" t="n"/>
      <c r="F40" s="308" t="n"/>
      <c r="G40" s="308" t="n"/>
      <c r="H40" s="151" t="n"/>
      <c r="I40" s="151" t="n"/>
      <c r="J40" s="151" t="n"/>
      <c r="K40" s="151" t="n"/>
      <c r="L40" s="151" t="n"/>
      <c r="M40" s="308" t="n"/>
      <c r="N40" s="308" t="n"/>
      <c r="O40" s="153" t="n"/>
      <c r="P40" s="153" t="n"/>
      <c r="Q40" s="153" t="n"/>
      <c r="R40" s="154" t="n"/>
      <c r="S40" s="154" t="n"/>
      <c r="T40" s="163" t="n"/>
      <c r="U40" s="160" t="n"/>
      <c r="V40" s="88" t="n"/>
    </row>
    <row r="41" hidden="1">
      <c r="A41" s="82" t="n"/>
      <c r="B41" s="150" t="n"/>
      <c r="C41" s="151" t="n"/>
      <c r="D41" s="150" t="n"/>
      <c r="E41" s="150" t="n"/>
      <c r="F41" s="308" t="n"/>
      <c r="G41" s="150" t="n"/>
      <c r="H41" s="151" t="n"/>
      <c r="I41" s="151" t="n"/>
      <c r="J41" s="151" t="n"/>
      <c r="K41" s="151" t="n"/>
      <c r="L41" s="151" t="n"/>
      <c r="M41" s="308" t="n"/>
      <c r="N41" s="308" t="n"/>
      <c r="O41" s="153" t="n"/>
      <c r="P41" s="153" t="n"/>
      <c r="Q41" s="153" t="n"/>
      <c r="R41" s="308" t="n"/>
      <c r="S41" s="308" t="n"/>
      <c r="T41" s="155" t="n"/>
      <c r="U41" s="160" t="n"/>
      <c r="V41" s="88" t="n"/>
    </row>
    <row r="42" hidden="1">
      <c r="A42" s="82" t="n"/>
      <c r="B42" s="150" t="n"/>
      <c r="C42" s="151" t="n"/>
      <c r="D42" s="150" t="n"/>
      <c r="E42" s="150" t="n"/>
      <c r="F42" s="308" t="n"/>
      <c r="G42" s="150" t="n"/>
      <c r="H42" s="151" t="n"/>
      <c r="I42" s="151" t="n"/>
      <c r="J42" s="151" t="n"/>
      <c r="K42" s="151" t="n"/>
      <c r="L42" s="151" t="n"/>
      <c r="M42" s="308" t="n"/>
      <c r="N42" s="308" t="n"/>
      <c r="O42" s="153" t="n"/>
      <c r="P42" s="153" t="n"/>
      <c r="Q42" s="153" t="n"/>
      <c r="R42" s="308" t="n"/>
      <c r="S42" s="308" t="n"/>
      <c r="T42" s="155" t="n"/>
      <c r="U42" s="160" t="n"/>
      <c r="V42" s="88" t="n"/>
    </row>
    <row r="43" hidden="1">
      <c r="A43" s="82" t="n"/>
      <c r="B43" s="150" t="n"/>
      <c r="C43" s="151" t="n"/>
      <c r="D43" s="150" t="n"/>
      <c r="E43" s="150" t="n"/>
      <c r="F43" s="308" t="n"/>
      <c r="G43" s="150" t="n"/>
      <c r="H43" s="151" t="n"/>
      <c r="I43" s="151" t="n"/>
      <c r="J43" s="151" t="n"/>
      <c r="K43" s="151" t="n"/>
      <c r="L43" s="151" t="n"/>
      <c r="M43" s="308" t="n"/>
      <c r="N43" s="308" t="n"/>
      <c r="O43" s="153" t="n"/>
      <c r="P43" s="153" t="n"/>
      <c r="Q43" s="153" t="n"/>
      <c r="R43" s="154" t="n"/>
      <c r="S43" s="154" t="n"/>
      <c r="T43" s="164" t="n"/>
      <c r="U43" s="160" t="n"/>
      <c r="V43" s="88" t="n"/>
    </row>
    <row r="44" hidden="1">
      <c r="A44" s="82" t="n"/>
      <c r="B44" s="150" t="n"/>
      <c r="C44" s="151" t="n"/>
      <c r="D44" s="150" t="n"/>
      <c r="E44" s="150" t="n"/>
      <c r="F44" s="308" t="n"/>
      <c r="G44" s="150" t="n"/>
      <c r="H44" s="151" t="n"/>
      <c r="I44" s="151" t="n"/>
      <c r="J44" s="151" t="n"/>
      <c r="K44" s="151" t="n"/>
      <c r="L44" s="151" t="n"/>
      <c r="M44" s="308" t="n"/>
      <c r="N44" s="308" t="n"/>
      <c r="O44" s="153" t="n"/>
      <c r="P44" s="153" t="n"/>
      <c r="Q44" s="153" t="n"/>
      <c r="R44" s="308" t="n"/>
      <c r="S44" s="308" t="n"/>
      <c r="T44" s="164" t="n"/>
      <c r="U44" s="160" t="n"/>
      <c r="V44" s="88" t="n"/>
    </row>
    <row r="45" hidden="1">
      <c r="A45" s="82" t="n"/>
      <c r="B45" s="150" t="n"/>
      <c r="C45" s="151" t="n"/>
      <c r="D45" s="150" t="n"/>
      <c r="E45" s="150" t="n"/>
      <c r="F45" s="308" t="n"/>
      <c r="G45" s="150" t="n"/>
      <c r="H45" s="151" t="n"/>
      <c r="I45" s="151" t="n"/>
      <c r="J45" s="151" t="n"/>
      <c r="K45" s="151" t="n"/>
      <c r="L45" s="151" t="n"/>
      <c r="M45" s="308" t="n"/>
      <c r="N45" s="308" t="n"/>
      <c r="O45" s="165" t="n"/>
      <c r="P45" s="165" t="n"/>
      <c r="Q45" s="165" t="n"/>
      <c r="R45" s="308" t="n"/>
      <c r="S45" s="308" t="n"/>
      <c r="T45" s="157" t="n"/>
      <c r="U45" s="160" t="n"/>
      <c r="V45" s="88" t="n"/>
    </row>
    <row r="46" hidden="1">
      <c r="A46" s="82" t="n"/>
      <c r="B46" s="150" t="n"/>
      <c r="C46" s="151" t="n"/>
      <c r="D46" s="150" t="n"/>
      <c r="E46" s="150" t="n"/>
      <c r="F46" s="308" t="n"/>
      <c r="G46" s="150" t="n"/>
      <c r="H46" s="151" t="n"/>
      <c r="I46" s="151" t="n"/>
      <c r="J46" s="151" t="n"/>
      <c r="K46" s="151" t="n"/>
      <c r="L46" s="151" t="n"/>
      <c r="M46" s="308" t="n"/>
      <c r="N46" s="308" t="n"/>
      <c r="O46" s="165" t="n"/>
      <c r="P46" s="165" t="n"/>
      <c r="Q46" s="165" t="n"/>
      <c r="R46" s="308" t="n"/>
      <c r="S46" s="308" t="n"/>
      <c r="T46" s="155" t="n"/>
      <c r="U46" s="160" t="n"/>
      <c r="V46" s="88" t="n"/>
    </row>
    <row r="47" hidden="1">
      <c r="A47" s="82" t="n"/>
      <c r="B47" s="150" t="n"/>
      <c r="C47" s="151" t="n"/>
      <c r="D47" s="150" t="n"/>
      <c r="E47" s="150" t="n"/>
      <c r="F47" s="308" t="n"/>
      <c r="G47" s="150" t="n"/>
      <c r="H47" s="151" t="n"/>
      <c r="I47" s="151" t="n"/>
      <c r="J47" s="151" t="n"/>
      <c r="K47" s="151" t="n"/>
      <c r="L47" s="151" t="n"/>
      <c r="M47" s="308" t="n"/>
      <c r="N47" s="308" t="n"/>
      <c r="O47" s="165" t="n"/>
      <c r="P47" s="165" t="n"/>
      <c r="Q47" s="165" t="n"/>
      <c r="R47" s="308" t="n"/>
      <c r="S47" s="308" t="n"/>
      <c r="T47" s="155" t="n"/>
      <c r="U47" s="160" t="n"/>
      <c r="V47" s="88" t="n"/>
    </row>
    <row r="48" hidden="1">
      <c r="A48" s="82" t="n"/>
      <c r="B48" s="150" t="n"/>
      <c r="C48" s="151" t="n"/>
      <c r="D48" s="150" t="n"/>
      <c r="E48" s="150" t="n"/>
      <c r="F48" s="308" t="n"/>
      <c r="G48" s="150" t="n"/>
      <c r="H48" s="151" t="n"/>
      <c r="I48" s="151" t="n"/>
      <c r="J48" s="151" t="n"/>
      <c r="K48" s="151" t="n"/>
      <c r="L48" s="151" t="n"/>
      <c r="M48" s="308" t="n"/>
      <c r="N48" s="308" t="n"/>
      <c r="O48" s="165" t="n"/>
      <c r="P48" s="165" t="n"/>
      <c r="Q48" s="165" t="n"/>
      <c r="R48" s="154" t="n"/>
      <c r="S48" s="154" t="n"/>
      <c r="T48" s="157" t="n"/>
      <c r="U48" s="160" t="n"/>
      <c r="V48" s="88" t="n"/>
    </row>
    <row r="49" hidden="1">
      <c r="A49" s="82" t="n"/>
      <c r="B49" s="150" t="n"/>
      <c r="C49" s="151" t="n"/>
      <c r="D49" s="150" t="n"/>
      <c r="E49" s="150" t="n"/>
      <c r="F49" s="308" t="n"/>
      <c r="G49" s="150" t="n"/>
      <c r="H49" s="151" t="n"/>
      <c r="I49" s="151" t="n"/>
      <c r="J49" s="151" t="n"/>
      <c r="K49" s="151" t="n"/>
      <c r="L49" s="151" t="n"/>
      <c r="M49" s="308" t="n"/>
      <c r="N49" s="308" t="n"/>
      <c r="O49" s="165" t="n"/>
      <c r="P49" s="165" t="n"/>
      <c r="Q49" s="165" t="n"/>
      <c r="R49" s="154" t="n"/>
      <c r="S49" s="154" t="n"/>
      <c r="T49" s="157" t="n"/>
      <c r="U49" s="160" t="n"/>
      <c r="V49" s="88" t="n"/>
    </row>
    <row r="50" hidden="1">
      <c r="A50" s="82" t="n"/>
      <c r="B50" s="150" t="n"/>
      <c r="C50" s="151" t="n"/>
      <c r="D50" s="150" t="n"/>
      <c r="E50" s="150" t="n"/>
      <c r="F50" s="308" t="n"/>
      <c r="G50" s="150" t="n"/>
      <c r="H50" s="151" t="n"/>
      <c r="I50" s="151" t="n"/>
      <c r="J50" s="151" t="n"/>
      <c r="K50" s="151" t="n"/>
      <c r="L50" s="151" t="n"/>
      <c r="M50" s="308" t="n"/>
      <c r="N50" s="308" t="n"/>
      <c r="O50" s="165" t="n"/>
      <c r="P50" s="165" t="n"/>
      <c r="Q50" s="165" t="n"/>
      <c r="R50" s="154" t="n"/>
      <c r="S50" s="154" t="n"/>
      <c r="T50" s="155" t="n"/>
      <c r="U50" s="160" t="n"/>
      <c r="V50" s="88" t="n"/>
    </row>
    <row r="51" hidden="1">
      <c r="A51" s="82" t="n"/>
      <c r="B51" s="150" t="n"/>
      <c r="C51" s="151" t="n"/>
      <c r="D51" s="150" t="n"/>
      <c r="E51" s="150" t="n"/>
      <c r="F51" s="308" t="n"/>
      <c r="G51" s="150" t="n"/>
      <c r="H51" s="151" t="n"/>
      <c r="I51" s="151" t="n"/>
      <c r="J51" s="151" t="n"/>
      <c r="K51" s="151" t="n"/>
      <c r="L51" s="151" t="n"/>
      <c r="M51" s="308" t="n"/>
      <c r="N51" s="308" t="n"/>
      <c r="O51" s="165" t="n"/>
      <c r="P51" s="165" t="n"/>
      <c r="Q51" s="165" t="n"/>
      <c r="R51" s="154" t="n"/>
      <c r="S51" s="154" t="n"/>
      <c r="T51" s="155" t="n"/>
      <c r="U51" s="160" t="n"/>
      <c r="V51" s="88" t="n"/>
    </row>
    <row r="52" hidden="1">
      <c r="A52" s="82" t="n"/>
      <c r="B52" s="150" t="n"/>
      <c r="C52" s="151" t="n"/>
      <c r="D52" s="150" t="n"/>
      <c r="E52" s="150" t="n"/>
      <c r="F52" s="308" t="n"/>
      <c r="G52" s="150" t="n"/>
      <c r="H52" s="151" t="n"/>
      <c r="I52" s="151" t="n"/>
      <c r="J52" s="151" t="n"/>
      <c r="K52" s="151" t="n"/>
      <c r="L52" s="151" t="n"/>
      <c r="M52" s="308" t="n"/>
      <c r="N52" s="308" t="n"/>
      <c r="O52" s="165" t="n"/>
      <c r="P52" s="165" t="n"/>
      <c r="Q52" s="165" t="n"/>
      <c r="R52" s="308" t="n"/>
      <c r="S52" s="308" t="n"/>
      <c r="T52" s="155" t="n"/>
      <c r="U52" s="160" t="n"/>
      <c r="V52" s="88" t="n"/>
    </row>
    <row r="53" hidden="1">
      <c r="A53" s="82" t="n"/>
      <c r="B53" s="150" t="n"/>
      <c r="C53" s="151" t="n"/>
      <c r="D53" s="150" t="n"/>
      <c r="E53" s="150" t="n"/>
      <c r="F53" s="308" t="n"/>
      <c r="G53" s="150" t="n"/>
      <c r="H53" s="151" t="n"/>
      <c r="I53" s="151" t="n"/>
      <c r="J53" s="151" t="n"/>
      <c r="K53" s="151" t="n"/>
      <c r="L53" s="151" t="n"/>
      <c r="M53" s="308" t="n"/>
      <c r="N53" s="308" t="n"/>
      <c r="O53" s="165" t="n"/>
      <c r="P53" s="165" t="n"/>
      <c r="Q53" s="165" t="n"/>
      <c r="R53" s="308" t="n"/>
      <c r="S53" s="308" t="n"/>
      <c r="T53" s="155" t="n"/>
      <c r="U53" s="160" t="n"/>
      <c r="V53" s="88" t="n"/>
    </row>
    <row r="54" hidden="1">
      <c r="A54" s="82" t="n"/>
      <c r="B54" s="150" t="n"/>
      <c r="C54" s="151" t="n"/>
      <c r="D54" s="150" t="n"/>
      <c r="E54" s="150" t="n"/>
      <c r="F54" s="308" t="n"/>
      <c r="G54" s="150" t="n"/>
      <c r="H54" s="151" t="n"/>
      <c r="I54" s="151" t="n"/>
      <c r="J54" s="151" t="n"/>
      <c r="K54" s="151" t="n"/>
      <c r="L54" s="151" t="n"/>
      <c r="M54" s="308" t="n"/>
      <c r="N54" s="308" t="n"/>
      <c r="O54" s="165" t="n"/>
      <c r="P54" s="165" t="n"/>
      <c r="Q54" s="165" t="n"/>
      <c r="R54" s="308" t="n"/>
      <c r="S54" s="308" t="n"/>
      <c r="T54" s="155" t="n"/>
      <c r="U54" s="160" t="n"/>
      <c r="V54" s="88" t="n"/>
    </row>
    <row r="55" hidden="1">
      <c r="A55" s="82" t="n"/>
      <c r="B55" s="150" t="n"/>
      <c r="C55" s="151" t="n"/>
      <c r="D55" s="150" t="n"/>
      <c r="E55" s="150" t="n"/>
      <c r="F55" s="308" t="n"/>
      <c r="G55" s="150" t="n"/>
      <c r="H55" s="151" t="n"/>
      <c r="I55" s="151" t="n"/>
      <c r="J55" s="151" t="n"/>
      <c r="K55" s="151" t="n"/>
      <c r="L55" s="151" t="n"/>
      <c r="M55" s="308" t="n"/>
      <c r="N55" s="308" t="n"/>
      <c r="O55" s="165" t="n"/>
      <c r="P55" s="165" t="n"/>
      <c r="Q55" s="165" t="n"/>
      <c r="R55" s="308" t="n"/>
      <c r="S55" s="308" t="n"/>
      <c r="T55" s="155" t="n"/>
      <c r="U55" s="160" t="n"/>
      <c r="V55" s="88" t="n"/>
    </row>
    <row r="56" hidden="1">
      <c r="A56" s="82" t="n"/>
      <c r="B56" s="150" t="n"/>
      <c r="C56" s="151" t="n"/>
      <c r="D56" s="150" t="n"/>
      <c r="E56" s="150" t="n"/>
      <c r="F56" s="308" t="n"/>
      <c r="G56" s="150" t="n"/>
      <c r="H56" s="151" t="n"/>
      <c r="I56" s="151" t="n"/>
      <c r="J56" s="151" t="n"/>
      <c r="K56" s="151" t="n"/>
      <c r="L56" s="151" t="n"/>
      <c r="M56" s="308" t="n"/>
      <c r="N56" s="308" t="n"/>
      <c r="O56" s="165" t="n"/>
      <c r="P56" s="165" t="n"/>
      <c r="Q56" s="165" t="n"/>
      <c r="R56" s="308" t="n"/>
      <c r="S56" s="308" t="n"/>
      <c r="T56" s="155" t="n"/>
      <c r="U56" s="160" t="n"/>
      <c r="V56" s="88" t="n"/>
    </row>
    <row r="57" hidden="1">
      <c r="A57" s="82" t="n"/>
      <c r="B57" s="150" t="n"/>
      <c r="C57" s="158" t="n"/>
      <c r="D57" s="150" t="n"/>
      <c r="E57" s="150" t="n"/>
      <c r="F57" s="308" t="n"/>
      <c r="G57" s="150" t="n"/>
      <c r="H57" s="158" t="n"/>
      <c r="I57" s="158" t="n"/>
      <c r="J57" s="158" t="n"/>
      <c r="K57" s="158" t="n"/>
      <c r="L57" s="158" t="n"/>
      <c r="M57" s="308" t="n"/>
      <c r="N57" s="308" t="n"/>
      <c r="O57" s="165" t="n"/>
      <c r="P57" s="165" t="n"/>
      <c r="Q57" s="165" t="n"/>
      <c r="R57" s="308" t="n"/>
      <c r="S57" s="308" t="n"/>
      <c r="T57" s="157" t="n"/>
      <c r="U57" s="160" t="n"/>
      <c r="V57" s="88" t="n"/>
    </row>
    <row r="58" hidden="1">
      <c r="A58" s="82" t="n"/>
      <c r="B58" s="150" t="n"/>
      <c r="C58" s="158" t="n"/>
      <c r="D58" s="150" t="n"/>
      <c r="E58" s="150" t="n"/>
      <c r="F58" s="308" t="n"/>
      <c r="G58" s="150" t="n"/>
      <c r="H58" s="158" t="n"/>
      <c r="I58" s="158" t="n"/>
      <c r="J58" s="158" t="n"/>
      <c r="K58" s="158" t="n"/>
      <c r="L58" s="158" t="n"/>
      <c r="M58" s="308" t="n"/>
      <c r="N58" s="308" t="n"/>
      <c r="O58" s="166" t="n"/>
      <c r="P58" s="166" t="n"/>
      <c r="Q58" s="166" t="n"/>
      <c r="R58" s="308" t="n"/>
      <c r="S58" s="308" t="n"/>
      <c r="T58" s="155" t="n"/>
      <c r="U58" s="160" t="n"/>
      <c r="V58" s="88" t="n"/>
    </row>
    <row r="59" hidden="1">
      <c r="A59" s="82" t="n"/>
      <c r="B59" s="150" t="n"/>
      <c r="C59" s="151" t="n"/>
      <c r="D59" s="150" t="n"/>
      <c r="E59" s="150" t="n"/>
      <c r="F59" s="308" t="n"/>
      <c r="G59" s="150" t="n"/>
      <c r="H59" s="151" t="n"/>
      <c r="I59" s="151" t="n"/>
      <c r="J59" s="151" t="n"/>
      <c r="K59" s="151" t="n"/>
      <c r="L59" s="151" t="n"/>
      <c r="M59" s="308" t="n"/>
      <c r="N59" s="308" t="n"/>
      <c r="O59" s="166" t="n"/>
      <c r="P59" s="166" t="n"/>
      <c r="Q59" s="166" t="n"/>
      <c r="R59" s="154" t="n"/>
      <c r="S59" s="154" t="n"/>
      <c r="T59" s="164" t="n"/>
      <c r="U59" s="171" t="n"/>
      <c r="V59" s="88" t="n"/>
    </row>
    <row r="60" hidden="1">
      <c r="A60" s="82" t="n"/>
      <c r="B60" s="150" t="n"/>
      <c r="C60" s="151" t="n"/>
      <c r="D60" s="150" t="n"/>
      <c r="E60" s="150" t="n"/>
      <c r="F60" s="308" t="n"/>
      <c r="G60" s="150" t="n"/>
      <c r="H60" s="151" t="n"/>
      <c r="I60" s="151" t="n"/>
      <c r="J60" s="151" t="n"/>
      <c r="K60" s="151" t="n"/>
      <c r="L60" s="151" t="n"/>
      <c r="M60" s="308" t="n"/>
      <c r="N60" s="308" t="n"/>
      <c r="O60" s="166" t="n"/>
      <c r="P60" s="166" t="n"/>
      <c r="Q60" s="166" t="n"/>
      <c r="R60" s="154" t="n"/>
      <c r="S60" s="154" t="n"/>
      <c r="T60" s="164" t="n"/>
      <c r="U60" s="171" t="n"/>
      <c r="V60" s="88" t="n"/>
    </row>
    <row r="61" hidden="1">
      <c r="A61" s="82" t="n"/>
      <c r="B61" s="150" t="n"/>
      <c r="C61" s="151" t="n"/>
      <c r="D61" s="150" t="n"/>
      <c r="E61" s="150" t="n"/>
      <c r="F61" s="308" t="n"/>
      <c r="G61" s="150" t="n"/>
      <c r="H61" s="151" t="n"/>
      <c r="I61" s="151" t="n"/>
      <c r="J61" s="151" t="n"/>
      <c r="K61" s="151" t="n"/>
      <c r="L61" s="151" t="n"/>
      <c r="M61" s="308" t="n"/>
      <c r="N61" s="308" t="n"/>
      <c r="O61" s="166" t="n"/>
      <c r="P61" s="166" t="n"/>
      <c r="Q61" s="166" t="n"/>
      <c r="R61" s="154" t="n"/>
      <c r="S61" s="154" t="n"/>
      <c r="T61" s="155" t="n"/>
      <c r="U61" s="160" t="n"/>
      <c r="V61" s="88" t="n"/>
    </row>
    <row r="62" hidden="1">
      <c r="A62" s="82" t="n"/>
      <c r="B62" s="150" t="n"/>
      <c r="C62" s="151" t="n"/>
      <c r="D62" s="150" t="n"/>
      <c r="E62" s="150" t="n"/>
      <c r="F62" s="308" t="n"/>
      <c r="G62" s="150" t="n"/>
      <c r="H62" s="151" t="n"/>
      <c r="I62" s="151" t="n"/>
      <c r="J62" s="151" t="n"/>
      <c r="K62" s="151" t="n"/>
      <c r="L62" s="151" t="n"/>
      <c r="M62" s="308" t="n"/>
      <c r="N62" s="308" t="n"/>
      <c r="O62" s="166" t="n"/>
      <c r="P62" s="166" t="n"/>
      <c r="Q62" s="166" t="n"/>
      <c r="R62" s="154" t="n"/>
      <c r="S62" s="154" t="n"/>
      <c r="T62" s="168" t="n"/>
      <c r="U62" s="160" t="n"/>
      <c r="V62" s="88" t="n"/>
    </row>
    <row r="63" hidden="1">
      <c r="A63" s="82" t="n"/>
      <c r="B63" s="150" t="n"/>
      <c r="C63" s="151" t="n"/>
      <c r="D63" s="150" t="n"/>
      <c r="E63" s="150" t="n"/>
      <c r="F63" s="308" t="n"/>
      <c r="G63" s="150" t="n"/>
      <c r="H63" s="151" t="n"/>
      <c r="I63" s="151" t="n"/>
      <c r="J63" s="151" t="n"/>
      <c r="K63" s="151" t="n"/>
      <c r="L63" s="151" t="n"/>
      <c r="M63" s="308" t="n"/>
      <c r="N63" s="308" t="n"/>
      <c r="O63" s="166" t="n"/>
      <c r="P63" s="166" t="n"/>
      <c r="Q63" s="166" t="n"/>
      <c r="R63" s="308" t="n"/>
      <c r="S63" s="308" t="n"/>
      <c r="T63" s="155" t="n"/>
      <c r="U63" s="160" t="n"/>
      <c r="V63" s="88" t="n"/>
    </row>
    <row r="64" hidden="1">
      <c r="A64" s="82" t="n"/>
      <c r="B64" s="150" t="n"/>
      <c r="C64" s="151" t="n"/>
      <c r="D64" s="150" t="n"/>
      <c r="E64" s="150" t="n"/>
      <c r="F64" s="308" t="n"/>
      <c r="G64" s="150" t="n"/>
      <c r="H64" s="151" t="n"/>
      <c r="I64" s="151" t="n"/>
      <c r="J64" s="151" t="n"/>
      <c r="K64" s="151" t="n"/>
      <c r="L64" s="151" t="n"/>
      <c r="M64" s="308" t="n"/>
      <c r="N64" s="308" t="n"/>
      <c r="O64" s="166" t="n"/>
      <c r="P64" s="166" t="n"/>
      <c r="Q64" s="166" t="n"/>
      <c r="R64" s="308" t="n"/>
      <c r="S64" s="308" t="n"/>
      <c r="T64" s="155" t="n"/>
      <c r="U64" s="160" t="n"/>
      <c r="V64" s="88" t="n"/>
    </row>
    <row r="65" hidden="1">
      <c r="A65" s="82" t="n"/>
      <c r="B65" s="150" t="n"/>
      <c r="C65" s="151" t="n"/>
      <c r="D65" s="150" t="n"/>
      <c r="E65" s="150" t="n"/>
      <c r="F65" s="308" t="n"/>
      <c r="G65" s="150" t="n"/>
      <c r="H65" s="151" t="n"/>
      <c r="I65" s="151" t="n"/>
      <c r="J65" s="151" t="n"/>
      <c r="K65" s="151" t="n"/>
      <c r="L65" s="151" t="n"/>
      <c r="M65" s="308" t="n"/>
      <c r="N65" s="308" t="n"/>
      <c r="O65" s="166" t="n"/>
      <c r="P65" s="166" t="n"/>
      <c r="Q65" s="166" t="n"/>
      <c r="R65" s="308" t="n"/>
      <c r="S65" s="308" t="n"/>
      <c r="T65" s="155" t="n"/>
      <c r="U65" s="160" t="n"/>
      <c r="V65" s="88" t="n"/>
    </row>
    <row r="66" hidden="1">
      <c r="A66" s="82" t="n"/>
      <c r="B66" s="150" t="n"/>
      <c r="C66" s="151" t="n"/>
      <c r="D66" s="150" t="n"/>
      <c r="E66" s="150" t="n"/>
      <c r="F66" s="308" t="n"/>
      <c r="G66" s="150" t="n"/>
      <c r="H66" s="151" t="n"/>
      <c r="I66" s="151" t="n"/>
      <c r="J66" s="151" t="n"/>
      <c r="K66" s="151" t="n"/>
      <c r="L66" s="151" t="n"/>
      <c r="M66" s="308" t="n"/>
      <c r="N66" s="308" t="n"/>
      <c r="O66" s="159" t="n"/>
      <c r="P66" s="159" t="n"/>
      <c r="Q66" s="159" t="n"/>
      <c r="R66" s="308" t="n"/>
      <c r="S66" s="308" t="n"/>
      <c r="T66" s="169" t="n"/>
      <c r="U66" s="171" t="n"/>
      <c r="V66" s="88" t="n"/>
    </row>
    <row r="67" hidden="1">
      <c r="A67" s="82" t="n"/>
      <c r="B67" s="150" t="n"/>
      <c r="C67" s="154" t="n"/>
      <c r="D67" s="150" t="n"/>
      <c r="E67" s="150" t="n"/>
      <c r="F67" s="308" t="n"/>
      <c r="G67" s="150" t="n"/>
      <c r="H67" s="154" t="n"/>
      <c r="I67" s="154" t="n"/>
      <c r="J67" s="154" t="n"/>
      <c r="K67" s="154" t="n"/>
      <c r="L67" s="154" t="n"/>
      <c r="M67" s="308" t="n"/>
      <c r="N67" s="308" t="n"/>
      <c r="O67" s="165" t="n"/>
      <c r="P67" s="165" t="n"/>
      <c r="Q67" s="165" t="n"/>
      <c r="R67" s="308" t="n"/>
      <c r="S67" s="308" t="n"/>
      <c r="T67" s="157" t="n"/>
      <c r="U67" s="171" t="n"/>
      <c r="V67" s="88" t="n"/>
    </row>
    <row r="68" hidden="1">
      <c r="A68" s="82" t="n"/>
      <c r="B68" s="150" t="n"/>
      <c r="C68" s="154" t="n"/>
      <c r="D68" s="150" t="n"/>
      <c r="E68" s="150" t="n"/>
      <c r="F68" s="308" t="n"/>
      <c r="G68" s="150" t="n"/>
      <c r="H68" s="154" t="n"/>
      <c r="I68" s="154" t="n"/>
      <c r="J68" s="154" t="n"/>
      <c r="K68" s="154" t="n"/>
      <c r="L68" s="154" t="n"/>
      <c r="M68" s="308" t="n"/>
      <c r="N68" s="308" t="n"/>
      <c r="O68" s="165" t="n"/>
      <c r="P68" s="165" t="n"/>
      <c r="Q68" s="165" t="n"/>
      <c r="R68" s="308" t="n"/>
      <c r="S68" s="308" t="n"/>
      <c r="T68" s="157" t="n"/>
      <c r="U68" s="171" t="n"/>
      <c r="V68" s="88" t="n"/>
    </row>
    <row r="69" hidden="1">
      <c r="A69" s="82" t="n"/>
      <c r="B69" s="150" t="n"/>
      <c r="C69" s="151" t="n"/>
      <c r="D69" s="150" t="n"/>
      <c r="E69" s="150" t="n"/>
      <c r="F69" s="308" t="n"/>
      <c r="G69" s="150" t="n"/>
      <c r="H69" s="151" t="n"/>
      <c r="I69" s="151" t="n"/>
      <c r="J69" s="151" t="n"/>
      <c r="K69" s="151" t="n"/>
      <c r="L69" s="151" t="n"/>
      <c r="M69" s="308" t="n"/>
      <c r="N69" s="308" t="n"/>
      <c r="O69" s="165" t="n"/>
      <c r="P69" s="165" t="n"/>
      <c r="Q69" s="165" t="n"/>
      <c r="R69" s="154" t="n"/>
      <c r="S69" s="154" t="n"/>
      <c r="T69" s="170" t="n"/>
      <c r="U69" s="160" t="n"/>
      <c r="V69" s="88" t="n"/>
    </row>
    <row r="70" hidden="1">
      <c r="A70" s="82" t="n"/>
      <c r="B70" s="150" t="n"/>
      <c r="C70" s="151" t="n"/>
      <c r="D70" s="150" t="n"/>
      <c r="E70" s="150" t="n"/>
      <c r="F70" s="308" t="n"/>
      <c r="G70" s="150" t="n"/>
      <c r="H70" s="151" t="n"/>
      <c r="I70" s="151" t="n"/>
      <c r="J70" s="151" t="n"/>
      <c r="K70" s="151" t="n"/>
      <c r="L70" s="151" t="n"/>
      <c r="M70" s="308" t="n"/>
      <c r="N70" s="308" t="n"/>
      <c r="O70" s="165" t="n"/>
      <c r="P70" s="165" t="n"/>
      <c r="Q70" s="165" t="n"/>
      <c r="R70" s="308" t="n"/>
      <c r="S70" s="308" t="n"/>
      <c r="T70" s="163" t="n"/>
      <c r="U70" s="160" t="n"/>
      <c r="V70" s="88" t="n"/>
    </row>
    <row r="71" hidden="1">
      <c r="A71" s="82" t="n"/>
      <c r="B71" s="150" t="n"/>
      <c r="C71" s="151" t="n"/>
      <c r="D71" s="150" t="n"/>
      <c r="E71" s="150" t="n"/>
      <c r="F71" s="308" t="n"/>
      <c r="G71" s="150" t="n"/>
      <c r="H71" s="151" t="n"/>
      <c r="I71" s="151" t="n"/>
      <c r="J71" s="151" t="n"/>
      <c r="K71" s="151" t="n"/>
      <c r="L71" s="151" t="n"/>
      <c r="M71" s="308" t="n"/>
      <c r="N71" s="308" t="n"/>
      <c r="O71" s="165" t="n"/>
      <c r="P71" s="165" t="n"/>
      <c r="Q71" s="165" t="n"/>
      <c r="R71" s="308" t="n"/>
      <c r="S71" s="308" t="n"/>
      <c r="T71" s="163" t="n"/>
      <c r="U71" s="160" t="n"/>
      <c r="V71" s="88" t="n"/>
    </row>
    <row r="72" hidden="1">
      <c r="A72" s="82" t="n"/>
      <c r="B72" s="150" t="n"/>
      <c r="C72" s="151" t="n"/>
      <c r="D72" s="150" t="n"/>
      <c r="E72" s="150" t="n"/>
      <c r="F72" s="308" t="n"/>
      <c r="G72" s="150" t="n"/>
      <c r="H72" s="151" t="n"/>
      <c r="I72" s="151" t="n"/>
      <c r="J72" s="151" t="n"/>
      <c r="K72" s="151" t="n"/>
      <c r="L72" s="151" t="n"/>
      <c r="M72" s="308" t="n"/>
      <c r="N72" s="308" t="n"/>
      <c r="O72" s="165" t="n"/>
      <c r="P72" s="165" t="n"/>
      <c r="Q72" s="165" t="n"/>
      <c r="R72" s="308" t="n"/>
      <c r="S72" s="308" t="n"/>
      <c r="T72" s="163" t="n"/>
      <c r="U72" s="160" t="n"/>
      <c r="V72" s="88" t="n"/>
    </row>
    <row r="73" hidden="1">
      <c r="A73" s="82" t="n"/>
      <c r="B73" s="150" t="n"/>
      <c r="C73" s="151" t="n"/>
      <c r="D73" s="150" t="n"/>
      <c r="E73" s="308" t="n"/>
      <c r="F73" s="308" t="n"/>
      <c r="G73" s="308" t="n"/>
      <c r="H73" s="151" t="n"/>
      <c r="I73" s="151" t="n"/>
      <c r="J73" s="151" t="n"/>
      <c r="K73" s="151" t="n"/>
      <c r="L73" s="151" t="n"/>
      <c r="M73" s="308" t="n"/>
      <c r="N73" s="308" t="n"/>
      <c r="O73" s="166" t="n"/>
      <c r="P73" s="166" t="n"/>
      <c r="Q73" s="166" t="n"/>
      <c r="R73" s="154" t="n"/>
      <c r="S73" s="154" t="n"/>
      <c r="T73" s="155" t="n"/>
      <c r="U73" s="171" t="n"/>
      <c r="V73" s="88" t="n"/>
    </row>
    <row r="74" hidden="1">
      <c r="A74" s="82" t="n"/>
      <c r="B74" s="150" t="n"/>
      <c r="C74" s="151" t="n"/>
      <c r="D74" s="150" t="n"/>
      <c r="E74" s="150" t="n"/>
      <c r="F74" s="308" t="n"/>
      <c r="G74" s="150" t="n"/>
      <c r="H74" s="151" t="n"/>
      <c r="I74" s="151" t="n"/>
      <c r="J74" s="151" t="n"/>
      <c r="K74" s="151" t="n"/>
      <c r="L74" s="151" t="n"/>
      <c r="M74" s="308" t="n"/>
      <c r="N74" s="308" t="n"/>
      <c r="O74" s="159" t="n"/>
      <c r="P74" s="159" t="n"/>
      <c r="Q74" s="159" t="n"/>
      <c r="R74" s="154" t="n"/>
      <c r="S74" s="154" t="n"/>
      <c r="T74" s="157" t="n"/>
      <c r="U74" s="171" t="n"/>
      <c r="V74" s="88" t="n"/>
    </row>
    <row r="75" hidden="1">
      <c r="A75" s="82" t="n"/>
      <c r="B75" s="150" t="n"/>
      <c r="C75" s="151" t="n"/>
      <c r="D75" s="150" t="n"/>
      <c r="E75" s="150" t="n"/>
      <c r="F75" s="308" t="n"/>
      <c r="G75" s="150" t="n"/>
      <c r="H75" s="151" t="n"/>
      <c r="I75" s="151" t="n"/>
      <c r="J75" s="151" t="n"/>
      <c r="K75" s="151" t="n"/>
      <c r="L75" s="151" t="n"/>
      <c r="M75" s="308" t="n"/>
      <c r="N75" s="308" t="n"/>
      <c r="O75" s="150" t="n"/>
      <c r="P75" s="150" t="n"/>
      <c r="Q75" s="150" t="n"/>
      <c r="R75" s="154" t="n"/>
      <c r="S75" s="154" t="n"/>
      <c r="T75" s="154" t="n"/>
      <c r="U75" s="172" t="n"/>
      <c r="V75" s="88" t="n"/>
    </row>
    <row r="76">
      <c r="A76" s="82" t="n"/>
      <c r="B76" s="82" t="n"/>
      <c r="C76" s="82" t="n"/>
      <c r="D76" s="82" t="n"/>
      <c r="E76" s="82" t="n"/>
      <c r="F76" s="173" t="n"/>
      <c r="G76" s="82" t="n"/>
      <c r="H76" s="82" t="n"/>
      <c r="I76" s="82" t="n"/>
      <c r="J76" s="82" t="n"/>
      <c r="K76" s="82" t="n"/>
      <c r="L76" s="82" t="n"/>
      <c r="M76" s="82" t="n"/>
      <c r="N76" s="82" t="n"/>
      <c r="O76" s="82" t="n"/>
      <c r="P76" s="82" t="n"/>
      <c r="Q76" s="82" t="n"/>
      <c r="R76" s="82" t="n"/>
      <c r="S76" s="82" t="n"/>
      <c r="T76" s="82" t="n"/>
      <c r="U76" s="82" t="n"/>
      <c r="V76" s="82" t="n"/>
    </row>
    <row r="77">
      <c r="B77" s="83" t="n"/>
      <c r="C77" s="242" t="n"/>
      <c r="D77" s="85" t="n"/>
      <c r="E77" s="83" t="n"/>
      <c r="F77" s="86" t="n"/>
      <c r="G77" s="83" t="n"/>
      <c r="H77" s="242" t="n"/>
      <c r="I77" s="242" t="n"/>
      <c r="J77" s="242" t="n"/>
      <c r="K77" s="242" t="n"/>
      <c r="L77" s="242" t="n"/>
      <c r="M77" s="242" t="n"/>
      <c r="N77" s="242" t="n"/>
      <c r="O77" s="242" t="n"/>
      <c r="P77" s="242" t="n"/>
      <c r="Q77" s="242" t="n"/>
      <c r="R77" s="87" t="n"/>
      <c r="S77" s="82" t="n"/>
      <c r="T77" s="82" t="n"/>
      <c r="U77" s="82" t="n"/>
      <c r="V77" s="82" t="n"/>
    </row>
    <row r="78">
      <c r="B78" s="83" t="n"/>
      <c r="C78" s="242" t="n"/>
      <c r="D78" s="85" t="n"/>
      <c r="E78" s="83" t="n"/>
      <c r="F78" s="86" t="n"/>
      <c r="G78" s="83" t="n"/>
      <c r="H78" s="242" t="n"/>
      <c r="I78" s="242" t="n"/>
      <c r="J78" s="242" t="n"/>
      <c r="K78" s="242" t="n"/>
      <c r="L78" s="242" t="n"/>
      <c r="M78" s="242" t="n"/>
      <c r="N78" s="242" t="n"/>
      <c r="O78" s="242" t="n"/>
      <c r="P78" s="242" t="n"/>
      <c r="Q78" s="242" t="n"/>
      <c r="R78" s="87" t="n"/>
      <c r="S78" s="82" t="n"/>
      <c r="T78" s="82" t="n"/>
      <c r="U78" s="82" t="n"/>
      <c r="V78" s="82" t="n"/>
    </row>
    <row r="79">
      <c r="B79" s="83" t="n"/>
      <c r="C79" s="242" t="n"/>
      <c r="D79" s="85" t="n"/>
      <c r="E79" s="83" t="n"/>
      <c r="F79" s="86" t="n"/>
      <c r="G79" s="83" t="n"/>
      <c r="H79" s="242" t="n"/>
      <c r="I79" s="242" t="n"/>
      <c r="J79" s="242" t="n"/>
      <c r="K79" s="242" t="n"/>
      <c r="L79" s="242" t="n"/>
      <c r="M79" s="242" t="n"/>
      <c r="N79" s="242" t="n"/>
      <c r="O79" s="242" t="n"/>
      <c r="P79" s="242" t="n"/>
      <c r="Q79" s="242" t="n"/>
      <c r="R79" s="87" t="n"/>
      <c r="S79" s="82" t="n"/>
      <c r="T79" s="82" t="n"/>
      <c r="U79" s="82" t="n"/>
      <c r="V79" s="82" t="n"/>
    </row>
    <row r="80" ht="66" customHeight="1">
      <c r="B80" s="174" t="inlineStr">
        <is>
          <t xml:space="preserve">Diagonal 18 No. 20-29 Fusagasugá – Cundinamarca
Teléfono (601)  8281483 Línea Gratuita 018000180414
www.ucundinamarca.edu.co   E-mail:  info@ucundinamarca.edu.co
NIT: 890.680.062-2                                                                             </t>
        </is>
      </c>
      <c r="V80" s="82" t="n"/>
    </row>
    <row r="81" ht="41.25" customHeight="1">
      <c r="B81" s="175" t="inlineStr">
        <is>
          <t>Documento controlado por el Sistema de Gestión de la Calidad
Asegúrese que corresponde a la última versión consultando el Portal Institucional</t>
        </is>
      </c>
      <c r="V81" s="82" t="n"/>
    </row>
    <row r="82">
      <c r="B82" s="83" t="n"/>
      <c r="C82" s="242" t="n"/>
      <c r="D82" s="85" t="n"/>
      <c r="E82" s="83" t="n"/>
      <c r="F82" s="86" t="n"/>
      <c r="G82" s="83" t="n"/>
      <c r="H82" s="242" t="n"/>
      <c r="I82" s="242" t="n"/>
      <c r="J82" s="242" t="n"/>
      <c r="K82" s="242" t="n"/>
      <c r="L82" s="242" t="n"/>
      <c r="M82" s="242" t="n"/>
      <c r="N82" s="242" t="n"/>
      <c r="O82" s="242" t="n"/>
      <c r="P82" s="242" t="n"/>
      <c r="Q82" s="242" t="n"/>
      <c r="R82" s="87" t="n"/>
      <c r="S82" s="82" t="n"/>
      <c r="T82" s="82" t="n"/>
      <c r="U82" s="82" t="n"/>
      <c r="V82" s="82" t="n"/>
    </row>
    <row r="83">
      <c r="B83" s="83" t="n"/>
      <c r="C83" s="242" t="n"/>
      <c r="D83" s="85" t="n"/>
      <c r="E83" s="83" t="n"/>
      <c r="F83" s="86" t="n"/>
      <c r="G83" s="83" t="n"/>
      <c r="H83" s="242" t="n"/>
      <c r="I83" s="242" t="n"/>
      <c r="J83" s="242" t="n"/>
      <c r="K83" s="242" t="n"/>
      <c r="L83" s="242" t="n"/>
      <c r="M83" s="242" t="n"/>
      <c r="N83" s="242" t="n"/>
      <c r="O83" s="242" t="n"/>
      <c r="P83" s="242" t="n"/>
      <c r="Q83" s="242" t="n"/>
      <c r="R83" s="87" t="n"/>
      <c r="S83" s="82" t="n"/>
      <c r="T83" s="82" t="n"/>
      <c r="U83" s="82" t="n"/>
      <c r="V83" s="82" t="n"/>
    </row>
    <row r="84">
      <c r="B84" s="83" t="n"/>
      <c r="C84" s="242" t="n"/>
      <c r="D84" s="85" t="n"/>
      <c r="E84" s="83" t="n"/>
      <c r="F84" s="86" t="n"/>
      <c r="G84" s="83" t="n"/>
      <c r="H84" s="242" t="n"/>
      <c r="I84" s="242" t="n"/>
      <c r="J84" s="242" t="n"/>
      <c r="K84" s="242" t="n"/>
      <c r="L84" s="242" t="n"/>
      <c r="M84" s="242" t="n"/>
      <c r="N84" s="242" t="n"/>
      <c r="O84" s="242" t="n"/>
      <c r="P84" s="242" t="n"/>
      <c r="Q84" s="242" t="n"/>
      <c r="R84" s="87" t="n"/>
      <c r="S84" s="82" t="n"/>
      <c r="T84" s="82" t="n"/>
      <c r="U84" s="82" t="n"/>
      <c r="V84" s="82" t="n"/>
    </row>
    <row r="118">
      <c r="D118" s="178" t="inlineStr">
        <is>
          <t>CALIDAD</t>
        </is>
      </c>
    </row>
    <row r="119">
      <c r="D119" s="178" t="inlineStr">
        <is>
          <t xml:space="preserve">AMBIENTAL </t>
        </is>
      </c>
    </row>
    <row r="120">
      <c r="D120" s="178" t="inlineStr">
        <is>
          <t xml:space="preserve">SEGURIDAD Y SALUD EN EL TRABAJO </t>
        </is>
      </c>
    </row>
    <row r="121">
      <c r="D121" s="178" t="inlineStr">
        <is>
          <t>SEGURIDAD DE LA INFORMACIÓN</t>
        </is>
      </c>
    </row>
    <row r="122">
      <c r="D122" s="178" t="inlineStr">
        <is>
          <t xml:space="preserve">ANTISOBORNO </t>
        </is>
      </c>
    </row>
  </sheetData>
  <sheetProtection selectLockedCells="0" selectUnlockedCells="0" algorithmName="SHA-512" sheet="1" objects="1" insertRows="0" insertHyperlinks="1" autoFilter="1" scenarios="0" formatColumns="0" deleteColumns="1" insertColumns="1" pivotTables="1" deleteRows="0" formatCells="0" saltValue="dAqSWuAFy6qCw9M09etlAg==" formatRows="0" sort="1" spinCount="100000" hashValue="d3kNzJ4k5nz+teWNYxu2BbwgJpe/bA11jsnCqbY18V4FsIdXDLcx7UQNtfDb7Cs1k//v71SzqT360YSWYHuPCQ=="/>
  <autoFilter ref="E9:N58"/>
  <mergeCells count="30">
    <mergeCell ref="D2:R2"/>
    <mergeCell ref="B12:B13"/>
    <mergeCell ref="F12:F13"/>
    <mergeCell ref="L12:L13"/>
    <mergeCell ref="N12:N13"/>
    <mergeCell ref="B81:U81"/>
    <mergeCell ref="B10:U11"/>
    <mergeCell ref="R12:R13"/>
    <mergeCell ref="T12:T13"/>
    <mergeCell ref="C12:C13"/>
    <mergeCell ref="I12:I13"/>
    <mergeCell ref="Q7:R8"/>
    <mergeCell ref="K12:K13"/>
    <mergeCell ref="M12:M13"/>
    <mergeCell ref="O12:O13"/>
    <mergeCell ref="U12:U13"/>
    <mergeCell ref="D3:R3"/>
    <mergeCell ref="S5:U5"/>
    <mergeCell ref="H12:H13"/>
    <mergeCell ref="S4:U4"/>
    <mergeCell ref="J12:J13"/>
    <mergeCell ref="P12:P13"/>
    <mergeCell ref="D4:R5"/>
    <mergeCell ref="B2:C5"/>
    <mergeCell ref="G12:G13"/>
    <mergeCell ref="Q12:Q13"/>
    <mergeCell ref="B80:U80"/>
    <mergeCell ref="S3:U3"/>
    <mergeCell ref="S12:S13"/>
    <mergeCell ref="S2:U2"/>
  </mergeCells>
  <dataValidations disablePrompts="1" count="1">
    <dataValidation sqref="D13:E13" showDropDown="0" showInputMessage="1" showErrorMessage="1" allowBlank="1" error="Debe seleccionar un Sistema de Gestión" prompt="Seleccione el Sistema de Gestión que corresponda" type="list">
      <formula1>$D$118:$D$122</formula1>
    </dataValidation>
  </dataValidations>
  <hyperlinks>
    <hyperlink ref="Q14" location="'SGSI- 4 (2026)'!A1" display="Indicador SGSI - 4"/>
    <hyperlink ref="U14" location="'SGSI- 4 (2026)'!A1" display="Indicador SGSI - 4"/>
    <hyperlink ref="Q15" location="'SGSI - 10 (2026)'!A1" display="Indicador SGSI - 10"/>
    <hyperlink ref="U15" location="'SGSI - 10 (2026)'!A1" display="Indicador SGSI - 10"/>
    <hyperlink ref="Q16" location="'SGSI - 8 (2026)'!A1" display="Indicador SGSI - 8"/>
    <hyperlink ref="U16" location="'SGSI - 8 (2026)'!A1" display="Indicador SGSI - 8"/>
    <hyperlink ref="Q17" location="'SGSI - 9 (2026)'!A1" display="Indicador SGSI - 9"/>
    <hyperlink ref="U17" location="'SGSI - 9 (2026)'!A1" display="Indicador SGSI - 9"/>
    <hyperlink ref="Q18" location="'SGSI - 2 (2026)'!A1" display="Indicador SGSI - 2"/>
    <hyperlink ref="U18" location="'SGSI - 2 (2026)'!A1" display="Indicador SGSI - 2"/>
    <hyperlink ref="Q19" location="'SGSI - 3 (2026)'!A1" display="Indicador SGSI - 3"/>
    <hyperlink ref="U19" location="'SGSI - 3 (2026)'!A1" display="Indicador SGSI - 3"/>
    <hyperlink ref="Q20" location="'SGSI - 7 (2026)'!A1" display="Indicador SGSI - 7"/>
    <hyperlink ref="U20" location="'SGSI - 7 (2026)'!A1" display="Indicador SGSI - 7"/>
    <hyperlink ref="Q21" location="'SGSI - PDP - 12 (2026)'!A1" display="Indicador SGSI - 12"/>
    <hyperlink ref="U21" location="'SGSI - PDP - 12 (2026)'!A1" display="Indicador SGSI - 12"/>
    <hyperlink ref="Q22" location="'SGSI - 1 (2026)'!A1" display="Indicador SGSI - 1"/>
    <hyperlink ref="U22" location="'SGSI - 1 (2026)'!A1" display="Indicador SGSI - 1"/>
    <hyperlink ref="Q23" location="'SGSI - 5 (2026)'!A1" display="Indicador SGSI - 5"/>
    <hyperlink ref="U23" location="'SGSI - 5 (2026)'!A1" display="Indicador SGSI - 5"/>
    <hyperlink ref="Q24" location="'SGSI - 6 (2026)'!A1" display="Indicador SGSI - 6"/>
    <hyperlink ref="U24" location="'SGSI - 6 (2026)'!A1" display="Indicador SGSI - 6"/>
    <hyperlink ref="Q25" location="'SGSI - PDP - 11 (2026)'!A1" display="Indicador SGSI - 11"/>
    <hyperlink ref="U25" location="'SGSI - PDP - 11 (2026)'!A1" display="Indicador SGSI - 11"/>
    <hyperlink ref="Q26" location="'SGSI - PDP - 13 (2026)'!A1" display="Indicador SGSI - 13"/>
    <hyperlink ref="U26" location="'SGSI - PDP - 13 (2026)'!A1" display="Indicador SGSI - 13"/>
  </hyperlinks>
  <pageMargins left="0.3937007874015748" right="0.3937007874015748" top="0.3937007874015748" bottom="0.3937007874015748" header="0.3937007874015748" footer="0.3937007874015748"/>
  <pageSetup orientation="portrait" scale="22" fitToHeight="0"/>
  <drawing xmlns:r="http://schemas.openxmlformats.org/officeDocument/2006/relationships" r:id="rId1"/>
</worksheet>
</file>

<file path=xl/worksheets/sheet10.xml><?xml version="1.0" encoding="utf-8"?>
<worksheet xmlns="http://schemas.openxmlformats.org/spreadsheetml/2006/main">
  <sheetPr codeName="Hoja96">
    <tabColor rgb="FFEDE394"/>
    <outlinePr summaryBelow="1" summaryRight="1"/>
    <pageSetUpPr fitToPage="1"/>
  </sheetPr>
  <dimension ref="A1:AB98"/>
  <sheetViews>
    <sheetView view="pageBreakPreview" topLeftCell="A34" zoomScale="85" zoomScaleNormal="80" zoomScaleSheetLayoutView="85" workbookViewId="0">
      <selection activeCell="J47" sqref="J47"/>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Apropiacion de conocimientos en seguridad y privacidad de la informacion </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0.8</v>
      </c>
      <c r="O17" s="328" t="n"/>
      <c r="P17" s="218" t="n"/>
    </row>
    <row r="18" ht="71.25" customFormat="1" customHeight="1" s="182">
      <c r="B18" s="186" t="n"/>
      <c r="C18" s="286" t="inlineStr">
        <is>
          <t>FORMULA</t>
        </is>
      </c>
      <c r="D18" s="341" t="n"/>
      <c r="E18" s="286" t="inlineStr">
        <is>
          <t>NUMERADOR</t>
        </is>
      </c>
      <c r="F18" s="328" t="n"/>
      <c r="G18" s="353" t="inlineStr">
        <is>
          <t>Número de funcionarios administrativos que presentaron y aprobaron la evaluación de conocimientos sobre Seguridad y Privacidad de la Información.</t>
        </is>
      </c>
      <c r="H18" s="327" t="n"/>
      <c r="I18" s="327" t="n"/>
      <c r="J18" s="327" t="n"/>
      <c r="K18" s="328" t="n"/>
      <c r="L18" s="286" t="inlineStr">
        <is>
          <t>UNIDAD DE MEDIDA</t>
        </is>
      </c>
      <c r="M18" s="341" t="n"/>
      <c r="N18" s="217" t="inlineStr">
        <is>
          <t>Porcentual</t>
        </is>
      </c>
      <c r="O18" s="341" t="n"/>
    </row>
    <row r="19" ht="71.25" customFormat="1" customHeight="1" s="182">
      <c r="B19" s="186" t="n"/>
      <c r="C19" s="332" t="n"/>
      <c r="D19" s="346" t="n"/>
      <c r="E19" s="286" t="inlineStr">
        <is>
          <t>DENOMINADOR</t>
        </is>
      </c>
      <c r="F19" s="328" t="n"/>
      <c r="G19" s="353" t="inlineStr">
        <is>
          <t>Número de funcionarios administrativos que participaron en las Jornadas de Sensibilización y Entrenamiento en Seguridad y Privacidad de la Información y realizaron la evaluación de conocimientos.</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inlineStr">
        <is>
          <t>65% o Inferior</t>
        </is>
      </c>
      <c r="M22" s="253" t="inlineStr">
        <is>
          <t>65% - 70%</t>
        </is>
      </c>
      <c r="N22" s="254" t="inlineStr">
        <is>
          <t>70% - 80%</t>
        </is>
      </c>
      <c r="O22" s="255" t="inlineStr">
        <is>
          <t>80% - En adelante</t>
        </is>
      </c>
      <c r="P22" s="186" t="n"/>
    </row>
    <row r="23" ht="72" customFormat="1" customHeight="1" s="182">
      <c r="B23" s="186" t="n"/>
      <c r="C23" s="286" t="inlineStr">
        <is>
          <t>ORIGEN DE DATOS NUMERADOR</t>
        </is>
      </c>
      <c r="D23" s="328" t="n"/>
      <c r="E23" s="256" t="inlineStr">
        <is>
          <t>Resultados de las evaluaciones de conocimientos aplicadas a los funcionarios administrativos durante las Jornadas de Sensibilización y Entrenamiento en Seguridad y Privacidad de la Información.</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50.25" customFormat="1" customHeight="1" s="182">
      <c r="B24" s="186" t="n"/>
      <c r="C24" s="286" t="inlineStr">
        <is>
          <t>ORIGEN DE DATOS DENOMINADOR</t>
        </is>
      </c>
      <c r="D24" s="328" t="n"/>
      <c r="E24" s="256" t="inlineStr">
        <is>
          <t xml:space="preserve">Listados de asistencias de las jornadas de sensibilizacion y entrenamiento en Seguridad y Privacidad de la informacion </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9" t="inlineStr">
        <is>
          <t>VIGENCIA 2026 I SEMESTRE:  Para el primer semestre de la vigencia 2026, se evaluó el indicador tomando como base los resultados obtenidos en las evaluaciones de conocimiento aplicadas a los funcionarios administrativos que participaron en las Jornadas de Sensibilización y Entrenamiento en Seguridad y Privacidad de la Información. Las evaluaciones fueron aplicadas a los funcionarios que asistieron a las jornadas desarrolladas en la Sede Fusagasugá, las Seccionales de Girardot y Ubaté, las Extensiones de Chía, Facatativá y Soacha y las Oficinas de Bogotá, así como en la jornada institucional realizada de manera virtual a través de Microsoft Teams. Para la medición del indicador se consideraron como aprobadas aquellas evaluaciones que obtuvieron una calificación superior al 60%.Como resultado, de los 493 funcionarios administrativos que participaron en las jornadas de sensibilización, 405 aprobaron la evaluación de conocimientos, alcanzando un resultado del 82%.
De igual manera, los resultados permiten identificar oportunidades de mejora en la apropiación de los contenidos relacionados con los lineamientos  del Sistema de Gestión de Seguridad de la Información – SGSI, los controles del Anexo A y los requisitos de la Norma ISO/IEC 27001:2022, con el fin de incrementar el nivel de conocimiento de los funcionarios administrativos, fortalecer la cultura institucional de seguridad de la información y contribuir al adecuado alistamiento para la Auditoría Interna IV y la Auditoría de Certificación del SGSI.</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Durante el segundo semestre de la vigencia 2026, se seguiran realizando las actividades de sensibilización y entrenamiento contempladas en el ESG-SSI-PL01 - Plan Institucional de Sensibilización y Entrenamiento en Seguridad y Privacidad de la Información, mediante el refuerzo de los temas asociados a los lineamientos del Sistema de Gestión de Seguridad de la Información – SGSI, los controles del Anexo A y los requisitos de la Norma ISO/IEC 27001:2022, con el fin de incrementar el porcentaje de aprobación de las evaluaciones de conocimiento, fortalecer la apropiación de los conceptos de seguridad y privacidad de la información por parte de los funcionarios administrativos y contribuir al proceso de preparación institucional para  la Auditoría de Certificación del SGSI.</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45.7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405</v>
      </c>
      <c r="E47" s="258" t="n"/>
      <c r="F47" s="258" t="n"/>
      <c r="G47" s="258" t="n"/>
      <c r="H47" s="258" t="n"/>
      <c r="I47" s="258" t="n"/>
      <c r="J47" s="258" t="n"/>
      <c r="K47" s="258" t="n"/>
      <c r="L47" s="258" t="n"/>
      <c r="M47" s="258" t="n"/>
      <c r="N47" s="258" t="n"/>
      <c r="O47" s="258" t="n"/>
      <c r="P47" s="281" t="n"/>
    </row>
    <row r="48" ht="156.75" customFormat="1" customHeight="1" s="285">
      <c r="B48" s="281" t="n"/>
      <c r="C48" s="287">
        <f>G19</f>
        <v/>
      </c>
      <c r="D48" s="258" t="n">
        <v>493</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C2XZoxhcJvemwcl5IK8TzQ==" formatRows="0" sort="1" spinCount="100000" hashValue="agBun5Xcb8aYmDdcaULpo+xh5o6lry6dVUZ44BVUT6F3QUZI8ahybQHvkZDmlqxPgbaIHOwGzNK323F+x2THpQ=="/>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1"/>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89">
    <tabColor rgb="FFEDE394"/>
    <outlinePr summaryBelow="1" summaryRight="1"/>
    <pageSetUpPr fitToPage="1"/>
  </sheetPr>
  <dimension ref="A1:AB98"/>
  <sheetViews>
    <sheetView view="pageBreakPreview" topLeftCell="A47" zoomScale="85" zoomScaleNormal="80" zoomScaleSheetLayoutView="85" workbookViewId="0">
      <selection activeCell="C59" sqref="C59:F59"/>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Cubrimiento del SGSI en Activos Critico de la Información				</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0.9</v>
      </c>
      <c r="O17" s="328" t="n"/>
      <c r="P17" s="218" t="n"/>
    </row>
    <row r="18" ht="69.75" customFormat="1" customHeight="1" s="182">
      <c r="B18" s="186" t="n"/>
      <c r="C18" s="286" t="inlineStr">
        <is>
          <t>FORMULA</t>
        </is>
      </c>
      <c r="D18" s="341" t="n"/>
      <c r="E18" s="286" t="inlineStr">
        <is>
          <t>NUMERADOR</t>
        </is>
      </c>
      <c r="F18" s="328" t="n"/>
      <c r="G18" s="353" t="inlineStr">
        <is>
          <t>Número de activos de
información críticos incluidos en la
gestión de riesgos de seguridad de la
información con controles identificados</t>
        </is>
      </c>
      <c r="H18" s="327" t="n"/>
      <c r="I18" s="327" t="n"/>
      <c r="J18" s="327" t="n"/>
      <c r="K18" s="328" t="n"/>
      <c r="L18" s="286" t="inlineStr">
        <is>
          <t>UNIDAD DE MEDIDA</t>
        </is>
      </c>
      <c r="M18" s="341" t="n"/>
      <c r="N18" s="217" t="inlineStr">
        <is>
          <t>Porcentual</t>
        </is>
      </c>
      <c r="O18" s="341" t="n"/>
    </row>
    <row r="19" ht="69.75" customFormat="1" customHeight="1" s="182">
      <c r="B19" s="186" t="n"/>
      <c r="C19" s="332" t="n"/>
      <c r="D19" s="346" t="n"/>
      <c r="E19" s="286" t="inlineStr">
        <is>
          <t>DENOMINADOR</t>
        </is>
      </c>
      <c r="F19" s="328" t="n"/>
      <c r="G19" s="353" t="inlineStr">
        <is>
          <t>Número de activos de
información críticos identificados en el
inventario de activos de información.</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inlineStr">
        <is>
          <t>75% o Inferior</t>
        </is>
      </c>
      <c r="M22" s="253" t="inlineStr">
        <is>
          <t>75% - 80%</t>
        </is>
      </c>
      <c r="N22" s="254" t="inlineStr">
        <is>
          <t>80% - 90%</t>
        </is>
      </c>
      <c r="O22" s="255" t="inlineStr">
        <is>
          <t>90% - En adelante</t>
        </is>
      </c>
      <c r="P22" s="186" t="n"/>
    </row>
    <row r="23" ht="63" customFormat="1" customHeight="1" s="182">
      <c r="B23" s="186" t="n"/>
      <c r="C23" s="286" t="inlineStr">
        <is>
          <t>ORIGEN DE DATOS NUMERADOR</t>
        </is>
      </c>
      <c r="D23" s="328" t="n"/>
      <c r="E23" s="256" t="inlineStr">
        <is>
          <t>ESG-SSI-F039 - 	Matriz de Riesgos en Seguridad y Privacidad de la Información</t>
        </is>
      </c>
      <c r="F23" s="327" t="n"/>
      <c r="G23" s="328" t="n"/>
      <c r="H23" s="354" t="inlineStr">
        <is>
          <t>FRECUENCIA DE LA MEDICIÓN</t>
        </is>
      </c>
      <c r="I23" s="341" t="n"/>
      <c r="J23" s="258" t="inlineStr">
        <is>
          <t>ANUAL</t>
        </is>
      </c>
      <c r="K23" s="341" t="n"/>
      <c r="L23" s="286" t="inlineStr">
        <is>
          <t>FRECUENCIA DE RESULTADO</t>
        </is>
      </c>
      <c r="M23" s="341" t="n"/>
      <c r="N23" s="258" t="inlineStr">
        <is>
          <t>ANUAL</t>
        </is>
      </c>
      <c r="O23" s="341" t="n"/>
      <c r="P23" s="186" t="n"/>
    </row>
    <row r="24" ht="44.25" customFormat="1" customHeight="1" s="182">
      <c r="B24" s="186" t="n"/>
      <c r="C24" s="286" t="inlineStr">
        <is>
          <t>ORIGEN DE DATOS DENOMINADOR</t>
        </is>
      </c>
      <c r="D24" s="328" t="n"/>
      <c r="E24" s="256" t="inlineStr">
        <is>
          <t>ESGrSSI-F034 - Consolidado del Inventario de Activos de la Información</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7" t="inlineStr">
        <is>
          <t xml:space="preserve">VIGENCIA 2025 I SEMESTRE: En el marco del Sistema de Gestión de Seguridad de la Información (SGSI) y conforme al cronograma "Gestión de Activos de la Información – Vigencia 2024", se ejecutó una estrategia para identificar, clasificar y valorar los activos de información a nivel institucional. Como resultado, se consolidó un inventario de 4.298 activos, reportado a las Direcciones de Planeación Institucional y Control Interno para su posterior publicación en el Portal de Datos Abiertos del Estado Colombiano, esto se realizó en cumplimiento del Control 5.9 "Inventario de Información y Activos Asociados" de la Norma ISO 27001:2022.
Por lo anterior, el SGSI priorizó la revisión de 861 activos de información con criticidad alta, los cuales sirvieron como base para la construcción de las matrices de riesgos de seguridad de la información. Sin embargo, debido a la falta de participación de algunas áreas en las mesas de trabajo, solo se logró analizar y valorar 824 activos, dejando 37 activos críticos sin evaluar. Como resultado de la actividad, se alcanzó un porcentaje de cumplimiento del 96% en el indicador asociado a este proceso. 
VIGENCIA 2025 II SEMESTRE: En el marco del Sistema de Gestión de Seguridad de la Información  -SGSI  y conforme al cronograma “Gestión de Activos de Información – Vigencia 2025”, se implementó una estrategia institucional para la identificación, clasificación y valoración de activos de información. Como resultado, se consolidó un inventario que comprende 4.545 activos, el cual fue reportado a las Direcciones de Planeación Institucional y Control Interno para su posterior publicación en el Portal de Datos Abiertos del Estado Colombiano, en cumplimiento del Control 5.9 “Inventario de Información y Activos Asociados” de la Norma ISO 27001:2022.
En este contexto, el SGSI priorizará la revisión de 926 activos de información con criticidad alta, los cuales servirán como base para la construcción y actualización de las matrices de riesgo de seguridad de la información. </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65.25" customFormat="1" customHeight="1" s="182">
      <c r="B32" s="186" t="n"/>
      <c r="C32" s="329" t="n"/>
      <c r="I32" s="342" t="n"/>
      <c r="O32" s="342" t="n"/>
      <c r="P32" s="186" t="n"/>
    </row>
    <row r="33" ht="93"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307" t="inlineStr">
        <is>
          <t>Durante el primer trimestre de la vigencia 2026 se dará continuidad al cronograma establecido para la gestión del riesgo, con el objetivo de avanzar en las actividades de identificación, análisis, valoración y tratamiento de los riesgos asociados a los activos de información.
Esta gestión permitirá garantizar una evaluación adecuada de los activos con nivel de criticidad alto, reportados por las dependencias durante la vigencia 2025,.</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t="n">
        <v>2024</v>
      </c>
      <c r="E46" s="258" t="n">
        <v>2025</v>
      </c>
      <c r="F46" s="258" t="n"/>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824</v>
      </c>
      <c r="E47" s="258" t="n">
        <v>926</v>
      </c>
      <c r="F47" s="258" t="n"/>
      <c r="G47" s="258" t="n"/>
      <c r="H47" s="258" t="n"/>
      <c r="I47" s="258" t="n"/>
      <c r="J47" s="258" t="n"/>
      <c r="K47" s="258" t="n"/>
      <c r="L47" s="258" t="n"/>
      <c r="M47" s="258" t="n"/>
      <c r="N47" s="258" t="n"/>
      <c r="O47" s="258" t="n"/>
      <c r="P47" s="281" t="n"/>
    </row>
    <row r="48" ht="96" customFormat="1" customHeight="1" s="285">
      <c r="B48" s="281" t="n"/>
      <c r="C48" s="287">
        <f>G19</f>
        <v/>
      </c>
      <c r="D48" s="258" t="n">
        <v>861</v>
      </c>
      <c r="E48" s="258" t="n">
        <v>926</v>
      </c>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F50" s="21" t="n"/>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sbuOYxIL9IdoWOYyZ12pbQ==" formatRows="0" sort="1" spinCount="100000" hashValue="4Uo1Cz5MUwSjNPNadyvR9TjkyRi8Cwer371IKR01HeFP3Wh6N2VEucpLe0X0mbbGTNTILeYoRy3CuElP24poIg=="/>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2"/>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12.xml><?xml version="1.0" encoding="utf-8"?>
<worksheet xmlns="http://schemas.openxmlformats.org/spreadsheetml/2006/main">
  <sheetPr codeName="Hoja93">
    <tabColor rgb="FFEDE394"/>
    <outlinePr summaryBelow="1" summaryRight="1"/>
    <pageSetUpPr fitToPage="1"/>
  </sheetPr>
  <dimension ref="A1:AB98"/>
  <sheetViews>
    <sheetView view="pageBreakPreview" topLeftCell="A43" zoomScale="80" zoomScaleNormal="80" zoomScaleSheetLayoutView="80" workbookViewId="0">
      <selection activeCell="L47" sqref="L47"/>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Base de Datos Reportadas ante la Super Intendencia de Industria y Comercio - SIC</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1</v>
      </c>
      <c r="O17" s="328" t="n"/>
      <c r="P17" s="218" t="n"/>
    </row>
    <row r="18" customFormat="1" s="182">
      <c r="B18" s="186" t="n"/>
      <c r="C18" s="286" t="inlineStr">
        <is>
          <t>FORMULA</t>
        </is>
      </c>
      <c r="D18" s="341" t="n"/>
      <c r="E18" s="286" t="inlineStr">
        <is>
          <t>NUMERADOR</t>
        </is>
      </c>
      <c r="F18" s="328" t="n"/>
      <c r="G18" s="353" t="inlineStr">
        <is>
          <t>Número total de base datos registradas ante la SIC</t>
        </is>
      </c>
      <c r="H18" s="327" t="n"/>
      <c r="I18" s="327" t="n"/>
      <c r="J18" s="327" t="n"/>
      <c r="K18" s="328" t="n"/>
      <c r="L18" s="286" t="inlineStr">
        <is>
          <t>UNIDAD DE MEDIDA</t>
        </is>
      </c>
      <c r="M18" s="341" t="n"/>
      <c r="N18" s="217" t="inlineStr">
        <is>
          <t>Porcentual</t>
        </is>
      </c>
      <c r="O18" s="341" t="n"/>
    </row>
    <row r="19" customFormat="1" s="182">
      <c r="B19" s="186" t="n"/>
      <c r="C19" s="332" t="n"/>
      <c r="D19" s="346" t="n"/>
      <c r="E19" s="286" t="inlineStr">
        <is>
          <t>DENOMINADOR</t>
        </is>
      </c>
      <c r="F19" s="328" t="n"/>
      <c r="G19" s="353" t="inlineStr">
        <is>
          <t>Número total de base de datos reportadas al SGSI</t>
        </is>
      </c>
      <c r="H19" s="327" t="n"/>
      <c r="I19" s="327" t="n"/>
      <c r="J19" s="327" t="n"/>
      <c r="K19" s="328" t="n"/>
      <c r="L19" s="332" t="n"/>
      <c r="M19" s="346" t="n"/>
      <c r="N19" s="332" t="n"/>
      <c r="O19" s="346" t="n"/>
      <c r="P19" s="186" t="n"/>
    </row>
    <row r="20" customForma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customForma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30" customFormat="1" customHeight="1" s="182">
      <c r="B22" s="186" t="n"/>
      <c r="C22" s="332" t="n"/>
      <c r="D22" s="346" t="n"/>
      <c r="E22" s="332" t="n"/>
      <c r="F22" s="333" t="n"/>
      <c r="G22" s="346" t="n"/>
      <c r="H22" s="332" t="n"/>
      <c r="I22" s="346" t="n"/>
      <c r="J22" s="332" t="n"/>
      <c r="K22" s="346" t="n"/>
      <c r="L22" s="252" t="inlineStr">
        <is>
          <t>75% o Inferior</t>
        </is>
      </c>
      <c r="M22" s="253" t="inlineStr">
        <is>
          <t>75% - 80%</t>
        </is>
      </c>
      <c r="N22" s="254" t="inlineStr">
        <is>
          <t>80% - 90%</t>
        </is>
      </c>
      <c r="O22" s="255" t="inlineStr">
        <is>
          <t>90% - En adelante</t>
        </is>
      </c>
      <c r="P22" s="186" t="n"/>
    </row>
    <row r="23" ht="46.5" customFormat="1" customHeight="1" s="182">
      <c r="B23" s="186" t="n"/>
      <c r="C23" s="286" t="inlineStr">
        <is>
          <t>ORIGEN DE DATOS NUMERADOR</t>
        </is>
      </c>
      <c r="D23" s="328" t="n"/>
      <c r="E23" s="256" t="inlineStr">
        <is>
          <t>Radicados ante la Superintendencia de Industria y Comercio -SIC</t>
        </is>
      </c>
      <c r="F23" s="327" t="n"/>
      <c r="G23" s="328" t="n"/>
      <c r="H23" s="354" t="inlineStr">
        <is>
          <t>FRECUENCIA DE LA MEDICIÓN</t>
        </is>
      </c>
      <c r="I23" s="341" t="n"/>
      <c r="J23" s="258" t="inlineStr">
        <is>
          <t>ANUAL</t>
        </is>
      </c>
      <c r="K23" s="341" t="n"/>
      <c r="L23" s="286" t="inlineStr">
        <is>
          <t>FRECUENCIA DE RESULTADO</t>
        </is>
      </c>
      <c r="M23" s="341" t="n"/>
      <c r="N23" s="258" t="inlineStr">
        <is>
          <t>ANUAL</t>
        </is>
      </c>
      <c r="O23" s="341" t="n"/>
      <c r="P23" s="186" t="n"/>
    </row>
    <row r="24" ht="49.5" customFormat="1" customHeight="1" s="182">
      <c r="B24" s="186" t="n"/>
      <c r="C24" s="286" t="inlineStr">
        <is>
          <t>ORIGEN DE DATOS DENOMINADOR</t>
        </is>
      </c>
      <c r="D24" s="328" t="n"/>
      <c r="E24" s="256" t="inlineStr">
        <is>
          <t>Consolidado de Bases de datos optimas y aprobadas por el Sistema de Gestion de Seguridad de la Informacion para su registro ante la SIC</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292.5" customFormat="1" customHeight="1" s="182">
      <c r="B28" s="186" t="n"/>
      <c r="C28" s="329" t="n"/>
      <c r="I28" s="342" t="n"/>
      <c r="J28" s="309" t="inlineStr">
        <is>
          <t>Según lo establecido en la Ley 1581 de 2012 “Por la cual se dictan disposiciones generales para la protección de datos personales” Capítulo 3, del Registro Nacional de Bases de Datos, Articulo 25 Definición. Reglamentado por el Decreto Nacional 886 de 2014, el Decreto Reglamentario 1074 de 2015 Capítulo 26. Registro Nacional de Bases de Datos y el Decreto 090 de 2018, respecto al registro o actualización de las bases de datos que se deben reportar en la plataforma de la Superintendencia de Industria y Comercio – SIC y de acuerdo con el procedimiento ESG–SSI–P13 Registro Nacional de Bases de Datos. 
VIGENCIA 2025:
El Sistema de Gestión de Seguridad de la Información – SGSI registro veintisiete (27) bases de datos institucionales ante la Superintendencia de Industria y Comerio – SIC, se formalizó del día 17 de junio de 2025.
Bases de Datos Actualizadas
24 bases de datos actualizadas en la plataforma RNBD de la Superintendencia de Industria y Comercio – SIC
Bases de Datos Nuevas
3 bases de datos registradas como nuevas en la plataforma RNBD de la Superintendencia de Industria y Comercio – SIC 
VIGENCIA 2026:
El Sistema de Gestión de Seguridad de la Información – SGSI registro treinta y tres (33) bases de datos institucionales ante la Superintendencia de Industria y Comerio – SIC, se formalizó del día 17 de marzo de 2026.
Bases de Datos Actualizadas
22 bases de datos actualizadas en la plataforma RNBD de la Superintendencia de Industria y Comercio – SIC
PARTICIPANTES EXPERIENCIAS BU EYD 2025- EXTERNOS
Radicado: 	24-128696- -000002-000	 
Fecha de Radicación: 	2026-03-25 09:22:09
CASSA UDEC	
Radicado: 	22-119423- -000004-000	 
Fecha de Radicación: 	2026-03-25 09:42:28
MATRICULA CURSO PREPARATORIO 2025-2	 
Radicado: 	25-139442- -000001-000	 
Fecha de Radicación: 	2026-03-25 09:55:23
Bases de datos Codeudores de Fr, Acp, Dn y Base de datos codeudores, Fr, Acp, Dn (Física)	 
Radicado: 	25-139399- -000001-000	
Fecha de Radicación: 	2026-03-26 13:32:28
Base de datos ESCUELAS DE FORMACION Y CLUBES DEPORTIVOS UCUNDINAMARCA	 
Radicado: 	21-133199- -000004-000	
Fecha de Radicación: 	2026-03-26 09:36:38
BOGOTA50046 - ARCHIVO DE GESTIÓN DPERI
Radicado: 	26-118368- -000000-000	 
Fecha de Radicación: 	2026-03-27 11:52:56
UNIDAD AMIGA DE LOS ADOLESCENTES Y JOVENES	 
Radicado: 	21-133265- -000005-000	 
Fecha de Radicación: 	2026-03-26 10:28:56
Formulario Acceso Personal Externo	 
Radicado: 	24-128722- -000002-000	 
Fecha de Radicación: 	2026-03-26 10:52:00
MATRICULADOS ACADEMUSOFT	 
Radicado: 	19-25704- -000007-000	 
Fecha de Radicación: 	2026-03-26 11:02:49
Estudiantes IPA 2026	 
Radicado: 	21-133256- -000005-000	 
Fecha de Radicación: 	2026-03-26 11:12:02
INSCRITOS ACADEMUSOFT	 
Radicado: 	21-133172- -000005-000	 
Fecha de Radicación: 	2026-03-26 11:26:36
PERSONAL VINCULADO A LA UNIVERSIDAD DE CUNDINAMARCA (Física)
Radicado: 	23-128431- -000004-000	 
Fecha de Radicación: 	2026-03-26 11:43:39
PERSONAL VINCULADO A LA UNIVERSIDAD DE CUNDINAMARCA (Digital)	 
Radicado: 	19-10791- -000008-000	 
Fecha de Radicación: 	2026-03-26 11:53:08
Usuarios Plataforma Institucional	 
Radicado: 	22-119406- -000004-000	 
Fecha de Radicación: 	2026-03-26 12:52:26
Firmas Digitales	 
Radicado: 	24-128667- -000002-000	
Fecha de Radicación: 	2026-03-26 13:01:08
Software Documental SAIA	
 Radicado: 	24-128755- -000002-000	 
Fecha de Radicación: 	2026-03-26 13:11:13
BASE DE DATOS DE GRADUADOS
Radicado: 	19-10866- -000006-000	
Fecha de Radicación: 	2026-03-26 13:18:49
CUERPOS COLEGIADOS UNIVERSIDAD DE CUNDINAMARCA	 
Radicado: 	21-133246- -000005-000	 
Fecha de Radicación: 	2026-03-26 13:26:02
Bases de datos Codeudores de Fr, Acp, Dn	 
Radicado: 	25-139419- -000001-000	 
Fecha de Radicación: 	2026-03-26 09:18:51
Base de datos BD Estudiantes Instituto de Posgrados	 
Radicado: 	24-128734- -000002-000	 
Fecha de Radicación: 	2026-03-26 13:46:37
Banco de Proveedores	
Radicado: 	19-10799- -000007-000	 
Fecha de Radicación: 	2026-03-26 13:52:13
Base de datos Quejosos	 
Radicado: 	21-133190- -000005-000	 
Fecha de Radicación: 	2026-03-26 13:59:36
Bases de Datos Nuevas
6 bases de datos registradas como nuevas en la plataforma RNBD de la Superintendencia de Industria y Comercio – SIC 
MOVILIDAD INTERNACIONAL	 
Radicado: 	26-117648- -000000-000	 
Fecha de Radicación: 	2026-03-27 09:05:24
ASPIRANTES A PROGRAMAS DE PREGRADO	 
Radicado: 	26-117736- -000000-000	 
Fecha de Radicación: 	2026-03-27 09:33:23
Diplomas Digitales	 
Radicado: 	26-117786- -000000-000	 
Fecha de Radicación: 	2026-03-27 09:44:58
ServiDor de dominio	 
Radicado: 	26-117847- -000000-000	 
Fecha de Radicación: 	2026-03-27 10:00:24
Software de Historias clínicas	 
Radicado: 	26-117958- -000000-000	 
Fecha de Radicación: 	2026-03-27 10:25:59
Bases de Datos Eliminadas
5 bases de datos fueron eliminadas debido a solicitud de cada proceso custodio de la base de datos.
GESTIÓN DE LAS AUTORIZACIONES PARA EL TRATAMIENTO DE DATOS PERSONALES DE ESTUDIANTES	
Radicado: 	21-133153- -000005-000	
Fecha de Radicación: 	27/03/2025 8:45
CONVENIOS INTERNACIONALES	 
Radicado: 	22-119396- -000003-000	 
Fecha de Radicación: 	27/03/2025 9:00
AUTOEVALUACION DE SINTOMAS COVID - 19	 
Radicado: 	22-188755- -000004-000	 
Fecha de Radicación: 	27/03/2025 9:06
Periodistas	 
Radicado: 	24-128622- -000002-000	 
Fecha de Radicación: 	27/03/2025 9:12
Preinscritos 2024-1	 
Radicado: 	24-128646- -000002-000	 
Fecha de Radicación: 	27/03/2025 9:14
BASE DE DATOS CONTRATACION ORDENES DE PRESTACION DE SERVICIOS	 
Radicado: 	 23-128378- -000003-000	 
Fecha de Radicación: 	27/03/2025 9:07</t>
        </is>
      </c>
      <c r="O28" s="342" t="n"/>
    </row>
    <row r="29" ht="292.5" customFormat="1" customHeight="1" s="182">
      <c r="B29" s="186" t="n"/>
      <c r="C29" s="329" t="n"/>
      <c r="I29" s="342" t="n"/>
      <c r="O29" s="342" t="n"/>
      <c r="P29" s="186" t="n"/>
    </row>
    <row r="30" ht="292.5" customFormat="1" customHeight="1" s="182">
      <c r="B30" s="186" t="n"/>
      <c r="C30" s="329" t="n"/>
      <c r="I30" s="342" t="n"/>
      <c r="O30" s="342" t="n"/>
      <c r="P30" s="186" t="n"/>
    </row>
    <row r="31" ht="292.5" customFormat="1" customHeight="1" s="182">
      <c r="B31" s="186" t="n"/>
      <c r="C31" s="329" t="n"/>
      <c r="I31" s="342" t="n"/>
      <c r="O31" s="342" t="n"/>
      <c r="P31" s="186" t="n"/>
    </row>
    <row r="32" ht="292.5" customFormat="1" customHeight="1" s="182">
      <c r="B32" s="186" t="n"/>
      <c r="C32" s="329" t="n"/>
      <c r="I32" s="342" t="n"/>
      <c r="O32" s="342" t="n"/>
      <c r="P32" s="186" t="n"/>
    </row>
    <row r="33" ht="292.5" customFormat="1" customHeight="1" s="182">
      <c r="B33" s="186" t="n"/>
      <c r="C33" s="329" t="n"/>
      <c r="I33" s="342" t="n"/>
      <c r="J33" s="333" t="n"/>
      <c r="K33" s="333" t="n"/>
      <c r="L33" s="333" t="n"/>
      <c r="M33" s="333" t="n"/>
      <c r="N33" s="333" t="n"/>
      <c r="O33" s="346" t="n"/>
      <c r="P33" s="186" t="n"/>
    </row>
    <row r="34" customFormat="1" s="182">
      <c r="B34" s="186" t="n"/>
      <c r="C34" s="329" t="n"/>
      <c r="I34" s="342" t="n"/>
      <c r="J34" s="270" t="inlineStr">
        <is>
          <t>ACCIÓN FORMULADA</t>
        </is>
      </c>
      <c r="O34" s="342" t="n"/>
      <c r="P34" s="186" t="n"/>
    </row>
    <row r="35" ht="16.5" customFormat="1" customHeight="1" s="182">
      <c r="B35" s="186" t="n"/>
      <c r="C35" s="329" t="n"/>
      <c r="I35" s="342" t="n"/>
      <c r="J35" s="272" t="inlineStr">
        <is>
          <t xml:space="preserve">Para la vigencia 2027, se dará continuidad al proceso de registro de las bases de datos ante la Superintendencia de Industria y Comercio, segun lo establecido en la Ley 1581 de 2012 “Por la cual se dictan disposiciones generales para la protección de datos personales” Capítulo 3, del Registro Nacional de Bases de Datos, Articulo 25 Definición. Reglamentado por el Decreto Nacional 886 de 2014, el Decreto Reglamentario 1074 de 2015 Capítulo 26. Registro Nacional de Bases de Datos y el Decreto 090 de 2018, respecto al registro o actualización de las bases de datos que se deben reportar en la plataforma de la Superintendencia de Industria y Comercio – SIC y de acuerdo con el procedimiento ESG–SSI–P13 Registro Nacional de Bases de Datos.  </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22.5" customFormat="1" customHeight="1" s="182">
      <c r="B38" s="186" t="n"/>
      <c r="C38" s="329" t="n"/>
      <c r="I38" s="342" t="n"/>
      <c r="O38" s="342" t="n"/>
      <c r="P38" s="186" t="n"/>
    </row>
    <row r="39" ht="21.75" customFormat="1" customHeight="1" s="182">
      <c r="B39" s="186" t="n"/>
      <c r="C39" s="329" t="n"/>
      <c r="I39" s="342" t="n"/>
      <c r="O39" s="342" t="n"/>
      <c r="P39" s="186" t="n"/>
    </row>
    <row r="40" ht="23.25" customFormat="1" customHeight="1" s="182">
      <c r="B40" s="186" t="n"/>
      <c r="C40" s="329" t="n"/>
      <c r="I40" s="342" t="n"/>
      <c r="J40" s="333" t="n"/>
      <c r="K40" s="333" t="n"/>
      <c r="L40" s="333" t="n"/>
      <c r="M40" s="333" t="n"/>
      <c r="N40" s="333" t="n"/>
      <c r="O40" s="346" t="n"/>
      <c r="P40" s="186" t="n"/>
    </row>
    <row r="41" ht="22.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t="n">
        <v>2025</v>
      </c>
      <c r="E46" s="258" t="n">
        <v>2026</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27</v>
      </c>
      <c r="E47" s="315" t="n">
        <v>33</v>
      </c>
      <c r="F47" s="258" t="n"/>
      <c r="G47" s="258" t="n"/>
      <c r="H47" s="258" t="n"/>
      <c r="I47" s="258" t="n"/>
      <c r="J47" s="258" t="n"/>
      <c r="K47" s="258" t="n"/>
      <c r="L47" s="258" t="n"/>
      <c r="M47" s="258" t="n"/>
      <c r="N47" s="258" t="n"/>
      <c r="O47" s="258" t="n"/>
      <c r="P47" s="281" t="n"/>
    </row>
    <row r="48" ht="96" customFormat="1" customHeight="1" s="285">
      <c r="B48" s="281" t="n"/>
      <c r="C48" s="287">
        <f>G19</f>
        <v/>
      </c>
      <c r="D48" s="258" t="n">
        <v>27</v>
      </c>
      <c r="E48" s="258" t="n">
        <v>33</v>
      </c>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S/NOJy3I009KAw0ygyK/fw==" formatRows="0" sort="1" spinCount="100000" hashValue="cBPhuf+PdF0deC+Jx8YBk7nEzIGxYxtoXkd4VS0/kyQwI9ZZpj1bzAZNc/AyY40Q3Mu+WYklYVHqOowtGel5pg=="/>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paperSize="5" scale="32"/>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94">
    <tabColor rgb="FFEDE394"/>
    <outlinePr summaryBelow="1" summaryRight="1"/>
    <pageSetUpPr fitToPage="1"/>
  </sheetPr>
  <dimension ref="A1:AB98"/>
  <sheetViews>
    <sheetView view="pageBreakPreview" topLeftCell="A43" zoomScale="85" zoomScaleNormal="80" zoomScaleSheetLayoutView="85" workbookViewId="0">
      <selection activeCell="H51" sqref="H51"/>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Eventos e incidentes de Seguridad en el Tratamiento de Datos Personales</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0.9</v>
      </c>
      <c r="O17" s="328" t="n"/>
      <c r="P17" s="218" t="n"/>
    </row>
    <row r="18" customFormat="1" s="182">
      <c r="B18" s="186" t="n"/>
      <c r="C18" s="286" t="inlineStr">
        <is>
          <t>FORMULA</t>
        </is>
      </c>
      <c r="D18" s="341" t="n"/>
      <c r="E18" s="286" t="inlineStr">
        <is>
          <t>NUMERADOR</t>
        </is>
      </c>
      <c r="F18" s="328" t="n"/>
      <c r="G18" s="353" t="inlineStr">
        <is>
          <t>Número total de eventos e incidentes cerrados</t>
        </is>
      </c>
      <c r="H18" s="327" t="n"/>
      <c r="I18" s="327" t="n"/>
      <c r="J18" s="327" t="n"/>
      <c r="K18" s="328" t="n"/>
      <c r="L18" s="286" t="inlineStr">
        <is>
          <t>UNIDAD DE MEDIDA</t>
        </is>
      </c>
      <c r="M18" s="341" t="n"/>
      <c r="N18" s="217" t="inlineStr">
        <is>
          <t>Porcentual</t>
        </is>
      </c>
      <c r="O18" s="341" t="n"/>
    </row>
    <row r="19" customFormat="1" s="182">
      <c r="B19" s="186" t="n"/>
      <c r="C19" s="332" t="n"/>
      <c r="D19" s="346" t="n"/>
      <c r="E19" s="286" t="inlineStr">
        <is>
          <t>DENOMINADOR</t>
        </is>
      </c>
      <c r="F19" s="328" t="n"/>
      <c r="G19" s="353" t="inlineStr">
        <is>
          <t>Número total de eventos e incidentes reportados al SGSI</t>
        </is>
      </c>
      <c r="H19" s="327" t="n"/>
      <c r="I19" s="327" t="n"/>
      <c r="J19" s="327" t="n"/>
      <c r="K19" s="328" t="n"/>
      <c r="L19" s="332" t="n"/>
      <c r="M19" s="346" t="n"/>
      <c r="N19" s="332" t="n"/>
      <c r="O19" s="346" t="n"/>
      <c r="P19" s="186" t="n"/>
    </row>
    <row r="20" customForma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customForma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30" customFormat="1" customHeight="1" s="182">
      <c r="B22" s="186" t="n"/>
      <c r="C22" s="332" t="n"/>
      <c r="D22" s="346" t="n"/>
      <c r="E22" s="332" t="n"/>
      <c r="F22" s="333" t="n"/>
      <c r="G22" s="346" t="n"/>
      <c r="H22" s="332" t="n"/>
      <c r="I22" s="346" t="n"/>
      <c r="J22" s="332" t="n"/>
      <c r="K22" s="346" t="n"/>
      <c r="L22" s="252" t="inlineStr">
        <is>
          <t>75% o Inferior</t>
        </is>
      </c>
      <c r="M22" s="253" t="inlineStr">
        <is>
          <t>75% - 80%</t>
        </is>
      </c>
      <c r="N22" s="254" t="inlineStr">
        <is>
          <t>80% - 90%</t>
        </is>
      </c>
      <c r="O22" s="255" t="inlineStr">
        <is>
          <t>90% - En adelante</t>
        </is>
      </c>
      <c r="P22" s="186" t="n"/>
    </row>
    <row r="23" ht="46.5" customFormat="1" customHeight="1" s="182">
      <c r="B23" s="186" t="n"/>
      <c r="C23" s="286" t="inlineStr">
        <is>
          <t>ORIGEN DE DATOS NUMERADOR</t>
        </is>
      </c>
      <c r="D23" s="328" t="n"/>
      <c r="E23" s="256" t="inlineStr">
        <is>
          <t>ESGrSSI-F025  REPORTE DE EVENTOS Y/O INCIDENTE DE SEGURIDAD EN EL TRATAMIENTO DE DATOS PERSONALES</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49.5" customFormat="1" customHeight="1" s="182">
      <c r="B24" s="186" t="n"/>
      <c r="C24" s="286" t="inlineStr">
        <is>
          <t>ORIGEN DE DATOS DENOMINADOR</t>
        </is>
      </c>
      <c r="D24" s="328" t="n"/>
      <c r="E24" s="256" t="inlineStr">
        <is>
          <t>ESGrSSI-F026 Consolidado de eventos e incidentes de Seguridad en el tratamiento de Datos Personales</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66.75" customFormat="1" customHeight="1" s="182">
      <c r="B28" s="186" t="n"/>
      <c r="C28" s="329" t="n"/>
      <c r="I28" s="342" t="n"/>
      <c r="J28" s="322" t="inlineStr">
        <is>
          <t xml:space="preserve">VIGENCIA 2026 I SEMESTRE: Durante el primer semestre del la vigencia 2026 se reportaron 5 eventos en Seguridad en el Tratamiento de Datos Personales en la Universidad de Cundinamarca. El Equipo de Respuesta a Eventos e Incidentes de Seguridad en el Tratamiento de Datos Personales actuó conforme al procedimiento ESG-SSI-P010 "GESTION DE EVENTOS Y/O INCIDENTES DE SEGURIDAD EN EL TRATAMIENTO DE DATOS PERSONALES", atendiendo cada caso según las etapas del ciclo de vida para la gestión de eventos e incidentes.
Como resultado de esta gestión, el Sistema de Gestión de Seguridad de la Información – SGSI, realizó el seguimiento, verificación, tratamiento y cierre de 4 eventos, los cuales fueron reportados por funcionarios administrativos, Gestores del Conocimiento y del Aprendizaje, Creadores de Oportunidades y Graduados, obteniendo un 80% de cumplimiento en la gestión de los eventos reportados, mitigando así el riesgo de materialización de impactos sobre la Confidencialidad, Integridad y Disponibilidad de los activos de información de la Universidad de Cundinamarca.
Eventos por errores o negligencia humana - Cerrados:
1. Inclusión de una funcionaria en un grupo de Teams con fines políticos 
2. Negación al cambio de nombre de un funcionario
3. Solicitud de eliminación del correo de un funcionario desvinculado de las listas de difusión de la institución.
4. Solicitud de recolección de las hojas de vida de los funcionarios administrativos en una extensión. 
Eventos por deficiencias o defectos en las operaciones en seguimiento:
1. Publicación de datos privados, semiprivados o sensibles en páginas web u otros canales de difusión masiva
</t>
        </is>
      </c>
      <c r="O28" s="342" t="n"/>
    </row>
    <row r="29" ht="66.75" customFormat="1" customHeight="1" s="182">
      <c r="B29" s="186" t="n"/>
      <c r="C29" s="329" t="n"/>
      <c r="I29" s="342" t="n"/>
      <c r="O29" s="342" t="n"/>
      <c r="P29" s="186" t="n"/>
    </row>
    <row r="30" ht="66.75" customFormat="1" customHeight="1" s="182">
      <c r="B30" s="186" t="n"/>
      <c r="C30" s="329" t="n"/>
      <c r="I30" s="342" t="n"/>
      <c r="O30" s="342" t="n"/>
      <c r="P30" s="186" t="n"/>
    </row>
    <row r="31" ht="66.75" customFormat="1" customHeight="1" s="182">
      <c r="B31" s="186" t="n"/>
      <c r="C31" s="329" t="n"/>
      <c r="I31" s="342" t="n"/>
      <c r="O31" s="342" t="n"/>
      <c r="P31" s="186" t="n"/>
    </row>
    <row r="32" ht="21" customFormat="1" customHeight="1" s="182">
      <c r="B32" s="186" t="n"/>
      <c r="C32" s="329" t="n"/>
      <c r="I32" s="342" t="n"/>
      <c r="O32" s="342" t="n"/>
      <c r="P32" s="186" t="n"/>
    </row>
    <row r="33" ht="32.25" customFormat="1" customHeight="1" s="182">
      <c r="B33" s="186" t="n"/>
      <c r="C33" s="329" t="n"/>
      <c r="I33" s="342" t="n"/>
      <c r="J33" s="333" t="n"/>
      <c r="K33" s="333" t="n"/>
      <c r="L33" s="333" t="n"/>
      <c r="M33" s="333" t="n"/>
      <c r="N33" s="333" t="n"/>
      <c r="O33" s="346" t="n"/>
      <c r="P33" s="186" t="n"/>
    </row>
    <row r="34" customFormat="1" s="182">
      <c r="B34" s="186" t="n"/>
      <c r="C34" s="329" t="n"/>
      <c r="I34" s="342" t="n"/>
      <c r="J34" s="270" t="inlineStr">
        <is>
          <t>ACCIÓN FORMULADA</t>
        </is>
      </c>
      <c r="O34" s="342" t="n"/>
      <c r="P34" s="186" t="n"/>
    </row>
    <row r="35" ht="16.5" customFormat="1" customHeight="1" s="182">
      <c r="B35" s="186" t="n"/>
      <c r="C35" s="329" t="n"/>
      <c r="I35" s="342" t="n"/>
      <c r="J35" s="272" t="inlineStr">
        <is>
          <t xml:space="preserve">Para el segundo semestre de la vigencia 2026, se continuará con la gestión de eventos de Seguridad en el Tratamiento de Datos Personales, con el objetivo de prevenir la materialización de riesgos que puedan afectar la confidencialidad, integridad y disponibilidad de los activos de información de la Universidad de Cundinamarca. </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t="n"/>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315" t="n">
        <v>4</v>
      </c>
      <c r="E47" s="315" t="n"/>
      <c r="F47" s="258" t="n"/>
      <c r="G47" s="258" t="n"/>
      <c r="H47" s="258" t="n"/>
      <c r="I47" s="258" t="n"/>
      <c r="J47" s="258" t="n"/>
      <c r="K47" s="258" t="n"/>
      <c r="L47" s="258" t="n"/>
      <c r="M47" s="258" t="n"/>
      <c r="N47" s="258" t="n"/>
      <c r="O47" s="258" t="n"/>
      <c r="P47" s="281" t="n"/>
    </row>
    <row r="48" ht="96" customFormat="1" customHeight="1" s="285">
      <c r="B48" s="281" t="n"/>
      <c r="C48" s="287">
        <f>G19</f>
        <v/>
      </c>
      <c r="D48" s="258" t="n">
        <v>5</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bCElLZbGAfPVinlYGQd9zQ==" formatRows="0" sort="1" spinCount="100000" hashValue="TbzoIYN0tVfSSp51S2EvNo+SUMgowE2eAZbRoSdfhCLmzhJGivLFrfn4aJa58exNvv52Ov5VPPR975DBkNaMNA=="/>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4"/>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14.xml><?xml version="1.0" encoding="utf-8"?>
<worksheet xmlns="http://schemas.openxmlformats.org/spreadsheetml/2006/main">
  <sheetPr codeName="Hoja95">
    <tabColor rgb="FFEDE394"/>
    <outlinePr summaryBelow="1" summaryRight="1"/>
    <pageSetUpPr fitToPage="1"/>
  </sheetPr>
  <dimension ref="A1:AB98"/>
  <sheetViews>
    <sheetView view="pageBreakPreview" zoomScale="85" zoomScaleNormal="80" zoomScaleSheetLayoutView="85" workbookViewId="0">
      <selection activeCell="T18" sqref="T18"/>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Autorizaciones de Tratamiento de Datos Personales de Creadores de Oportunidades No Gestionadas</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inlineStr">
        <is>
          <t>0.5%</t>
        </is>
      </c>
      <c r="O17" s="328" t="n"/>
      <c r="P17" s="218" t="n"/>
    </row>
    <row r="18" ht="32.25" customFormat="1" customHeight="1" s="182">
      <c r="B18" s="186" t="n"/>
      <c r="C18" s="286" t="inlineStr">
        <is>
          <t>FORMULA</t>
        </is>
      </c>
      <c r="D18" s="341" t="n"/>
      <c r="E18" s="286" t="inlineStr">
        <is>
          <t>NUMERADOR</t>
        </is>
      </c>
      <c r="F18" s="328" t="n"/>
      <c r="G18" s="353" t="inlineStr">
        <is>
          <t>Número Autorizaciones de Tratamiento de Datos Personales no gestionadas</t>
        </is>
      </c>
      <c r="H18" s="327" t="n"/>
      <c r="I18" s="327" t="n"/>
      <c r="J18" s="327" t="n"/>
      <c r="K18" s="328" t="n"/>
      <c r="L18" s="286" t="inlineStr">
        <is>
          <t>UNIDAD DE MEDIDA</t>
        </is>
      </c>
      <c r="M18" s="341" t="n"/>
      <c r="N18" s="217" t="inlineStr">
        <is>
          <t>Porcentual</t>
        </is>
      </c>
      <c r="O18" s="341" t="n"/>
    </row>
    <row r="19" ht="29.25" customFormat="1" customHeight="1" s="182">
      <c r="B19" s="186" t="n"/>
      <c r="C19" s="332" t="n"/>
      <c r="D19" s="346" t="n"/>
      <c r="E19" s="286" t="inlineStr">
        <is>
          <t>DENOMINADOR</t>
        </is>
      </c>
      <c r="F19" s="328" t="n"/>
      <c r="G19" s="353" t="inlineStr">
        <is>
          <t>Número total de Creadores de Oportunidades matriculados</t>
        </is>
      </c>
      <c r="H19" s="327" t="n"/>
      <c r="I19" s="327" t="n"/>
      <c r="J19" s="327" t="n"/>
      <c r="K19" s="328" t="n"/>
      <c r="L19" s="332" t="n"/>
      <c r="M19" s="346" t="n"/>
      <c r="N19" s="332" t="n"/>
      <c r="O19" s="346" t="n"/>
      <c r="P19" s="186" t="n"/>
    </row>
    <row r="20" customFormat="1" s="182">
      <c r="B20" s="186" t="n"/>
      <c r="C20" s="286" t="inlineStr">
        <is>
          <t>TENDENCIA</t>
        </is>
      </c>
      <c r="D20" s="341" t="n"/>
      <c r="E20" s="258" t="inlineStr">
        <is>
          <t>Negativa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customForma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customFormat="1" s="182">
      <c r="B22" s="186" t="n"/>
      <c r="C22" s="332" t="n"/>
      <c r="D22" s="346" t="n"/>
      <c r="E22" s="332" t="n"/>
      <c r="F22" s="333" t="n"/>
      <c r="G22" s="346" t="n"/>
      <c r="H22" s="332" t="n"/>
      <c r="I22" s="346" t="n"/>
      <c r="J22" s="332" t="n"/>
      <c r="K22" s="346" t="n"/>
      <c r="L22" s="252" t="inlineStr">
        <is>
          <t>Mayor al 4%</t>
        </is>
      </c>
      <c r="M22" s="253" t="n">
        <v>0.03</v>
      </c>
      <c r="N22" s="254" t="n">
        <v>0.02</v>
      </c>
      <c r="O22" s="316" t="inlineStr">
        <is>
          <t>1% o Inferior</t>
        </is>
      </c>
      <c r="P22" s="186" t="n"/>
    </row>
    <row r="23" ht="46.5" customFormat="1" customHeight="1" s="182">
      <c r="B23" s="186" t="n"/>
      <c r="C23" s="286" t="inlineStr">
        <is>
          <t>ORIGEN DE DATOS NUMERADOR</t>
        </is>
      </c>
      <c r="D23" s="328" t="n"/>
      <c r="E23" s="256" t="inlineStr">
        <is>
          <t>Autorizaciones de Tratamiento de Datos Personales registradas como aprobadas</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49.5" customFormat="1" customHeight="1" s="182">
      <c r="B24" s="186" t="n"/>
      <c r="C24" s="286" t="inlineStr">
        <is>
          <t>ORIGEN DE DATOS DENOMINADOR</t>
        </is>
      </c>
      <c r="D24" s="328" t="n"/>
      <c r="E24" s="256" t="inlineStr">
        <is>
          <t>Registro de Creadores de Oportunidades matriculados</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30.75" customFormat="1" customHeight="1" s="182">
      <c r="B28" s="186" t="n"/>
      <c r="C28" s="329" t="n"/>
      <c r="I28" s="342" t="n"/>
      <c r="J28" s="322" t="inlineStr">
        <is>
          <t>VIGENCIA 2026: Desde el 18 de junio del 2025 se encuentra disponible el ajuste en el aplicativo de “Gestión de Autorizaciones” en donde los estudiantes entran por el rol “Académico Estudiante” de la plataforma institucional, lo que permite que cada estudiante pueda visualizar en la pantalla en un término de tiempo considerable y leer cuidadosamente el contenido del documento, dar click en un botón de “ACEPTAR”, esto con el fin de que sea más práctico y oportuna la aprobación de la autorización por parte de cada titular.
Por parte de la Oficina de Admisiones y Registro se registró el informe del seguimiento a las Autorizaciones para el Tratamiento de Datos de Creadores de Oportunidades nuevos y antiguos, en el primer periodo académico de 2026, donde también se incluyen registrados por la Oficina de Posgrados. 
De los 13291 Creadores de Oportunidades matriculados en la institucion para el primer semestre de la vigencia 2026, 12763 aceptaron la Autorizacion para el Tratameinto de Datos Personales, lo cual representa un 96%. el 4% restante se encuentra distribuido entre 344 autorizaciones rechazadas, 108 en estado no ingreso y 76 en transicion lo cual se encuentra represenrtado por los Creadores de Oportunidades mayores de edad que aun cuentan con Tarjeta de Identidad en plataforma.</t>
        </is>
      </c>
      <c r="O28" s="342" t="n"/>
    </row>
    <row r="29" ht="30.75" customFormat="1" customHeight="1" s="182">
      <c r="B29" s="186" t="n"/>
      <c r="C29" s="329" t="n"/>
      <c r="I29" s="342" t="n"/>
      <c r="O29" s="342" t="n"/>
      <c r="P29" s="186" t="n"/>
    </row>
    <row r="30" ht="30.75" customFormat="1" customHeight="1" s="182">
      <c r="B30" s="186" t="n"/>
      <c r="C30" s="329" t="n"/>
      <c r="I30" s="342" t="n"/>
      <c r="O30" s="342" t="n"/>
      <c r="P30" s="186" t="n"/>
    </row>
    <row r="31" ht="30.75" customFormat="1" customHeight="1" s="182">
      <c r="B31" s="186" t="n"/>
      <c r="C31" s="329" t="n"/>
      <c r="I31" s="342" t="n"/>
      <c r="O31" s="342" t="n"/>
      <c r="P31" s="186" t="n"/>
    </row>
    <row r="32" ht="30.75" customFormat="1" customHeight="1" s="182">
      <c r="B32" s="186" t="n"/>
      <c r="C32" s="329" t="n"/>
      <c r="I32" s="342" t="n"/>
      <c r="O32" s="342" t="n"/>
      <c r="P32" s="186" t="n"/>
    </row>
    <row r="33" ht="80.2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Para el segundo semestre de la vigencia 2026, se dará continuidad al seguimiento a las Autorizaciones del Tratamiento de Datos Personales de los Creadores de Oportunidades que se encuentren matriculados en la institucion. 
Nota: Se solicitó el concepto al Oficial de protección de Datos Personales respecto a la estrategia o mecanismo que se debe implementar para disminuir el número de gestores de oportunidades (estudiantes) que aún no han diligenciado la Autorización de Protección de Datos Personales, a lo cual nos dio las siguientes recomendaciones:
“Se precisa que la autorización para el tratamiento de datos personales constituye uno de los mecanismos que permiten materializar el principio de libertad consagrado en la Ley 1581 de 2012, razón por la cual la institución debe adoptar medidas razonables para garantizar que los titulares o sus representantes legales otorguen dicha autorización de manera previa, expresa e informada. No obstante, la ausencia de autorización no debe subsanarse mediante mecanismos coercitivos, sino a través de estrategias de acompañamiento, actualización y validación de la información de los titulares.
En este sentido, se recomienda implementar una estrategia de regularización que contemple:
a) Jornadas de actualización de datos y documentos de identidad para los estudiantes que hayan realizado transición de tarjeta de identidad a cédula de ciudadanía;
b) Campañas de comunicación y sensibilización dirigidas a estudiantes y acudientes sobre la importancia de la autorización;
c) Habilitación de canales presenciales y virtuales para la corrección de formularios diligenciados incorrectamente;
d) Seguimiento individual a los casos pendientes por causas familiares o situaciones particulares.
Estas acciones permiten fortalecer el cumplimiento de la Ley 1581 de 2012 y garantizar la trazabilidad de las autorizaciones otorgadas, sin afectar los derechos de los titulares de los datos personales.”
De igual manera, se realizara seguimiento a la Oficina de Admisiones y Registro teniendo en cuenta que se les remitio las observaciones del Oficial de Protección de Datos Personales, con el propósito de reducir el número de gestores de oportunidades que aún no han diligenciado la Autorización de Protección de Datos Personales. De esta manera, se contribuirá a mitigar el riesgo legal derivado del incumplimiento en este diligenciamiento.
Es importante resaltar que la estrategia de recolección de la Autorización de Protección de Datos Personales para los nuevos gestores de oportunidades, adelantada por el proceso de Bienestar Universitario, constituye una oportunidad para garantizar que, a partir del próximo semestre, se logre contar con las autorizaciones del 100% de los gestores de oportunidades admitidos.</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409.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528</v>
      </c>
      <c r="E47" s="315" t="n"/>
      <c r="F47" s="258" t="n"/>
      <c r="G47" s="258" t="n"/>
      <c r="H47" s="258" t="n"/>
      <c r="I47" s="258" t="n"/>
      <c r="J47" s="258" t="n"/>
      <c r="K47" s="258" t="n"/>
      <c r="L47" s="258" t="n"/>
      <c r="M47" s="258" t="n"/>
      <c r="N47" s="258" t="n"/>
      <c r="O47" s="258" t="n"/>
      <c r="P47" s="281" t="n"/>
    </row>
    <row r="48" ht="96" customFormat="1" customHeight="1" s="285">
      <c r="B48" s="281" t="n"/>
      <c r="C48" s="287">
        <f>G19</f>
        <v/>
      </c>
      <c r="D48" s="258" t="n">
        <v>13291</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614rFGIBHywTjcUSWmzx+Q==" formatRows="0" sort="1" spinCount="100000" hashValue="qUqWtvCmLhnrXUggXESMpJqp8WLWHPWTP/nCAAlinWIfwkXN/w/ZSbeuZywqNtZo6YeCdxZ3HEbRIqzHOIgDFA=="/>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38"/>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15.xml><?xml version="1.0" encoding="utf-8"?>
<worksheet xmlns="http://schemas.openxmlformats.org/spreadsheetml/2006/main">
  <sheetPr codeName="Hoja3">
    <tabColor rgb="FF0F3D38"/>
    <outlinePr summaryBelow="1" summaryRight="1"/>
    <pageSetUpPr/>
  </sheetPr>
  <dimension ref="B2:P29"/>
  <sheetViews>
    <sheetView view="pageBreakPreview" zoomScaleNormal="55" zoomScaleSheetLayoutView="100" workbookViewId="0">
      <selection activeCell="D11" sqref="D11"/>
    </sheetView>
  </sheetViews>
  <sheetFormatPr baseColWidth="10" defaultColWidth="11.42578125" defaultRowHeight="14.25"/>
  <cols>
    <col width="5.42578125" customWidth="1" style="18" min="1" max="1"/>
    <col width="13.28515625" customWidth="1" style="25" min="2" max="2"/>
    <col width="64" customWidth="1" style="26" min="3" max="3"/>
    <col width="34" customWidth="1" style="20" min="4" max="4"/>
    <col width="39.140625" bestFit="1" customWidth="1" style="20" min="5" max="5"/>
    <col width="11.42578125" customWidth="1" style="18" min="6" max="16384"/>
  </cols>
  <sheetData>
    <row r="1" ht="15" customFormat="1" customHeight="1" s="24"/>
    <row r="2" ht="22.5" customFormat="1" customHeight="1" s="24">
      <c r="B2" s="33" t="n"/>
      <c r="C2" s="34" t="inlineStr">
        <is>
          <t>MACROPROCESO ESTRATÉGICO</t>
        </is>
      </c>
      <c r="D2" s="327" t="n"/>
      <c r="E2" s="27" t="inlineStr">
        <is>
          <t>CÓDIGO: ESGr027</t>
        </is>
      </c>
    </row>
    <row r="3" ht="24" customFormat="1" customHeight="1" s="24">
      <c r="B3" s="343" t="n"/>
      <c r="C3" s="34" t="inlineStr">
        <is>
          <t>PROCESO GESTIÓN SISTEMAS INTEGRADOS - CALIDAD</t>
        </is>
      </c>
      <c r="D3" s="327" t="n"/>
      <c r="E3" s="93" t="inlineStr">
        <is>
          <t>VERSIÓN: 10</t>
        </is>
      </c>
    </row>
    <row r="4" ht="16.5" customFormat="1" customHeight="1" s="24">
      <c r="B4" s="343" t="n"/>
      <c r="C4" s="358" t="inlineStr">
        <is>
          <t>MATRIZ Y FICHA DE MEDICIÓN DE INDICADORES Y SEGUIMIENTO A LOS PROCESOS DE GESTIÓN</t>
        </is>
      </c>
      <c r="D4" s="324" t="n"/>
      <c r="E4" s="27" t="inlineStr">
        <is>
          <t>VIGENCIA: 2026-02-26</t>
        </is>
      </c>
    </row>
    <row r="5" ht="15" customFormat="1" customHeight="1" s="24">
      <c r="B5" s="359" t="n"/>
      <c r="C5" s="332" t="n"/>
      <c r="D5" s="333" t="n"/>
      <c r="E5" s="93" t="inlineStr">
        <is>
          <t>PÁGINA: 4 de 4</t>
        </is>
      </c>
    </row>
    <row r="6" ht="15" customFormat="1" customHeight="1" s="24">
      <c r="B6" s="18" t="n"/>
      <c r="C6" s="18" t="n"/>
      <c r="D6" s="18" t="n"/>
      <c r="E6" s="18" t="n"/>
    </row>
    <row r="7" ht="15" customFormat="1" customHeight="1" s="24">
      <c r="B7" s="40" t="inlineStr">
        <is>
          <t>CONTROL DE ACTUALIZACIONES</t>
        </is>
      </c>
      <c r="C7" s="333" t="n"/>
      <c r="D7" s="333" t="n"/>
      <c r="E7" s="333" t="n"/>
    </row>
    <row r="8" ht="18" customHeight="1">
      <c r="B8" s="28" t="inlineStr">
        <is>
          <t>FECHA</t>
        </is>
      </c>
      <c r="C8" s="29" t="inlineStr">
        <is>
          <t>DESCRIPCIÓN DE LA ACTUALIZACIÓN</t>
        </is>
      </c>
      <c r="D8" s="29" t="inlineStr">
        <is>
          <t>RESPONSABLE</t>
        </is>
      </c>
      <c r="E8" s="29" t="inlineStr">
        <is>
          <t>CARGO</t>
        </is>
      </c>
    </row>
    <row r="9" ht="14.25" customHeight="1">
      <c r="B9" s="7" t="n"/>
      <c r="C9" s="8" t="n"/>
      <c r="D9" s="9" t="n"/>
      <c r="E9" s="9" t="n"/>
    </row>
    <row r="10">
      <c r="B10" s="10" t="n"/>
      <c r="C10" s="8" t="n"/>
      <c r="D10" s="11" t="n"/>
      <c r="E10" s="11" t="n"/>
    </row>
    <row r="11" ht="15" customHeight="1">
      <c r="B11" s="10" t="n"/>
      <c r="C11" s="12" t="n"/>
      <c r="D11" s="11" t="n"/>
      <c r="E11" s="11" t="n"/>
    </row>
    <row r="12">
      <c r="B12" s="10" t="n"/>
      <c r="C12" s="13" t="n"/>
      <c r="D12" s="11" t="n"/>
      <c r="E12" s="11" t="n"/>
    </row>
    <row r="13">
      <c r="B13" s="10" t="n"/>
      <c r="C13" s="13" t="n"/>
      <c r="D13" s="11" t="n"/>
      <c r="E13" s="11" t="n"/>
    </row>
    <row r="14">
      <c r="B14" s="10" t="n"/>
      <c r="C14" s="13" t="n"/>
      <c r="D14" s="11" t="n"/>
      <c r="E14" s="11" t="n"/>
    </row>
    <row r="15">
      <c r="B15" s="10" t="n"/>
      <c r="C15" s="13" t="n"/>
      <c r="D15" s="11" t="n"/>
      <c r="E15" s="11" t="n"/>
    </row>
    <row r="16">
      <c r="B16" s="10" t="n"/>
      <c r="C16" s="13" t="n"/>
      <c r="D16" s="11" t="n"/>
      <c r="E16" s="11" t="n"/>
    </row>
    <row r="17">
      <c r="B17" s="10" t="n"/>
      <c r="C17" s="14" t="n"/>
      <c r="D17" s="11" t="n"/>
      <c r="E17" s="11" t="n"/>
    </row>
    <row r="18">
      <c r="B18" s="10" t="n"/>
      <c r="C18" s="15" t="n"/>
      <c r="D18" s="11" t="n"/>
      <c r="E18" s="11" t="n"/>
    </row>
    <row r="19">
      <c r="B19" s="10" t="n"/>
      <c r="C19" s="15" t="n"/>
      <c r="D19" s="11" t="n"/>
      <c r="E19" s="11" t="n"/>
    </row>
    <row r="20">
      <c r="B20" s="10" t="n"/>
      <c r="C20" s="15" t="n"/>
      <c r="D20" s="11" t="n"/>
      <c r="E20" s="11" t="n"/>
    </row>
    <row r="21">
      <c r="B21" s="7" t="n"/>
      <c r="C21" s="8" t="n"/>
      <c r="D21" s="9" t="n"/>
      <c r="E21" s="9" t="n"/>
    </row>
    <row r="22">
      <c r="B22" s="7" t="n"/>
      <c r="C22" s="14" t="n"/>
      <c r="D22" s="9" t="n"/>
      <c r="E22" s="9" t="n"/>
    </row>
    <row r="23" ht="16.5" customHeight="1">
      <c r="B23" s="7" t="n"/>
      <c r="C23" s="8" t="n"/>
      <c r="D23" s="9" t="n"/>
      <c r="E23" s="9" t="n"/>
    </row>
    <row r="26" ht="55.5" customHeight="1">
      <c r="B26" s="174" t="inlineStr">
        <is>
          <t xml:space="preserve">Diagonal 18 No. 20-29 Fusagasugá – Cundinamarca
Teléfono (601)  8281483 Línea Gratuita 018000180414
www.ucundinamarca.edu.co   E-mail:  info@ucundinamarca.edu.co
NIT: 890.680.062-2                                                                             </t>
        </is>
      </c>
      <c r="F26" s="22" t="n"/>
      <c r="G26" s="22" t="n"/>
      <c r="H26" s="22" t="n"/>
      <c r="I26" s="22" t="n"/>
      <c r="J26" s="22" t="n"/>
      <c r="K26" s="22" t="n"/>
      <c r="L26" s="22" t="n"/>
      <c r="M26" s="22" t="n"/>
      <c r="N26" s="22" t="n"/>
      <c r="O26" s="22" t="n"/>
      <c r="P26" s="22" t="n"/>
    </row>
    <row r="27" ht="14.25" customHeight="1">
      <c r="F27" s="23" t="n"/>
      <c r="G27" s="23" t="n"/>
      <c r="H27" s="23" t="n"/>
      <c r="I27" s="23" t="n"/>
      <c r="J27" s="23" t="n"/>
      <c r="K27" s="23" t="n"/>
      <c r="L27" s="23" t="n"/>
      <c r="M27" s="23" t="n"/>
      <c r="N27" s="23" t="n"/>
      <c r="O27" s="23" t="n"/>
      <c r="P27" s="23" t="n"/>
    </row>
    <row r="29" ht="39.75" customHeight="1">
      <c r="B29" s="175" t="inlineStr">
        <is>
          <t>Documento controlado por el Sistema de Gestión de la Calidad
Asegúrese que corresponde a la última versión consultando el Portal Institucional</t>
        </is>
      </c>
    </row>
  </sheetData>
  <sheetProtection selectLockedCells="0" selectUnlockedCells="0" algorithmName="SHA-512" sheet="1" objects="1" insertRows="0" insertHyperlinks="1" autoFilter="1" scenarios="1" formatColumns="0" deleteColumns="1" insertColumns="1" pivotTables="1" deleteRows="0" formatCells="0" saltValue="0jnEiIWBJ55b4h0SDLhK+w==" formatRows="0" sort="1" spinCount="100000" hashValue="T09XTjTAB5kscvpfQNOljA95UsBj3q0NsEnX9XO4s+KWR6D9K7OTAxAILXbv8gg4LNtZHnIn17xQF15D1BFJFQ=="/>
  <mergeCells count="7">
    <mergeCell ref="B26:E26"/>
    <mergeCell ref="C4:D5"/>
    <mergeCell ref="C2:D2"/>
    <mergeCell ref="B2:B5"/>
    <mergeCell ref="B29:E29"/>
    <mergeCell ref="B7:E7"/>
    <mergeCell ref="C3:D3"/>
  </mergeCells>
  <pageMargins left="0.7" right="0.7" top="0.75" bottom="0.75" header="0.3" footer="0.3"/>
  <pageSetup orientation="portrait" paperSize="9" scale="52"/>
  <drawing xmlns:r="http://schemas.openxmlformats.org/officeDocument/2006/relationships" r:id="rId1"/>
</worksheet>
</file>

<file path=xl/worksheets/sheet16.xml><?xml version="1.0" encoding="utf-8"?>
<worksheet xmlns="http://schemas.openxmlformats.org/spreadsheetml/2006/main">
  <sheetPr>
    <outlinePr summaryBelow="1" summaryRight="1"/>
    <pageSetUpPr/>
  </sheetPr>
  <dimension ref="B2:R38"/>
  <sheetViews>
    <sheetView view="pageBreakPreview" zoomScale="70" zoomScaleNormal="100" zoomScaleSheetLayoutView="70" workbookViewId="0">
      <selection activeCell="K19" sqref="K19:P19"/>
    </sheetView>
  </sheetViews>
  <sheetFormatPr baseColWidth="10" defaultColWidth="11.42578125" defaultRowHeight="15"/>
  <cols>
    <col width="4.140625" customWidth="1" style="2" min="1" max="1"/>
    <col width="11.42578125" customWidth="1" style="2" min="2" max="2"/>
    <col width="3.42578125" customWidth="1" style="2" min="3" max="3"/>
    <col width="7.42578125" customWidth="1" style="2" min="4" max="4"/>
    <col width="8.5703125" customWidth="1" style="2" min="5" max="5"/>
    <col width="3.85546875" customWidth="1" style="2" min="6" max="8"/>
    <col width="5.5703125" customWidth="1" style="2" min="9" max="10"/>
    <col width="11.42578125" customWidth="1" style="2" min="11" max="15"/>
    <col width="16.7109375" customWidth="1" style="2" min="16" max="16"/>
    <col width="5" customWidth="1" style="2" min="17" max="17"/>
    <col width="11.42578125" customWidth="1" style="2" min="18" max="16384"/>
  </cols>
  <sheetData>
    <row r="2" ht="15.75" customHeight="1">
      <c r="B2" s="41" t="n"/>
      <c r="C2" s="42" t="inlineStr">
        <is>
          <t>MACROPROCESO ESTRATÉGICO</t>
        </is>
      </c>
      <c r="D2" s="327" t="n"/>
      <c r="E2" s="327" t="n"/>
      <c r="F2" s="327" t="n"/>
      <c r="G2" s="327" t="n"/>
      <c r="H2" s="327" t="n"/>
      <c r="I2" s="327" t="n"/>
      <c r="J2" s="327" t="n"/>
      <c r="K2" s="327" t="n"/>
      <c r="L2" s="327" t="n"/>
      <c r="M2" s="327" t="n"/>
      <c r="N2" s="327" t="n"/>
      <c r="O2" s="44" t="inlineStr">
        <is>
          <t>CÓDIGO: ESGF027</t>
        </is>
      </c>
      <c r="P2" s="360" t="n"/>
      <c r="Q2" s="82" t="n"/>
      <c r="R2" s="82" t="n"/>
    </row>
    <row r="3" ht="15.75" customHeight="1">
      <c r="B3" s="343" t="n"/>
      <c r="C3" s="42" t="inlineStr">
        <is>
          <t>PROCESO GESTIÓN SISTEMAS INTEGRADOS - CALIDAD</t>
        </is>
      </c>
      <c r="D3" s="327" t="n"/>
      <c r="E3" s="327" t="n"/>
      <c r="F3" s="327" t="n"/>
      <c r="G3" s="327" t="n"/>
      <c r="H3" s="327" t="n"/>
      <c r="I3" s="327" t="n"/>
      <c r="J3" s="327" t="n"/>
      <c r="K3" s="327" t="n"/>
      <c r="L3" s="327" t="n"/>
      <c r="M3" s="327" t="n"/>
      <c r="N3" s="327" t="n"/>
      <c r="O3" s="44" t="inlineStr">
        <is>
          <t>VERSIÓN: 10</t>
        </is>
      </c>
      <c r="P3" s="360" t="n"/>
      <c r="Q3" s="82" t="n"/>
      <c r="R3" s="82" t="n"/>
    </row>
    <row r="4" ht="16.5" customHeight="1">
      <c r="B4" s="343" t="n"/>
      <c r="C4" s="42" t="inlineStr">
        <is>
          <t>MATRIZ Y FICHA DE MEDICIÓN DE INDICADORES Y SEGUIMIENTO A LOS PROCESOS DE GESTIÓN</t>
        </is>
      </c>
      <c r="D4" s="324" t="n"/>
      <c r="E4" s="324" t="n"/>
      <c r="F4" s="324" t="n"/>
      <c r="G4" s="324" t="n"/>
      <c r="H4" s="324" t="n"/>
      <c r="I4" s="324" t="n"/>
      <c r="J4" s="324" t="n"/>
      <c r="K4" s="324" t="n"/>
      <c r="L4" s="324" t="n"/>
      <c r="M4" s="324" t="n"/>
      <c r="N4" s="324" t="n"/>
      <c r="O4" s="49" t="inlineStr">
        <is>
          <t>VIGENCIA: 2026-02-26</t>
        </is>
      </c>
      <c r="P4" s="360" t="n"/>
      <c r="Q4" s="82" t="n"/>
      <c r="R4" s="82" t="n"/>
    </row>
    <row r="5" ht="15" customHeight="1">
      <c r="B5" s="359" t="n"/>
      <c r="C5" s="332" t="n"/>
      <c r="D5" s="333" t="n"/>
      <c r="E5" s="333" t="n"/>
      <c r="F5" s="333" t="n"/>
      <c r="G5" s="333" t="n"/>
      <c r="H5" s="333" t="n"/>
      <c r="I5" s="333" t="n"/>
      <c r="J5" s="333" t="n"/>
      <c r="K5" s="333" t="n"/>
      <c r="L5" s="333" t="n"/>
      <c r="M5" s="333" t="n"/>
      <c r="N5" s="333" t="n"/>
      <c r="O5" s="44" t="inlineStr">
        <is>
          <t>PÁGINA: 5 de 5</t>
        </is>
      </c>
      <c r="P5" s="360" t="n"/>
      <c r="Q5" s="82" t="n"/>
      <c r="R5" s="82" t="n"/>
    </row>
    <row r="6">
      <c r="B6" s="82" t="n"/>
      <c r="C6" s="82" t="n"/>
      <c r="D6" s="82" t="n"/>
      <c r="E6" s="82" t="n"/>
      <c r="F6" s="82" t="n"/>
      <c r="G6" s="82" t="n"/>
      <c r="H6" s="82" t="n"/>
      <c r="I6" s="82" t="n"/>
      <c r="J6" s="82" t="n"/>
      <c r="K6" s="82" t="n"/>
      <c r="L6" s="82" t="n"/>
      <c r="M6" s="82" t="n"/>
      <c r="N6" s="82" t="n"/>
      <c r="O6" s="82" t="n"/>
      <c r="P6" s="82" t="n"/>
      <c r="Q6" s="82" t="n"/>
      <c r="R6" s="82" t="n"/>
    </row>
    <row r="7">
      <c r="B7" s="3" t="n">
        <v>13.1</v>
      </c>
      <c r="C7" s="82" t="n"/>
      <c r="D7" s="82" t="n"/>
      <c r="E7" s="82" t="n"/>
      <c r="F7" s="82" t="n"/>
      <c r="G7" s="82" t="n"/>
      <c r="H7" s="82" t="n"/>
      <c r="I7" s="82" t="n"/>
      <c r="J7" s="82" t="n"/>
      <c r="K7" s="82" t="n"/>
      <c r="L7" s="82" t="n"/>
      <c r="M7" s="82" t="n"/>
      <c r="N7" s="82" t="n"/>
      <c r="O7" s="82" t="n"/>
      <c r="P7" s="82" t="n"/>
      <c r="Q7" s="82" t="n"/>
      <c r="R7" s="82" t="n"/>
    </row>
    <row r="8">
      <c r="B8" s="3" t="n"/>
      <c r="C8" s="82" t="n"/>
      <c r="D8" s="82" t="n"/>
      <c r="E8" s="82" t="n"/>
      <c r="F8" s="82" t="n"/>
      <c r="G8" s="82" t="n"/>
      <c r="H8" s="82" t="n"/>
      <c r="I8" s="82" t="n"/>
      <c r="J8" s="82" t="n"/>
      <c r="K8" s="82" t="n"/>
      <c r="L8" s="82" t="n"/>
      <c r="M8" s="82" t="n"/>
      <c r="N8" s="82" t="n"/>
      <c r="O8" s="82" t="n"/>
      <c r="P8" s="82" t="n"/>
      <c r="Q8" s="82" t="n"/>
      <c r="R8" s="82" t="n"/>
    </row>
    <row r="9">
      <c r="B9" s="50" t="inlineStr">
        <is>
          <t>VERSIÓN</t>
        </is>
      </c>
      <c r="C9" s="361" t="n"/>
      <c r="D9" s="51" t="inlineStr">
        <is>
          <t>FECHA DE APROBACIÓN</t>
        </is>
      </c>
      <c r="E9" s="362" t="n"/>
      <c r="F9" s="362" t="n"/>
      <c r="G9" s="362" t="n"/>
      <c r="H9" s="362" t="n"/>
      <c r="I9" s="362" t="n"/>
      <c r="J9" s="360" t="n"/>
      <c r="K9" s="51" t="inlineStr">
        <is>
          <t>DESCRIPCIÓN DEL CAMBIO</t>
        </is>
      </c>
      <c r="L9" s="363" t="n"/>
      <c r="M9" s="363" t="n"/>
      <c r="N9" s="363" t="n"/>
      <c r="O9" s="363" t="n"/>
      <c r="P9" s="361" t="n"/>
    </row>
    <row r="10">
      <c r="B10" s="364" t="n"/>
      <c r="C10" s="365" t="n"/>
      <c r="D10" s="53" t="inlineStr">
        <is>
          <t>AAAA</t>
        </is>
      </c>
      <c r="E10" s="360" t="n"/>
      <c r="F10" s="53" t="inlineStr">
        <is>
          <t>MM</t>
        </is>
      </c>
      <c r="G10" s="362" t="n"/>
      <c r="H10" s="360" t="n"/>
      <c r="I10" s="53" t="inlineStr">
        <is>
          <t>DD</t>
        </is>
      </c>
      <c r="J10" s="360" t="n"/>
      <c r="K10" s="366" t="n"/>
      <c r="L10" s="367" t="n"/>
      <c r="M10" s="367" t="n"/>
      <c r="N10" s="367" t="n"/>
      <c r="O10" s="367" t="n"/>
      <c r="P10" s="365" t="n"/>
    </row>
    <row r="11">
      <c r="B11" s="67" t="n">
        <v>1</v>
      </c>
      <c r="C11" s="360" t="n"/>
      <c r="D11" s="58" t="n">
        <v>2013</v>
      </c>
      <c r="E11" s="360" t="n"/>
      <c r="F11" s="58" t="n">
        <v>7</v>
      </c>
      <c r="G11" s="362" t="n"/>
      <c r="H11" s="360" t="n"/>
      <c r="I11" s="58" t="n">
        <v>8</v>
      </c>
      <c r="J11" s="360" t="n"/>
      <c r="K11" s="59" t="inlineStr">
        <is>
          <t>Emisión del documento.</t>
        </is>
      </c>
      <c r="L11" s="362" t="n"/>
      <c r="M11" s="362" t="n"/>
      <c r="N11" s="362" t="n"/>
      <c r="O11" s="362" t="n"/>
      <c r="P11" s="360" t="n"/>
    </row>
    <row r="12" ht="15" customHeight="1">
      <c r="B12" s="67" t="n">
        <v>2</v>
      </c>
      <c r="C12" s="360" t="n"/>
      <c r="D12" s="58" t="n">
        <v>2014</v>
      </c>
      <c r="E12" s="360" t="n"/>
      <c r="F12" s="58" t="n">
        <v>10</v>
      </c>
      <c r="G12" s="362" t="n"/>
      <c r="H12" s="360" t="n"/>
      <c r="I12" s="58" t="n">
        <v>11</v>
      </c>
      <c r="J12" s="360" t="n"/>
      <c r="K12" s="59" t="inlineStr">
        <is>
          <t>Ajustar el formato "Tablero de Indicadores" de acuerdo al aplicativo Indicadores.</t>
        </is>
      </c>
      <c r="L12" s="362" t="n"/>
      <c r="M12" s="362" t="n"/>
      <c r="N12" s="362" t="n"/>
      <c r="O12" s="362" t="n"/>
      <c r="P12" s="360" t="n"/>
    </row>
    <row r="13" ht="121.5" customHeight="1">
      <c r="B13" s="67" t="n">
        <v>3</v>
      </c>
      <c r="C13" s="360" t="n"/>
      <c r="D13" s="58" t="n">
        <v>2017</v>
      </c>
      <c r="E13" s="360" t="n"/>
      <c r="F13" s="58" t="n">
        <v>11</v>
      </c>
      <c r="G13" s="362" t="n"/>
      <c r="H13" s="360" t="n"/>
      <c r="I13" s="58" t="n">
        <v>7</v>
      </c>
      <c r="J13" s="360" t="n"/>
      <c r="K13" s="368" t="inlineStr">
        <is>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is>
      </c>
      <c r="L13" s="362" t="n"/>
      <c r="M13" s="362" t="n"/>
      <c r="N13" s="362" t="n"/>
      <c r="O13" s="362" t="n"/>
      <c r="P13" s="369" t="n"/>
    </row>
    <row r="14" ht="29.25" customHeight="1">
      <c r="B14" s="67" t="n">
        <v>4</v>
      </c>
      <c r="C14" s="360" t="n"/>
      <c r="D14" s="58" t="n">
        <v>2018</v>
      </c>
      <c r="E14" s="360" t="n"/>
      <c r="F14" s="58" t="n">
        <v>3</v>
      </c>
      <c r="G14" s="362" t="n"/>
      <c r="H14" s="360" t="n"/>
      <c r="I14" s="58" t="n">
        <v>1</v>
      </c>
      <c r="J14" s="360" t="n"/>
      <c r="K14" s="59" t="inlineStr">
        <is>
          <t>Se modifica códigos del documento, en razón a la actualización documental (Resolución 156 de 2017).</t>
        </is>
      </c>
      <c r="L14" s="362" t="n"/>
      <c r="M14" s="362" t="n"/>
      <c r="N14" s="362" t="n"/>
      <c r="O14" s="362" t="n"/>
      <c r="P14" s="360" t="n"/>
    </row>
    <row r="15">
      <c r="B15" s="67" t="n">
        <v>5</v>
      </c>
      <c r="C15" s="360" t="n"/>
      <c r="D15" s="58" t="n">
        <v>2018</v>
      </c>
      <c r="E15" s="360" t="n"/>
      <c r="F15" s="58" t="n">
        <v>8</v>
      </c>
      <c r="G15" s="362" t="n"/>
      <c r="H15" s="360" t="n"/>
      <c r="I15" s="58" t="n">
        <v>3</v>
      </c>
      <c r="J15" s="360" t="n"/>
      <c r="K15" s="59" t="inlineStr">
        <is>
          <t>Se agrega campo de actualizaciones para modificaciones en los indicadores.</t>
        </is>
      </c>
      <c r="L15" s="362" t="n"/>
      <c r="M15" s="362" t="n"/>
      <c r="N15" s="362" t="n"/>
      <c r="O15" s="362" t="n"/>
      <c r="P15" s="360" t="n"/>
    </row>
    <row r="16" ht="16.5" customHeight="1">
      <c r="B16" s="67" t="n">
        <v>6</v>
      </c>
      <c r="C16" s="360" t="n"/>
      <c r="D16" s="58" t="n">
        <v>2019</v>
      </c>
      <c r="E16" s="360" t="n"/>
      <c r="F16" s="58" t="n">
        <v>8</v>
      </c>
      <c r="G16" s="362" t="n"/>
      <c r="H16" s="360" t="n"/>
      <c r="I16" s="58" t="n">
        <v>15</v>
      </c>
      <c r="J16" s="360" t="n"/>
      <c r="K16" s="59" t="inlineStr">
        <is>
          <t>Se incluyen columnas para definir actividades, recursos y finalización del indicador.</t>
        </is>
      </c>
      <c r="L16" s="362" t="n"/>
      <c r="M16" s="362" t="n"/>
      <c r="N16" s="362" t="n"/>
      <c r="O16" s="362" t="n"/>
      <c r="P16" s="360" t="n"/>
    </row>
    <row r="17" ht="51.75" customHeight="1">
      <c r="B17" s="67" t="n">
        <v>7</v>
      </c>
      <c r="C17" s="360" t="n"/>
      <c r="D17" s="58" t="n">
        <v>2020</v>
      </c>
      <c r="E17" s="360" t="n"/>
      <c r="F17" s="58" t="n">
        <v>3</v>
      </c>
      <c r="G17" s="362" t="n"/>
      <c r="H17" s="360" t="n"/>
      <c r="I17" s="58" t="n">
        <v>31</v>
      </c>
      <c r="J17" s="360" t="n"/>
      <c r="K17" s="59" t="inlineStr">
        <is>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is>
      </c>
      <c r="L17" s="362" t="n"/>
      <c r="M17" s="362" t="n"/>
      <c r="N17" s="362" t="n"/>
      <c r="O17" s="362" t="n"/>
      <c r="P17" s="360" t="n"/>
    </row>
    <row r="18" ht="60.75" customHeight="1">
      <c r="B18" s="67" t="n">
        <v>8</v>
      </c>
      <c r="C18" s="360" t="n"/>
      <c r="D18" s="58" t="n">
        <v>2023</v>
      </c>
      <c r="E18" s="360" t="n"/>
      <c r="F18" s="58" t="n">
        <v>7</v>
      </c>
      <c r="G18" s="362" t="n"/>
      <c r="H18" s="360" t="n"/>
      <c r="I18" s="58" t="n">
        <v>28</v>
      </c>
      <c r="J18" s="360" t="n"/>
      <c r="K18" s="370" t="inlineStr">
        <is>
          <t>En la hoja MATRIZ DE INDICADORES se incorporan listas desplegables de los sistemas y columnas denominadas "OBJETIVOS ESPECÍFICOS, RESPONSABLE DE LA ACTIVIDAD, FECHA EJECUCIÓN DE ACTIVIDADES y EVIDENCIA". Adicional, se modifica la columna:  ¿QUÉ SE VA A HACER? Por ACTIVIDAD.</t>
        </is>
      </c>
      <c r="L18" s="362" t="n"/>
      <c r="M18" s="362" t="n"/>
      <c r="N18" s="362" t="n"/>
      <c r="O18" s="362" t="n"/>
      <c r="P18" s="369" t="n"/>
    </row>
    <row r="19" ht="195.75" customHeight="1">
      <c r="B19" s="67" t="n">
        <v>9</v>
      </c>
      <c r="C19" s="360" t="n"/>
      <c r="D19" s="58" t="n">
        <v>2025</v>
      </c>
      <c r="E19" s="360" t="n"/>
      <c r="F19" s="371" t="n">
        <v>12</v>
      </c>
      <c r="G19" s="362" t="n"/>
      <c r="H19" s="360" t="n"/>
      <c r="I19" s="371" t="n">
        <v>2</v>
      </c>
      <c r="J19" s="360" t="n"/>
      <c r="K19" s="372" t="inlineStr">
        <is>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is>
      </c>
      <c r="L19" s="362" t="n"/>
      <c r="M19" s="362" t="n"/>
      <c r="N19" s="362" t="n"/>
      <c r="O19" s="362" t="n"/>
      <c r="P19" s="369" t="n"/>
    </row>
    <row r="20" ht="85.5" customHeight="1">
      <c r="B20" s="373" t="n">
        <v>10</v>
      </c>
      <c r="C20" s="360" t="n"/>
      <c r="D20" s="371" t="n">
        <v>2026</v>
      </c>
      <c r="E20" s="360" t="n"/>
      <c r="F20" s="371" t="n">
        <v>2</v>
      </c>
      <c r="G20" s="362" t="n"/>
      <c r="H20" s="360" t="n"/>
      <c r="I20" s="371" t="n">
        <v>26</v>
      </c>
      <c r="J20" s="360" t="n"/>
      <c r="K20" s="372" t="inlineStr">
        <is>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is>
      </c>
      <c r="L20" s="362" t="n"/>
      <c r="M20" s="362" t="n"/>
      <c r="N20" s="362" t="n"/>
      <c r="O20" s="362" t="n"/>
      <c r="P20" s="369" t="n"/>
    </row>
    <row r="21">
      <c r="B21" s="69" t="inlineStr">
        <is>
          <t>NOMBRES Y APELLIDOS</t>
        </is>
      </c>
      <c r="C21" s="362" t="n"/>
      <c r="D21" s="362" t="n"/>
      <c r="E21" s="362" t="n"/>
      <c r="F21" s="362" t="n"/>
      <c r="G21" s="362" t="n"/>
      <c r="H21" s="362" t="n"/>
      <c r="I21" s="362" t="n"/>
      <c r="J21" s="360" t="n"/>
      <c r="K21" s="53" t="inlineStr">
        <is>
          <t>CARGO</t>
        </is>
      </c>
      <c r="L21" s="362" t="n"/>
      <c r="M21" s="362" t="n"/>
      <c r="N21" s="362" t="n"/>
      <c r="O21" s="362" t="n"/>
      <c r="P21" s="360" t="n"/>
    </row>
    <row r="22">
      <c r="B22" s="67" t="inlineStr">
        <is>
          <t>Henry Orlando Aragón Oquendo</t>
        </is>
      </c>
      <c r="C22" s="362" t="n"/>
      <c r="D22" s="362" t="n"/>
      <c r="E22" s="362" t="n"/>
      <c r="F22" s="362" t="n"/>
      <c r="G22" s="362" t="n"/>
      <c r="H22" s="362" t="n"/>
      <c r="I22" s="362" t="n"/>
      <c r="J22" s="360" t="n"/>
      <c r="K22" s="58" t="inlineStr">
        <is>
          <t>Profesional Director de Área I – Oficina de la Calidad</t>
        </is>
      </c>
      <c r="L22" s="362" t="n"/>
      <c r="M22" s="362" t="n"/>
      <c r="N22" s="362" t="n"/>
      <c r="O22" s="362" t="n"/>
      <c r="P22" s="360" t="n"/>
    </row>
    <row r="23">
      <c r="B23" s="67" t="inlineStr">
        <is>
          <t>Jennifer Melissa Moreno Galindo</t>
        </is>
      </c>
      <c r="C23" s="362" t="n"/>
      <c r="D23" s="362" t="n"/>
      <c r="E23" s="362" t="n"/>
      <c r="F23" s="362" t="n"/>
      <c r="G23" s="362" t="n"/>
      <c r="H23" s="362" t="n"/>
      <c r="I23" s="362" t="n"/>
      <c r="J23" s="360" t="n"/>
      <c r="K23" s="58" t="inlineStr">
        <is>
          <t>Técnico III</t>
        </is>
      </c>
      <c r="L23" s="362" t="n"/>
      <c r="M23" s="362" t="n"/>
      <c r="N23" s="362" t="n"/>
      <c r="O23" s="362" t="n"/>
      <c r="P23" s="360" t="n"/>
    </row>
    <row r="24">
      <c r="B24" s="67" t="inlineStr">
        <is>
          <t>Paola Andrea Martínez Borda</t>
        </is>
      </c>
      <c r="C24" s="362" t="n"/>
      <c r="D24" s="362" t="n"/>
      <c r="E24" s="362" t="n"/>
      <c r="F24" s="362" t="n"/>
      <c r="G24" s="362" t="n"/>
      <c r="H24" s="362" t="n"/>
      <c r="I24" s="362" t="n"/>
      <c r="J24" s="360" t="n"/>
      <c r="K24" s="58" t="inlineStr">
        <is>
          <t>Profesional OPS</t>
        </is>
      </c>
      <c r="L24" s="362" t="n"/>
      <c r="M24" s="362" t="n"/>
      <c r="N24" s="362" t="n"/>
      <c r="O24" s="362" t="n"/>
      <c r="P24" s="360" t="n"/>
    </row>
    <row r="25">
      <c r="B25" s="67" t="inlineStr">
        <is>
          <t>Carlos Julio Silva Mora</t>
        </is>
      </c>
      <c r="C25" s="362" t="n"/>
      <c r="D25" s="362" t="n"/>
      <c r="E25" s="362" t="n"/>
      <c r="F25" s="362" t="n"/>
      <c r="G25" s="362" t="n"/>
      <c r="H25" s="362" t="n"/>
      <c r="I25" s="362" t="n"/>
      <c r="J25" s="360" t="n"/>
      <c r="K25" s="58" t="inlineStr">
        <is>
          <t>Profesional OPS</t>
        </is>
      </c>
      <c r="L25" s="362" t="n"/>
      <c r="M25" s="362" t="n"/>
      <c r="N25" s="362" t="n"/>
      <c r="O25" s="362" t="n"/>
      <c r="P25" s="360" t="n"/>
    </row>
    <row r="26">
      <c r="B26" s="67" t="inlineStr">
        <is>
          <t xml:space="preserve">Yenifer Alejandra Panqueva Páez	</t>
        </is>
      </c>
      <c r="C26" s="362" t="n"/>
      <c r="D26" s="362" t="n"/>
      <c r="E26" s="362" t="n"/>
      <c r="F26" s="362" t="n"/>
      <c r="G26" s="362" t="n"/>
      <c r="H26" s="362" t="n"/>
      <c r="I26" s="362" t="n"/>
      <c r="J26" s="360" t="n"/>
      <c r="K26" s="58" t="inlineStr">
        <is>
          <t>Profesional I</t>
        </is>
      </c>
      <c r="L26" s="362" t="n"/>
      <c r="M26" s="362" t="n"/>
      <c r="N26" s="362" t="n"/>
      <c r="O26" s="362" t="n"/>
      <c r="P26" s="360" t="n"/>
    </row>
    <row r="27">
      <c r="B27" s="69" t="inlineStr">
        <is>
          <t>REVISÓ</t>
        </is>
      </c>
      <c r="C27" s="362" t="n"/>
      <c r="D27" s="362" t="n"/>
      <c r="E27" s="362" t="n"/>
      <c r="F27" s="362" t="n"/>
      <c r="G27" s="362" t="n"/>
      <c r="H27" s="362" t="n"/>
      <c r="I27" s="362" t="n"/>
      <c r="J27" s="362" t="n"/>
      <c r="K27" s="362" t="n"/>
      <c r="L27" s="362" t="n"/>
      <c r="M27" s="362" t="n"/>
      <c r="N27" s="362" t="n"/>
      <c r="O27" s="362" t="n"/>
      <c r="P27" s="360" t="n"/>
    </row>
    <row r="28">
      <c r="B28" s="69" t="inlineStr">
        <is>
          <t>NOMBRES Y APELLIDOS</t>
        </is>
      </c>
      <c r="C28" s="362" t="n"/>
      <c r="D28" s="362" t="n"/>
      <c r="E28" s="362" t="n"/>
      <c r="F28" s="362" t="n"/>
      <c r="G28" s="362" t="n"/>
      <c r="H28" s="362" t="n"/>
      <c r="I28" s="362" t="n"/>
      <c r="J28" s="360" t="n"/>
      <c r="K28" s="53" t="inlineStr">
        <is>
          <t>CARGO</t>
        </is>
      </c>
      <c r="L28" s="362" t="n"/>
      <c r="M28" s="362" t="n"/>
      <c r="N28" s="362" t="n"/>
      <c r="O28" s="362" t="n"/>
      <c r="P28" s="360" t="n"/>
    </row>
    <row r="29" ht="15" customHeight="1">
      <c r="B29" s="67" t="inlineStr">
        <is>
          <t>Henry Orlando Aragón Oquendo</t>
        </is>
      </c>
      <c r="C29" s="362" t="n"/>
      <c r="D29" s="362" t="n"/>
      <c r="E29" s="362" t="n"/>
      <c r="F29" s="362" t="n"/>
      <c r="G29" s="362" t="n"/>
      <c r="H29" s="362" t="n"/>
      <c r="I29" s="362" t="n"/>
      <c r="J29" s="360" t="n"/>
      <c r="K29" s="58" t="inlineStr">
        <is>
          <t xml:space="preserve">Director de área I - Oficina de Calidad </t>
        </is>
      </c>
      <c r="L29" s="362" t="n"/>
      <c r="M29" s="362" t="n"/>
      <c r="N29" s="362" t="n"/>
      <c r="O29" s="362" t="n"/>
      <c r="P29" s="360" t="n"/>
    </row>
    <row r="30">
      <c r="B30" s="50" t="inlineStr">
        <is>
          <t>APROBÓ (GESTOR RESPONSABLE DEL PROCESO)</t>
        </is>
      </c>
      <c r="C30" s="362" t="n"/>
      <c r="D30" s="362" t="n"/>
      <c r="E30" s="362" t="n"/>
      <c r="F30" s="362" t="n"/>
      <c r="G30" s="362" t="n"/>
      <c r="H30" s="362" t="n"/>
      <c r="I30" s="362" t="n"/>
      <c r="J30" s="362" t="n"/>
      <c r="K30" s="362" t="n"/>
      <c r="L30" s="362" t="n"/>
      <c r="M30" s="362" t="n"/>
      <c r="N30" s="362" t="n"/>
      <c r="O30" s="362" t="n"/>
      <c r="P30" s="360" t="n"/>
    </row>
    <row r="31">
      <c r="B31" s="69" t="inlineStr">
        <is>
          <t>NOMBRES Y APELLIDOS</t>
        </is>
      </c>
      <c r="C31" s="363" t="n"/>
      <c r="D31" s="363" t="n"/>
      <c r="E31" s="363" t="n"/>
      <c r="F31" s="363" t="n"/>
      <c r="G31" s="363" t="n"/>
      <c r="H31" s="361" t="n"/>
      <c r="I31" s="53" t="inlineStr">
        <is>
          <t>CARGO</t>
        </is>
      </c>
      <c r="J31" s="363" t="n"/>
      <c r="K31" s="363" t="n"/>
      <c r="L31" s="361" t="n"/>
      <c r="M31" s="53" t="inlineStr">
        <is>
          <t>FECHA</t>
        </is>
      </c>
      <c r="N31" s="362" t="n"/>
      <c r="O31" s="362" t="n"/>
      <c r="P31" s="360" t="n"/>
    </row>
    <row r="32">
      <c r="B32" s="364" t="n"/>
      <c r="C32" s="367" t="n"/>
      <c r="D32" s="367" t="n"/>
      <c r="E32" s="367" t="n"/>
      <c r="F32" s="367" t="n"/>
      <c r="G32" s="367" t="n"/>
      <c r="H32" s="365" t="n"/>
      <c r="I32" s="366" t="n"/>
      <c r="J32" s="367" t="n"/>
      <c r="K32" s="367" t="n"/>
      <c r="L32" s="365" t="n"/>
      <c r="M32" s="53" t="inlineStr">
        <is>
          <t>AAAA</t>
        </is>
      </c>
      <c r="N32" s="53" t="inlineStr">
        <is>
          <t>MM</t>
        </is>
      </c>
      <c r="O32" s="53" t="inlineStr">
        <is>
          <t>DD</t>
        </is>
      </c>
      <c r="P32" s="360" t="n"/>
    </row>
    <row r="33">
      <c r="B33" s="77" t="inlineStr">
        <is>
          <t>Adriana Asención Torres Espitia</t>
        </is>
      </c>
      <c r="C33" s="374" t="n"/>
      <c r="D33" s="374" t="n"/>
      <c r="E33" s="374" t="n"/>
      <c r="F33" s="374" t="n"/>
      <c r="G33" s="374" t="n"/>
      <c r="H33" s="375" t="n"/>
      <c r="I33" s="78" t="inlineStr">
        <is>
          <t>Directora de Planeación Institucional</t>
        </is>
      </c>
      <c r="J33" s="374" t="n"/>
      <c r="K33" s="374" t="n"/>
      <c r="L33" s="375" t="n"/>
      <c r="M33" s="79" t="n">
        <v>2026</v>
      </c>
      <c r="N33" s="79" t="n">
        <v>2</v>
      </c>
      <c r="O33" s="79" t="n">
        <v>26</v>
      </c>
      <c r="P33" s="375" t="n"/>
    </row>
    <row r="34">
      <c r="B34" s="5" t="n"/>
      <c r="C34" s="5" t="n"/>
      <c r="D34" s="5" t="n"/>
      <c r="E34" s="5" t="n"/>
      <c r="F34" s="5" t="n"/>
      <c r="G34" s="5" t="n"/>
      <c r="H34" s="5" t="n"/>
      <c r="I34" s="5" t="n"/>
      <c r="J34" s="5" t="n"/>
      <c r="K34" s="5" t="n"/>
      <c r="L34" s="5" t="n"/>
      <c r="M34" s="5" t="n"/>
      <c r="N34" s="5" t="n"/>
      <c r="O34" s="5" t="n"/>
      <c r="P34" s="5" t="n"/>
    </row>
    <row r="36" ht="53.25" customHeight="1">
      <c r="B36" s="174" t="inlineStr">
        <is>
          <t xml:space="preserve">Diagonal 18 No. 20-29 Fusagasugá – Cundinamarca
Teléfono (601)  8281483 Línea Gratuita 018000180414
www.ucundinamarca.edu.co   E-mail:  info@ucundinamarca.edu.co
NIT: 890.680.062-2                                                                             </t>
        </is>
      </c>
      <c r="Q36" s="6" t="n"/>
      <c r="R36" s="6" t="n"/>
    </row>
    <row r="37" ht="13.5" customHeight="1">
      <c r="B37" s="174" t="n"/>
      <c r="C37" s="174" t="n"/>
      <c r="D37" s="174" t="n"/>
      <c r="E37" s="174" t="n"/>
      <c r="F37" s="174" t="n"/>
      <c r="G37" s="174" t="n"/>
      <c r="H37" s="174" t="n"/>
      <c r="I37" s="174" t="n"/>
      <c r="J37" s="174" t="n"/>
      <c r="K37" s="174" t="n"/>
      <c r="L37" s="174" t="n"/>
      <c r="M37" s="174" t="n"/>
      <c r="N37" s="174" t="n"/>
      <c r="O37" s="174" t="n"/>
      <c r="P37" s="174" t="n"/>
      <c r="Q37" s="6" t="n"/>
      <c r="R37" s="6" t="n"/>
    </row>
    <row r="38" ht="35.25" customHeight="1">
      <c r="B38" s="175" t="inlineStr">
        <is>
          <t>Documento controlado por el Sistema de Gestión de la Calidad
Asegúrese que corresponde a la última versión consultando el Portal Institucional</t>
        </is>
      </c>
      <c r="Q38" s="82" t="n"/>
      <c r="R38" s="82" t="n"/>
    </row>
  </sheetData>
  <mergeCells count="91">
    <mergeCell ref="D20:E20"/>
    <mergeCell ref="F18:H18"/>
    <mergeCell ref="K22:P22"/>
    <mergeCell ref="B23:J23"/>
    <mergeCell ref="F17:H17"/>
    <mergeCell ref="B33:H33"/>
    <mergeCell ref="K9:P10"/>
    <mergeCell ref="K12:P12"/>
    <mergeCell ref="B12:C12"/>
    <mergeCell ref="I16:J16"/>
    <mergeCell ref="D13:E13"/>
    <mergeCell ref="K14:P14"/>
    <mergeCell ref="O32:P32"/>
    <mergeCell ref="B14:C14"/>
    <mergeCell ref="K23:P23"/>
    <mergeCell ref="I18:J18"/>
    <mergeCell ref="B24:J24"/>
    <mergeCell ref="B13:C13"/>
    <mergeCell ref="F14:H14"/>
    <mergeCell ref="B36:P36"/>
    <mergeCell ref="B26:J26"/>
    <mergeCell ref="K24:P24"/>
    <mergeCell ref="B25:J25"/>
    <mergeCell ref="O2:P2"/>
    <mergeCell ref="I20:J20"/>
    <mergeCell ref="K26:P26"/>
    <mergeCell ref="I13:J13"/>
    <mergeCell ref="F12:H12"/>
    <mergeCell ref="O3:P3"/>
    <mergeCell ref="B16:C16"/>
    <mergeCell ref="D10:E10"/>
    <mergeCell ref="D9:J9"/>
    <mergeCell ref="D19:E19"/>
    <mergeCell ref="I15:J15"/>
    <mergeCell ref="B18:C18"/>
    <mergeCell ref="B2:B5"/>
    <mergeCell ref="B9:C10"/>
    <mergeCell ref="B29:J29"/>
    <mergeCell ref="B11:C11"/>
    <mergeCell ref="D11:E11"/>
    <mergeCell ref="K13:P13"/>
    <mergeCell ref="I17:J17"/>
    <mergeCell ref="F11:H11"/>
    <mergeCell ref="K15:P15"/>
    <mergeCell ref="B15:C15"/>
    <mergeCell ref="D15:E15"/>
    <mergeCell ref="I10:J10"/>
    <mergeCell ref="I19:J19"/>
    <mergeCell ref="B27:P27"/>
    <mergeCell ref="K21:P21"/>
    <mergeCell ref="I33:L33"/>
    <mergeCell ref="F15:H15"/>
    <mergeCell ref="I11:J11"/>
    <mergeCell ref="B38:P38"/>
    <mergeCell ref="C2:N2"/>
    <mergeCell ref="B28:J28"/>
    <mergeCell ref="F13:H13"/>
    <mergeCell ref="O5:P5"/>
    <mergeCell ref="K17:P17"/>
    <mergeCell ref="B17:C17"/>
    <mergeCell ref="D17:E17"/>
    <mergeCell ref="O4:P4"/>
    <mergeCell ref="C4:N5"/>
    <mergeCell ref="K19:P19"/>
    <mergeCell ref="B19:C19"/>
    <mergeCell ref="K28:P28"/>
    <mergeCell ref="K25:P25"/>
    <mergeCell ref="D12:E12"/>
    <mergeCell ref="F16:H16"/>
    <mergeCell ref="M31:P31"/>
    <mergeCell ref="B20:C20"/>
    <mergeCell ref="D14:E14"/>
    <mergeCell ref="K11:P11"/>
    <mergeCell ref="F20:H20"/>
    <mergeCell ref="B31:H32"/>
    <mergeCell ref="O33:P33"/>
    <mergeCell ref="B30:P30"/>
    <mergeCell ref="D16:E16"/>
    <mergeCell ref="I12:J12"/>
    <mergeCell ref="K18:P18"/>
    <mergeCell ref="D18:E18"/>
    <mergeCell ref="I14:J14"/>
    <mergeCell ref="C3:N3"/>
    <mergeCell ref="K16:P16"/>
    <mergeCell ref="F10:H10"/>
    <mergeCell ref="F19:H19"/>
    <mergeCell ref="B22:J22"/>
    <mergeCell ref="I31:L32"/>
    <mergeCell ref="K20:P20"/>
    <mergeCell ref="B21:J21"/>
    <mergeCell ref="K29:P29"/>
  </mergeCells>
  <pageMargins left="0.7" right="0.7" top="0.75" bottom="0.75" header="0.3" footer="0.3"/>
  <pageSetup orientation="portrait" paperSize="9" scale="62"/>
  <drawing xmlns:r="http://schemas.openxmlformats.org/officeDocument/2006/relationships" r:id="rId1"/>
</worksheet>
</file>

<file path=xl/worksheets/sheet17.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1.42578125" defaultRowHeight="15"/>
  <cols>
    <col width="26.85546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xl/worksheets/sheet2.xml><?xml version="1.0" encoding="utf-8"?>
<worksheet xmlns="http://schemas.openxmlformats.org/spreadsheetml/2006/main">
  <sheetPr codeName="Hoja84">
    <tabColor rgb="FFEDE394"/>
    <outlinePr summaryBelow="1" summaryRight="1"/>
    <pageSetUpPr fitToPage="1"/>
  </sheetPr>
  <dimension ref="A1:AB98"/>
  <sheetViews>
    <sheetView view="pageBreakPreview" topLeftCell="A28" zoomScale="80" zoomScaleNormal="80" zoomScaleSheetLayoutView="80" workbookViewId="0">
      <selection activeCell="J28" sqref="J28:O33"/>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Seguimiento al Cronograma de Actividades anual del SGSI</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0.9</v>
      </c>
      <c r="O17" s="328" t="n"/>
      <c r="P17" s="218" t="n"/>
    </row>
    <row r="18" ht="39" customFormat="1" customHeight="1" s="182">
      <c r="B18" s="186" t="n"/>
      <c r="C18" s="286" t="inlineStr">
        <is>
          <t>FORMULA</t>
        </is>
      </c>
      <c r="D18" s="341" t="n"/>
      <c r="E18" s="286" t="inlineStr">
        <is>
          <t>NUMERADOR</t>
        </is>
      </c>
      <c r="F18" s="328" t="n"/>
      <c r="G18" s="353" t="inlineStr">
        <is>
          <t xml:space="preserve">Actividades realizadas </t>
        </is>
      </c>
      <c r="H18" s="327" t="n"/>
      <c r="I18" s="327" t="n"/>
      <c r="J18" s="327" t="n"/>
      <c r="K18" s="328" t="n"/>
      <c r="L18" s="286" t="inlineStr">
        <is>
          <t>UNIDAD DE MEDIDA</t>
        </is>
      </c>
      <c r="M18" s="341" t="n"/>
      <c r="N18" s="217" t="inlineStr">
        <is>
          <t>Porcentual</t>
        </is>
      </c>
      <c r="O18" s="341" t="n"/>
    </row>
    <row r="19" ht="39" customFormat="1" customHeight="1" s="182">
      <c r="B19" s="186" t="n"/>
      <c r="C19" s="332" t="n"/>
      <c r="D19" s="346" t="n"/>
      <c r="E19" s="286" t="inlineStr">
        <is>
          <t>DENOMINADOR</t>
        </is>
      </c>
      <c r="F19" s="328" t="n"/>
      <c r="G19" s="258" t="inlineStr">
        <is>
          <t>Actividades programadas</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inlineStr">
        <is>
          <t>75% o Inferior</t>
        </is>
      </c>
      <c r="M22" s="253" t="inlineStr">
        <is>
          <t>75% - 80%</t>
        </is>
      </c>
      <c r="N22" s="254" t="inlineStr">
        <is>
          <t>80% - 90%</t>
        </is>
      </c>
      <c r="O22" s="255" t="inlineStr">
        <is>
          <t>90% - En adelante</t>
        </is>
      </c>
      <c r="P22" s="186" t="n"/>
    </row>
    <row r="23" ht="51.75" customFormat="1" customHeight="1" s="182">
      <c r="B23" s="186" t="n"/>
      <c r="C23" s="286" t="inlineStr">
        <is>
          <t>ORIGEN DE DATOS NUMERADOR</t>
        </is>
      </c>
      <c r="D23" s="328" t="n"/>
      <c r="E23" s="256" t="inlineStr">
        <is>
          <t>Seguimiento al Cronograma de Actividades Anual del SGSI</t>
        </is>
      </c>
      <c r="F23" s="327" t="n"/>
      <c r="G23" s="328" t="n"/>
      <c r="H23" s="354" t="inlineStr">
        <is>
          <t>FRECUENCIA DE LA MEDICIÓN</t>
        </is>
      </c>
      <c r="I23" s="341" t="n"/>
      <c r="J23" s="258" t="inlineStr">
        <is>
          <t>SEMESTRAL</t>
        </is>
      </c>
      <c r="K23" s="341" t="n"/>
      <c r="L23" s="286" t="inlineStr">
        <is>
          <t>FRECUENCIA DE RESULTADO</t>
        </is>
      </c>
      <c r="M23" s="341" t="n"/>
      <c r="N23" s="258" t="inlineStr">
        <is>
          <t>ANUAL</t>
        </is>
      </c>
      <c r="O23" s="341" t="n"/>
      <c r="P23" s="186" t="n"/>
    </row>
    <row r="24" ht="26.25" customFormat="1" customHeight="1" s="182">
      <c r="B24" s="186" t="n"/>
      <c r="C24" s="286" t="inlineStr">
        <is>
          <t>ORIGEN DE DATOS DENOMINADOR</t>
        </is>
      </c>
      <c r="D24" s="328" t="n"/>
      <c r="E24" s="256" t="inlineStr">
        <is>
          <t>Cronograma de Actividades anual del SGSI</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80.25" customFormat="1" customHeight="1" s="182">
      <c r="B28" s="186" t="n"/>
      <c r="C28" s="329" t="n"/>
      <c r="I28" s="342" t="n"/>
      <c r="J28" s="264" t="inlineStr">
        <is>
          <t xml:space="preserve">VIGENCIA 2026 I SEMESTRE: Para el primer semestre de la vigencia 2026, el Sistema de Gestión de Seguridad de la Información – SGSI, ejecutó 14 de las 28 actividades programadas en el cronograma denominado “Implementación y mejora continua del SGSI vigencia 2026”. Es importante mencionar que algunas actividades están planificadas para desarrollarse de manera transversal durante toda la vigencia, por lo cual, a corte de junio, se registra un avance del 50 % en su ejecución. A continuación, se detallan las actividades: Actividad 1: Elaborar el cronograma de actividades para la implementación y mejora continua del Sistema de Gestión de Seguridad de la Información -SGSI, en la vigencia 2026. Actividad 2:  Socializar el cronograma de actividades para la implementación y mejora continua del Sistema de Gestión de Seguridad de la Información - SGSI, Ciberseguridad y Protección de la Privacidad en la primera comisión de Gestión. Actividad 3. Realizar el revisión y seguimiento para el cierre de los planes de mejoramiento de seguridad y privacidad de la información, derivados de la auditoría interna III del Sistema de Gestión de Seguridad de la Información – SGSI. Actividad 4: Auditoría Interna IV del Sistema de Gestión de Seguridad de la Información – SGSI bajo la norma ISO 27001:2022, el Modelo de Seguridad y Privacidad de la Información, el cumplimiento de la Ley 1581 de 2012 y demás normatividad reglamentaria. Actividad 7:  Revisión y actualización de la información documentada (procedimientos, manuales, planes, programas, guías, instructivos y formatos) del Sistema de Gestión de Seguridad de la Información – SGSI, de acuerdo con la dinámica institucional y a la normatividad legal vigente. Actividad 8:  Jornadas de entrenamiento con miras a la Certificación del Sistema de Gestión de Seguridad de la Información a nivel institucional en sede, seccionales, extensiones y oficina de Bogotá. Actividad 11:  Revisión de los ASB de los procesos y/o áreas de la Universidad de Cundinamarca, para analizar si cumple con las políticas de Seguridad y Privacidad de la Información. Actividad 13:  Elaborar y ejecutar el cronograma de actividades para la Gestión de Riesgos de Seguridad de la Información a nivel institucional en sede, seccionales, extensiones y oficina de Bogotá. Actividad 16:   Realizar el seguimiento y medición a los indicadores del Sistema de Gestión de Seguridad de la Información- SGSI. Actividad 17:  Realizar la actualización y mantenimiento al Micrositio del Sistema de Gestión de Seguridad de la Información – SGSI. Actividad 18: Elaborar y ejecutar el cronograma de actividades del Campo Multidimensional de Aprendizaje del Sistema de Gestión de Seguridad de la Información – SGSI. Actividades 20, 21 y 22 Articulación y seguimiento al cronograma de actividades del Frente de Ciberseguridad, Protección de Datos y Continuidad del Negocio. Actividad 24:  Realizar el seguimiento a los activos fijos, inventarios documentales y acervo documental físico y digital del Sistema de Gestión de Seguridad de la Información – SGSI. Actividad 27:  Realizar seguimiento a los planes de mejoramiento de MIPG y FURAG y Riesgos de Corrupción según requerimiento de la Dirección de Planeación Institucional y la Dirección de Control Interno.
                                                                                                           </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113.25" customFormat="1" customHeight="1" s="182">
      <c r="B31" s="186" t="n"/>
      <c r="C31" s="329" t="n"/>
      <c r="I31" s="342" t="n"/>
      <c r="O31" s="342" t="n"/>
      <c r="P31" s="186" t="n"/>
    </row>
    <row r="32" ht="51.75" customFormat="1" customHeight="1" s="182">
      <c r="B32" s="186" t="n"/>
      <c r="C32" s="329" t="n"/>
      <c r="I32" s="342" t="n"/>
      <c r="O32" s="342" t="n"/>
      <c r="P32" s="186" t="n"/>
    </row>
    <row r="33" ht="199.5" customFormat="1" customHeight="1" s="182">
      <c r="B33" s="186" t="n"/>
      <c r="C33" s="329" t="n"/>
      <c r="I33" s="342" t="n"/>
      <c r="J33" s="333" t="n"/>
      <c r="K33" s="333" t="n"/>
      <c r="L33" s="333" t="n"/>
      <c r="M33" s="333" t="n"/>
      <c r="N33" s="333" t="n"/>
      <c r="O33" s="346" t="n"/>
      <c r="P33" s="186" t="n"/>
    </row>
    <row r="34" ht="23.2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Para el segundo semestre de la vigencia 2026, se tiene previsto ejecutar las actividades que se encuentran pendientes, teniendo en cuenta que algunas de ellas están programadas para desarrollarse de manera transversal durante toda la vigencia. En este sentido, el cumplimiento total (100 %) de estas actividades se verá reflejado al cierre del segundo semestre.</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14</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28</v>
      </c>
      <c r="E48" s="258" t="n">
        <v>28</v>
      </c>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U46kTXOS6Tup8O2aDuCx7A==" formatRows="0" sort="1" spinCount="100000" hashValue="LWmdQKOdvwkZFyN3SCO7NMNU73Qnk+zk53COMeyTscLOJ754SBhukjJ0OIUw/yIvEImXSIn8PkY+IO1UvtRJzw=="/>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disablePrompts="1"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0"/>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5">
    <tabColor rgb="FFEDE394"/>
    <outlinePr summaryBelow="1" summaryRight="1"/>
    <pageSetUpPr fitToPage="1"/>
  </sheetPr>
  <dimension ref="A1:AB98"/>
  <sheetViews>
    <sheetView view="pageBreakPreview" topLeftCell="A43" zoomScale="70" zoomScaleNormal="80" zoomScaleSheetLayoutView="70" workbookViewId="0">
      <selection activeCell="A43" sqref="A1:XFD1048576"/>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Gestión de eventos de seguridad en de la informacion en la Universidad de Cundinamarca</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0.9</v>
      </c>
      <c r="O17" s="328" t="n"/>
      <c r="P17" s="218" t="n"/>
    </row>
    <row r="18" ht="39" customFormat="1" customHeight="1" s="182">
      <c r="B18" s="186" t="n"/>
      <c r="C18" s="286" t="inlineStr">
        <is>
          <t>FORMULA</t>
        </is>
      </c>
      <c r="D18" s="341" t="n"/>
      <c r="E18" s="286" t="inlineStr">
        <is>
          <t>NUMERADOR</t>
        </is>
      </c>
      <c r="F18" s="328" t="n"/>
      <c r="G18" s="353" t="inlineStr">
        <is>
          <t>Número total de eventos atendidos y cerrados durante el semestre</t>
        </is>
      </c>
      <c r="H18" s="327" t="n"/>
      <c r="I18" s="327" t="n"/>
      <c r="J18" s="327" t="n"/>
      <c r="K18" s="328" t="n"/>
      <c r="L18" s="286" t="inlineStr">
        <is>
          <t>UNIDAD DE MEDIDA</t>
        </is>
      </c>
      <c r="M18" s="341" t="n"/>
      <c r="N18" s="217" t="inlineStr">
        <is>
          <t>Porcentual</t>
        </is>
      </c>
      <c r="O18" s="341" t="n"/>
    </row>
    <row r="19" ht="39" customFormat="1" customHeight="1" s="182">
      <c r="B19" s="186" t="n"/>
      <c r="C19" s="332" t="n"/>
      <c r="D19" s="346" t="n"/>
      <c r="E19" s="286" t="inlineStr">
        <is>
          <t>DENOMINADOR</t>
        </is>
      </c>
      <c r="F19" s="328" t="n"/>
      <c r="G19" s="353" t="inlineStr">
        <is>
          <t xml:space="preserve">Número total de eventos que fueron reportados durante el semestre </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n">
        <v>0.6</v>
      </c>
      <c r="M22" s="253" t="n">
        <v>0.7</v>
      </c>
      <c r="N22" s="254" t="n">
        <v>0.8</v>
      </c>
      <c r="O22" s="255" t="inlineStr">
        <is>
          <t>90% - En adelante</t>
        </is>
      </c>
      <c r="P22" s="186" t="n"/>
    </row>
    <row r="23" ht="45" customFormat="1" customHeight="1" s="182">
      <c r="B23" s="186" t="n"/>
      <c r="C23" s="286" t="inlineStr">
        <is>
          <t>ORIGEN DE DATOS NUMERADOR</t>
        </is>
      </c>
      <c r="D23" s="328" t="n"/>
      <c r="E23" s="256" t="inlineStr">
        <is>
          <t>ESG-SSI-F037 - CONSOLIDADO DE INCIDENTES Y/O EVENTOS DE SEGURIDAD DE LA INFORMACION</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41.25" customFormat="1" customHeight="1" s="182">
      <c r="B24" s="186" t="n"/>
      <c r="C24" s="286" t="inlineStr">
        <is>
          <t>ORIGEN DE DATOS DENOMINADOR</t>
        </is>
      </c>
      <c r="D24" s="328" t="n"/>
      <c r="E24" s="256" t="inlineStr">
        <is>
          <t>ESG-SSI-F037 - CONSOLIDADO DE INCIDENTES Y/O EVENTOS DE SEGURIDAD DE LA INFORMACION</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272" t="inlineStr">
        <is>
          <t>VIGENCIA 2026 I SEMESTRE: Durante el primer semestre de la vigencia 2026, en la Universidad de Cundinamarca se reportaron un total de 144 eventos de seguridad de la información. El Equipo de Respuesta a Eventos e Incidentes de Seguridad de la Información – CSIRT gestionó dichos reportes conforme al procedimiento ESG-SSI-P09 “Gestión de eventos e incidentes de seguridad de la información”, atendiendo cada caso de acuerdo con las etapas definidas en el ciclo de vida para la gestión de eventos e incidentes.
Como resultado de esta gestión, el Sistema de Gestión de Seguridad de la Información – SGSI realizó el seguimiento, verificación, tratamiento y cierre de 143 eventos, discriminados de la siguiente manera: 66 casos de phishing, 24 de spam y 54 correspondientes a notificaciones oficiales. Actualmente, se encuentra en seguimiento un (1) evento relacionado con una notificación oficial, reportada sobre “elementos enviados” desde el correo institucional.
Los eventos fueron reportados por funcionarios administrativos, Gestores del Conocimiento y del Aprendizaje, Creadores de Oportunidades y graduados, alcanzando un 99 % de cumplimiento en la gestión de los eventos registrados. Este resultado evidencia una adecuada capacidad de respuesta institucional, contribuyendo a la mitigación del riesgo de materialización de impactos sobre la confidencialidad, integridad y disponibilidad de los activos de información de la Universidad de Cundinamarca.</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Para el segundo semestre de la vigencia 2026, se continuará con la gestión de eventos de seguridad de la información y ciberseguridad, con el objetivo de prevenir la materialización de riesgos que puedan afectar la confidencialidad, integridad y disponibilidad de los activos de información de la Universidad de Cundinamarca. Se analizarán las vulnerabilidades identificadas en los eventos reportados utilizando software especializado.</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142</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143</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iREmc9VvxmQd/Smv7UycqA==" formatRows="0" sort="1" spinCount="100000" hashValue="7ufjBKo6V11IFDOM5dXPtClJmL+xMnlBUWzwnU3dx+8iOBNB+yEluV2ROOz5WKylZhA4Md1fubjhHUL6CUDbhA=="/>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disablePrompts="1"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4"/>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86">
    <tabColor rgb="FFEDE394"/>
    <outlinePr summaryBelow="1" summaryRight="1"/>
    <pageSetUpPr fitToPage="1"/>
  </sheetPr>
  <dimension ref="A1:AB98"/>
  <sheetViews>
    <sheetView view="pageBreakPreview" topLeftCell="A37" zoomScale="85" zoomScaleNormal="80" zoomScaleSheetLayoutView="85" workbookViewId="0">
      <selection activeCell="A37" sqref="A1:XFD1048576"/>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Gestión de incidentes de seguridad en de la informacion en la Universidad de Cundinamarca				</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0.8</v>
      </c>
      <c r="O17" s="328" t="n"/>
      <c r="P17" s="218" t="n"/>
    </row>
    <row r="18" ht="39" customFormat="1" customHeight="1" s="182">
      <c r="B18" s="186" t="n"/>
      <c r="C18" s="286" t="inlineStr">
        <is>
          <t>FORMULA</t>
        </is>
      </c>
      <c r="D18" s="341" t="n"/>
      <c r="E18" s="286" t="inlineStr">
        <is>
          <t>NUMERADOR</t>
        </is>
      </c>
      <c r="F18" s="328" t="n"/>
      <c r="G18" s="353" t="inlineStr">
        <is>
          <t>Número total de incidentes  criticos atendidos y cerrados  durante el semestre</t>
        </is>
      </c>
      <c r="H18" s="327" t="n"/>
      <c r="I18" s="327" t="n"/>
      <c r="J18" s="327" t="n"/>
      <c r="K18" s="328" t="n"/>
      <c r="L18" s="286" t="inlineStr">
        <is>
          <t>UNIDAD DE MEDIDA</t>
        </is>
      </c>
      <c r="M18" s="341" t="n"/>
      <c r="N18" s="217" t="inlineStr">
        <is>
          <t>Porcentual</t>
        </is>
      </c>
      <c r="O18" s="341" t="n"/>
    </row>
    <row r="19" ht="39" customFormat="1" customHeight="1" s="182">
      <c r="B19" s="186" t="n"/>
      <c r="C19" s="332" t="n"/>
      <c r="D19" s="346" t="n"/>
      <c r="E19" s="286" t="inlineStr">
        <is>
          <t>DENOMINADOR</t>
        </is>
      </c>
      <c r="F19" s="328" t="n"/>
      <c r="G19" s="353" t="inlineStr">
        <is>
          <t xml:space="preserve">Número total de incidentes que fueron reportados durante el semestre </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n">
        <v>0.5</v>
      </c>
      <c r="M22" s="253" t="n">
        <v>0.6</v>
      </c>
      <c r="N22" s="254" t="n">
        <v>0.7</v>
      </c>
      <c r="O22" s="255" t="inlineStr">
        <is>
          <t>80% - En adelante</t>
        </is>
      </c>
      <c r="P22" s="186" t="n"/>
    </row>
    <row r="23" ht="44.25" customFormat="1" customHeight="1" s="182">
      <c r="B23" s="186" t="n"/>
      <c r="C23" s="286" t="inlineStr">
        <is>
          <t>ORIGEN DE DATOS NUMERADOR</t>
        </is>
      </c>
      <c r="D23" s="328" t="n"/>
      <c r="E23" s="256" t="inlineStr">
        <is>
          <t>ESG-SSI-F037 - CONSOLIDADO DE INCIDENTES Y/O EVENTOS DE SEGURIDAD DE LA INFORMACION</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44.25" customFormat="1" customHeight="1" s="182">
      <c r="B24" s="186" t="n"/>
      <c r="C24" s="286" t="inlineStr">
        <is>
          <t>ORIGEN DE DATOS DENOMINADOR</t>
        </is>
      </c>
      <c r="D24" s="328" t="n"/>
      <c r="E24" s="256" t="inlineStr">
        <is>
          <t>ESG-SSI-F037 - CONSOLIDADO DE INCIDENTES Y/O EVENTOS DE SEGURIDAD DE LA INFORMACION</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272" t="inlineStr">
        <is>
          <t>VIGENCIA 2026 I SEMESTRE: Durante el primer semestre de la vigencia 2026, la Universidad de Cundinamarca registró un total de cinco (5) incidentes de seguridad de la información, los cuales fueron gestionados por el Equipo de Respuesta a Eventos e Incidentes de Seguridad de la Información (CSIRT) en cumplimiento del procedimiento ESG-SSI-P09 “Gestión de Incidentes de Seguridad de la Información” y de los lineamientos establecidos en el Sistema de Gestión de Seguridad de la Información – SGSI.
Como resultado de las actividades de seguimiento, análisis y tratamiento efectuadas, se evidencia que cuatro (4) incidentes han sido cerrados, alcanzando un porcentaje del indicador del 80 % respecto del total de incidentes reportados. De estos casos, dos (2) requirieron la interposición de denuncias ante las autoridades competentes, específicamente el CAI Virtual de la Policía Nacional y la Fiscalía General de la Nación, garantizando la trazabilidad y el cumplimiento de las acciones legales correspondientes.
Por su parte, un (1) incidente permanece en estado abierto, equivalente al 20 % de los incidentes reportados en el periodo. Este caso está relacionado con el uso y administración de un token bancario institucional, situación que ha requerido un seguimiento debido a la necesidad de fortalecer los controles asociados a su asignación, custodia, uso y devolución. El SGSI ha desarrollado actividades de seguimiento mediante visitas de vigías de seguridad de la información, verificaciones en sedes, seccionales y extensiones, así como la realización de cuatro (4) mesas de trabajo articuladas con la Dirección de Investigación Universitaria, la Dirección de Interacción Social Universitaria y la Oficina de Tesorería. Estas acciones han permitido identificar oportunidades de mejora orientadas al fortalecimiento de los controles operacionales y de concienciación relacionados con el manejo de credenciales financieras institucionales.</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Para el segundo semestre de la vigencia 2026, se continuará con la gestión, seguimiento y tratamiento de los incidentes de seguridad de la información y ciberseguridad que se presenten en la Universidad de Cundinamarca, con el propósito de prevenir la materialización de riesgos que puedan afectar la confidencialidad, integridad y disponibilidad de los activos de información institucionales. Además, se mantendrá el seguimiento al incidente que actualmente se encuentra abierto, fortaleciendo los controles asociados a la asignación, uso y devolución de tokens bancarios, así como las actividades de capacitación y sensibilización dirigidas a los funcionarios que tengan asignados tokens, hasta lograr su cierre definitivo y la implementación de las acciones de mejora identificadas.</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36"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4</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5</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IaPXt8hZZwK8iWu2fNmYyQ==" formatRows="0" sort="1" spinCount="100000" hashValue="EmLt/eYtVCTR6igGB74nOvxh7a7VAptWCFh81V7t8k4rsxUhKyAzNr7LWgLlOPp4Gx/qDtN0lOLR9je9DgYGAA=="/>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4"/>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83">
    <tabColor rgb="FFEDE394"/>
    <outlinePr summaryBelow="1" summaryRight="1"/>
    <pageSetUpPr fitToPage="1"/>
  </sheetPr>
  <dimension ref="A1:AB98"/>
  <sheetViews>
    <sheetView view="pageBreakPreview" topLeftCell="A40" zoomScale="85" zoomScaleNormal="80" zoomScaleSheetLayoutView="85" workbookViewId="0">
      <selection activeCell="G48" sqref="G48"/>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Roles y Responsabilidades en Seguridad de la información, ciberseguridad y Protección de la Privacidad </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0.8</v>
      </c>
      <c r="O17" s="328" t="n"/>
      <c r="P17" s="218" t="n"/>
    </row>
    <row r="18" ht="66.75" customFormat="1" customHeight="1" s="182">
      <c r="B18" s="186" t="n"/>
      <c r="C18" s="286" t="inlineStr">
        <is>
          <t>FORMULA</t>
        </is>
      </c>
      <c r="D18" s="341" t="n"/>
      <c r="E18" s="286" t="inlineStr">
        <is>
          <t>NUMERADOR</t>
        </is>
      </c>
      <c r="F18" s="328" t="n"/>
      <c r="G18" s="353" t="inlineStr">
        <is>
          <t>Número de personas que conforman
el equipo de seguridad de la información
con su respectivo rol y responsabilidades
asignadas</t>
        </is>
      </c>
      <c r="H18" s="327" t="n"/>
      <c r="I18" s="327" t="n"/>
      <c r="J18" s="327" t="n"/>
      <c r="K18" s="328" t="n"/>
      <c r="L18" s="286" t="inlineStr">
        <is>
          <t>UNIDAD DE MEDIDA</t>
        </is>
      </c>
      <c r="M18" s="341" t="n"/>
      <c r="N18" s="217" t="inlineStr">
        <is>
          <t>Porcentual</t>
        </is>
      </c>
      <c r="O18" s="341" t="n"/>
    </row>
    <row r="19" ht="96" customFormat="1" customHeight="1" s="182">
      <c r="B19" s="186" t="n"/>
      <c r="C19" s="332" t="n"/>
      <c r="D19" s="346" t="n"/>
      <c r="E19" s="286" t="inlineStr">
        <is>
          <t>DENOMINADOR</t>
        </is>
      </c>
      <c r="F19" s="328" t="n"/>
      <c r="G19" s="353" t="inlineStr">
        <is>
          <t>Número de personas que deberían
conformar el equipo de seguridad de la
información y que tengan
responsabilidades de seguridad de la
información definidas.</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n">
        <v>0.5</v>
      </c>
      <c r="M22" s="253" t="n">
        <v>0.6</v>
      </c>
      <c r="N22" s="254" t="n">
        <v>0.7</v>
      </c>
      <c r="O22" s="255" t="inlineStr">
        <is>
          <t>80% - En adelante</t>
        </is>
      </c>
      <c r="P22" s="186" t="n"/>
    </row>
    <row r="23" ht="51.75" customFormat="1" customHeight="1" s="182">
      <c r="B23" s="186" t="n"/>
      <c r="C23" s="286" t="inlineStr">
        <is>
          <t>ORIGEN DE DATOS NUMERADOR</t>
        </is>
      </c>
      <c r="D23" s="328" t="n"/>
      <c r="E23" s="306" t="inlineStr">
        <is>
          <t>ESG-SSI-M004 - Manual de roles y responsabilidades en Seguridad y Privacidad de la Información</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26.25" customFormat="1" customHeight="1" s="182">
      <c r="B24" s="186" t="n"/>
      <c r="C24" s="286" t="inlineStr">
        <is>
          <t>ORIGEN DE DATOS DENOMINADOR</t>
        </is>
      </c>
      <c r="D24" s="328" t="n"/>
      <c r="E24" s="306" t="inlineStr">
        <is>
          <t xml:space="preserve">Proyección de la contratación </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7" t="inlineStr">
        <is>
          <t xml:space="preserve">VIGENCIA 2026 I SEMESTRE: Para el primer semestre de la vigencia 2026, y en el marco del fortalecimiento y la mejora continua del Sistema de Gestión de Seguridad de la Información – SGSI, se contó con 14 funcionarios adscritos, distribuidos en los frentes de Seguridad de la Información, Ciberseguridad y Protección de Datos, así como con 2 contratistas OPS en los frentes de Ciberseguridad y Continuidad del Negocio. De acuerdo con la proyección de contratación definida para el periodo, se tenía previsto un total de 15 funcionarios. Durante el primer semestre se contó con la OPS asignada al frente de Seguridad de la Información; sin embargo, por razones externas al Sistema de Gestión de Seguridad de la Información – SGSI, la OPS presentó su renuncia en el mes de abril de 2026, generando la vacante correspondiente. En consecuencia, se tiene previsto adelantar el proceso de contratación de esta OPS durante el segundo semestre de la vigencia, con el fin de completar la estructura de personal proyectada para el fortalecimiento de las actividades del SGSI.		
				</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Para el segundo semestre de la vigencia 2026, se adelantará la contratación de la orden de prestación de servicios (OPS) correspondiente al frente de Seguridad de la Información, con el propósito de fortalecer la capacidad operativa del Sistema de Gestión de Seguridad de la Información – SGSI, garantizar la continuidad de las actividades asociadas al frente y dar cumplimiento a la estructura de personal proyectada para la vigencia 2026.</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14</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15</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0acxoR5vu+lRkTny8z+++w==" formatRows="0" sort="1" spinCount="100000" hashValue="Dxato4Ow6O+zO/iqvOioC8PsnYX7DdkYFUhqekHFHmWJBXGBuTwc/MrMTGYWCv2okoOlX76CLXPA8iWoSE7sLw=="/>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3"/>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6.xml><?xml version="1.0" encoding="utf-8"?>
<worksheet xmlns="http://schemas.openxmlformats.org/spreadsheetml/2006/main">
  <sheetPr codeName="Hoja87">
    <tabColor rgb="FFEDE394"/>
    <outlinePr summaryBelow="1" summaryRight="1"/>
    <pageSetUpPr fitToPage="1"/>
  </sheetPr>
  <dimension ref="A1:AB98"/>
  <sheetViews>
    <sheetView view="pageBreakPreview" topLeftCell="A18" zoomScale="85" zoomScaleNormal="80" zoomScaleSheetLayoutView="85" workbookViewId="0">
      <selection activeCell="J28" sqref="J28:O33"/>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 Porcentaje de Implementacion de los controles del anexo A de la Norma ISO 27001-2022</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0.75</v>
      </c>
      <c r="O17" s="328" t="n"/>
      <c r="P17" s="218" t="n"/>
    </row>
    <row r="18" ht="39" customFormat="1" customHeight="1" s="182">
      <c r="B18" s="186" t="n"/>
      <c r="C18" s="286" t="inlineStr">
        <is>
          <t>FORMULA</t>
        </is>
      </c>
      <c r="D18" s="341" t="n"/>
      <c r="E18" s="286" t="inlineStr">
        <is>
          <t>NUMERADOR</t>
        </is>
      </c>
      <c r="F18" s="328" t="n"/>
      <c r="G18" s="353" t="inlineStr">
        <is>
          <t>Sumatoria del porcentaje de implementación de cada una de las categorías del Anexo A de la Norma ISO/IEC 27001:2022.</t>
        </is>
      </c>
      <c r="H18" s="327" t="n"/>
      <c r="I18" s="327" t="n"/>
      <c r="J18" s="327" t="n"/>
      <c r="K18" s="328" t="n"/>
      <c r="L18" s="286" t="inlineStr">
        <is>
          <t>UNIDAD DE MEDIDA</t>
        </is>
      </c>
      <c r="M18" s="341" t="n"/>
      <c r="N18" s="217" t="inlineStr">
        <is>
          <t>Porcentual</t>
        </is>
      </c>
      <c r="O18" s="341" t="n"/>
    </row>
    <row r="19" ht="52.5" customFormat="1" customHeight="1" s="182">
      <c r="B19" s="186" t="n"/>
      <c r="C19" s="332" t="n"/>
      <c r="D19" s="346" t="n"/>
      <c r="E19" s="286" t="inlineStr">
        <is>
          <t>DENOMINADOR</t>
        </is>
      </c>
      <c r="F19" s="328" t="n"/>
      <c r="G19" s="353" t="inlineStr">
        <is>
          <t>Número total de categorías del Anexo A de la Norma ISO/IEC 27001:2022 multiplicado por el porcentaje máximo de cumplimiento (100%).</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n">
        <v>0.4</v>
      </c>
      <c r="M22" s="253" t="n">
        <v>0.5</v>
      </c>
      <c r="N22" s="254" t="n">
        <v>0.6</v>
      </c>
      <c r="O22" s="255" t="inlineStr">
        <is>
          <t>75% - En adelante</t>
        </is>
      </c>
      <c r="P22" s="186" t="n"/>
    </row>
    <row r="23" ht="64.5" customFormat="1" customHeight="1" s="182">
      <c r="B23" s="186" t="n"/>
      <c r="C23" s="286" t="inlineStr">
        <is>
          <t>ORIGEN DE DATOS NUMERADOR</t>
        </is>
      </c>
      <c r="D23" s="328" t="n"/>
      <c r="E23" s="308" t="inlineStr">
        <is>
          <t>ESG-SSI-r033 – Declaración de Aplicabilidad, correspondiente a la valoración del nivel de implementación de las categorías del Anexo A de la Norma ISO/IEC 27001:2022.</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78" customFormat="1" customHeight="1" s="182">
      <c r="B24" s="186" t="n"/>
      <c r="C24" s="286" t="inlineStr">
        <is>
          <t>ORIGEN DE DATOS DENOMINADOR</t>
        </is>
      </c>
      <c r="D24" s="328" t="n"/>
      <c r="E24" s="308" t="inlineStr">
        <is>
          <t>Total de categorías del Anexo A de la Norma ISO/IEC 27001:2022 multiplicado por el porcentaje máximo de cumplimiento esperado (100%) de cada categoría evaluada.</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9" t="inlineStr">
        <is>
          <t>VIGENCIA 2026 I SEMESTRE: Para el primer semestre de la vigencia 2026, se realizó la verificación y validación del nivel de implementación de los controles establecidos en el Anexo A de la Norma ISO/IEC 27001:2022, con el propósito de determinar el grado de implementación del Sistema de Gestión de Seguridad de la Información – SGSI en la Universidad de Cundinamarca. Para la medición se tomaron como referencia las cuatro (4) categorías de controles definidas en el Anexo A de la norma, obteniendo los siguientes resultados: A.5 Controles Organizacionales 74%, A.6 Controles de Personas 96%, A.7 Controles Físicos 80% y A.8 Controles Tecnológicos 68%. Como resultado de la evaluación realizada, se evidenció un nivel general de implementación del SGSI del 79%, frente a los controles establecidos en la Norma ISO/IEC 27001:2022, reflejando el avance institucional en la adopción y fortalecimiento de las prácticas de seguridad de la información.</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Para el segundo semestre de la vigencia 2026, se continuará evaluando el nivel de implementación y cumplimiento de las cuatro (4) categorías de controles (Organizacionales, De personas, Físicos y Tecnológicos) del anexo A de la Norma ISO 27001:2022, De igual manera, se establecerán estrategias para fortalecer e incrementar el nivel de implementación de los controles que se encuentran en un estado de porcentaje bajo con miras a la Auditoria de Certificación.</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317</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400</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eX7SSIWZwWHV1ySDDtroTQ==" formatRows="0" sort="1" spinCount="100000" hashValue="PEsB6GWRqa8Gkw56BscmlSjflcku4zxxp+2EOLMT7NFQAtHSDouoha+9zRHwPylGpwRAGSrBV8UVSwpsOpt2+g=="/>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3"/>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7.xml><?xml version="1.0" encoding="utf-8"?>
<worksheet xmlns="http://schemas.openxmlformats.org/spreadsheetml/2006/main">
  <sheetPr codeName="Hoja92">
    <tabColor rgb="FFEDE394"/>
    <outlinePr summaryBelow="1" summaryRight="1"/>
    <pageSetUpPr fitToPage="1"/>
  </sheetPr>
  <dimension ref="A1:AB98"/>
  <sheetViews>
    <sheetView view="pageBreakPreview" topLeftCell="A19" zoomScale="70" zoomScaleNormal="80" zoomScaleSheetLayoutView="70" workbookViewId="0">
      <selection activeCell="J28" sqref="J28:O33"/>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Cumplimiento de lineamientos de Seguridad de la Información, Ciberseguridad y Protección de la Privacidad</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0.8</v>
      </c>
      <c r="O17" s="328" t="n"/>
      <c r="P17" s="218" t="n"/>
    </row>
    <row r="18" ht="118.5" customFormat="1" customHeight="1" s="182">
      <c r="B18" s="186" t="n"/>
      <c r="C18" s="286" t="inlineStr">
        <is>
          <t>FORMULA</t>
        </is>
      </c>
      <c r="D18" s="341" t="n"/>
      <c r="E18" s="286" t="inlineStr">
        <is>
          <t>NUMERADOR</t>
        </is>
      </c>
      <c r="F18" s="328" t="n"/>
      <c r="G18" s="353" t="inlineStr">
        <is>
          <t>Número total de lineamientos de Seguridad de la Información, Ciberseguridad y Protección a la Privacidad de la Información establecidos y documentados por el Sistema de Gestión de Seguridad de la Información – SGSI.</t>
        </is>
      </c>
      <c r="H18" s="327" t="n"/>
      <c r="I18" s="327" t="n"/>
      <c r="J18" s="327" t="n"/>
      <c r="K18" s="328" t="n"/>
      <c r="L18" s="286" t="inlineStr">
        <is>
          <t>UNIDAD DE MEDIDA</t>
        </is>
      </c>
      <c r="M18" s="341" t="n"/>
      <c r="N18" s="217" t="inlineStr">
        <is>
          <t>Porcentual</t>
        </is>
      </c>
      <c r="O18" s="341" t="n"/>
    </row>
    <row r="19" ht="104.25" customFormat="1" customHeight="1" s="182">
      <c r="B19" s="186" t="n"/>
      <c r="C19" s="332" t="n"/>
      <c r="D19" s="346" t="n"/>
      <c r="E19" s="286" t="inlineStr">
        <is>
          <t>DENOMINADOR</t>
        </is>
      </c>
      <c r="F19" s="328" t="n"/>
      <c r="G19" s="353" t="inlineStr">
        <is>
          <t>Número total de políticas de Seguridad de la Información, Ciberseguridad y Protección de la Privacidad de la Información establecidas en el documento "Manual de Políticas del Sistema de Gestión de Seguridad de la Información", aplicables al Sistema de Gestión de Seguridad de la Información – SGSI de la Universidad de Cundinamarca.</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inlineStr">
        <is>
          <t>75% o Inferior</t>
        </is>
      </c>
      <c r="M22" s="253" t="inlineStr">
        <is>
          <t>75% - 80%</t>
        </is>
      </c>
      <c r="N22" s="254" t="inlineStr">
        <is>
          <t>80% - 90%</t>
        </is>
      </c>
      <c r="O22" s="255" t="inlineStr">
        <is>
          <t>90% - En adelante</t>
        </is>
      </c>
      <c r="P22" s="186" t="n"/>
    </row>
    <row r="23" ht="101.25" customFormat="1" customHeight="1" s="182">
      <c r="B23" s="186" t="n"/>
      <c r="C23" s="286" t="inlineStr">
        <is>
          <t>ORIGEN DE DATOS NUMERADOR</t>
        </is>
      </c>
      <c r="D23" s="328" t="n"/>
      <c r="E23" s="256" t="inlineStr">
        <is>
          <t>Documentación del Sistema de Gestión de Seguridad de la Información – SGSI de la Universidad de Cundinamarca, correspondiente a manuales, lineamientos y demás documentos formalizados que establecen lineamientos de Seguridad de la Información, Ciberseguridad y Protección a la Privacidad de la Información.</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103.5" customFormat="1" customHeight="1" s="182">
      <c r="B24" s="186" t="n"/>
      <c r="C24" s="286" t="inlineStr">
        <is>
          <t>ORIGEN DE DATOS DENOMINADOR</t>
        </is>
      </c>
      <c r="D24" s="328" t="n"/>
      <c r="E24" s="256" t="inlineStr">
        <is>
          <t>Modelo de Seguridad y Privacidad de la Información – MSPI, documento "Manual de Políticas del Sistema de Gestión de Seguridad de la Información", correspondiente al total de políticas de Seguridad de la Información, Ciberseguridad y Protección de la Privacidad de la Información aplicables.</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9" t="inlineStr">
        <is>
          <t>VIGENCIA 2026 I SEMESTRE:  Para el primer semestre de la vigencia 2026, se realizó la verificación del cumplimiento de las políticas de Seguridad de la Información, Ciberseguridad y Protección a la Privacidad de la Información, tomando como referencia los lineamientos establecidos en el Modelo de Seguridad y Privacidad de la Información – MSPI y el documento "Manual de Políticas del Sistema de Gestión de Seguridad de la Información" definido por MinTIC.
Como resultado de la evaluación, se evidenció que el Sistema de Gestión de Seguridad de la Información – SGSI de la Universidad de Cundinamarca cuenta con catorce (14) de las quince (15) políticas mínimas requeridas, alcanzando un nivel de cumplimiento del 93%. Este resultado refleja un alto grado de alineación del SGSI con los lineamientos definidos por el MSPI y evidencia el avance institucional en la formalización de los lineamientos orientados a la protección de la confidencialidad, integridad, disponibilidad y privacidad de la información.
Los lineamientos evaluados se encuentran documentados principalmente en el ESG-SSI-M001 – Manual de Lineamientos de Seguridad de la Información, Ciberseguridad y Protección a la Privacidad de la Información, el ESG-SSI-M010 – Manual Política de Control de Acceso Físico a Áreas Seguras y el ESG-SSI-M017 – Manual Lineamiento de Transferencia de Información. De igual manera, se identificó que algunos lineamientos son gestionados mediante documentos de la Dirección de Sistemas y Tecnología, entre los cuales se encuentran el ASIM005 – Manual de Lineamientos de Uso Adecuado del Correo Institucional y el ASIP20 – Gestión de Acceso a los Sistemas de Información, Recursos y Servicios Tecnológicos.
Durante la revisión se identificó que el lineamiento de Seguridad de la Información en la Continuidad de Negocio aún no se encuentra formalmente establecido conforme a los lineamientos definidos por MinTIC en materia de continuidad tecnológica, recuperación ante desastres, análisis de impacto al negocio y pruebas de continuidad. Por tal motivo, se mantiene una brecha equivalente al 7% frente al cumplimiento total esperado, la cual representa una oportunidad para fortalecer la capacidad institucional de respuesta y recuperación ante eventos que puedan afectar la disponibilidad de los servicios y activos de información.</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171"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Durante el segundo semestre de la vigencia 2026, con la implementación del Frente de Continuidad de Negocio y el apoyo de una OPS, se avanzará en la construcción y formalización del lineamiento de Seguridad de la Información en la Continuidad de Negocio, conforme a los lineamientos establecidos por MinTIC y la Norma ISO/IEC 27001:2022.</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16.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14</v>
      </c>
      <c r="E47" s="315" t="n"/>
      <c r="F47" s="258" t="n"/>
      <c r="G47" s="258" t="n"/>
      <c r="H47" s="258" t="n"/>
      <c r="I47" s="258" t="n"/>
      <c r="J47" s="258" t="n"/>
      <c r="K47" s="258" t="n"/>
      <c r="L47" s="258" t="n"/>
      <c r="M47" s="258" t="n"/>
      <c r="N47" s="258" t="n"/>
      <c r="O47" s="258" t="n"/>
      <c r="P47" s="281" t="n"/>
    </row>
    <row r="48" ht="96" customFormat="1" customHeight="1" s="285">
      <c r="B48" s="281" t="n"/>
      <c r="C48" s="287">
        <f>G19</f>
        <v/>
      </c>
      <c r="D48" s="258" t="n">
        <v>15</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mllvDRBiv2QSRoY4kkYfVg==" formatRows="0" sort="1" spinCount="100000" hashValue="DwYp0xpSTY9Gylc4AoeCYQREnMCMXPw3d3Koig4UVn4VH/BxEy0wLlk/YgKTJxTknMwBhPU6t+m3Cd4cBjCrDg=="/>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37"/>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8.xml><?xml version="1.0" encoding="utf-8"?>
<worksheet xmlns="http://schemas.openxmlformats.org/spreadsheetml/2006/main">
  <sheetPr codeName="Hoja88">
    <tabColor rgb="FFEDE394"/>
    <outlinePr summaryBelow="1" summaryRight="1"/>
    <pageSetUpPr fitToPage="1"/>
  </sheetPr>
  <dimension ref="A1:AB98"/>
  <sheetViews>
    <sheetView view="pageBreakPreview" topLeftCell="A40" zoomScale="85" zoomScaleNormal="80" zoomScaleSheetLayoutView="85" workbookViewId="0">
      <selection activeCell="H48" sqref="H48"/>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Ejercicio de Ingenieria Social </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0.01</v>
      </c>
      <c r="O17" s="328" t="n"/>
      <c r="P17" s="218" t="n"/>
    </row>
    <row r="18" ht="71.25" customFormat="1" customHeight="1" s="182">
      <c r="B18" s="186" t="n"/>
      <c r="C18" s="286" t="inlineStr">
        <is>
          <t>FORMULA</t>
        </is>
      </c>
      <c r="D18" s="341" t="n"/>
      <c r="E18" s="286" t="inlineStr">
        <is>
          <t>NUMERADOR</t>
        </is>
      </c>
      <c r="F18" s="328" t="n"/>
      <c r="G18" s="353" t="inlineStr">
        <is>
          <t xml:space="preserve">Número de funcionarios que durante el ejercicio de ingeniería social suministraron información . </t>
        </is>
      </c>
      <c r="H18" s="327" t="n"/>
      <c r="I18" s="327" t="n"/>
      <c r="J18" s="327" t="n"/>
      <c r="K18" s="328" t="n"/>
      <c r="L18" s="286" t="inlineStr">
        <is>
          <t>UNIDAD DE MEDIDA</t>
        </is>
      </c>
      <c r="M18" s="341" t="n"/>
      <c r="N18" s="217" t="inlineStr">
        <is>
          <t>Porcentual</t>
        </is>
      </c>
      <c r="O18" s="341" t="n"/>
    </row>
    <row r="19" ht="71.25" customFormat="1" customHeight="1" s="182">
      <c r="B19" s="186" t="n"/>
      <c r="C19" s="332" t="n"/>
      <c r="D19" s="346" t="n"/>
      <c r="E19" s="286" t="inlineStr">
        <is>
          <t>DENOMINADOR</t>
        </is>
      </c>
      <c r="F19" s="328" t="n"/>
      <c r="G19" s="353" t="inlineStr">
        <is>
          <t>Número total de funcionarios a quienes se les remitió el correo correspondiente al ejercicio de ingeniería social.</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Negativa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inlineStr">
        <is>
          <t>Mayor al 4%</t>
        </is>
      </c>
      <c r="M22" s="253" t="n">
        <v>0.03</v>
      </c>
      <c r="N22" s="254" t="n">
        <v>0.02</v>
      </c>
      <c r="O22" s="316" t="inlineStr">
        <is>
          <t>1% o Inferior</t>
        </is>
      </c>
      <c r="P22" s="186" t="n"/>
    </row>
    <row r="23" ht="44.25" customFormat="1" customHeight="1" s="182">
      <c r="B23" s="186" t="n"/>
      <c r="C23" s="286" t="inlineStr">
        <is>
          <t>ORIGEN DE DATOS NUMERADOR</t>
        </is>
      </c>
      <c r="D23" s="328" t="n"/>
      <c r="E23" s="308" t="inlineStr">
        <is>
          <t>Registros en SharePoint (Compartido por el area de Desarrollo)</t>
        </is>
      </c>
      <c r="F23" s="327" t="n"/>
      <c r="G23" s="328" t="n"/>
      <c r="H23" s="354" t="inlineStr">
        <is>
          <t>FRECUENCIA DE LA MEDICIÓN</t>
        </is>
      </c>
      <c r="I23" s="341" t="n"/>
      <c r="J23" s="258" t="inlineStr">
        <is>
          <t>SEMESTRAL</t>
        </is>
      </c>
      <c r="K23" s="341" t="n"/>
      <c r="L23" s="286" t="inlineStr">
        <is>
          <t>FRECUENCIA DE RESULTADO</t>
        </is>
      </c>
      <c r="M23" s="341" t="n"/>
      <c r="N23" s="258" t="inlineStr">
        <is>
          <t>SEMESTRAL</t>
        </is>
      </c>
      <c r="O23" s="341" t="n"/>
      <c r="P23" s="186" t="n"/>
    </row>
    <row r="24" ht="44.25" customFormat="1" customHeight="1" s="182">
      <c r="B24" s="186" t="n"/>
      <c r="C24" s="286" t="inlineStr">
        <is>
          <t>ORIGEN DE DATOS DENOMINADOR</t>
        </is>
      </c>
      <c r="D24" s="328" t="n"/>
      <c r="E24" s="308" t="inlineStr">
        <is>
          <t>Población objetivo a quienes se les envio el correo electronico</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9" t="inlineStr">
        <is>
          <t>VIGENCIA 2026 I SEMESTRE: Para el primer semestre de la vigencia 2026, se realizó un ejercicio controlado de ingeniería social en articulación con la Dirección de Sistemas y Tecnología, en cumplimiento de las actividades definidas por el Sistema de Gestión de Seguridad de la Información – SGSI para fortalecer la cultura institucional de Seguridad y Privacidad de la Información y evaluar la capacidad de respuesta de los funcionarios frente a técnicas de ingeniería social. El ejercicio consistió en el envío masivo de un correo electrónico que simulaba una campaña institucional e invitaba a los funcionarios a registrar información personal, con el propósito de medir el nivel de apropiación de los lineamientos de seguridad de la información y la capacidad de identificación de correos sospechosos.
El ejercicio fue dirigido a un total de 488 funcionarios administrativos, de los cuales 309 (63,32%) pertenecían a la sede Fusagasugá y 179 (36,68%) a las seccionales, extensiones y la Oficina de Bogotá. Como resultado, únicamente 4 funcionarios registraron información en el formulario dispuesto para el ejercicio, lo que representa el 0,82% de la población objetivo, mientras que 21 funcionarios reportaron oportunamente el correo a través de los canales oficiales establecidos por el SGSI, equivalente al 4,30% de los funcionarios participantes.</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Durante el segundo semestre de la vigencia 2026, se tiene previsto realizar un segundo ejercicio de ingeniería social, de conformidad con lo establecido en el procedimiento ESG-SSI-P21 – Ejercicios de Ingeniería Social, con el fin de continuar fortaleciendo la cultura institucional de Seguridad y Privacidad de la Información, evaluar el nivel de apropiación de los funcionarios frente a técnicas de ingeniería social y fortalecer la capacidad de identificación, reporte y respuesta ante posibles eventos o incidentes de seguridad de la información. De igual manera, se busca incrementar el nivel de reporte oportuno de correos sospechosos a través de los canales institucionales establecidos y reducir la interacción de los funcionarios con contenidos potencialmente fraudulentos.</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39"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f>IF(J23="MENSUAL","MARZO",IF(J23="TRIMESTRAL","SEPTIEMBRE",""))</f>
        <v/>
      </c>
      <c r="G46" s="258">
        <f>IF(J23="MENSUAL","ABRIL",IF(J23="TRIMESTRAL","DICIEMBRE",""))</f>
        <v/>
      </c>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4</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488</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21">
        <f>IF(AND(N23="ANUAL",J23="MENSUAL"),N17/12+E50,IF(AND(N23="ANUAL",J23="TRIMESTRAL"),N17/4+E50,IF(AND(N23="SEMESTRAL",J23="MENSUAL"),N17/6+E50,IF(AND(N23="SEMESTRAL",J23="TRIMESTRAL"),N17/2,IF(AND(N23="TRIMESTRAL",J23="MENSUAL"),N17/3+E50,IF(AND(N23="TRIMESTRAL",J23="TRIMESTRAL"),N17,IF(AND(N23="MENSUAL",J23="MENSUAL"),N17,"")))))))</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Xaruz0PgHk2LTLNCbXg4CQ==" formatRows="0" sort="1" spinCount="100000" hashValue="a+ZNbNe2KA+X6NfTSwQL3jDNFR7HBah18Dz00DBlwsLjhiUvMgmRPJfw8m/PfQzeDtduRK0ZRwAqUUJCYnLSBA=="/>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43"/>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9.xml><?xml version="1.0" encoding="utf-8"?>
<worksheet xmlns="http://schemas.openxmlformats.org/spreadsheetml/2006/main">
  <sheetPr codeName="Hoja90">
    <tabColor rgb="FFEDE394"/>
    <outlinePr summaryBelow="1" summaryRight="1"/>
    <pageSetUpPr fitToPage="1"/>
  </sheetPr>
  <dimension ref="A1:AB98"/>
  <sheetViews>
    <sheetView view="pageBreakPreview" topLeftCell="A19" zoomScale="85" zoomScaleNormal="80" zoomScaleSheetLayoutView="85" workbookViewId="0">
      <selection activeCell="J28" sqref="J28:O33"/>
    </sheetView>
  </sheetViews>
  <sheetFormatPr baseColWidth="10" defaultColWidth="11.42578125" defaultRowHeight="15"/>
  <cols>
    <col width="4" customWidth="1" style="305" min="1" max="1"/>
    <col width="6.7109375" customWidth="1" style="305" min="2" max="2"/>
    <col width="24.85546875" customWidth="1" style="89" min="3" max="3"/>
    <col width="15.140625" customWidth="1" style="89" min="4" max="4"/>
    <col width="12.7109375" customWidth="1" style="89" min="5" max="5"/>
    <col width="15.140625" customWidth="1" style="89" min="6" max="6"/>
    <col width="14" customWidth="1" style="89" min="7" max="7"/>
    <col width="11.42578125" customWidth="1" style="89" min="8" max="8"/>
    <col width="12.85546875" customWidth="1" style="89" min="9" max="9"/>
    <col width="15.5703125" customWidth="1" style="89" min="10" max="10"/>
    <col width="14.42578125" customWidth="1" style="89" min="11" max="11"/>
    <col width="17.140625" customWidth="1" style="89" min="12" max="12"/>
    <col width="19.7109375" customWidth="1" style="89" min="13" max="13"/>
    <col width="15.28515625" customWidth="1" style="89" min="14" max="14"/>
    <col width="18.85546875" customWidth="1" style="89" min="15" max="15"/>
    <col width="6.7109375" customWidth="1" style="305" min="16" max="16"/>
    <col width="11.42578125" customWidth="1" style="305" min="17" max="16384"/>
  </cols>
  <sheetData>
    <row r="1" ht="8.25" customFormat="1" customHeight="1" s="182">
      <c r="C1" s="183" t="n"/>
      <c r="D1" s="183" t="n"/>
      <c r="E1" s="183" t="n"/>
      <c r="F1" s="183" t="n"/>
      <c r="G1" s="183" t="n"/>
      <c r="H1" s="183" t="n"/>
      <c r="I1" s="183" t="n"/>
      <c r="J1" s="183" t="n"/>
      <c r="K1" s="183" t="n"/>
      <c r="L1" s="183" t="n"/>
      <c r="M1" s="183" t="n"/>
      <c r="N1" s="183" t="n"/>
      <c r="O1" s="183" t="n"/>
    </row>
    <row r="2" ht="15.75" customFormat="1" customHeight="1" s="182">
      <c r="B2" s="184" t="inlineStr">
        <is>
          <t xml:space="preserve">      REGRESAR</t>
        </is>
      </c>
      <c r="D2" s="185" t="n"/>
      <c r="E2" s="185" t="n"/>
      <c r="F2" s="185" t="n"/>
      <c r="G2" s="185" t="n"/>
      <c r="H2" s="185" t="n"/>
      <c r="I2" s="185" t="n"/>
      <c r="J2" s="185" t="n"/>
      <c r="K2" s="185" t="n"/>
      <c r="L2" s="185" t="n"/>
      <c r="M2" s="185" t="n"/>
      <c r="N2" s="185" t="n"/>
      <c r="O2" s="185" t="n"/>
      <c r="P2" s="186" t="n"/>
    </row>
    <row r="3" ht="15.75" customFormat="1" customHeight="1" s="182">
      <c r="D3" s="185" t="n"/>
      <c r="E3" s="185" t="n"/>
      <c r="F3" s="185" t="n"/>
      <c r="G3" s="185" t="n"/>
      <c r="H3" s="185" t="n"/>
      <c r="I3" s="185" t="n"/>
      <c r="J3" s="185" t="n"/>
      <c r="K3" s="185" t="n"/>
      <c r="L3" s="185" t="n"/>
      <c r="M3" s="185" t="n"/>
      <c r="N3" s="185" t="n"/>
      <c r="O3" s="185" t="n"/>
      <c r="P3" s="186" t="n"/>
    </row>
    <row r="4" ht="15" customFormat="1" customHeight="1" s="182">
      <c r="D4" s="185" t="n"/>
      <c r="E4" s="185" t="n"/>
      <c r="F4" s="185" t="n"/>
      <c r="G4" s="185" t="n"/>
      <c r="H4" s="185" t="n"/>
      <c r="I4" s="185" t="n"/>
      <c r="J4" s="185" t="n"/>
      <c r="K4" s="185" t="n"/>
      <c r="L4" s="185" t="n"/>
      <c r="M4" s="185" t="n"/>
      <c r="N4" s="185" t="n"/>
      <c r="O4" s="185" t="n"/>
      <c r="P4" s="186" t="n"/>
    </row>
    <row r="5" ht="24.75" customFormat="1" customHeight="1" s="182">
      <c r="B5" s="186" t="n"/>
      <c r="C5" s="209" t="n"/>
      <c r="D5" s="341" t="n"/>
      <c r="E5" s="308" t="inlineStr">
        <is>
          <t>MACROPROCESO ESTRATÉGICO</t>
        </is>
      </c>
      <c r="F5" s="327" t="n"/>
      <c r="G5" s="327" t="n"/>
      <c r="H5" s="327" t="n"/>
      <c r="I5" s="327" t="n"/>
      <c r="J5" s="327" t="n"/>
      <c r="K5" s="327" t="n"/>
      <c r="L5" s="328" t="n"/>
      <c r="M5" s="99" t="inlineStr">
        <is>
          <t>CÓDIGO: ESGr027</t>
        </is>
      </c>
      <c r="N5" s="327" t="n"/>
      <c r="O5" s="328" t="n"/>
      <c r="P5" s="186" t="n"/>
    </row>
    <row r="6" ht="27" customFormat="1" customHeight="1" s="182">
      <c r="B6" s="190" t="n"/>
      <c r="C6" s="329" t="n"/>
      <c r="D6" s="342" t="n"/>
      <c r="E6" s="308" t="inlineStr">
        <is>
          <t>PROCESO GESTIÓN SISTEMAS INTEGRADOS - CALIDAD</t>
        </is>
      </c>
      <c r="F6" s="327" t="n"/>
      <c r="G6" s="327" t="n"/>
      <c r="H6" s="327" t="n"/>
      <c r="I6" s="327" t="n"/>
      <c r="J6" s="327" t="n"/>
      <c r="K6" s="327" t="n"/>
      <c r="L6" s="328" t="n"/>
      <c r="M6" s="95" t="inlineStr">
        <is>
          <t>VERSIÓN: 10</t>
        </is>
      </c>
      <c r="N6" s="327" t="n"/>
      <c r="O6" s="328" t="n"/>
      <c r="P6" s="186" t="n"/>
    </row>
    <row r="7" ht="30" customFormat="1" customHeight="1" s="182">
      <c r="B7" s="186" t="n"/>
      <c r="C7" s="329" t="n"/>
      <c r="D7" s="342" t="n"/>
      <c r="E7" s="345" t="inlineStr">
        <is>
          <t>MATRIZ Y FICHA DE MEDICIÓN DE INDICADORES Y SEGUIMIENTO A LOS PROCESOS DE GESTIÓN</t>
        </is>
      </c>
      <c r="F7" s="324" t="n"/>
      <c r="G7" s="324" t="n"/>
      <c r="H7" s="324" t="n"/>
      <c r="I7" s="324" t="n"/>
      <c r="J7" s="324" t="n"/>
      <c r="K7" s="324" t="n"/>
      <c r="L7" s="341" t="n"/>
      <c r="M7" s="99" t="inlineStr">
        <is>
          <t>VIGENCIA: 2026-02-26</t>
        </is>
      </c>
      <c r="N7" s="327" t="n"/>
      <c r="O7" s="328" t="n"/>
      <c r="P7" s="186" t="n"/>
    </row>
    <row r="8" ht="25.5" customFormat="1" customHeight="1" s="182">
      <c r="B8" s="186" t="n"/>
      <c r="C8" s="332" t="n"/>
      <c r="D8" s="346" t="n"/>
      <c r="E8" s="332" t="n"/>
      <c r="F8" s="333" t="n"/>
      <c r="G8" s="333" t="n"/>
      <c r="H8" s="333" t="n"/>
      <c r="I8" s="333" t="n"/>
      <c r="J8" s="333" t="n"/>
      <c r="K8" s="333" t="n"/>
      <c r="L8" s="346" t="n"/>
      <c r="M8" s="95" t="inlineStr">
        <is>
          <t>PÁGINA: 2 de 4</t>
        </is>
      </c>
      <c r="N8" s="327" t="n"/>
      <c r="O8" s="328" t="n"/>
      <c r="P8" s="186" t="n"/>
    </row>
    <row r="9" ht="15.75" customFormat="1" customHeight="1" s="182">
      <c r="B9" s="186" t="n"/>
      <c r="C9" s="201" t="inlineStr">
        <is>
          <t xml:space="preserve"> </t>
        </is>
      </c>
      <c r="D9" s="324" t="n"/>
      <c r="E9" s="324" t="n"/>
      <c r="F9" s="324" t="n"/>
      <c r="G9" s="324" t="n"/>
      <c r="H9" s="324" t="n"/>
      <c r="I9" s="324" t="n"/>
      <c r="J9" s="324" t="n"/>
      <c r="K9" s="324" t="n"/>
      <c r="L9" s="324" t="n"/>
      <c r="M9" s="324" t="n"/>
      <c r="N9" s="324" t="n"/>
      <c r="O9" s="324" t="n"/>
      <c r="P9" s="186" t="n"/>
    </row>
    <row r="10" ht="15.75" customFormat="1" customHeight="1" s="182">
      <c r="B10" s="186" t="n"/>
      <c r="C10" s="202" t="inlineStr">
        <is>
          <t>FICHA DE INDICADOR</t>
        </is>
      </c>
      <c r="D10" s="347" t="n"/>
      <c r="E10" s="347" t="n"/>
      <c r="F10" s="347" t="n"/>
      <c r="G10" s="347" t="n"/>
      <c r="H10" s="347" t="n"/>
      <c r="I10" s="347" t="n"/>
      <c r="J10" s="347" t="n"/>
      <c r="K10" s="347" t="n"/>
      <c r="L10" s="347" t="n"/>
      <c r="M10" s="347" t="n"/>
      <c r="N10" s="347" t="n"/>
      <c r="O10" s="348" t="n"/>
      <c r="P10" s="186" t="n"/>
    </row>
    <row r="11" ht="15" customFormat="1" customHeight="1" s="182">
      <c r="B11" s="186" t="n"/>
      <c r="C11" s="349" t="n"/>
      <c r="D11" s="350" t="n"/>
      <c r="E11" s="350" t="n"/>
      <c r="F11" s="350" t="n"/>
      <c r="G11" s="350" t="n"/>
      <c r="H11" s="350" t="n"/>
      <c r="I11" s="350" t="n"/>
      <c r="J11" s="350" t="n"/>
      <c r="K11" s="350" t="n"/>
      <c r="L11" s="350" t="n"/>
      <c r="M11" s="350" t="n"/>
      <c r="N11" s="350" t="n"/>
      <c r="O11" s="351" t="n"/>
      <c r="P11" s="186" t="n"/>
    </row>
    <row r="12" ht="30" customFormat="1" customHeight="1" s="182">
      <c r="B12" s="186" t="n"/>
      <c r="C12" s="287" t="inlineStr">
        <is>
          <t>MACROPROCESO</t>
        </is>
      </c>
      <c r="D12" s="328" t="n"/>
      <c r="E12" s="204" t="inlineStr">
        <is>
          <t>Estratégico</t>
        </is>
      </c>
      <c r="F12" s="327" t="n"/>
      <c r="G12" s="327" t="n"/>
      <c r="H12" s="328" t="n"/>
      <c r="I12" s="287" t="inlineStr">
        <is>
          <t>NOMBRE DEL INDICADOR</t>
        </is>
      </c>
      <c r="J12" s="328" t="n"/>
      <c r="K12" s="32" t="inlineStr">
        <is>
          <t xml:space="preserve">Participación de los funcionarios administrativos en las jornadas de entrenamiento y sensibilización en seguridad y privacidad de la informacion </t>
        </is>
      </c>
      <c r="L12" s="327" t="n"/>
      <c r="M12" s="327" t="n"/>
      <c r="N12" s="327" t="n"/>
      <c r="O12" s="328" t="n"/>
      <c r="P12" s="186" t="n"/>
    </row>
    <row r="13" customFormat="1" s="182">
      <c r="B13" s="186" t="n"/>
      <c r="C13" s="286" t="inlineStr">
        <is>
          <t>PROCESO GESTIÓN</t>
        </is>
      </c>
      <c r="D13" s="328" t="n"/>
      <c r="E13" s="206" t="inlineStr">
        <is>
          <t>Sistemas Integrados</t>
        </is>
      </c>
      <c r="F13" s="327" t="n"/>
      <c r="G13" s="327" t="n"/>
      <c r="H13" s="327" t="n"/>
      <c r="I13" s="327" t="n"/>
      <c r="J13" s="327" t="n"/>
      <c r="K13" s="327" t="n"/>
      <c r="L13" s="327" t="n"/>
      <c r="M13" s="327" t="n"/>
      <c r="N13" s="327" t="n"/>
      <c r="O13" s="328" t="n"/>
      <c r="P13" s="186" t="n"/>
    </row>
    <row r="14" customFormat="1" s="182">
      <c r="B14" s="186" t="n"/>
      <c r="C14" s="286" t="inlineStr">
        <is>
          <t>RESPONSABLE DE MEDICIÓN</t>
        </is>
      </c>
      <c r="D14" s="328" t="n"/>
      <c r="E14" s="206" t="inlineStr">
        <is>
          <t xml:space="preserve">Coordinadora del Sistema de Gestión de Seguridad de la Información – SGSI </t>
        </is>
      </c>
      <c r="F14" s="327" t="n"/>
      <c r="G14" s="327" t="n"/>
      <c r="H14" s="327" t="n"/>
      <c r="I14" s="327" t="n"/>
      <c r="J14" s="327" t="n"/>
      <c r="K14" s="327" t="n"/>
      <c r="L14" s="327" t="n"/>
      <c r="M14" s="327" t="n"/>
      <c r="N14" s="327" t="n"/>
      <c r="O14" s="328" t="n"/>
      <c r="P14" s="186" t="n"/>
    </row>
    <row r="15" customFormat="1" s="182">
      <c r="B15" s="186" t="n"/>
      <c r="C15" s="208" t="n"/>
      <c r="D15" s="327" t="n"/>
      <c r="E15" s="327" t="n"/>
      <c r="F15" s="327" t="n"/>
      <c r="G15" s="327" t="n"/>
      <c r="H15" s="327" t="n"/>
      <c r="I15" s="327" t="n"/>
      <c r="J15" s="327" t="n"/>
      <c r="K15" s="327" t="n"/>
      <c r="L15" s="327" t="n"/>
      <c r="M15" s="327" t="n"/>
      <c r="N15" s="327" t="n"/>
      <c r="O15" s="328" t="n"/>
      <c r="P15" s="186" t="n"/>
    </row>
    <row r="16" customFormat="1" s="182">
      <c r="B16" s="186" t="n"/>
      <c r="C16" s="211" t="inlineStr">
        <is>
          <t>1. COMPORTAMIENTO DE INDICADOR</t>
        </is>
      </c>
      <c r="D16" s="327" t="n"/>
      <c r="E16" s="327" t="n"/>
      <c r="F16" s="327" t="n"/>
      <c r="G16" s="327" t="n"/>
      <c r="H16" s="327" t="n"/>
      <c r="I16" s="327" t="n"/>
      <c r="J16" s="327" t="n"/>
      <c r="K16" s="327" t="n"/>
      <c r="L16" s="327" t="n"/>
      <c r="M16" s="327" t="n"/>
      <c r="N16" s="327" t="n"/>
      <c r="O16" s="328" t="n"/>
      <c r="P16" s="186" t="n"/>
    </row>
    <row r="17" ht="36" customFormat="1" customHeight="1" s="182">
      <c r="B17" s="186" t="n"/>
      <c r="C17" s="286" t="inlineStr">
        <is>
          <t>CLASIFICACIÓN DE LA MEDICIÓN</t>
        </is>
      </c>
      <c r="D17" s="328" t="n"/>
      <c r="E17" s="352" t="n">
        <v>1</v>
      </c>
      <c r="F17" s="327" t="n"/>
      <c r="G17" s="328" t="n"/>
      <c r="H17" s="286" t="inlineStr">
        <is>
          <t>TIPO DE INDICADOR</t>
        </is>
      </c>
      <c r="I17" s="328" t="n"/>
      <c r="J17" s="353" t="inlineStr">
        <is>
          <t>Eficacia</t>
        </is>
      </c>
      <c r="K17" s="328" t="n"/>
      <c r="L17" s="286" t="inlineStr">
        <is>
          <t>META</t>
        </is>
      </c>
      <c r="M17" s="328" t="n"/>
      <c r="N17" s="217" t="n">
        <v>0.8</v>
      </c>
      <c r="O17" s="328" t="n"/>
      <c r="P17" s="218" t="n"/>
    </row>
    <row r="18" ht="71.25" customFormat="1" customHeight="1" s="182">
      <c r="B18" s="186" t="n"/>
      <c r="C18" s="286" t="inlineStr">
        <is>
          <t>FORMULA</t>
        </is>
      </c>
      <c r="D18" s="341" t="n"/>
      <c r="E18" s="286" t="inlineStr">
        <is>
          <t>NUMERADOR</t>
        </is>
      </c>
      <c r="F18" s="328" t="n"/>
      <c r="G18" s="353" t="inlineStr">
        <is>
          <t>Número de funcionarios administrativos que asistieron a las Jornadas de Sensibilización y Entrenamiento</t>
        </is>
      </c>
      <c r="H18" s="327" t="n"/>
      <c r="I18" s="327" t="n"/>
      <c r="J18" s="327" t="n"/>
      <c r="K18" s="328" t="n"/>
      <c r="L18" s="286" t="inlineStr">
        <is>
          <t>UNIDAD DE MEDIDA</t>
        </is>
      </c>
      <c r="M18" s="341" t="n"/>
      <c r="N18" s="217" t="inlineStr">
        <is>
          <t>Porcentual</t>
        </is>
      </c>
      <c r="O18" s="341" t="n"/>
    </row>
    <row r="19" ht="71.25" customFormat="1" customHeight="1" s="182">
      <c r="B19" s="186" t="n"/>
      <c r="C19" s="332" t="n"/>
      <c r="D19" s="346" t="n"/>
      <c r="E19" s="286" t="inlineStr">
        <is>
          <t>DENOMINADOR</t>
        </is>
      </c>
      <c r="F19" s="328" t="n"/>
      <c r="G19" s="353" t="inlineStr">
        <is>
          <t>Total de funcionarios administrativos activos por cada semestre de la vigencia</t>
        </is>
      </c>
      <c r="H19" s="327" t="n"/>
      <c r="I19" s="327" t="n"/>
      <c r="J19" s="327" t="n"/>
      <c r="K19" s="328" t="n"/>
      <c r="L19" s="332" t="n"/>
      <c r="M19" s="346" t="n"/>
      <c r="N19" s="332" t="n"/>
      <c r="O19" s="346" t="n"/>
      <c r="P19" s="186" t="n"/>
    </row>
    <row r="20" ht="15.75" customFormat="1" customHeight="1" s="182">
      <c r="B20" s="186" t="n"/>
      <c r="C20" s="286" t="inlineStr">
        <is>
          <t>TENDENCIA</t>
        </is>
      </c>
      <c r="D20" s="341" t="n"/>
      <c r="E20" s="258" t="inlineStr">
        <is>
          <t>Positiva</t>
        </is>
      </c>
      <c r="F20" s="324" t="n"/>
      <c r="G20" s="341" t="n"/>
      <c r="H20" s="287" t="inlineStr">
        <is>
          <t>NIVEL DE SEGREGACIÓN *</t>
        </is>
      </c>
      <c r="I20" s="341" t="n"/>
      <c r="J20" s="258" t="inlineStr">
        <is>
          <t>No Aplica</t>
        </is>
      </c>
      <c r="K20" s="341" t="n"/>
      <c r="L20" s="286" t="inlineStr">
        <is>
          <t>ESCALA</t>
        </is>
      </c>
      <c r="M20" s="327" t="n"/>
      <c r="N20" s="327" t="n"/>
      <c r="O20" s="328" t="n"/>
      <c r="P20" s="186" t="n"/>
    </row>
    <row r="21" ht="15.75" customFormat="1" customHeight="1" s="182">
      <c r="B21" s="186" t="n"/>
      <c r="C21" s="329" t="n"/>
      <c r="D21" s="342" t="n"/>
      <c r="E21" s="329" t="n"/>
      <c r="G21" s="342" t="n"/>
      <c r="H21" s="329" t="n"/>
      <c r="I21" s="342" t="n"/>
      <c r="J21" s="329" t="n"/>
      <c r="K21" s="342" t="n"/>
      <c r="L21" s="258" t="inlineStr">
        <is>
          <t>Deficiente</t>
        </is>
      </c>
      <c r="M21" s="258" t="inlineStr">
        <is>
          <t>Aceptable</t>
        </is>
      </c>
      <c r="N21" s="258" t="inlineStr">
        <is>
          <t>Bueno</t>
        </is>
      </c>
      <c r="O21" s="258" t="inlineStr">
        <is>
          <t>Excelente</t>
        </is>
      </c>
      <c r="P21" s="186" t="n"/>
    </row>
    <row r="22" ht="42.75" customFormat="1" customHeight="1" s="182">
      <c r="B22" s="186" t="n"/>
      <c r="C22" s="332" t="n"/>
      <c r="D22" s="346" t="n"/>
      <c r="E22" s="332" t="n"/>
      <c r="F22" s="333" t="n"/>
      <c r="G22" s="346" t="n"/>
      <c r="H22" s="332" t="n"/>
      <c r="I22" s="346" t="n"/>
      <c r="J22" s="332" t="n"/>
      <c r="K22" s="346" t="n"/>
      <c r="L22" s="252" t="inlineStr">
        <is>
          <t>65% o Inferior</t>
        </is>
      </c>
      <c r="M22" s="253" t="inlineStr">
        <is>
          <t>65% - 70%</t>
        </is>
      </c>
      <c r="N22" s="254" t="inlineStr">
        <is>
          <t>70% - 80%</t>
        </is>
      </c>
      <c r="O22" s="255" t="inlineStr">
        <is>
          <t>80% - En adelante</t>
        </is>
      </c>
      <c r="P22" s="186" t="n"/>
    </row>
    <row r="23" ht="44.25" customFormat="1" customHeight="1" s="182">
      <c r="B23" s="186" t="n"/>
      <c r="C23" s="286" t="inlineStr">
        <is>
          <t>ORIGEN DE DATOS NUMERADOR</t>
        </is>
      </c>
      <c r="D23" s="328" t="n"/>
      <c r="E23" s="256" t="inlineStr">
        <is>
          <t xml:space="preserve">Listados de asistencias de las jornadas de sensibilizacion y entrenamiento en Seguridad y Privacidad de la informacion </t>
        </is>
      </c>
      <c r="F23" s="327" t="n"/>
      <c r="G23" s="328" t="n"/>
      <c r="H23" s="354" t="inlineStr">
        <is>
          <t>FRECUENCIA DE LA MEDICIÓN</t>
        </is>
      </c>
      <c r="I23" s="341" t="n"/>
      <c r="J23" s="258" t="inlineStr">
        <is>
          <t>SEMESTRAL</t>
        </is>
      </c>
      <c r="K23" s="341" t="n"/>
      <c r="L23" s="286" t="inlineStr">
        <is>
          <t>FRECUENCIA DE RESULTADO</t>
        </is>
      </c>
      <c r="M23" s="341" t="n"/>
      <c r="N23" s="258" t="inlineStr">
        <is>
          <t>ANUAL</t>
        </is>
      </c>
      <c r="O23" s="341" t="n"/>
      <c r="P23" s="186" t="n"/>
    </row>
    <row r="24" ht="44.25" customFormat="1" customHeight="1" s="182">
      <c r="B24" s="186" t="n"/>
      <c r="C24" s="286" t="inlineStr">
        <is>
          <t>ORIGEN DE DATOS DENOMINADOR</t>
        </is>
      </c>
      <c r="D24" s="328" t="n"/>
      <c r="E24" s="256" t="inlineStr">
        <is>
          <t>Base de datos del personal administrativo activos por cada semestre de la vigencia</t>
        </is>
      </c>
      <c r="F24" s="327" t="n"/>
      <c r="G24" s="328" t="n"/>
      <c r="H24" s="333" t="n"/>
      <c r="I24" s="346" t="n"/>
      <c r="J24" s="332" t="n"/>
      <c r="K24" s="346" t="n"/>
      <c r="L24" s="332" t="n"/>
      <c r="M24" s="346" t="n"/>
      <c r="N24" s="332" t="n"/>
      <c r="O24" s="346" t="n"/>
      <c r="P24" s="186" t="n"/>
    </row>
    <row r="25" ht="15.75" customFormat="1" customHeight="1" s="182">
      <c r="B25" s="186" t="n"/>
      <c r="C25" s="260" t="n"/>
      <c r="D25" s="260" t="n"/>
      <c r="E25" s="242" t="n"/>
      <c r="F25" s="242" t="n"/>
      <c r="G25" s="260" t="n"/>
      <c r="H25" s="260" t="n"/>
      <c r="I25" s="260" t="n"/>
      <c r="J25" s="242" t="n"/>
      <c r="K25" s="242" t="n"/>
      <c r="L25" s="260" t="n"/>
      <c r="M25" s="260" t="n"/>
      <c r="N25" s="242" t="n"/>
      <c r="O25" s="242" t="n"/>
      <c r="P25" s="186" t="n"/>
    </row>
    <row r="26" ht="15" customFormat="1" customHeight="1" s="182">
      <c r="B26" s="186" t="n"/>
      <c r="C26" s="211" t="inlineStr">
        <is>
          <t>RESULTADOS</t>
        </is>
      </c>
      <c r="D26" s="327" t="n"/>
      <c r="E26" s="327" t="n"/>
      <c r="F26" s="327" t="n"/>
      <c r="G26" s="327" t="n"/>
      <c r="H26" s="327" t="n"/>
      <c r="I26" s="327" t="n"/>
      <c r="J26" s="327" t="n"/>
      <c r="K26" s="327" t="n"/>
      <c r="L26" s="327" t="n"/>
      <c r="M26" s="327" t="n"/>
      <c r="N26" s="327" t="n"/>
      <c r="O26" s="328" t="n"/>
      <c r="P26" s="186" t="n"/>
    </row>
    <row r="27" ht="15" customFormat="1" customHeight="1" s="182">
      <c r="B27" s="186" t="n"/>
      <c r="C27" s="209" t="n"/>
      <c r="D27" s="324" t="n"/>
      <c r="E27" s="324" t="n"/>
      <c r="F27" s="324" t="n"/>
      <c r="G27" s="324" t="n"/>
      <c r="H27" s="324" t="n"/>
      <c r="I27" s="341" t="n"/>
      <c r="J27" s="262" t="inlineStr">
        <is>
          <t>ANÁLISIS DE DATOS</t>
        </is>
      </c>
      <c r="K27" s="324" t="n"/>
      <c r="L27" s="324" t="n"/>
      <c r="M27" s="324" t="n"/>
      <c r="N27" s="324" t="n"/>
      <c r="O27" s="341" t="n"/>
      <c r="P27" s="218" t="n"/>
    </row>
    <row r="28" ht="51.75" customFormat="1" customHeight="1" s="182">
      <c r="B28" s="186" t="n"/>
      <c r="C28" s="329" t="n"/>
      <c r="I28" s="342" t="n"/>
      <c r="J28" s="309" t="inlineStr">
        <is>
          <t>VIGENCIA 2026 I SEMESTRE: Para el primer semestre de la vigencia 2026, se evidencia una participación de 688 funcionarios administrativos en las Jornadas de Sensibilización y Entrenamiento en Seguridad y Privacidad de la Información, frente a un total de 935 funcionarios activos, alcanzando un resultado del 53%.
La participación registrada corresponde a la jornada institucional realizada el 4 de marzo de 2026 de manera virtual a través de Microsoft Teams, así como a las jornadas presenciales desarrolladas en la Sede, Seccionales y Extensiones de la Universidad de Cundinamarca, en cumplimiento de las actividades definidas en el ESG-SSI-PL01 - Plan Institucional de Sensibilización y Entrenamiento en Seguridad y Privacidad de la Información. En cuanto a la participación por ubicación, la Sede Fusagasugá registró 366 asistentes (42%), la Extensión Facatativá 57 asistentes (26%), la Extensión Soacha 51 asistentes (33%), la Extensión Chía 40 asistentes (30%), la Seccional Ubaté 37 asistentes (32%), la Seccional Girardot 25 asistentes (12%), la Extensión Zipaquirá 21 asistentes (23%) y la Oficina de Bogotá 5 asistentes (71%), respecto al total de funcionarios administrativos adscritos a cada una de estas dependencias.
Estas jornadas se realizaron con el propósito de fortalecer el conocimiento y la apropiación de los lineamientos institucionales del Sistema de Gestión de Seguridad de la Información – SGSI, preparando a los funcionarios frente a los requisitos y controles del Anexo A de la Norma ISO/IEC 27001:2022, con miras a la Auditoría Interna IV y a la Auditoría de Certificación del Sistema de Gestión de Seguridad de la Información – SGSI.</t>
        </is>
      </c>
      <c r="O28" s="342" t="n"/>
    </row>
    <row r="29" ht="51.75" customFormat="1" customHeight="1" s="182">
      <c r="B29" s="186" t="n"/>
      <c r="C29" s="329" t="n"/>
      <c r="I29" s="342" t="n"/>
      <c r="O29" s="342" t="n"/>
      <c r="P29" s="186" t="n"/>
    </row>
    <row r="30" ht="51.75" customFormat="1" customHeight="1" s="182">
      <c r="B30" s="186" t="n"/>
      <c r="C30" s="329" t="n"/>
      <c r="I30" s="342" t="n"/>
      <c r="O30" s="342" t="n"/>
      <c r="P30" s="186" t="n"/>
    </row>
    <row r="31" ht="51.75" customFormat="1" customHeight="1" s="182">
      <c r="B31" s="186" t="n"/>
      <c r="C31" s="329" t="n"/>
      <c r="I31" s="342" t="n"/>
      <c r="O31" s="342" t="n"/>
      <c r="P31" s="186" t="n"/>
    </row>
    <row r="32" ht="51.75" customFormat="1" customHeight="1" s="182">
      <c r="B32" s="186" t="n"/>
      <c r="C32" s="329" t="n"/>
      <c r="I32" s="342" t="n"/>
      <c r="O32" s="342" t="n"/>
      <c r="P32" s="186" t="n"/>
    </row>
    <row r="33" ht="51.75" customFormat="1" customHeight="1" s="182">
      <c r="B33" s="186" t="n"/>
      <c r="C33" s="329" t="n"/>
      <c r="I33" s="342" t="n"/>
      <c r="J33" s="333" t="n"/>
      <c r="K33" s="333" t="n"/>
      <c r="L33" s="333" t="n"/>
      <c r="M33" s="333" t="n"/>
      <c r="N33" s="333" t="n"/>
      <c r="O33" s="346" t="n"/>
      <c r="P33" s="186" t="n"/>
    </row>
    <row r="34" ht="51.75" customFormat="1" customHeight="1" s="182">
      <c r="B34" s="186" t="n"/>
      <c r="C34" s="329" t="n"/>
      <c r="I34" s="342" t="n"/>
      <c r="J34" s="270" t="inlineStr">
        <is>
          <t>ACCIÓN FORMULADA</t>
        </is>
      </c>
      <c r="O34" s="342" t="n"/>
      <c r="P34" s="186" t="n"/>
    </row>
    <row r="35" ht="16.5" customFormat="1" customHeight="1" s="182">
      <c r="B35" s="186" t="n"/>
      <c r="C35" s="329" t="n"/>
      <c r="I35" s="342" t="n"/>
      <c r="J35" s="272" t="inlineStr">
        <is>
          <t>Durante el segundo semestre de la vigencia 2026, se continuará con la ejecución de las actividades definidas en el ESG-SSI-PL01 - Plan Institucional de Sensibilización y Entrenamiento en Seguridad y Privacidad de la Información, fortaleciendo las estrategias de convocatoria y participación en la Sede, Seccionales y Extensiones de la Universidad de Cundinamarca, con el fin de incrementar la cobertura de funcionarios sensibilizados y entrenados en los lineamientos del Sistema de Gestión de Seguridad de la Información – SGSI, contribuyendo al cumplimiento de la meta establecida para el indicador y al fortalecimiento de la preparación institucional frente a la Auditoría Interna IV y la Auditoría de Certificación bajo la Norma ISO/IEC 27001:2022.</t>
        </is>
      </c>
      <c r="O35" s="342" t="n"/>
      <c r="P35" s="186" t="n"/>
    </row>
    <row r="36" ht="15.75" customFormat="1" customHeight="1" s="182">
      <c r="B36" s="186" t="n"/>
      <c r="C36" s="329" t="n"/>
      <c r="I36" s="342" t="n"/>
      <c r="O36" s="342" t="n"/>
      <c r="P36" s="186" t="n"/>
    </row>
    <row r="37" ht="15.75" customFormat="1" customHeight="1" s="182">
      <c r="B37" s="186" t="n"/>
      <c r="C37" s="329" t="n"/>
      <c r="I37" s="342" t="n"/>
      <c r="O37" s="342" t="n"/>
      <c r="P37" s="186" t="n"/>
    </row>
    <row r="38" ht="15.75" customFormat="1" customHeight="1" s="182">
      <c r="B38" s="186" t="n"/>
      <c r="C38" s="329" t="n"/>
      <c r="I38" s="342" t="n"/>
      <c r="O38" s="342" t="n"/>
      <c r="P38" s="186" t="n"/>
    </row>
    <row r="39" ht="15.75" customFormat="1" customHeight="1" s="182">
      <c r="B39" s="186" t="n"/>
      <c r="C39" s="329" t="n"/>
      <c r="I39" s="342" t="n"/>
      <c r="O39" s="342" t="n"/>
      <c r="P39" s="186" t="n"/>
    </row>
    <row r="40" ht="51.75" customFormat="1" customHeight="1" s="182">
      <c r="B40" s="186" t="n"/>
      <c r="C40" s="329" t="n"/>
      <c r="I40" s="342" t="n"/>
      <c r="J40" s="333" t="n"/>
      <c r="K40" s="333" t="n"/>
      <c r="L40" s="333" t="n"/>
      <c r="M40" s="333" t="n"/>
      <c r="N40" s="333" t="n"/>
      <c r="O40" s="346" t="n"/>
      <c r="P40" s="186" t="n"/>
    </row>
    <row r="41" ht="15.75" customFormat="1" customHeight="1" s="182">
      <c r="B41" s="186" t="n"/>
      <c r="C41" s="329" t="n"/>
      <c r="I41" s="342" t="n"/>
      <c r="J41" s="270" t="inlineStr">
        <is>
          <t xml:space="preserve">RESPONSABLE </t>
        </is>
      </c>
      <c r="O41" s="342" t="n"/>
      <c r="P41" s="186" t="n"/>
    </row>
    <row r="42" ht="15.75" customFormat="1" customHeight="1" s="182">
      <c r="B42" s="186" t="n"/>
      <c r="C42" s="329" t="n"/>
      <c r="I42" s="342" t="n"/>
      <c r="J42" s="278" t="inlineStr">
        <is>
          <t xml:space="preserve">Coordinadora del Sistema de Gestión de Seguridad de la Información – SGSI </t>
        </is>
      </c>
      <c r="O42" s="342" t="n"/>
      <c r="P42" s="186" t="n"/>
    </row>
    <row r="43" ht="16.5" customFormat="1" customHeight="1" s="182">
      <c r="B43" s="186" t="n"/>
      <c r="C43" s="332" t="n"/>
      <c r="D43" s="333" t="n"/>
      <c r="E43" s="333" t="n"/>
      <c r="F43" s="333" t="n"/>
      <c r="G43" s="333" t="n"/>
      <c r="H43" s="333" t="n"/>
      <c r="I43" s="346" t="n"/>
      <c r="J43" s="280" t="n"/>
      <c r="K43" s="333" t="n"/>
      <c r="L43" s="333" t="n"/>
      <c r="M43" s="333" t="n"/>
      <c r="N43" s="333" t="n"/>
      <c r="O43" s="346" t="n"/>
      <c r="P43" s="186" t="n"/>
    </row>
    <row r="44" ht="16.5" customFormat="1" customHeight="1" s="182">
      <c r="B44" s="186" t="n"/>
      <c r="C44" s="173" t="n"/>
      <c r="D44" s="173" t="n"/>
      <c r="E44" s="173" t="n"/>
      <c r="F44" s="173" t="n"/>
      <c r="G44" s="173" t="n"/>
      <c r="H44" s="173" t="n"/>
      <c r="I44" s="173" t="n"/>
      <c r="J44" s="173" t="n"/>
      <c r="K44" s="173" t="n"/>
      <c r="L44" s="173" t="n"/>
      <c r="M44" s="173" t="n"/>
      <c r="N44" s="173" t="n"/>
      <c r="O44" s="173" t="n"/>
      <c r="P44" s="186" t="n"/>
    </row>
    <row r="45" ht="15" customFormat="1" customHeight="1" s="285">
      <c r="B45" s="281" t="n"/>
      <c r="C45" s="355" t="inlineStr">
        <is>
          <t>PERIODO DE EVALUACIÓN</t>
        </is>
      </c>
      <c r="D45" s="333" t="n"/>
      <c r="E45" s="333" t="n"/>
      <c r="F45" s="333" t="n"/>
      <c r="G45" s="333" t="n"/>
      <c r="H45" s="333" t="n"/>
      <c r="I45" s="333" t="n"/>
      <c r="J45" s="333" t="n"/>
      <c r="K45" s="333" t="n"/>
      <c r="L45" s="333" t="n"/>
      <c r="M45" s="333" t="n"/>
      <c r="N45" s="333" t="n"/>
      <c r="O45" s="346" t="n"/>
      <c r="P45" s="281" t="n"/>
    </row>
    <row r="46" customFormat="1" s="285">
      <c r="B46" s="281" t="n"/>
      <c r="C46" s="286" t="inlineStr">
        <is>
          <t>MES</t>
        </is>
      </c>
      <c r="D46" s="258">
        <f>IF(J23="MENSUAL","ENERO",IF(J23="TRIMESTRAL","MARZO",IF(J23="SEMESTRAL","JUNIO",IF(J23="ANUAL",YEAR(TODAY()),""))))</f>
        <v/>
      </c>
      <c r="E46" s="258">
        <f>IF(J23="MENSUAL","FEBRERO",IF(J23="TRIMESTRAL","JUNIO",IF(J23="SEMESTRAL","DICIEMBRE","")))</f>
        <v/>
      </c>
      <c r="F46" s="258" t="n"/>
      <c r="G46" s="258" t="n"/>
      <c r="H46" s="258">
        <f>IF(J23="MENSUAL","MAYO","")</f>
        <v/>
      </c>
      <c r="I46" s="258">
        <f>IF(J23="MENSUAL","JUNIO","")</f>
        <v/>
      </c>
      <c r="J46" s="258">
        <f>IF(J23="MENSUAL","JULIO","")</f>
        <v/>
      </c>
      <c r="K46" s="258">
        <f>IF(J23="MENSUAL","AGOSTO","")</f>
        <v/>
      </c>
      <c r="L46" s="258">
        <f>IF(J23="MENSUAL","SEPTIEMBRE","")</f>
        <v/>
      </c>
      <c r="M46" s="258">
        <f>IF(J23="MENSUAL","OCTUBRE","")</f>
        <v/>
      </c>
      <c r="N46" s="258">
        <f>IF(J23="MENSUAL","NOVIEMBRE","")</f>
        <v/>
      </c>
      <c r="O46" s="258">
        <f>IF(J23="MENSUAL","DICIEMBRE","")</f>
        <v/>
      </c>
      <c r="P46" s="281" t="n"/>
    </row>
    <row r="47" ht="119.25" customFormat="1" customHeight="1" s="285">
      <c r="B47" s="281" t="n"/>
      <c r="C47" s="287">
        <f>G18</f>
        <v/>
      </c>
      <c r="D47" s="258" t="n">
        <v>493</v>
      </c>
      <c r="E47" s="258" t="n"/>
      <c r="F47" s="258" t="n"/>
      <c r="G47" s="258" t="n"/>
      <c r="H47" s="258" t="n"/>
      <c r="I47" s="258" t="n"/>
      <c r="J47" s="258" t="n"/>
      <c r="K47" s="258" t="n"/>
      <c r="L47" s="258" t="n"/>
      <c r="M47" s="258" t="n"/>
      <c r="N47" s="258" t="n"/>
      <c r="O47" s="258" t="n"/>
      <c r="P47" s="281" t="n"/>
    </row>
    <row r="48" ht="96" customFormat="1" customHeight="1" s="285">
      <c r="B48" s="281" t="n"/>
      <c r="C48" s="287">
        <f>G19</f>
        <v/>
      </c>
      <c r="D48" s="258" t="n">
        <v>935</v>
      </c>
      <c r="E48" s="258" t="n"/>
      <c r="F48" s="258" t="n"/>
      <c r="G48" s="258" t="n"/>
      <c r="H48" s="258" t="n"/>
      <c r="I48" s="258" t="n"/>
      <c r="J48" s="258" t="n"/>
      <c r="K48" s="258" t="n"/>
      <c r="L48" s="258" t="n"/>
      <c r="M48" s="258" t="n"/>
      <c r="N48" s="258" t="n"/>
      <c r="O48" s="258" t="n"/>
      <c r="P48" s="288" t="n"/>
    </row>
    <row r="49" customFormat="1" s="285">
      <c r="B49" s="281" t="n"/>
      <c r="C49" s="289" t="inlineStr">
        <is>
          <t xml:space="preserve">VALOR </t>
        </is>
      </c>
      <c r="D49" s="21">
        <f>IFERROR(IF($E$17=1,D47/D48,IF($E$17=2,D47,"")),"")</f>
        <v/>
      </c>
      <c r="E49" s="21">
        <f>IFERROR(IF($E$17=1,E47/E48,IF($E$17=2,E47,"")),"")</f>
        <v/>
      </c>
      <c r="F49" s="21">
        <f>IFERROR(IF($E$17=1,F47/F48,IF($E$17=2,F47,"")),"")</f>
        <v/>
      </c>
      <c r="G49" s="21">
        <f>IFERROR(IF($E$17=1,G47/G48,IF($E$17=2,G47,"")),"")</f>
        <v/>
      </c>
      <c r="H49" s="21">
        <f>IFERROR(IF($E$17=1,H47/H48,IF($E$17=2,H47,"")),"")</f>
        <v/>
      </c>
      <c r="I49" s="21">
        <f>IFERROR(IF($E$17=1,I47/I48,IF($E$17=2,I47,"")),"")</f>
        <v/>
      </c>
      <c r="J49" s="21">
        <f>IFERROR(IF($E$17=1,J47/J48,IF($E$17=2,J47,"")),"")</f>
        <v/>
      </c>
      <c r="K49" s="21">
        <f>IFERROR(IF($E$17=1,K47/K48,IF($E$17=2,K47,"")),"")</f>
        <v/>
      </c>
      <c r="L49" s="21">
        <f>IFERROR(IF($E$17=1,L47/L48,IF($E$17=2,L47,"")),"")</f>
        <v/>
      </c>
      <c r="M49" s="21">
        <f>IFERROR(IF($E$17=1,M47/M48,IF($E$17=2,M47,"")),"")</f>
        <v/>
      </c>
      <c r="N49" s="21">
        <f>IFERROR(IF($E$17=1,N47/N48,IF($E$17=2,N47,"")),"")</f>
        <v/>
      </c>
      <c r="O49" s="21">
        <f>IFERROR(IF($E$17=1,O47/O48,IF($E$17=2,O47,"")),"")</f>
        <v/>
      </c>
      <c r="P49" s="281" t="n"/>
    </row>
    <row r="50" customFormat="1" s="285">
      <c r="B50" s="281" t="n"/>
      <c r="C50" s="290" t="inlineStr">
        <is>
          <t>META PONDERADA</t>
        </is>
      </c>
      <c r="D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2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F50" s="21">
        <f>IF(AND(O23="ANUAL",K23="MENSUAL"),O17/12,IF(AND(O23="ANUAL",K23="TRIMESTRAL"),O17/4,IF(AND(O23="ANUAL",K23="SEMESTRAL"),O17/2,IF(AND(O23="ANUAL",K23="ANUAL"),O17,IF(AND(O23="SEMESTRAL",K23="MENSUAL"),O17/6,IF(AND(O23="SEMESTRAL",K23="TRIMESTRAL"),O17/2,IF(AND(O23="SEMESTRAL",K23="SEMESTRAL"),O17,IF(AND(O23="SEMESTRAL",K23="ANUAL"),"REVISAR FRECUENCIAS",IF(AND(O23="TRIMESTRAL",K23="MENSUAL"),O17/3,IF(AND(O23="TRIMESTRAL",K23="TRIMESTRAL"),O17,IF(AND(O23="TRIMESTRAL",K23="SEMESTRAL"),"REVISAR FRECUENCIAS",IF(AND(O23="TRIMESTRAL",K23="ANUAL"),"REVISAR FRECUENCIAS",IF(AND(O23="MENSUAL",K23="MENSUAL"),O17,IF(AND(O23="MENSUAL",K23="TRIMESTRAL"),"REVISAR FRECUENCIAS",IF(AND(O23="MENSUAL",K23="SEMESTRAL"),"REVISAR FRECUENCIAS",IF(AND(O23="MENSUAL",K23="ANUAL"),"REVISAR FRECUENCIAS",""))))))))))))))))</f>
        <v/>
      </c>
      <c r="G50" s="21">
        <f>IF(AND(N23="ANUAL",J23="MENSUAL"),N17/12+F50,IF(AND(N23="ANUAL",J23="TRIMESTRAL"),N17/4+F50,IF(AND(N23="SEMESTRAL",J23="MENSUAL"),N17/6+F50,IF(AND(N23="SEMESTRAL",J23="TRIMESTRAL"),N17/2+F50,IF(AND(N23="TRIMESTRAL",J23="MENSUAL"),N17/3,IF(AND(N23="TRIMESTRAL",J23="TRIMESTRAL"),N17,IF(AND(N23="MENSUAL",J23="MENSUAL"),N17,"")))))))</f>
        <v/>
      </c>
      <c r="H50" s="21">
        <f>IF(AND($N$23="ANUAL",$J$23="MENSUAL"),$N$17/12+G50,IF(AND(N23="SEMESTRAL",J23="MENSUAL"),N17/6+G50,IF(AND(N23="TRIMESTRAL",J23="MENSUAL"),N17/3+G50,IF(AND(N23="MENSUAL",J23="MENSUAL"),N17,""))))</f>
        <v/>
      </c>
      <c r="I50" s="21">
        <f>IF(AND($N$23="ANUAL",$J$23="MENSUAL"),$N$17/12+H50,IF(AND(N23="SEMESTRAL",J23="MENSUAL"),N17/6+H50,IF(AND(N23="TRIMESTRAL",J23="MENSUAL"),N17/3+H50,IF(AND(N23="MENSUAL",J23="MENSUAL"),N17,""))))</f>
        <v/>
      </c>
      <c r="J50" s="21">
        <f>IF(AND($N$23="ANUAL",$J$23="MENSUAL"),$N$17/12+I50,IF(AND(N23="SEMESTRAL",J23="MENSUAL"),N17/6,IF(AND(N23="TRIMESTRAL",J23="MENSUAL"),N17/3,IF(AND(N23="MENSUAL",J23="MENSUAL"),N17,""))))</f>
        <v/>
      </c>
      <c r="K50" s="21">
        <f>IF(AND($N$23="ANUAL",$J$23="MENSUAL"),$N$17/12+J50,IF(AND(N23="SEMESTRAL",J23="MENSUAL"),N17/6+J50,IF(AND(N23="TRIMESTRAL",J23="MENSUAL"),N17/3+J50,IF(AND(N23="MENSUAL",J23="MENSUAL"),N17,""))))</f>
        <v/>
      </c>
      <c r="L50" s="21">
        <f>IF(AND($N$23="ANUAL",$J$23="MENSUAL"),$N$17/12+K50,IF(AND(N23="SEMESTRAL",J23="MENSUAL"),N17/6+K50,IF(AND(N23="TRIMESTRAL",J23="MENSUAL"),N17/3+K50,IF(AND(N23="MENSUAL",J23="MENSUAL"),N17,""))))</f>
        <v/>
      </c>
      <c r="M50" s="21">
        <f>IF(AND($N$23="ANUAL",$J$23="MENSUAL"),$N$17/12+L50,IF(AND(N23="SEMESTRAL",J23="MENSUAL"),N17/6+L50,IF(AND(N23="TRIMESTRAL",J23="MENSUAL"),N17/3,IF(AND(N23="MENSUAL",J23="MENSUAL"),N17,""))))</f>
        <v/>
      </c>
      <c r="N50" s="21">
        <f>IF(AND($N$23="ANUAL",$J$23="MENSUAL"),$N$17/12+M50,IF(AND(N23="SEMESTRAL",J23="MENSUAL"),N17/6+M50,IF(AND(N23="TRIMESTRAL",J23="MENSUAL"),N17/3+M50,IF(AND(N23="MENSUAL",J23="MENSUAL"),N17,""))))</f>
        <v/>
      </c>
      <c r="O50" s="21">
        <f>IF(AND($N$23="ANUAL",$J$23="MENSUAL"),$N$17/12+N50,IF(AND(N23="SEMESTRAL",J23="MENSUAL"),N17/6+N50,IF(AND(N23="TRIMESTRAL",J23="MENSUAL"),N17/3+N50,IF(AND(N23="MENSUAL",J23="MENSUAL"),N17,""))))</f>
        <v/>
      </c>
      <c r="P50" s="281" t="n"/>
    </row>
    <row r="51" customFormat="1" s="285">
      <c r="B51" s="281" t="n"/>
      <c r="C51" s="173" t="n"/>
      <c r="D51" s="173" t="n"/>
      <c r="E51" s="173" t="n"/>
      <c r="F51" s="173" t="n"/>
      <c r="G51" s="173" t="n"/>
      <c r="H51" s="173" t="n"/>
      <c r="I51" s="173" t="n"/>
      <c r="J51" s="173" t="n"/>
      <c r="K51" s="173" t="n"/>
      <c r="L51" s="173" t="n"/>
      <c r="M51" s="173" t="n"/>
      <c r="N51" s="173" t="n"/>
      <c r="O51" s="173" t="n"/>
      <c r="P51" s="281" t="n"/>
    </row>
    <row r="52" customFormat="1" s="293">
      <c r="A52" s="291" t="n"/>
      <c r="B52" s="82" t="n"/>
      <c r="C52" s="292" t="inlineStr">
        <is>
          <t>NIVEL DE SEGREGACIÓN *</t>
        </is>
      </c>
      <c r="D52" s="324" t="n"/>
      <c r="E52" s="324" t="n"/>
      <c r="F52" s="324" t="n"/>
      <c r="G52" s="324" t="n"/>
      <c r="H52" s="324" t="n"/>
      <c r="I52" s="324" t="n"/>
      <c r="J52" s="324" t="n"/>
      <c r="K52" s="324" t="n"/>
      <c r="L52" s="324" t="n"/>
      <c r="M52" s="324" t="n"/>
      <c r="N52" s="324" t="n"/>
      <c r="O52" s="341" t="n"/>
      <c r="P52" s="82" t="n"/>
      <c r="Q52" s="291" t="n"/>
      <c r="R52" s="291" t="n"/>
      <c r="S52" s="291" t="n"/>
      <c r="T52" s="291" t="n"/>
      <c r="U52" s="291" t="n"/>
      <c r="V52" s="291" t="n"/>
      <c r="W52" s="291" t="n"/>
      <c r="X52" s="291" t="n"/>
      <c r="Y52" s="291" t="n"/>
      <c r="Z52" s="291" t="n"/>
      <c r="AA52" s="291" t="n"/>
      <c r="AB52" s="291" t="n"/>
    </row>
    <row r="53" customFormat="1" s="293">
      <c r="A53" s="291" t="n"/>
      <c r="B53" s="82" t="n"/>
      <c r="C53" s="294" t="inlineStr">
        <is>
          <t>UNIDAD SEGREGADA (Ej. Facultad, Programa Académico, Área)</t>
        </is>
      </c>
      <c r="D53" s="356" t="n"/>
      <c r="E53" s="356" t="n"/>
      <c r="F53" s="357" t="n"/>
      <c r="G53" s="295" t="inlineStr">
        <is>
          <t>RESULTADO</t>
        </is>
      </c>
      <c r="H53" s="356" t="n"/>
      <c r="I53" s="356" t="n"/>
      <c r="J53" s="357" t="n"/>
      <c r="K53" s="295" t="inlineStr">
        <is>
          <t>ANALISIS DE DATOS SEGREGADO</t>
        </is>
      </c>
      <c r="L53" s="356" t="n"/>
      <c r="M53" s="356" t="n"/>
      <c r="N53" s="356" t="n"/>
      <c r="O53" s="357" t="n"/>
      <c r="P53" s="82" t="n"/>
      <c r="Q53" s="291" t="n"/>
      <c r="R53" s="291" t="n"/>
      <c r="S53" s="291" t="n"/>
      <c r="T53" s="291" t="n"/>
      <c r="U53" s="291" t="n"/>
      <c r="V53" s="291" t="n"/>
      <c r="W53" s="291" t="n"/>
      <c r="X53" s="291" t="n"/>
      <c r="Y53" s="291" t="n"/>
      <c r="Z53" s="291" t="n"/>
      <c r="AA53" s="291" t="n"/>
      <c r="AB53" s="291" t="n"/>
    </row>
    <row r="54" customFormat="1" s="293">
      <c r="A54" s="291" t="n"/>
      <c r="B54" s="82" t="n"/>
      <c r="C54" s="296" t="n"/>
      <c r="D54" s="356" t="n"/>
      <c r="E54" s="356" t="n"/>
      <c r="F54" s="357" t="n"/>
      <c r="G54" s="297" t="n"/>
      <c r="H54" s="356" t="n"/>
      <c r="I54" s="356" t="n"/>
      <c r="J54" s="357" t="n"/>
      <c r="K54" s="296" t="n"/>
      <c r="L54" s="356" t="n"/>
      <c r="M54" s="356" t="n"/>
      <c r="N54" s="356" t="n"/>
      <c r="O54" s="357" t="n"/>
      <c r="P54" s="82" t="n"/>
      <c r="Q54" s="291" t="n"/>
      <c r="R54" s="291" t="n"/>
      <c r="S54" s="291" t="n"/>
      <c r="T54" s="291" t="n"/>
      <c r="U54" s="291" t="n"/>
      <c r="V54" s="291" t="n"/>
      <c r="W54" s="291" t="n"/>
      <c r="X54" s="291" t="n"/>
      <c r="Y54" s="291" t="n"/>
      <c r="Z54" s="291" t="n"/>
      <c r="AA54" s="291" t="n"/>
      <c r="AB54" s="291" t="n"/>
    </row>
    <row r="55" customFormat="1" s="293">
      <c r="A55" s="291" t="n"/>
      <c r="B55" s="82" t="n"/>
      <c r="C55" s="296" t="n"/>
      <c r="D55" s="356" t="n"/>
      <c r="E55" s="356" t="n"/>
      <c r="F55" s="357" t="n"/>
      <c r="G55" s="297" t="n"/>
      <c r="H55" s="356" t="n"/>
      <c r="I55" s="356" t="n"/>
      <c r="J55" s="357" t="n"/>
      <c r="K55" s="296" t="n"/>
      <c r="L55" s="356" t="n"/>
      <c r="M55" s="356" t="n"/>
      <c r="N55" s="356" t="n"/>
      <c r="O55" s="357" t="n"/>
      <c r="P55" s="82" t="n"/>
      <c r="Q55" s="291" t="n"/>
      <c r="R55" s="291" t="n"/>
      <c r="S55" s="291" t="n"/>
      <c r="T55" s="291" t="n"/>
      <c r="U55" s="291" t="n"/>
      <c r="V55" s="291" t="n"/>
      <c r="W55" s="291" t="n"/>
      <c r="X55" s="291" t="n"/>
      <c r="Y55" s="291" t="n"/>
      <c r="Z55" s="291" t="n"/>
      <c r="AA55" s="291" t="n"/>
      <c r="AB55" s="291" t="n"/>
    </row>
    <row r="56" customFormat="1" s="293">
      <c r="A56" s="291" t="n"/>
      <c r="B56" s="82" t="n"/>
      <c r="C56" s="296" t="n"/>
      <c r="D56" s="356" t="n"/>
      <c r="E56" s="356" t="n"/>
      <c r="F56" s="357" t="n"/>
      <c r="G56" s="297" t="n"/>
      <c r="H56" s="356" t="n"/>
      <c r="I56" s="356" t="n"/>
      <c r="J56" s="357" t="n"/>
      <c r="K56" s="296" t="n"/>
      <c r="L56" s="356" t="n"/>
      <c r="M56" s="356" t="n"/>
      <c r="N56" s="356" t="n"/>
      <c r="O56" s="357" t="n"/>
      <c r="P56" s="82" t="n"/>
      <c r="Q56" s="291" t="n"/>
      <c r="R56" s="291" t="n"/>
      <c r="S56" s="291" t="n"/>
      <c r="T56" s="291" t="n"/>
      <c r="U56" s="291" t="n"/>
      <c r="V56" s="291" t="n"/>
      <c r="W56" s="291" t="n"/>
      <c r="X56" s="291" t="n"/>
      <c r="Y56" s="291" t="n"/>
      <c r="Z56" s="291" t="n"/>
      <c r="AA56" s="291" t="n"/>
      <c r="AB56" s="291" t="n"/>
    </row>
    <row r="57" customFormat="1" s="293">
      <c r="A57" s="291" t="n"/>
      <c r="B57" s="82" t="n"/>
      <c r="C57" s="296" t="n"/>
      <c r="D57" s="356" t="n"/>
      <c r="E57" s="356" t="n"/>
      <c r="F57" s="357" t="n"/>
      <c r="G57" s="296" t="n"/>
      <c r="H57" s="356" t="n"/>
      <c r="I57" s="356" t="n"/>
      <c r="J57" s="357" t="n"/>
      <c r="K57" s="296" t="n"/>
      <c r="L57" s="356" t="n"/>
      <c r="M57" s="356" t="n"/>
      <c r="N57" s="356" t="n"/>
      <c r="O57" s="357" t="n"/>
      <c r="P57" s="82" t="n"/>
      <c r="Q57" s="291" t="n"/>
      <c r="R57" s="291" t="n"/>
      <c r="S57" s="291" t="n"/>
      <c r="T57" s="291" t="n"/>
      <c r="U57" s="291" t="n"/>
      <c r="V57" s="291" t="n"/>
      <c r="W57" s="291" t="n"/>
      <c r="X57" s="291" t="n"/>
      <c r="Y57" s="291" t="n"/>
      <c r="Z57" s="291" t="n"/>
      <c r="AA57" s="291" t="n"/>
      <c r="AB57" s="291" t="n"/>
    </row>
    <row r="58" customFormat="1" s="293">
      <c r="A58" s="291" t="n"/>
      <c r="B58" s="82" t="n"/>
      <c r="C58" s="296" t="n"/>
      <c r="D58" s="356" t="n"/>
      <c r="E58" s="356" t="n"/>
      <c r="F58" s="357" t="n"/>
      <c r="G58" s="296" t="n"/>
      <c r="H58" s="356" t="n"/>
      <c r="I58" s="356" t="n"/>
      <c r="J58" s="357" t="n"/>
      <c r="K58" s="296" t="n"/>
      <c r="L58" s="356" t="n"/>
      <c r="M58" s="356" t="n"/>
      <c r="N58" s="356" t="n"/>
      <c r="O58" s="357" t="n"/>
      <c r="P58" s="82" t="n"/>
      <c r="Q58" s="291" t="n"/>
      <c r="R58" s="291" t="n"/>
      <c r="S58" s="291" t="n"/>
      <c r="T58" s="291" t="n"/>
      <c r="U58" s="291" t="n"/>
      <c r="V58" s="291" t="n"/>
      <c r="W58" s="291" t="n"/>
      <c r="X58" s="291" t="n"/>
      <c r="Y58" s="291" t="n"/>
      <c r="Z58" s="291" t="n"/>
      <c r="AA58" s="291" t="n"/>
      <c r="AB58" s="291" t="n"/>
    </row>
    <row r="59" customFormat="1" s="293">
      <c r="A59" s="291" t="n"/>
      <c r="B59" s="82" t="n"/>
      <c r="C59" s="296" t="n"/>
      <c r="D59" s="356" t="n"/>
      <c r="E59" s="356" t="n"/>
      <c r="F59" s="357" t="n"/>
      <c r="G59" s="296" t="n"/>
      <c r="H59" s="356" t="n"/>
      <c r="I59" s="356" t="n"/>
      <c r="J59" s="357" t="n"/>
      <c r="K59" s="296" t="n"/>
      <c r="L59" s="356" t="n"/>
      <c r="M59" s="356" t="n"/>
      <c r="N59" s="356" t="n"/>
      <c r="O59" s="357" t="n"/>
      <c r="P59" s="82" t="n"/>
      <c r="Q59" s="291" t="n"/>
      <c r="R59" s="291" t="n"/>
      <c r="S59" s="291" t="n"/>
      <c r="T59" s="291" t="n"/>
      <c r="U59" s="291" t="n"/>
      <c r="V59" s="291" t="n"/>
      <c r="W59" s="291" t="n"/>
      <c r="X59" s="291" t="n"/>
      <c r="Y59" s="291" t="n"/>
      <c r="Z59" s="291" t="n"/>
      <c r="AA59" s="291" t="n"/>
      <c r="AB59" s="291" t="n"/>
    </row>
    <row r="60" customFormat="1" s="293">
      <c r="A60" s="291" t="n"/>
      <c r="B60" s="82" t="n"/>
      <c r="C60" s="298" t="n"/>
      <c r="D60" s="347" t="n"/>
      <c r="E60" s="347" t="n"/>
      <c r="F60" s="347" t="n"/>
      <c r="G60" s="298" t="n"/>
      <c r="H60" s="347" t="n"/>
      <c r="I60" s="347" t="n"/>
      <c r="J60" s="347" t="n"/>
      <c r="K60" s="298" t="n"/>
      <c r="L60" s="347" t="n"/>
      <c r="M60" s="347" t="n"/>
      <c r="N60" s="347" t="n"/>
      <c r="O60" s="347" t="n"/>
      <c r="P60" s="82" t="n"/>
      <c r="Q60" s="291" t="n"/>
      <c r="R60" s="291" t="n"/>
      <c r="S60" s="291" t="n"/>
      <c r="T60" s="291" t="n"/>
      <c r="U60" s="291" t="n"/>
      <c r="V60" s="291" t="n"/>
      <c r="W60" s="291" t="n"/>
      <c r="X60" s="291" t="n"/>
      <c r="Y60" s="291" t="n"/>
      <c r="Z60" s="291" t="n"/>
      <c r="AA60" s="291" t="n"/>
      <c r="AB60" s="291" t="n"/>
    </row>
    <row r="61" customFormat="1" s="293">
      <c r="A61" s="291" t="n"/>
      <c r="B61" s="82" t="n"/>
      <c r="C61" s="299" t="n"/>
      <c r="D61" s="300" t="n"/>
      <c r="E61" s="300" t="n"/>
      <c r="F61" s="300" t="n"/>
      <c r="G61" s="300" t="n"/>
      <c r="H61" s="300" t="n"/>
      <c r="I61" s="300" t="n"/>
      <c r="J61" s="300" t="n"/>
      <c r="K61" s="300" t="n"/>
      <c r="L61" s="300" t="n"/>
      <c r="M61" s="300" t="n"/>
      <c r="N61" s="300" t="n"/>
      <c r="O61" s="300" t="n"/>
      <c r="P61" s="82" t="n"/>
      <c r="Q61" s="291" t="n"/>
      <c r="R61" s="291" t="n"/>
      <c r="S61" s="291" t="n"/>
      <c r="T61" s="291" t="n"/>
      <c r="U61" s="291" t="n"/>
      <c r="V61" s="291" t="n"/>
      <c r="W61" s="291" t="n"/>
      <c r="X61" s="291" t="n"/>
      <c r="Y61" s="291" t="n"/>
      <c r="Z61" s="291" t="n"/>
      <c r="AA61" s="291" t="n"/>
      <c r="AB61" s="291" t="n"/>
    </row>
    <row r="62" ht="56.25" customFormat="1" customHeight="1" s="293">
      <c r="A62" s="291" t="n"/>
      <c r="B62" s="82" t="n"/>
      <c r="C62" s="174" t="inlineStr">
        <is>
          <t xml:space="preserve">Diagonal 18 No. 20-29 Fusagasugá – Cundinamarca
Teléfono (601)  8281483 Línea Gratuita 018000180414
www.ucundinamarca.edu.co   E-mail:  info@ucundinamarca.edu.co
NIT: 890.680.062-2                                                                             </t>
        </is>
      </c>
      <c r="P62" s="82" t="n"/>
      <c r="Q62" s="291" t="n"/>
      <c r="R62" s="291" t="n"/>
      <c r="S62" s="291" t="n"/>
      <c r="T62" s="291" t="n"/>
      <c r="U62" s="291" t="n"/>
      <c r="V62" s="291" t="n"/>
      <c r="W62" s="291" t="n"/>
      <c r="X62" s="291" t="n"/>
      <c r="Y62" s="291" t="n"/>
      <c r="Z62" s="291" t="n"/>
      <c r="AA62" s="291" t="n"/>
      <c r="AB62" s="291" t="n"/>
    </row>
    <row r="63" ht="44.25" customFormat="1" customHeight="1" s="293">
      <c r="A63" s="291" t="n"/>
      <c r="B63" s="82" t="n"/>
      <c r="C63" s="175" t="inlineStr">
        <is>
          <t>Documento controlado por el Sistema de Gestión de la Calidad
Asegúrese que corresponde a la última versión consultando el Portal Institucional</t>
        </is>
      </c>
      <c r="P63" s="82" t="n"/>
      <c r="Q63" s="291" t="n"/>
      <c r="R63" s="291" t="n"/>
      <c r="S63" s="291" t="n"/>
      <c r="T63" s="291" t="n"/>
      <c r="U63" s="291" t="n"/>
      <c r="V63" s="291" t="n"/>
      <c r="W63" s="291" t="n"/>
      <c r="X63" s="291" t="n"/>
      <c r="Y63" s="291" t="n"/>
      <c r="Z63" s="291" t="n"/>
      <c r="AA63" s="291" t="n"/>
      <c r="AB63" s="291" t="n"/>
    </row>
    <row r="66" customFormat="1" s="302">
      <c r="C66" s="301" t="n"/>
      <c r="D66" s="301" t="n"/>
      <c r="E66" s="301" t="n"/>
      <c r="F66" s="301" t="n"/>
      <c r="G66" s="301" t="n"/>
      <c r="H66" s="301" t="n"/>
      <c r="I66" s="301" t="n"/>
      <c r="J66" s="301" t="n"/>
      <c r="K66" s="301" t="n"/>
      <c r="L66" s="301" t="n"/>
      <c r="M66" s="301" t="n"/>
      <c r="N66" s="301" t="n"/>
      <c r="O66" s="301" t="n"/>
    </row>
    <row r="67" customFormat="1" s="302">
      <c r="C67" s="301" t="n"/>
      <c r="D67" s="301" t="n"/>
      <c r="E67" s="301" t="n"/>
      <c r="F67" s="301" t="n"/>
      <c r="G67" s="301" t="n"/>
      <c r="H67" s="301" t="n"/>
      <c r="I67" s="301" t="n"/>
      <c r="J67" s="301" t="n"/>
      <c r="K67" s="301" t="n"/>
      <c r="L67" s="301" t="n"/>
      <c r="M67" s="301" t="n"/>
      <c r="N67" s="301" t="n"/>
      <c r="O67" s="301" t="n"/>
    </row>
    <row r="68" customFormat="1" s="302">
      <c r="C68" s="301" t="n"/>
      <c r="D68" s="301" t="n"/>
      <c r="E68" s="301" t="n"/>
      <c r="F68" s="301" t="n"/>
      <c r="G68" s="301" t="n"/>
      <c r="H68" s="301" t="n"/>
      <c r="I68" s="301" t="n"/>
      <c r="J68" s="301" t="n"/>
      <c r="K68" s="301" t="n"/>
      <c r="L68" s="301" t="n"/>
      <c r="M68" s="301" t="n"/>
      <c r="N68" s="301" t="n"/>
      <c r="O68" s="301" t="n"/>
    </row>
    <row r="69" hidden="1" customFormat="1" s="302">
      <c r="C69" s="301" t="n"/>
      <c r="D69" s="301" t="n"/>
      <c r="E69" s="301" t="n"/>
      <c r="F69" s="301" t="n"/>
      <c r="G69" s="301" t="n"/>
      <c r="H69" s="301" t="n"/>
      <c r="I69" s="301" t="n"/>
      <c r="J69" s="301" t="n"/>
      <c r="K69" s="301" t="n"/>
      <c r="L69" s="301" t="n"/>
      <c r="M69" s="301" t="n"/>
      <c r="N69" s="301" t="n"/>
      <c r="O69" s="301" t="n"/>
    </row>
    <row r="70" hidden="1" customFormat="1" s="302">
      <c r="C70" s="301" t="n"/>
      <c r="D70" s="301" t="n"/>
      <c r="E70" s="301" t="n"/>
      <c r="F70" s="301" t="n"/>
      <c r="G70" s="301" t="n"/>
      <c r="H70" s="301" t="n"/>
      <c r="I70" s="301" t="n"/>
      <c r="J70" s="301" t="n"/>
      <c r="K70" s="301" t="n"/>
      <c r="L70" s="301" t="n"/>
      <c r="M70" s="301" t="n"/>
      <c r="N70" s="301" t="n"/>
      <c r="O70" s="301" t="n"/>
    </row>
    <row r="71" hidden="1" customFormat="1" s="302">
      <c r="C71" s="301" t="n"/>
      <c r="D71" s="301" t="n"/>
      <c r="E71" s="301" t="n"/>
      <c r="F71" s="301" t="n"/>
      <c r="G71" s="301" t="n"/>
      <c r="H71" s="301" t="n"/>
      <c r="I71" s="301" t="n"/>
      <c r="J71" s="301" t="n"/>
      <c r="K71" s="301" t="n"/>
      <c r="L71" s="301" t="n"/>
      <c r="M71" s="301" t="n"/>
      <c r="N71" s="301" t="n"/>
      <c r="O71" s="301" t="n"/>
    </row>
    <row r="72" hidden="1" customFormat="1" s="302">
      <c r="C72" s="301" t="n"/>
      <c r="D72" s="301" t="n"/>
      <c r="E72" s="301" t="n"/>
      <c r="F72" s="301" t="n"/>
      <c r="G72" s="303" t="inlineStr">
        <is>
          <t>Estratégico</t>
        </is>
      </c>
      <c r="H72" s="304" t="n"/>
      <c r="I72" s="304" t="n"/>
      <c r="J72" s="303" t="inlineStr">
        <is>
          <t>Eficacia</t>
        </is>
      </c>
      <c r="K72" s="301" t="n"/>
      <c r="L72" s="301" t="n"/>
      <c r="M72" s="301" t="n"/>
      <c r="N72" s="301" t="n"/>
      <c r="O72" s="301" t="n"/>
    </row>
    <row r="73" hidden="1" customFormat="1" s="302">
      <c r="C73" s="301" t="n"/>
      <c r="D73" s="301" t="n"/>
      <c r="E73" s="301" t="n"/>
      <c r="F73" s="301" t="n"/>
      <c r="G73" s="303" t="inlineStr">
        <is>
          <t>Misional</t>
        </is>
      </c>
      <c r="H73" s="304" t="n"/>
      <c r="I73" s="304" t="n"/>
      <c r="J73" s="303" t="inlineStr">
        <is>
          <t>Eficiencia</t>
        </is>
      </c>
      <c r="K73" s="301" t="n"/>
      <c r="L73" s="301" t="n"/>
      <c r="M73" s="301" t="n"/>
      <c r="N73" s="301" t="n"/>
      <c r="O73" s="301" t="n"/>
    </row>
    <row r="74" hidden="1" customFormat="1" s="302">
      <c r="C74" s="301" t="n"/>
      <c r="D74" s="301" t="n"/>
      <c r="E74" s="301" t="n"/>
      <c r="F74" s="301" t="n"/>
      <c r="G74" s="303" t="inlineStr">
        <is>
          <t>Apoyo</t>
        </is>
      </c>
      <c r="H74" s="304" t="n"/>
      <c r="I74" s="304" t="n"/>
      <c r="J74" s="303" t="inlineStr">
        <is>
          <t>Acreditación</t>
        </is>
      </c>
      <c r="K74" s="301" t="n"/>
      <c r="L74" s="301" t="n"/>
      <c r="M74" s="301" t="n"/>
      <c r="N74" s="301" t="n"/>
      <c r="O74" s="301" t="n"/>
    </row>
    <row r="75" hidden="1" customFormat="1" s="302">
      <c r="C75" s="301" t="n"/>
      <c r="D75" s="301" t="n"/>
      <c r="E75" s="301" t="n"/>
      <c r="F75" s="301" t="n"/>
      <c r="G75" s="303" t="inlineStr">
        <is>
          <t>Seguimiento, Medición, Análisis y Evaluación</t>
        </is>
      </c>
      <c r="H75" s="304" t="n"/>
      <c r="I75" s="304" t="n"/>
      <c r="J75" s="303" t="inlineStr">
        <is>
          <t>Positiva</t>
        </is>
      </c>
      <c r="K75" s="301" t="n"/>
      <c r="L75" s="301" t="n"/>
      <c r="M75" s="301" t="n"/>
      <c r="N75" s="301" t="n"/>
      <c r="O75" s="301" t="n"/>
    </row>
    <row r="76" hidden="1" customFormat="1" s="302">
      <c r="C76" s="301" t="n"/>
      <c r="D76" s="301" t="n"/>
      <c r="E76" s="301" t="n"/>
      <c r="F76" s="301" t="n"/>
      <c r="G76" s="303" t="inlineStr">
        <is>
          <t>Direccionamiento Estratégico</t>
        </is>
      </c>
      <c r="H76" s="304" t="n"/>
      <c r="I76" s="304" t="n"/>
      <c r="J76" s="303" t="inlineStr">
        <is>
          <t>Negativa</t>
        </is>
      </c>
      <c r="K76" s="301" t="n"/>
      <c r="L76" s="301" t="n"/>
      <c r="M76" s="301" t="n"/>
      <c r="N76" s="301" t="n"/>
      <c r="O76" s="301" t="n"/>
    </row>
    <row r="77" hidden="1" customFormat="1" s="302">
      <c r="C77" s="301" t="n"/>
      <c r="D77" s="301" t="n"/>
      <c r="E77" s="301" t="n"/>
      <c r="F77" s="301" t="n"/>
      <c r="G77" s="303" t="inlineStr">
        <is>
          <t>Planeación Institucional</t>
        </is>
      </c>
      <c r="H77" s="304" t="n"/>
      <c r="I77" s="304" t="n"/>
      <c r="J77" s="303" t="inlineStr">
        <is>
          <t>Por Unidad Regional</t>
        </is>
      </c>
      <c r="K77" s="301" t="n"/>
      <c r="L77" s="301" t="n"/>
      <c r="M77" s="301" t="n"/>
      <c r="N77" s="301" t="n"/>
      <c r="O77" s="301" t="n"/>
    </row>
    <row r="78" hidden="1" customFormat="1" s="302">
      <c r="C78" s="301" t="n"/>
      <c r="D78" s="301" t="n"/>
      <c r="E78" s="301" t="n"/>
      <c r="F78" s="301" t="n"/>
      <c r="G78" s="303" t="inlineStr">
        <is>
          <t>Proyectos Especiales y Relaciones Interinstitucionales</t>
        </is>
      </c>
      <c r="H78" s="304" t="n"/>
      <c r="I78" s="304" t="n"/>
      <c r="J78" s="303" t="inlineStr">
        <is>
          <t>Por Facultad</t>
        </is>
      </c>
      <c r="K78" s="301" t="n"/>
      <c r="L78" s="301" t="n"/>
      <c r="M78" s="301" t="n"/>
      <c r="N78" s="301" t="n"/>
      <c r="O78" s="301" t="n"/>
    </row>
    <row r="79" hidden="1" customFormat="1" s="302">
      <c r="C79" s="301" t="n"/>
      <c r="D79" s="301" t="n"/>
      <c r="E79" s="301" t="n"/>
      <c r="F79" s="301" t="n"/>
      <c r="G79" s="303" t="inlineStr">
        <is>
          <t>Sistemas Integrados</t>
        </is>
      </c>
      <c r="H79" s="304" t="n"/>
      <c r="I79" s="304" t="n"/>
      <c r="J79" s="303" t="inlineStr">
        <is>
          <t>Por Programa Académico</t>
        </is>
      </c>
      <c r="K79" s="301" t="n"/>
      <c r="L79" s="301" t="n"/>
      <c r="M79" s="301" t="n"/>
      <c r="N79" s="301" t="n"/>
      <c r="O79" s="301" t="n"/>
    </row>
    <row r="80" hidden="1" customFormat="1" s="302">
      <c r="C80" s="301" t="n"/>
      <c r="D80" s="301" t="n"/>
      <c r="E80" s="301" t="n"/>
      <c r="F80" s="301" t="n"/>
      <c r="G80" s="303" t="inlineStr">
        <is>
          <t>Autoevaluación y Acreditación</t>
        </is>
      </c>
      <c r="H80" s="304" t="n"/>
      <c r="I80" s="304" t="n"/>
      <c r="J80" s="303" t="inlineStr">
        <is>
          <t>Por área</t>
        </is>
      </c>
      <c r="K80" s="301" t="n"/>
      <c r="L80" s="301" t="n"/>
      <c r="M80" s="301" t="n"/>
      <c r="N80" s="301" t="n"/>
      <c r="O80" s="301" t="n"/>
    </row>
    <row r="81" hidden="1" customFormat="1" s="302">
      <c r="C81" s="301" t="n"/>
      <c r="D81" s="301" t="n"/>
      <c r="E81" s="301" t="n"/>
      <c r="F81" s="301" t="n"/>
      <c r="G81" s="303" t="inlineStr">
        <is>
          <t>Comunicaciones</t>
        </is>
      </c>
      <c r="H81" s="304" t="n"/>
      <c r="I81" s="304" t="n"/>
      <c r="J81" s="303" t="inlineStr">
        <is>
          <t>Por Laboratorio</t>
        </is>
      </c>
      <c r="K81" s="301" t="n"/>
      <c r="L81" s="301" t="n"/>
      <c r="M81" s="301" t="n"/>
      <c r="N81" s="301" t="n"/>
      <c r="O81" s="301" t="n"/>
    </row>
    <row r="82" hidden="1" customFormat="1" s="302">
      <c r="C82" s="301" t="n"/>
      <c r="D82" s="301" t="n"/>
      <c r="E82" s="301" t="n"/>
      <c r="F82" s="301" t="n"/>
      <c r="G82" s="303" t="inlineStr">
        <is>
          <t>Formación y Aprendizaje</t>
        </is>
      </c>
      <c r="H82" s="304" t="n"/>
      <c r="I82" s="304" t="n"/>
      <c r="J82" s="303" t="inlineStr">
        <is>
          <t>Otros</t>
        </is>
      </c>
      <c r="K82" s="301" t="n"/>
      <c r="L82" s="301" t="n"/>
      <c r="M82" s="301" t="n"/>
      <c r="N82" s="301" t="n"/>
      <c r="O82" s="301" t="n"/>
    </row>
    <row r="83" hidden="1" customFormat="1" s="302">
      <c r="C83" s="301" t="n"/>
      <c r="D83" s="301" t="n"/>
      <c r="E83" s="301" t="n"/>
      <c r="F83" s="301" t="n"/>
      <c r="G83" s="303" t="inlineStr">
        <is>
          <t>Ciencia, Tecnología e Innovación</t>
        </is>
      </c>
      <c r="H83" s="304" t="n"/>
      <c r="I83" s="304" t="n"/>
      <c r="J83" s="303" t="inlineStr">
        <is>
          <t>No Aplica</t>
        </is>
      </c>
      <c r="K83" s="301" t="n"/>
      <c r="L83" s="301" t="n"/>
      <c r="M83" s="301" t="n"/>
      <c r="N83" s="301" t="n"/>
      <c r="O83" s="301" t="n"/>
    </row>
    <row r="84" hidden="1">
      <c r="G84" s="303" t="inlineStr">
        <is>
          <t>Interacción Social Universitaria</t>
        </is>
      </c>
      <c r="H84" s="304" t="n"/>
      <c r="I84" s="304" t="n"/>
      <c r="J84" s="304" t="n"/>
      <c r="K84" s="301" t="n"/>
      <c r="L84" s="301" t="n"/>
    </row>
    <row r="85" hidden="1">
      <c r="G85" s="303" t="inlineStr">
        <is>
          <t>Bienestar Universitario</t>
        </is>
      </c>
      <c r="H85" s="304" t="n"/>
      <c r="I85" s="304" t="n"/>
      <c r="J85" s="304" t="n"/>
      <c r="K85" s="301" t="n"/>
      <c r="L85" s="301" t="n"/>
    </row>
    <row r="86" hidden="1">
      <c r="G86" s="303" t="inlineStr">
        <is>
          <t>Admisiones y Registro</t>
        </is>
      </c>
      <c r="H86" s="304" t="n"/>
      <c r="I86" s="304" t="n"/>
      <c r="J86" s="304" t="n"/>
      <c r="K86" s="301" t="n"/>
      <c r="L86" s="301" t="n"/>
    </row>
    <row r="87" hidden="1">
      <c r="G87" s="303" t="inlineStr">
        <is>
          <t>Graduados</t>
        </is>
      </c>
      <c r="H87" s="304" t="n"/>
      <c r="I87" s="304" t="n"/>
      <c r="J87" s="304" t="n"/>
      <c r="K87" s="301" t="n"/>
      <c r="L87" s="301" t="n"/>
    </row>
    <row r="88" hidden="1">
      <c r="G88" s="303" t="inlineStr">
        <is>
          <t>Dialogando con el Mundo</t>
        </is>
      </c>
      <c r="H88" s="304" t="n"/>
      <c r="I88" s="304" t="n"/>
      <c r="J88" s="304" t="n"/>
      <c r="K88" s="301" t="n"/>
      <c r="L88" s="301" t="n"/>
    </row>
    <row r="89" hidden="1">
      <c r="G89" s="303" t="inlineStr">
        <is>
          <t>Talento Humano</t>
        </is>
      </c>
      <c r="H89" s="304" t="n"/>
      <c r="I89" s="304" t="n"/>
      <c r="J89" s="304" t="n"/>
      <c r="K89" s="301" t="n"/>
      <c r="L89" s="301" t="n"/>
    </row>
    <row r="90" hidden="1">
      <c r="G90" s="303" t="inlineStr">
        <is>
          <t>Jurídica</t>
        </is>
      </c>
      <c r="H90" s="304" t="n"/>
      <c r="I90" s="304" t="n"/>
      <c r="J90" s="304" t="n"/>
      <c r="K90" s="301" t="n"/>
      <c r="L90" s="301" t="n"/>
    </row>
    <row r="91" hidden="1">
      <c r="G91" s="303" t="inlineStr">
        <is>
          <t>Financiera</t>
        </is>
      </c>
      <c r="H91" s="304" t="n"/>
      <c r="I91" s="304" t="n"/>
      <c r="J91" s="304" t="n"/>
      <c r="K91" s="301" t="n"/>
      <c r="L91" s="301" t="n"/>
    </row>
    <row r="92" hidden="1">
      <c r="G92" s="303" t="inlineStr">
        <is>
          <t>Sistemas y Tecnología</t>
        </is>
      </c>
      <c r="H92" s="304" t="n"/>
      <c r="I92" s="304" t="n"/>
      <c r="J92" s="304" t="n"/>
      <c r="K92" s="301" t="n"/>
      <c r="L92" s="301" t="n"/>
    </row>
    <row r="93" hidden="1">
      <c r="G93" s="303" t="inlineStr">
        <is>
          <t>Bienes y Servicios</t>
        </is>
      </c>
      <c r="H93" s="304" t="n"/>
      <c r="I93" s="304" t="n"/>
      <c r="J93" s="304" t="n"/>
      <c r="K93" s="301" t="n"/>
      <c r="L93" s="301" t="n"/>
    </row>
    <row r="94" hidden="1">
      <c r="G94" s="303" t="inlineStr">
        <is>
          <t>Documental</t>
        </is>
      </c>
      <c r="H94" s="304" t="n"/>
      <c r="I94" s="304" t="n"/>
      <c r="J94" s="304" t="n"/>
    </row>
    <row r="95" hidden="1">
      <c r="G95" s="303" t="inlineStr">
        <is>
          <t>Apoyo Académico</t>
        </is>
      </c>
      <c r="H95" s="304" t="n"/>
      <c r="I95" s="304" t="n"/>
      <c r="J95" s="304" t="n"/>
    </row>
    <row r="96" hidden="1">
      <c r="G96" s="303" t="inlineStr">
        <is>
          <t>Control Interno</t>
        </is>
      </c>
      <c r="H96" s="304" t="n"/>
      <c r="I96" s="304" t="n"/>
      <c r="J96" s="304" t="n"/>
    </row>
    <row r="97" hidden="1">
      <c r="G97" s="303" t="inlineStr">
        <is>
          <t>Control Disciplinario</t>
        </is>
      </c>
      <c r="H97" s="304" t="n"/>
      <c r="I97" s="304" t="n"/>
      <c r="J97" s="304" t="n"/>
    </row>
    <row r="98" hidden="1">
      <c r="G98" s="303" t="inlineStr">
        <is>
          <t>Servicio de Atención al Ciudadano</t>
        </is>
      </c>
      <c r="H98" s="304" t="n"/>
      <c r="I98" s="304" t="n"/>
      <c r="J98" s="304" t="n"/>
    </row>
    <row r="99" hidden="1"/>
    <row r="100" hidden="1"/>
    <row r="101" hidden="1"/>
  </sheetData>
  <sheetProtection selectLockedCells="0" selectUnlockedCells="0" algorithmName="SHA-512" sheet="1" objects="1" insertRows="0" insertHyperlinks="1" autoFilter="1" scenarios="1" formatColumns="0" deleteColumns="1" insertColumns="1" pivotTables="1" deleteRows="0" formatCells="0" saltValue="EMcJCNxJPRLbL3NTW0gwmg==" formatRows="0" sort="1" spinCount="100000" hashValue="dEyvyjPeedT4X3CbjAi5TJrIlEIl3qqATvjT6GuEV46mgJueZGX+b3988p97xyda10B914LVooF04ilaA7NNpA=="/>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3937007874015748" right="0.3937007874015748" top="0.3937007874015748" bottom="0.3937007874015748" header="0.3937007874015748" footer="0.3937007874015748"/>
  <pageSetup orientation="portrait" scale="26"/>
  <rowBreaks count="1" manualBreakCount="1">
    <brk id="63" min="0" max="15" man="1"/>
  </rowBreaks>
  <drawing xmlns:r="http://schemas.openxmlformats.org/officeDocument/2006/relationships" r:id="rId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2026-08-04T19:07:00Z</dcterms:modified>
  <cp:lastModifiedBy>YENIFER ALEJANDRA PANQUEVA PAEZ</cp:lastModifiedBy>
  <cp:lastPrinted>2026-06-05T13:19:03Z</cp:lastPrinted>
</cp:coreProperties>
</file>