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4.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5.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codeName="{26A90621-87C4-6C01-FD6A-EE6E7C140903}"/>
  <workbookPr updateLinks="never" codeName="ThisWorkbook"/>
  <mc:AlternateContent xmlns:mc="http://schemas.openxmlformats.org/markup-compatibility/2006">
    <mc:Choice Requires="x15">
      <x15ac:absPath xmlns:x15ac="http://schemas.microsoft.com/office/spreadsheetml/2010/11/ac" url="C:\Users\PAOAN\Documents\2026\INDICADORES\ISU\"/>
    </mc:Choice>
  </mc:AlternateContent>
  <xr:revisionPtr revIDLastSave="0" documentId="13_ncr:1_{23141877-70E1-493C-ACA6-45D4703ECF70}" xr6:coauthVersionLast="47" xr6:coauthVersionMax="47" xr10:uidLastSave="{00000000-0000-0000-0000-000000000000}"/>
  <bookViews>
    <workbookView xWindow="-108" yWindow="-108" windowWidth="23256" windowHeight="12456" tabRatio="718" xr2:uid="{00000000-000D-0000-FFFF-FFFF00000000}"/>
  </bookViews>
  <sheets>
    <sheet name="MATRIZ DE INDICADORES " sheetId="68" r:id="rId1"/>
    <sheet name="----1" sheetId="9" state="hidden" r:id="rId2"/>
    <sheet name="----2" sheetId="5" state="hidden" r:id="rId3"/>
    <sheet name="MIU-1" sheetId="62" r:id="rId4"/>
    <sheet name="MIU-2" sheetId="63" state="hidden" r:id="rId5"/>
    <sheet name="MIU-3" sheetId="64" state="hidden" r:id="rId6"/>
    <sheet name="MIU-4" sheetId="65" r:id="rId7"/>
    <sheet name="MIU-6 en construcción" sheetId="66" state="hidden" r:id="rId8"/>
    <sheet name="MIU-5 " sheetId="69" r:id="rId9"/>
    <sheet name="ACTUALIZACIONES " sheetId="70" r:id="rId10"/>
    <sheet name="ITEM" sheetId="50" state="hidden" r:id="rId11"/>
  </sheets>
  <externalReferences>
    <externalReference r:id="rId12"/>
    <externalReference r:id="rId13"/>
  </externalReferences>
  <definedNames>
    <definedName name="_xlnm._FilterDatabase" localSheetId="0" hidden="1">'MATRIZ DE INDICADORES '!$B$12:$U$12</definedName>
    <definedName name="AAA_1">#REF!</definedName>
    <definedName name="_xlnm.Print_Area" localSheetId="9">'ACTUALIZACIONES '!$A$1:$F$31</definedName>
    <definedName name="_xlnm.Print_Area" localSheetId="0">'MATRIZ DE INDICADORES '!$A$1:$V$54</definedName>
    <definedName name="MFA_8" localSheetId="9">'MATRIZ DE INDICADORES '!#REF!</definedName>
    <definedName name="MFA_8" localSheetId="0">'MATRIZ DE INDICADORES '!#REF!</definedName>
    <definedName name="MFA_8" localSheetId="3">#REF!</definedName>
    <definedName name="MFA_8" localSheetId="4">#REF!</definedName>
    <definedName name="MFA_8" localSheetId="5">#REF!</definedName>
    <definedName name="MFA_8" localSheetId="6">#REF!</definedName>
    <definedName name="MFA_8" localSheetId="8">#REF!</definedName>
    <definedName name="MFA_8" localSheetId="7">#REF!</definedName>
    <definedName name="MFA_8">#REF!</definedName>
    <definedName name="OLE_LINK1" localSheetId="9">'ACTUALIZACIONES '!#REF!</definedName>
    <definedName name="Z_34CE63CC_8C1B_460F_A260_1A12A31AF742_.wvu.FilterData" localSheetId="0" hidden="1">'MATRIZ DE INDICADORES '!$D$12:$V$12</definedName>
    <definedName name="Z_E72066E1_2E2A_4698_9EFF_16A0125F33B6_.wvu.FilterData" localSheetId="0" hidden="1">'MATRIZ DE INDICADORES '!$D$12:$V$12</definedName>
  </definedNames>
  <calcPr calcId="191029"/>
  <customWorkbookViews>
    <customWorkbookView name="JAIME ELDER ACOSTA RAMIREZ - Vista personalizada" guid="{E72066E1-2E2A-4698-9EFF-16A0125F33B6}" mergeInterval="0" personalView="1" maximized="1" xWindow="-8" yWindow="-8" windowWidth="1382" windowHeight="744" activeSheetId="46"/>
    <customWorkbookView name="HERNAN DARIO GONZALEZ MOLINA - Vista personalizada" guid="{34CE63CC-8C1B-460F-A260-1A12A31AF7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2" i="69" l="1"/>
  <c r="J45" i="69" l="1"/>
  <c r="D49" i="69"/>
  <c r="E49" i="69"/>
  <c r="F49" i="69"/>
  <c r="G49" i="69"/>
  <c r="H49" i="69"/>
  <c r="I49" i="69"/>
  <c r="J49" i="69"/>
  <c r="K49" i="69"/>
  <c r="L49" i="69"/>
  <c r="M49" i="69"/>
  <c r="N49" i="69"/>
  <c r="O49" i="69"/>
  <c r="C50" i="69"/>
  <c r="C51" i="69"/>
  <c r="E52" i="69"/>
  <c r="P52" i="69" s="1"/>
  <c r="S28" i="68" s="1"/>
  <c r="T28" i="68" s="1"/>
  <c r="H52" i="69"/>
  <c r="I52" i="69"/>
  <c r="J52" i="69"/>
  <c r="K52" i="69"/>
  <c r="L52" i="69"/>
  <c r="M52" i="69"/>
  <c r="N52" i="69"/>
  <c r="O52" i="69"/>
  <c r="D53" i="69"/>
  <c r="E53" i="69"/>
  <c r="F53" i="69"/>
  <c r="G53" i="69"/>
  <c r="H53" i="69"/>
  <c r="I53" i="69"/>
  <c r="J53" i="69"/>
  <c r="K53" i="69"/>
  <c r="L53" i="69"/>
  <c r="M53" i="69"/>
  <c r="N53" i="69"/>
  <c r="O53" i="69"/>
  <c r="O49" i="66" l="1"/>
  <c r="N49" i="66"/>
  <c r="M49" i="66"/>
  <c r="L49" i="66"/>
  <c r="K49" i="66"/>
  <c r="J49" i="66"/>
  <c r="I49" i="66"/>
  <c r="H49" i="66"/>
  <c r="G49" i="66"/>
  <c r="F49" i="66"/>
  <c r="E49" i="66"/>
  <c r="D49" i="66"/>
  <c r="O48" i="66"/>
  <c r="N48" i="66"/>
  <c r="M48" i="66"/>
  <c r="L48" i="66"/>
  <c r="K48" i="66"/>
  <c r="J48" i="66"/>
  <c r="I48" i="66"/>
  <c r="H48" i="66"/>
  <c r="G48" i="66"/>
  <c r="F48" i="66"/>
  <c r="E48" i="66"/>
  <c r="D48" i="66"/>
  <c r="C47" i="66"/>
  <c r="C46" i="66"/>
  <c r="O45" i="66"/>
  <c r="N45" i="66"/>
  <c r="M45" i="66"/>
  <c r="L45" i="66"/>
  <c r="K45" i="66"/>
  <c r="J45" i="66"/>
  <c r="I45" i="66"/>
  <c r="H45" i="66"/>
  <c r="G45" i="66"/>
  <c r="F45" i="66"/>
  <c r="E45" i="66"/>
  <c r="D45" i="66"/>
  <c r="J41" i="66"/>
  <c r="D48" i="65" l="1"/>
  <c r="D47" i="62" l="1"/>
  <c r="J42" i="63" l="1"/>
  <c r="O49" i="65" l="1"/>
  <c r="N49" i="65"/>
  <c r="M49" i="65"/>
  <c r="L49" i="65"/>
  <c r="K49" i="65"/>
  <c r="J49" i="65"/>
  <c r="I49" i="65"/>
  <c r="H49" i="65"/>
  <c r="G49" i="65"/>
  <c r="F49" i="65"/>
  <c r="E49" i="65"/>
  <c r="D49" i="65"/>
  <c r="O48" i="65"/>
  <c r="N48" i="65"/>
  <c r="M48" i="65"/>
  <c r="L48" i="65"/>
  <c r="K48" i="65"/>
  <c r="J48" i="65"/>
  <c r="I48" i="65"/>
  <c r="H48" i="65"/>
  <c r="G48" i="65"/>
  <c r="E48" i="65"/>
  <c r="P48" i="65" s="1"/>
  <c r="S33" i="68" s="1"/>
  <c r="T33" i="68" s="1"/>
  <c r="C47" i="65"/>
  <c r="C46" i="65"/>
  <c r="O45" i="65"/>
  <c r="N45" i="65"/>
  <c r="M45" i="65"/>
  <c r="L45" i="65"/>
  <c r="K45" i="65"/>
  <c r="J45" i="65"/>
  <c r="I45" i="65"/>
  <c r="H45" i="65"/>
  <c r="G45" i="65"/>
  <c r="F45" i="65"/>
  <c r="E45" i="65"/>
  <c r="D45" i="65"/>
  <c r="J41" i="65"/>
  <c r="O49" i="64"/>
  <c r="N49" i="64"/>
  <c r="M49" i="64"/>
  <c r="L49" i="64"/>
  <c r="K49" i="64"/>
  <c r="J49" i="64"/>
  <c r="I49" i="64"/>
  <c r="H49" i="64"/>
  <c r="G49" i="64"/>
  <c r="F49" i="64"/>
  <c r="E49" i="64"/>
  <c r="D49" i="64"/>
  <c r="O48" i="64"/>
  <c r="N48" i="64"/>
  <c r="M48" i="64"/>
  <c r="L48" i="64"/>
  <c r="K48" i="64"/>
  <c r="J48" i="64"/>
  <c r="I48" i="64"/>
  <c r="H48" i="64"/>
  <c r="G48" i="64"/>
  <c r="E48" i="64"/>
  <c r="S23" i="68" s="1"/>
  <c r="D48" i="64"/>
  <c r="C47" i="64"/>
  <c r="C46" i="64"/>
  <c r="O45" i="64"/>
  <c r="N45" i="64"/>
  <c r="M45" i="64"/>
  <c r="L45" i="64"/>
  <c r="K45" i="64"/>
  <c r="J45" i="64"/>
  <c r="I45" i="64"/>
  <c r="H45" i="64"/>
  <c r="G45" i="64"/>
  <c r="F45" i="64"/>
  <c r="E45" i="64"/>
  <c r="D45" i="64"/>
  <c r="J41" i="64"/>
  <c r="O50" i="63"/>
  <c r="N50" i="63"/>
  <c r="M50" i="63"/>
  <c r="L50" i="63"/>
  <c r="K50" i="63"/>
  <c r="J50" i="63"/>
  <c r="I50" i="63"/>
  <c r="H50" i="63"/>
  <c r="G50" i="63"/>
  <c r="F50" i="63"/>
  <c r="E50" i="63"/>
  <c r="D50" i="63"/>
  <c r="O49" i="63"/>
  <c r="N49" i="63"/>
  <c r="M49" i="63"/>
  <c r="L49" i="63"/>
  <c r="K49" i="63"/>
  <c r="J49" i="63"/>
  <c r="I49" i="63"/>
  <c r="H49" i="63"/>
  <c r="G49" i="63"/>
  <c r="E49" i="63"/>
  <c r="S19" i="68" s="1"/>
  <c r="D49" i="63"/>
  <c r="C48" i="63"/>
  <c r="C47" i="63"/>
  <c r="O46" i="63"/>
  <c r="N46" i="63"/>
  <c r="M46" i="63"/>
  <c r="L46" i="63"/>
  <c r="K46" i="63"/>
  <c r="J46" i="63"/>
  <c r="I46" i="63"/>
  <c r="H46" i="63"/>
  <c r="G46" i="63"/>
  <c r="F46" i="63"/>
  <c r="E46" i="63"/>
  <c r="D46" i="63"/>
  <c r="O48" i="62"/>
  <c r="N48" i="62"/>
  <c r="M48" i="62"/>
  <c r="L48" i="62"/>
  <c r="K48" i="62"/>
  <c r="J48" i="62"/>
  <c r="I48" i="62"/>
  <c r="H48" i="62"/>
  <c r="G48" i="62"/>
  <c r="F48" i="62"/>
  <c r="E48" i="62"/>
  <c r="D48" i="62"/>
  <c r="O47" i="62"/>
  <c r="N47" i="62"/>
  <c r="M47" i="62"/>
  <c r="L47" i="62"/>
  <c r="K47" i="62"/>
  <c r="J47" i="62"/>
  <c r="I47" i="62"/>
  <c r="H47" i="62"/>
  <c r="G47" i="62"/>
  <c r="E47" i="62"/>
  <c r="P47" i="62" s="1"/>
  <c r="S14" i="68" s="1"/>
  <c r="T14" i="68" s="1"/>
  <c r="C46" i="62"/>
  <c r="C45" i="62"/>
  <c r="O44" i="62"/>
  <c r="N44" i="62"/>
  <c r="M44" i="62"/>
  <c r="L44" i="62"/>
  <c r="K44" i="62"/>
  <c r="J44" i="62"/>
  <c r="I44" i="62"/>
  <c r="H44" i="62"/>
  <c r="G44" i="62"/>
  <c r="F44" i="62"/>
  <c r="E44" i="62"/>
  <c r="D44" i="62"/>
  <c r="J40" i="62"/>
  <c r="D46" i="5" l="1"/>
  <c r="D46" i="9"/>
  <c r="J42" i="5" l="1"/>
  <c r="J42" i="9"/>
  <c r="D50" i="9" l="1"/>
  <c r="E50" i="9" s="1"/>
  <c r="F50" i="9" s="1"/>
  <c r="G50" i="9" s="1"/>
  <c r="H50" i="9" s="1"/>
  <c r="I50" i="9" s="1"/>
  <c r="J50" i="9" s="1"/>
  <c r="K50" i="9" s="1"/>
  <c r="L50" i="9" s="1"/>
  <c r="M50" i="9" s="1"/>
  <c r="N50" i="9" s="1"/>
  <c r="O50" i="9" s="1"/>
  <c r="O49" i="9"/>
  <c r="N49" i="9"/>
  <c r="M49" i="9"/>
  <c r="L49" i="9"/>
  <c r="K49" i="9"/>
  <c r="J49" i="9"/>
  <c r="I49" i="9"/>
  <c r="H49" i="9"/>
  <c r="G49" i="9"/>
  <c r="F49" i="9"/>
  <c r="E49" i="9"/>
  <c r="D49" i="9"/>
  <c r="C48" i="9"/>
  <c r="C47" i="9"/>
  <c r="O46" i="9"/>
  <c r="N46" i="9"/>
  <c r="M46" i="9"/>
  <c r="L46" i="9"/>
  <c r="K46" i="9"/>
  <c r="J46" i="9"/>
  <c r="I46" i="9"/>
  <c r="H46" i="9"/>
  <c r="G46" i="9"/>
  <c r="F46" i="9"/>
  <c r="E46" i="9"/>
  <c r="O50" i="5"/>
  <c r="N50" i="5"/>
  <c r="M50" i="5"/>
  <c r="L50" i="5"/>
  <c r="K50" i="5"/>
  <c r="J50" i="5"/>
  <c r="I50" i="5"/>
  <c r="H50" i="5"/>
  <c r="F50" i="5"/>
  <c r="G50" i="5" s="1"/>
  <c r="D50" i="5"/>
  <c r="E50" i="5"/>
  <c r="O49" i="5"/>
  <c r="N49" i="5"/>
  <c r="M49" i="5"/>
  <c r="L49" i="5"/>
  <c r="K49" i="5"/>
  <c r="J49" i="5"/>
  <c r="I49" i="5"/>
  <c r="H49" i="5"/>
  <c r="G49" i="5"/>
  <c r="F49" i="5"/>
  <c r="E49" i="5"/>
  <c r="D49" i="5"/>
  <c r="C48" i="5"/>
  <c r="C47" i="5"/>
  <c r="O46" i="5"/>
  <c r="N46" i="5"/>
  <c r="M46" i="5"/>
  <c r="L46" i="5"/>
  <c r="K46" i="5"/>
  <c r="J46" i="5"/>
  <c r="I46" i="5"/>
  <c r="H46" i="5"/>
  <c r="G46" i="5"/>
  <c r="F46" i="5"/>
  <c r="E4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1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2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6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7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8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<sst xmlns="http://schemas.openxmlformats.org/spreadsheetml/2006/main" count="1033" uniqueCount="300">
  <si>
    <t>NOMBRE DEL INDICADOR</t>
  </si>
  <si>
    <t>1. COMPORTAMIENTO DE INDICADOR</t>
  </si>
  <si>
    <t>FORMULA</t>
  </si>
  <si>
    <t>FRECUENCIA DE LA MEDICIÓN</t>
  </si>
  <si>
    <t>RESULTADOS</t>
  </si>
  <si>
    <t xml:space="preserve">RESPONSABLE </t>
  </si>
  <si>
    <t>MES</t>
  </si>
  <si>
    <t>PERIODO DE EVALUACIÓN</t>
  </si>
  <si>
    <t xml:space="preserve">VALOR </t>
  </si>
  <si>
    <t>MACROPROCESO</t>
  </si>
  <si>
    <t>ORIGEN DE DATOS</t>
  </si>
  <si>
    <t>MENSUAL</t>
  </si>
  <si>
    <t>TRIMESTRAL</t>
  </si>
  <si>
    <t>SEMESTRAL</t>
  </si>
  <si>
    <t>ANUAL</t>
  </si>
  <si>
    <t>FRECUENCIA DE RESULTADO</t>
  </si>
  <si>
    <t>PORCENTAJE</t>
  </si>
  <si>
    <t>NÚMERO</t>
  </si>
  <si>
    <t>FICHA DE INDICADOR</t>
  </si>
  <si>
    <t>RESPONSABLE DE MEDICIÓN</t>
  </si>
  <si>
    <t>META PONDERADA</t>
  </si>
  <si>
    <t>ANÁLISIS DE DATOS</t>
  </si>
  <si>
    <t>NUMERADOR</t>
  </si>
  <si>
    <t>DENOMINADOR</t>
  </si>
  <si>
    <t>OBJETIVOS DE CALIDAD</t>
  </si>
  <si>
    <t>NOMBRE INDICADOR</t>
  </si>
  <si>
    <t>META ANUAL</t>
  </si>
  <si>
    <t xml:space="preserve">RESULTADO </t>
  </si>
  <si>
    <t>PÁGINA: 1 de 1</t>
  </si>
  <si>
    <t>PROCESO GESTIÓN</t>
  </si>
  <si>
    <t>MATRIZ DE MEDICIÓN Y SEGUIMIENTO A LOS PROCESOS DE GESTIÓN</t>
  </si>
  <si>
    <t xml:space="preserve">      REGRESAR</t>
  </si>
  <si>
    <t>ACCIÓN FORMULADA</t>
  </si>
  <si>
    <t>FRENTES DEL PLAN ESTRATÉGICO</t>
  </si>
  <si>
    <t>LINEAMIENTOS DE LA POLÍTICA DE CALIDAD</t>
  </si>
  <si>
    <t>FÓRMULA</t>
  </si>
  <si>
    <t>TIPO DE INDICADOR</t>
  </si>
  <si>
    <t>FECHA DE ACTUALIZACIÓN:</t>
  </si>
  <si>
    <t>AÑO</t>
  </si>
  <si>
    <t>DÍA</t>
  </si>
  <si>
    <t>ALINEACIÓN DE LOS INDICADORES CON LOS DOCUMENTOS ESTRATÉGICOS Y LOS OBJETIVOS DE CALIDAD</t>
  </si>
  <si>
    <t>MACROPROCESO ESTRATÉGICO</t>
  </si>
  <si>
    <t>PROCESO GESTIÓN SISTEMAS INTEGRADOS</t>
  </si>
  <si>
    <t>CÓDIGO: ESGr027</t>
  </si>
  <si>
    <t>FECHA</t>
  </si>
  <si>
    <t>DESCRIPCIÓN DE LA ACTUALIZACIÓN</t>
  </si>
  <si>
    <t>RESPONSABLE</t>
  </si>
  <si>
    <t>CARGO</t>
  </si>
  <si>
    <t>¿QUÉ RECURSOS SE REQUIEREN?</t>
  </si>
  <si>
    <t>¿CUÁNDO FINALIZARÁ?</t>
  </si>
  <si>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</si>
  <si>
    <t>ACCIÓN FORMULADA
Reformular la meta para el próximo año dependiendo de los recursos asignados.</t>
  </si>
  <si>
    <t>ACCESO</t>
  </si>
  <si>
    <t>VERSIÓN: 7</t>
  </si>
  <si>
    <t>TENDENCIA</t>
  </si>
  <si>
    <t>ESCALA</t>
  </si>
  <si>
    <t>Deficiente</t>
  </si>
  <si>
    <t>Aceptable</t>
  </si>
  <si>
    <t>Bueno</t>
  </si>
  <si>
    <t>Excelente</t>
  </si>
  <si>
    <t>NIVEL DE SEGREGACIÓN *</t>
  </si>
  <si>
    <t>RESULTADO</t>
  </si>
  <si>
    <t>UNIDAD SEGREGADA (Ej. Facultad, Programa Académico, Área)</t>
  </si>
  <si>
    <t>ANALISIS DE DATOS SEGREGADO</t>
  </si>
  <si>
    <t>UNIDAD DE MEDIDA</t>
  </si>
  <si>
    <t>Eficacia</t>
  </si>
  <si>
    <t>Eficiencia</t>
  </si>
  <si>
    <t>Acreditación</t>
  </si>
  <si>
    <t xml:space="preserve">CLASIFICACIÓN DE LA MEDICIÓN </t>
  </si>
  <si>
    <t>CLASIFICACIÓN DE LA MEDICIÓN</t>
  </si>
  <si>
    <t>Positiva</t>
  </si>
  <si>
    <t>Negativa</t>
  </si>
  <si>
    <t>Por Unidad Regional</t>
  </si>
  <si>
    <t>Por Facultad</t>
  </si>
  <si>
    <t>Por Programa Académico</t>
  </si>
  <si>
    <t>Por área</t>
  </si>
  <si>
    <t>Por Laboratorio</t>
  </si>
  <si>
    <t>No Aplica</t>
  </si>
  <si>
    <t>ORIGEN DE DATOS NUMERADOR</t>
  </si>
  <si>
    <t>ORIGEN DE DATOS DENOMINADOR</t>
  </si>
  <si>
    <t>NIVEL OBTENIDO</t>
  </si>
  <si>
    <t>Otros</t>
  </si>
  <si>
    <t>VIGENCIA: 2020-03-31</t>
  </si>
  <si>
    <t>Estratégico</t>
  </si>
  <si>
    <t>Misional</t>
  </si>
  <si>
    <t>Apoyo</t>
  </si>
  <si>
    <t>Seguimiento, Medición, Análisis y Evaluación</t>
  </si>
  <si>
    <t>Direccionamiento Estratégico</t>
  </si>
  <si>
    <t>Planeación Institucional</t>
  </si>
  <si>
    <t>Proyectos Especiales y Relaciones Interinstitucionales</t>
  </si>
  <si>
    <t>Sistemas Integrados</t>
  </si>
  <si>
    <t>Autoevaluación y Acreditación</t>
  </si>
  <si>
    <t>Comunicaciones</t>
  </si>
  <si>
    <t>Formación y Aprendizaje</t>
  </si>
  <si>
    <t>Ciencia, Tecnología e Innovación</t>
  </si>
  <si>
    <t>Interacción Social Universitaria</t>
  </si>
  <si>
    <t>Bienestar Universitario</t>
  </si>
  <si>
    <t>Admisiones y Registro</t>
  </si>
  <si>
    <t>Graduados</t>
  </si>
  <si>
    <t>Dialogando con el Mundo</t>
  </si>
  <si>
    <t>Talento Humano</t>
  </si>
  <si>
    <t>Jurídica</t>
  </si>
  <si>
    <t>Financiera</t>
  </si>
  <si>
    <t>Sistemas y Tecnología</t>
  </si>
  <si>
    <t>Bienes y Servicios</t>
  </si>
  <si>
    <t>Documental</t>
  </si>
  <si>
    <t>Apoyo Académico</t>
  </si>
  <si>
    <t>Control Interno</t>
  </si>
  <si>
    <t>Control Disciplinario</t>
  </si>
  <si>
    <t>Servicio de Atención al Ciudadano</t>
  </si>
  <si>
    <t>Porcentual</t>
  </si>
  <si>
    <t>(# Evaluaciones Calificadas ≥ 4) * 100</t>
  </si>
  <si>
    <t># Total Evaluaciones</t>
  </si>
  <si>
    <t>0 - 59,9%</t>
  </si>
  <si>
    <t>Evaluación de las actividades de Proyección Social</t>
  </si>
  <si>
    <t>Coordinador de Calidad</t>
  </si>
  <si>
    <r>
      <rPr>
        <b/>
        <sz val="11"/>
        <color theme="1"/>
        <rFont val="Arial"/>
        <family val="2"/>
      </rPr>
      <t>ABS</t>
    </r>
    <r>
      <rPr>
        <sz val="11"/>
        <color theme="1"/>
        <rFont val="Arial"/>
        <family val="2"/>
      </rPr>
      <t xml:space="preserve">
Se agregan dos nuevos indicadores para Acreditación "Mantenimiento a infraestructura de espacios académicos" y "Renovación y actualización de obras con enfoque inclusivo"</t>
    </r>
  </si>
  <si>
    <r>
      <rPr>
        <b/>
        <sz val="11"/>
        <color theme="1"/>
        <rFont val="Arial"/>
        <family val="2"/>
      </rPr>
      <t>MBU</t>
    </r>
    <r>
      <rPr>
        <sz val="11"/>
        <color theme="1"/>
        <rFont val="Arial"/>
        <family val="2"/>
      </rPr>
      <t xml:space="preserve">
Se agrega un nuevo indicador para Acreditación "Participación de la Comunidad Universitaria" </t>
    </r>
  </si>
  <si>
    <r>
      <rPr>
        <b/>
        <sz val="11"/>
        <color theme="1"/>
        <rFont val="Arial"/>
        <family val="2"/>
      </rPr>
      <t>MIU</t>
    </r>
    <r>
      <rPr>
        <sz val="11"/>
        <color theme="1"/>
        <rFont val="Arial"/>
        <family val="2"/>
      </rPr>
      <t xml:space="preserve">
Se agrega un nuevo indicador para Acreditación "Vinculación efectiva con la comunidad y el sector productivo" </t>
    </r>
  </si>
  <si>
    <t>Jaime Elder Acosta Ramírez</t>
  </si>
  <si>
    <t>Semestral</t>
  </si>
  <si>
    <t>(# Evaluaciones Calificadas ≥ 4) * 100 / Total Evaluaciones</t>
  </si>
  <si>
    <t>Interacción Universitaria</t>
  </si>
  <si>
    <t>MIUr015 de los eventos realizados en el semestre</t>
  </si>
  <si>
    <t>Total MIUr015 recibidos</t>
  </si>
  <si>
    <t>MIUr037 cuyas calificaciones sean superiores a 4</t>
  </si>
  <si>
    <t>Total MIUr037 recibidos</t>
  </si>
  <si>
    <t>MIU-1</t>
  </si>
  <si>
    <t>MIU-2</t>
  </si>
  <si>
    <t>MIU-3</t>
  </si>
  <si>
    <t>MIU-4</t>
  </si>
  <si>
    <t>ANÁLISIS DE DATOS SEGREGADO</t>
  </si>
  <si>
    <t>MIUr065 cuyas calificaciones sean superiores a 4</t>
  </si>
  <si>
    <t>Total MIUr065 recibidos</t>
  </si>
  <si>
    <t>90% - 95%</t>
  </si>
  <si>
    <t>96% - 100%</t>
  </si>
  <si>
    <t>60% - 89%</t>
  </si>
  <si>
    <t>Dirección de Interacción Universitaria</t>
  </si>
  <si>
    <t>Promover una misión trascendente y de impacto a través del fortalecimiento de los resultados planteados por la Universidad de Cundinamarca en sus funciones sustantivas.</t>
  </si>
  <si>
    <t>La Universidad de Cundinamarca se compromete con el cumplimiento de requisitos y la satisfacción de las necesidades y expectativas de la comunidad universitaria a través de la adopción del campo multidimensional de aprendizaje, que consolida una misión trascendente y de impacto desde sus funciones sustantivas</t>
  </si>
  <si>
    <t>Se incrementa la meta del indicador MIU-1 "Evaluación de las actividades desarrolladas - Educación Continuada" de 80% a 85% para la vigencia 2022.
Se incrementa la meta del indicador MIU-4 "Evaluación de las actividades de Proyección Social" de 80% a 90% para la vigencia 2022.</t>
  </si>
  <si>
    <t>Aura Esther Álvarez Lara</t>
  </si>
  <si>
    <t>Directora de Interacción Social Universitaria (F.A)</t>
  </si>
  <si>
    <t>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</si>
  <si>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</si>
  <si>
    <t>Satisfacción del usuario del servicio de la Educación Continuada</t>
  </si>
  <si>
    <t>Satifacción del estudiante frente al despempeño en la práctica de pasantía</t>
  </si>
  <si>
    <t>Directora de Interacción Social Universitaria</t>
  </si>
  <si>
    <t>Satisfacción de la Institución o Empresa hacia el desempeño de la práctica o pasantía</t>
  </si>
  <si>
    <t>Satisfacción de los beneficiarios de los proyectos por Interacción Social</t>
  </si>
  <si>
    <t>60% - 79,9%</t>
  </si>
  <si>
    <t>95% - 100%</t>
  </si>
  <si>
    <t>80% - 94,9%</t>
  </si>
  <si>
    <t>60% - 89,9%</t>
  </si>
  <si>
    <t>90% - 94,9%</t>
  </si>
  <si>
    <t>60% - 74,9%</t>
  </si>
  <si>
    <t>75% - 84,9%</t>
  </si>
  <si>
    <t>85% - 100%</t>
  </si>
  <si>
    <t>60% - 80,9%</t>
  </si>
  <si>
    <t>81% - 89,9%</t>
  </si>
  <si>
    <r>
      <t xml:space="preserve">De conformidad con la decisión tomada en sesión extraordinaria del Comité SAC del 04 de julio de 2023, "Los miembros del Comité SAC aprobaron por unanimidad, transferir del proceso Formación y Aprendizaje al proceso de Interacción Social Universitaria el indicador:  MFA-17 - </t>
    </r>
    <r>
      <rPr>
        <b/>
        <sz val="11"/>
        <color theme="1"/>
        <rFont val="Arial"/>
        <family val="2"/>
      </rPr>
      <t>"Vinculación efectiva con la comunidad y el sector productivo"</t>
    </r>
    <r>
      <rPr>
        <sz val="11"/>
        <color theme="1"/>
        <rFont val="Arial"/>
        <family val="2"/>
      </rPr>
      <t xml:space="preserve">. Para ISU queda nombrado el indicador como </t>
    </r>
    <r>
      <rPr>
        <b/>
        <sz val="11"/>
        <color theme="1"/>
        <rFont val="Arial"/>
        <family val="2"/>
      </rPr>
      <t>MIU-5</t>
    </r>
    <r>
      <rPr>
        <sz val="11"/>
        <color theme="1"/>
        <rFont val="Arial"/>
        <family val="2"/>
      </rPr>
      <t>.</t>
    </r>
  </si>
  <si>
    <t>Documento controlado por el Sistema de Gestión de la Calidad
Asegúrese que corresponde a la última versión consultando el Portal Institucional</t>
  </si>
  <si>
    <t xml:space="preserve">Diagonal 18 No. 20-29 Fusagasugá – Cundinamarca
Teléfono (601)  8281483 Línea Gratuita 018000180414
www.ucundinamarca.edu.co   E-mail:  info@ucundinamarca.edu.co
NIT: 890.680.062-2                                                                             </t>
  </si>
  <si>
    <t>EVIDENCIA</t>
  </si>
  <si>
    <t>FECHA EJECUCIÓN DE ACTIVIDADES</t>
  </si>
  <si>
    <t>RESPONSABLE DE LA ACTIVIDAD</t>
  </si>
  <si>
    <t>META</t>
  </si>
  <si>
    <t>OBJETIVOS ESPECÍFICOS</t>
  </si>
  <si>
    <t>VIGENCIA: 2023-07-28</t>
  </si>
  <si>
    <t>VERSIÓN: 8</t>
  </si>
  <si>
    <t>PROCESO GESTIÓN SISTEMAS INTEGRADOS - CALIDAD</t>
  </si>
  <si>
    <t>Dirección Administrativa</t>
  </si>
  <si>
    <t>Posgrados</t>
  </si>
  <si>
    <t>Facultad de Ciencias de la Salud</t>
  </si>
  <si>
    <t>Facultad de Ingeniería</t>
  </si>
  <si>
    <t>Facultad de Educación</t>
  </si>
  <si>
    <t>Facultad Ciencias del Deporte</t>
  </si>
  <si>
    <t>Facultad de Ciencias Agropecuarias</t>
  </si>
  <si>
    <t xml:space="preserve">Convenios vigentes </t>
  </si>
  <si>
    <t>Prácticas y pasantías realizadas en organizaciones con convenio</t>
  </si>
  <si>
    <t>80% - 100%</t>
  </si>
  <si>
    <t>70% - 79,9%</t>
  </si>
  <si>
    <t>60% - 69,9%</t>
  </si>
  <si>
    <t>(# total de convenios vigentes)</t>
  </si>
  <si>
    <t># convenios en uso *100</t>
  </si>
  <si>
    <t>Vinculación efectiva con la comunidad y el sector productivo</t>
  </si>
  <si>
    <t>#convenios en uso * 100 / # total de convenios vigentes</t>
  </si>
  <si>
    <t>CONTROL DE ACTUALIZACIONES</t>
  </si>
  <si>
    <t>MIU-5'</t>
  </si>
  <si>
    <t>PÁGINA: 1 de 7</t>
  </si>
  <si>
    <t>PÁGINA: 2 de 7</t>
  </si>
  <si>
    <t>PÁGINA: 3 de 7</t>
  </si>
  <si>
    <t>PÁGINA: 4 de 7</t>
  </si>
  <si>
    <t>PÁGINA: 5 de 7</t>
  </si>
  <si>
    <t>PÁGINA: 6 de 7</t>
  </si>
  <si>
    <t>PÁGINA: 7 de 7</t>
  </si>
  <si>
    <t>Incrementar al 85% el resultado del indicador de satisfacción de los estudiantes frente al desempeño en la práctica de pasantías durante el 2023</t>
  </si>
  <si>
    <t>Incrementar al 95% el resultado del indicador de satisfacción de las Instituciones o Empresas hacia el desempeño de la práctica o pasantía durante el 2023</t>
  </si>
  <si>
    <t>Dirección de Interacción Social Universitaria</t>
  </si>
  <si>
    <t>Equipos de computo, herramientas ofimáticas, recurso humano, información documentada</t>
  </si>
  <si>
    <t>Consolidar listado de inscritos para envío al docente responsable de la actividad</t>
  </si>
  <si>
    <t>Información documentada, recurso humano, herramientas ofimáticas</t>
  </si>
  <si>
    <t>Correo electrónico</t>
  </si>
  <si>
    <t>Implementar procedimiento establecidos en el proceso MIUP05 - Educación Continuada</t>
  </si>
  <si>
    <t>Recurso Humano, Información documentada, Aplicativo de Planes de Mejoramiento (tecnológico)</t>
  </si>
  <si>
    <t>Evaluar mediante el indicador establecido</t>
  </si>
  <si>
    <t>Recurso Humano, Información documentada</t>
  </si>
  <si>
    <t>Semestral 2023</t>
  </si>
  <si>
    <t>Reporte del indicador - Ficha técnica</t>
  </si>
  <si>
    <t xml:space="preserve">Suscribir convenio y/o acuerdos de voluntades </t>
  </si>
  <si>
    <t>Dirección de Interacción Social Universitaria -Dirección Jurídica - Empresas</t>
  </si>
  <si>
    <t>Información documentada, recurso humano, herramientas ofimáticas, equipos de computo</t>
  </si>
  <si>
    <t>Convenio y/o acuerdos de voluntades</t>
  </si>
  <si>
    <t>Solicitar intención a los programas para realizar práctica o pasantía</t>
  </si>
  <si>
    <t>Estudiantes - Programas - Empresas</t>
  </si>
  <si>
    <t xml:space="preserve">Lista de chequeo </t>
  </si>
  <si>
    <t>Realizar práctica o pasantía</t>
  </si>
  <si>
    <t>Informe de práctica o pasantía (mensual)</t>
  </si>
  <si>
    <t>Recibir de la empresa la carta de intención y los documentos requeridos para la suscripción del convenio</t>
  </si>
  <si>
    <t>Carta de intención,
documentos descritos en el MIUP06</t>
  </si>
  <si>
    <t>Seleccionar el escenario de práctica</t>
  </si>
  <si>
    <t>Estudiantes - Programas Académicos</t>
  </si>
  <si>
    <t>Registro</t>
  </si>
  <si>
    <t>Estudiantes - Programas Académicos - Empresas</t>
  </si>
  <si>
    <t>Revisar que la documentación recibida cumpla con los requisitos</t>
  </si>
  <si>
    <t>MIUr036 - HOJA DE RUTA CONVENIOS</t>
  </si>
  <si>
    <t xml:space="preserve">Notificar a la empresa o programa solicitante </t>
  </si>
  <si>
    <t>Correo electrónico, Minuta</t>
  </si>
  <si>
    <t>Aperturar la convocatoria interna de proyectos de Interacción Social Universitaria</t>
  </si>
  <si>
    <t xml:space="preserve">Dirección de Interacción Social Universitaria - Vicerrectoría Académica </t>
  </si>
  <si>
    <t>Términos de referencia, Proyectos aprobados</t>
  </si>
  <si>
    <t>Implementar el procedimiento MIUP07 - INTERACCIÓN SOCIAL</t>
  </si>
  <si>
    <t>Programas Académicos</t>
  </si>
  <si>
    <t>Registros del procedimiento MIUP07</t>
  </si>
  <si>
    <t>LINEAMIENTOS DE LA POLÍTICA DE SEGURIDAD Y SALUD EN EL TRABAJO</t>
  </si>
  <si>
    <t>OBJETIVOS DE SEGURIDAD Y SALUD EN EL TRABAJO</t>
  </si>
  <si>
    <t>ALINEACIÓN DE LOS INDICADORES CON LOS DOCUMENTOS ESTRATÉGICOS Y LOS OBJETIVOS DE SEGURIDAD Y SALUD EN EL TRABAJO</t>
  </si>
  <si>
    <t>LINEAMIENTOS DE LA POLÍTICA DE AMBIENTAL</t>
  </si>
  <si>
    <t>OBJETIVOS DE AMBIENTAL</t>
  </si>
  <si>
    <t>ALINEACIÓN DE LOS INDICADORES CON LOS DOCUMENTOS ESTRATÉGICOS Y LOS OBJETIVOS DE AMBIENTAL</t>
  </si>
  <si>
    <t>LINEAMIENTOS DE LA POLÍTICA DE SEGURIDAD DE LA INFORMACIÓN</t>
  </si>
  <si>
    <t>OBJETIVOS DE SEGURIDAD DE LA INFORMACIÓN</t>
  </si>
  <si>
    <t>ALINEACIÓN DE LOS INDICADORES CON LOS DOCUMENTOS ESTRATÉGICOS Y LOS OBJETIVOS DE SEGURIDAD DE LA INFORMACIÓN</t>
  </si>
  <si>
    <t>LINEAMIENTOS DE LA POLÍTICA DE SEGURIDAD DE ANTISOBORNO</t>
  </si>
  <si>
    <t>OBJETIVOS DE SEGURIDAD DE ANTISOBORNO</t>
  </si>
  <si>
    <t>ALINEACIÓN DE LOS INDICADORES CON LOS DOCUMENTOS ESTRATÉGICOS Y LOS OBJETIVOS DE SEGURIDAD DE ANTISOBORNO</t>
  </si>
  <si>
    <t>LINEAMIENTOS DE LA POLÍTICA DE LA CONCILIACIÓN DE LA VIDA PERSONAL, FAMILIAR Y LABORAL</t>
  </si>
  <si>
    <t>OBJETIVOS DE LA CONCILIACIÓN DE LA VIDA PERSONAL, FAMILIAR Y LABORAL</t>
  </si>
  <si>
    <t>ALINEACIÓN DE LOS INDICADORES CON LOS DOCUMENTOS ESTRATÉGICOS Y LOS OBJETIVOS DE LA CONCILIACIÓN DE LA VIDA PERSONAL, FAMILIAR Y LABORAL</t>
  </si>
  <si>
    <t>Se incorpora Planificación de Actividades para cada objetivo específico</t>
  </si>
  <si>
    <t>EXCELENTE</t>
  </si>
  <si>
    <t>BUENO</t>
  </si>
  <si>
    <t>NIVEL DE SEGREGACIÓN PRIMER SEMESTRE:</t>
  </si>
  <si>
    <r>
      <rPr>
        <b/>
        <sz val="12"/>
        <color theme="1"/>
        <rFont val="Arial"/>
        <family val="2"/>
      </rPr>
      <t>PRIMER SEMESTRE:</t>
    </r>
    <r>
      <rPr>
        <sz val="12"/>
        <color theme="1"/>
        <rFont val="Arial"/>
        <family val="2"/>
      </rPr>
      <t xml:space="preserve"> Se evidencia el no cumplimiento de la meta establecida del 95%, esto debido a que falta compromiso al registrar estas evaluaciones por parte de las instituciones o empresas.                                                                                                                                                                                       </t>
    </r>
    <r>
      <rPr>
        <b/>
        <sz val="12"/>
        <color theme="1"/>
        <rFont val="Arial"/>
        <family val="2"/>
      </rPr>
      <t>SEGUNDO SEMESTRE:</t>
    </r>
    <r>
      <rPr>
        <sz val="12"/>
        <color theme="1"/>
        <rFont val="Arial"/>
        <family val="2"/>
      </rPr>
      <t xml:space="preserve"> Se evidencia el no cumplimiento de la meta establecida del 95%, ya que quedo el 5% por debajo, esto debido a que falta compromiso al registrar estas evaluaciones por parte de las instituciones o empresas.</t>
    </r>
  </si>
  <si>
    <r>
      <rPr>
        <b/>
        <sz val="12"/>
        <color theme="1"/>
        <rFont val="Arial"/>
        <family val="2"/>
      </rPr>
      <t>PRIMER SEMESTRE</t>
    </r>
    <r>
      <rPr>
        <sz val="12"/>
        <color theme="1"/>
        <rFont val="Arial"/>
        <family val="2"/>
      </rPr>
      <t xml:space="preserve">: Desde Interacción Social Universitaria se realizará seguimiento de las prácticas y pasantías llevadas a cabo mediante llamadas a los pasantes y/o practicantes, correos electrónicos, etc. Así mismo, se propone trasladar este indicador a responsabilidad de las Facultades, ya que son los programas académicos quienes son los actores principales de las prácticas y/o pasantías de sus estudiantes y de las empresas donde estos realizan estas actividades.                                                                                                                                                                           </t>
    </r>
    <r>
      <rPr>
        <b/>
        <sz val="12"/>
        <color theme="1"/>
        <rFont val="Arial"/>
        <family val="2"/>
      </rPr>
      <t>SEGUNDO SEMESTRE:</t>
    </r>
    <r>
      <rPr>
        <sz val="12"/>
        <color theme="1"/>
        <rFont val="Arial"/>
        <family val="2"/>
      </rPr>
      <t xml:space="preserve"> Desde Interacción Social Universitaria se realizará seguimiento de las prácticas y pasantías llevadas a cabo mediante llamadas a los pasantes y/o practicantes, correos electrónicos, etc. Así mismo, se propone trasladar este indicador a responsabilidad de las Facultades, ya que son los programas académicos quienes son los actores principales de las prácticas y/o pasantías de sus estudiantes y de las empresas donde estos realizan estas actividades.</t>
    </r>
  </si>
  <si>
    <t>Facultad Ciencias Administrativas, Económicas y Contables</t>
  </si>
  <si>
    <t>Facultad de Ciencias Sociales, Humanidades y Ciencias Políticas</t>
  </si>
  <si>
    <t>Recurso Humano</t>
  </si>
  <si>
    <t>N/A</t>
  </si>
  <si>
    <t>Registros (actas o informes) de los seguimientos en el aplicativo</t>
  </si>
  <si>
    <t>MIUr008
MIUr014
MIUr015
MIUr021</t>
  </si>
  <si>
    <r>
      <rPr>
        <b/>
        <sz val="12"/>
        <color theme="1"/>
        <rFont val="Arial"/>
        <family val="2"/>
      </rPr>
      <t>PRIMER SEMESTRE</t>
    </r>
    <r>
      <rPr>
        <sz val="12"/>
        <color theme="1"/>
        <rFont val="Arial"/>
        <family val="2"/>
      </rPr>
      <t xml:space="preserve">:  </t>
    </r>
    <r>
      <rPr>
        <b/>
        <sz val="12"/>
        <color theme="1"/>
        <rFont val="Arial"/>
        <family val="2"/>
      </rPr>
      <t xml:space="preserve">                                             
SEGUNDO SEMESTRE</t>
    </r>
    <r>
      <rPr>
        <sz val="12"/>
        <color theme="1"/>
        <rFont val="Arial"/>
        <family val="2"/>
      </rPr>
      <t xml:space="preserve">: </t>
    </r>
  </si>
  <si>
    <r>
      <rPr>
        <b/>
        <sz val="12"/>
        <color theme="1"/>
        <rFont val="Arial"/>
        <family val="2"/>
      </rPr>
      <t>PRIMER SEMESTRE</t>
    </r>
    <r>
      <rPr>
        <sz val="12"/>
        <color theme="1"/>
        <rFont val="Arial"/>
        <family val="2"/>
      </rPr>
      <t xml:space="preserve">:       
</t>
    </r>
    <r>
      <rPr>
        <b/>
        <sz val="12"/>
        <color theme="1"/>
        <rFont val="Arial"/>
        <family val="2"/>
      </rPr>
      <t>SEGUNDO SEMESTRE</t>
    </r>
    <r>
      <rPr>
        <sz val="12"/>
        <color theme="1"/>
        <rFont val="Arial"/>
        <family val="2"/>
      </rPr>
      <t xml:space="preserve">: </t>
    </r>
  </si>
  <si>
    <t>Ena Patricia Gil Bellido</t>
  </si>
  <si>
    <r>
      <rPr>
        <b/>
        <sz val="11"/>
        <color theme="1"/>
        <rFont val="Arial"/>
        <family val="2"/>
      </rPr>
      <t xml:space="preserve">MIU-1: </t>
    </r>
    <r>
      <rPr>
        <sz val="11"/>
        <color theme="1"/>
        <rFont val="Arial"/>
        <family val="2"/>
      </rPr>
      <t xml:space="preserve">Se actualiza el nombre del indicador de la siguiente manera: </t>
    </r>
    <r>
      <rPr>
        <b/>
        <sz val="11"/>
        <color theme="1"/>
        <rFont val="Arial"/>
        <family val="2"/>
      </rPr>
      <t>Evaluación de las actividades desarrolladas - Educación Continuada</t>
    </r>
    <r>
      <rPr>
        <sz val="11"/>
        <color theme="1"/>
        <rFont val="Arial"/>
        <family val="2"/>
      </rPr>
      <t xml:space="preserve"> a </t>
    </r>
    <r>
      <rPr>
        <b/>
        <sz val="11"/>
        <color theme="1"/>
        <rFont val="Arial"/>
        <family val="2"/>
      </rPr>
      <t xml:space="preserve">Satisfacción del usuario del servicio de la Educación Continuada.
</t>
    </r>
    <r>
      <rPr>
        <sz val="11"/>
        <color theme="1"/>
        <rFont val="Arial"/>
        <family val="2"/>
      </rPr>
      <t xml:space="preserve">Se incrementa la meta de un 85% a un 90%. Adicional, de la mano con el formato MIUr015 se generará un formulario digital lo que permitirá agilizar la recepción de los resultados y posterior, analizarlos. 
</t>
    </r>
    <r>
      <rPr>
        <b/>
        <sz val="11"/>
        <color theme="1"/>
        <rFont val="Arial"/>
        <family val="2"/>
      </rPr>
      <t xml:space="preserve">MIU-2: </t>
    </r>
    <r>
      <rPr>
        <sz val="11"/>
        <color theme="1"/>
        <rFont val="Arial"/>
        <family val="2"/>
      </rPr>
      <t xml:space="preserve">Se actualiza el nombre del indicador de la siguiente manera: </t>
    </r>
    <r>
      <rPr>
        <b/>
        <sz val="11"/>
        <color theme="1"/>
        <rFont val="Arial"/>
        <family val="2"/>
      </rPr>
      <t>Evaluación del pasante o practicante hacia la empresa o institución</t>
    </r>
    <r>
      <rPr>
        <sz val="11"/>
        <color theme="1"/>
        <rFont val="Arial"/>
        <family val="2"/>
      </rPr>
      <t xml:space="preserve"> a </t>
    </r>
    <r>
      <rPr>
        <b/>
        <sz val="11"/>
        <color theme="1"/>
        <rFont val="Arial"/>
        <family val="2"/>
      </rPr>
      <t xml:space="preserve">Satisfacción del estudiante frente al desempeño en la práctica de pasantía.
</t>
    </r>
    <r>
      <rPr>
        <sz val="11"/>
        <color theme="1"/>
        <rFont val="Arial"/>
        <family val="2"/>
      </rPr>
      <t xml:space="preserve">Se incrementa la meta de un 80% a un 85%.
</t>
    </r>
    <r>
      <rPr>
        <b/>
        <sz val="11"/>
        <color theme="1"/>
        <rFont val="Arial"/>
        <family val="2"/>
      </rPr>
      <t>MIU-3</t>
    </r>
    <r>
      <rPr>
        <sz val="11"/>
        <color theme="1"/>
        <rFont val="Arial"/>
        <family val="2"/>
      </rPr>
      <t>: Se actualiza el nombre del indicador de la siguiente manera: "</t>
    </r>
    <r>
      <rPr>
        <b/>
        <sz val="11"/>
        <color theme="1"/>
        <rFont val="Arial"/>
        <family val="2"/>
      </rPr>
      <t>Evaluación de la Institución o Empresa hacia el pasante o practicante"</t>
    </r>
    <r>
      <rPr>
        <sz val="11"/>
        <color theme="1"/>
        <rFont val="Arial"/>
        <family val="2"/>
      </rPr>
      <t xml:space="preserve"> a "</t>
    </r>
    <r>
      <rPr>
        <b/>
        <sz val="11"/>
        <color theme="1"/>
        <rFont val="Arial"/>
        <family val="2"/>
      </rPr>
      <t>Satisfacción de la Institución o Empresa hacia el desempeño de la práctica o pasantía"</t>
    </r>
    <r>
      <rPr>
        <sz val="11"/>
        <color theme="1"/>
        <rFont val="Arial"/>
        <family val="2"/>
      </rPr>
      <t xml:space="preserve">.
Se incrementa la meta de un 80% a un 95%.
</t>
    </r>
    <r>
      <rPr>
        <b/>
        <sz val="11"/>
        <color theme="1"/>
        <rFont val="Arial"/>
        <family val="2"/>
      </rPr>
      <t xml:space="preserve">MIU-4: </t>
    </r>
    <r>
      <rPr>
        <sz val="11"/>
        <color theme="1"/>
        <rFont val="Arial"/>
        <family val="2"/>
      </rPr>
      <t>Teniendo en cuenta que la meta fue alcanzada en el último corte del año 2022, se incrementa la meta de un 90% a un 95%</t>
    </r>
  </si>
  <si>
    <r>
      <t>Satisfacción del estudiante frente al escenario de</t>
    </r>
    <r>
      <rPr>
        <b/>
        <sz val="11"/>
        <color rgb="FFFF0000"/>
        <rFont val="Arial"/>
        <family val="2"/>
      </rPr>
      <t xml:space="preserve"> práctica o </t>
    </r>
    <r>
      <rPr>
        <b/>
        <sz val="11"/>
        <color theme="1"/>
        <rFont val="Arial"/>
        <family val="2"/>
      </rPr>
      <t xml:space="preserve">pasantía </t>
    </r>
    <r>
      <rPr>
        <b/>
        <sz val="11"/>
        <color rgb="FFFF0000"/>
        <rFont val="Arial"/>
        <family val="2"/>
      </rPr>
      <t>(PENDIENTE RESPONSABLE DE MEDICIÓN)</t>
    </r>
  </si>
  <si>
    <r>
      <t xml:space="preserve">Satisfacción de la Institución o Empresa hacia el desempeño de la práctica o pasantía </t>
    </r>
    <r>
      <rPr>
        <b/>
        <sz val="11"/>
        <color rgb="FFFF0000"/>
        <rFont val="Arial"/>
        <family val="2"/>
      </rPr>
      <t>(PENDIENTE RESPONSABLE DE MEDICIÓN)</t>
    </r>
  </si>
  <si>
    <t>&gt;/=90%</t>
  </si>
  <si>
    <r>
      <rPr>
        <b/>
        <sz val="11"/>
        <color theme="1"/>
        <rFont val="Arial"/>
        <family val="2"/>
      </rPr>
      <t>MIU-1</t>
    </r>
    <r>
      <rPr>
        <sz val="11"/>
        <color theme="1"/>
        <rFont val="Arial"/>
        <family val="2"/>
      </rPr>
      <t xml:space="preserve"> </t>
    </r>
    <r>
      <rPr>
        <b/>
        <sz val="11"/>
        <color theme="1"/>
        <rFont val="Arial"/>
        <family val="2"/>
      </rPr>
      <t xml:space="preserve">Satisfacción del usuario del servicio de la Educación Continuada: </t>
    </r>
    <r>
      <rPr>
        <sz val="11"/>
        <color theme="1"/>
        <rFont val="Arial"/>
        <family val="2"/>
      </rPr>
      <t xml:space="preserve">Se mantiene el indicador con la meta en 90%.
</t>
    </r>
    <r>
      <rPr>
        <b/>
        <sz val="11"/>
        <rFont val="Arial"/>
        <family val="2"/>
      </rPr>
      <t>MIU-2:</t>
    </r>
    <r>
      <rPr>
        <sz val="11"/>
        <rFont val="Arial"/>
        <family val="2"/>
      </rPr>
      <t xml:space="preserve"> </t>
    </r>
    <r>
      <rPr>
        <b/>
        <sz val="11"/>
        <rFont val="Arial"/>
        <family val="2"/>
      </rPr>
      <t>Satisfacción del estudiante frente al escenario de práctica o pasantía</t>
    </r>
    <r>
      <rPr>
        <sz val="11"/>
        <rFont val="Arial"/>
        <family val="2"/>
      </rPr>
      <t xml:space="preserve">: Se encuentra pendiente la proyección y definir el responsable de la medición.
</t>
    </r>
    <r>
      <rPr>
        <b/>
        <sz val="11"/>
        <rFont val="Arial"/>
        <family val="2"/>
      </rPr>
      <t>MIU-3 Satisfacción de la Institución o Empresa hacia el desempeño de la práctica o pasantía:</t>
    </r>
    <r>
      <rPr>
        <sz val="11"/>
        <rFont val="Arial"/>
        <family val="2"/>
      </rPr>
      <t xml:space="preserve"> Se encuentra pendiente la proyección y definir el responsable de la medición.
</t>
    </r>
    <r>
      <rPr>
        <b/>
        <sz val="11"/>
        <rFont val="Arial"/>
        <family val="2"/>
      </rPr>
      <t>MIU-4 Evaluación de las actividades de Proyección Social:</t>
    </r>
    <r>
      <rPr>
        <sz val="11"/>
        <rFont val="Arial"/>
        <family val="2"/>
      </rPr>
      <t xml:space="preserve"> Se mantiene el indicador con la meta en 95%.
</t>
    </r>
    <r>
      <rPr>
        <b/>
        <sz val="11"/>
        <rFont val="Arial"/>
        <family val="2"/>
      </rPr>
      <t xml:space="preserve">MIU-5 Vinculación efectiva con la comunidad y el sector productivo: </t>
    </r>
    <r>
      <rPr>
        <sz val="11"/>
        <rFont val="Arial"/>
        <family val="2"/>
      </rPr>
      <t>Se mantiene el indicador con la meta en 80%.</t>
    </r>
  </si>
  <si>
    <t>Verificar y aprobar  ficha técnica del evento o actividad a desarrollar y la documentación pertinente para el mismo.</t>
  </si>
  <si>
    <t>Divulgar el evento o actividad por medio de los gestores del conocimiento.</t>
  </si>
  <si>
    <t>Liliana Margoth Rodríguez Bolívar</t>
  </si>
  <si>
    <t>Jenny Alezandra Páramo Aragón</t>
  </si>
  <si>
    <t>Semestral 2026</t>
  </si>
  <si>
    <t>MATRIZ Y FICHA DE MEDICIÓN DE INDICADORES Y SEGUIMIENTO A LOS PROCESOS DE GESTIÓN</t>
  </si>
  <si>
    <t>ALINEACIÓN DE LOS INDICADORES CON LOS DOCUMENTOS ESTRATÉGICOS Y LOS OBJETIVOS DE LOS SISTEMAS DE GESTIÓN</t>
  </si>
  <si>
    <t>LINEAMIENTOS DE LA POLÍTICA DEL SISTEMA DE GESTIÓN</t>
  </si>
  <si>
    <t>OBJETIVOS  DEL SISTEMA DE GESTIÓN</t>
  </si>
  <si>
    <t>OBJETIVO GENERAL DEL PROCESO</t>
  </si>
  <si>
    <t>CALIDAD</t>
  </si>
  <si>
    <t xml:space="preserve">AMBIENTAL </t>
  </si>
  <si>
    <t xml:space="preserve">SEGURIDAD Y SALUD EN EL TRABAJO </t>
  </si>
  <si>
    <t>SEGURIDAD DE LA INFORMACIÓN</t>
  </si>
  <si>
    <t xml:space="preserve">ANTISOBORNO </t>
  </si>
  <si>
    <t>VERSIÓN: 10</t>
  </si>
  <si>
    <t>VIGENCIA: 2026-02-26</t>
  </si>
  <si>
    <t>ACTIVIDAD(ES) A DESARROLLAR</t>
  </si>
  <si>
    <t>FRECUENCIA MEDICIÓN</t>
  </si>
  <si>
    <r>
      <t>Durante la mesa de trabajo del 25 de febrero se presentaron los siguientes ajustes: 
Se actualizan los frentes estratégicos en coherencia con el Plan de Acción del proceso y la nueva vigencia del Plan de Desarrollo. Asimismo, se armoniza la correlación del Frente Estratégico con el objetivo de Calidad, dado que el indicador de gestión, por su naturaleza, aporta directamente al logro de este, según corresponda.
Y para cada indicador se relacionan los siguientes ajustes:</t>
    </r>
    <r>
      <rPr>
        <b/>
        <sz val="11"/>
        <color theme="1"/>
        <rFont val="Arial"/>
        <family val="2"/>
      </rPr>
      <t xml:space="preserve">
MIU-1</t>
    </r>
    <r>
      <rPr>
        <sz val="11"/>
        <color theme="1"/>
        <rFont val="Arial"/>
        <family val="2"/>
      </rPr>
      <t xml:space="preserve"> </t>
    </r>
    <r>
      <rPr>
        <b/>
        <sz val="11"/>
        <color theme="1"/>
        <rFont val="Arial"/>
        <family val="2"/>
      </rPr>
      <t xml:space="preserve">Satisfacción del usuario del servicio de la Educación Continuada: </t>
    </r>
    <r>
      <rPr>
        <sz val="11"/>
        <color theme="1"/>
        <rFont val="Arial"/>
        <family val="2"/>
      </rPr>
      <t xml:space="preserve">Se mantiene el indicador con la meta en 90%.
</t>
    </r>
    <r>
      <rPr>
        <b/>
        <sz val="11"/>
        <rFont val="Arial"/>
        <family val="2"/>
      </rPr>
      <t>MIU-2:</t>
    </r>
    <r>
      <rPr>
        <sz val="11"/>
        <rFont val="Arial"/>
        <family val="2"/>
      </rPr>
      <t xml:space="preserve"> </t>
    </r>
    <r>
      <rPr>
        <b/>
        <sz val="11"/>
        <rFont val="Arial"/>
        <family val="2"/>
      </rPr>
      <t>Satisfacción del estudiante frente al escenario de práctica o pasantía</t>
    </r>
    <r>
      <rPr>
        <sz val="11"/>
        <rFont val="Arial"/>
        <family val="2"/>
      </rPr>
      <t xml:space="preserve">: Se retoma el indicador; sin embargo, se encuentra en reestructuración. Esto se da respuesta a la decisión tomada por la Comisión de Gestión del 22 de marzo de 2024, en la cual se aprobaba el traslado a Formación y Aprendizaje, pero por decisión del Vicerrector Académico del momento, se mantiene en la Dirección de ISU.
</t>
    </r>
    <r>
      <rPr>
        <b/>
        <sz val="11"/>
        <rFont val="Arial"/>
        <family val="2"/>
      </rPr>
      <t>MIU-3 Satisfacción de la Institución o Empresa hacia el desempeño de la práctica o pasantía:</t>
    </r>
    <r>
      <rPr>
        <sz val="11"/>
        <rFont val="Arial"/>
        <family val="2"/>
      </rPr>
      <t xml:space="preserve"> Se retoma el indicador; sin embargo, se encuentra en reestructuración. Esto se da respuesta a la decisión tomada por la Comisión de Gestión del 22 de marzo de 2024, en la cual se aprobaba el traslado a Formación y Aprendizaje, pero por decisión del Vicerrector Académico del momento, se mantiene en la Dirección de ISU.
</t>
    </r>
    <r>
      <rPr>
        <b/>
        <sz val="11"/>
        <rFont val="Arial"/>
        <family val="2"/>
      </rPr>
      <t>MIU-4 Evaluación de las actividades de Proyección Social:</t>
    </r>
    <r>
      <rPr>
        <sz val="11"/>
        <rFont val="Arial"/>
        <family val="2"/>
      </rPr>
      <t xml:space="preserve"> Se mantiene el indicador con la meta en 95%.
</t>
    </r>
    <r>
      <rPr>
        <b/>
        <sz val="11"/>
        <rFont val="Arial"/>
        <family val="2"/>
      </rPr>
      <t xml:space="preserve">MIU-5 Vinculación efectiva con la comunidad y el sector productivo: </t>
    </r>
    <r>
      <rPr>
        <sz val="11"/>
        <rFont val="Arial"/>
        <family val="2"/>
      </rPr>
      <t>Se mantiene el indicador con la meta en 80%.</t>
    </r>
    <r>
      <rPr>
        <sz val="11"/>
        <color theme="1"/>
        <rFont val="Arial"/>
        <family val="2"/>
      </rPr>
      <t xml:space="preserve">
Adicional, se ajusta en la hoja "MATRIZ DE INDICADORES" las vigencias a los objetivos específicos y al  plan de actividades.</t>
    </r>
  </si>
  <si>
    <t>Frente Estratégico 1. Misión de impacto y alta calidad transmoderna translocal.</t>
  </si>
  <si>
    <t>Frente Estratégico 5. Organización social del conocimiento y aprendizaje viva.</t>
  </si>
  <si>
    <t>Establecer una interacción e integración reciproca mediante la oferta académica de la Universidad, teniendo en cuenta las necesidades y expectativas de la comunidad en general, mediante un intercambio dinámico de información en las diferentes áreas del conocimiento, teniendo en cuenta el plan rectoral “Universidad de Cundinamarca Translocal Transmoderna”, esto mediante el frente 2 “Misión Trascendente” en donde se plantea que “La interacción social universitaria en adelante ISU- es el diálogo abierto, franco y constructivo con las comunidades, con el fin de resolver problemas del entorno social, cultural, económico y productivo; contribuyendo a la ciencia, la tecnología y la investigación. Por lo tanto, no se trata de ofrecer clases a la comunidad, sino la construcción y resolución de problemas en conjunto”. En síntesis, Interacción Social Universitaria promueve la articulación y cooperación de la comunidad académica con las entidades gubernamentales y no gubernamentales, con la finalidad de visibilizar la UCundinamarca en el entorno regional y nacional.</t>
  </si>
  <si>
    <r>
      <rPr>
        <b/>
        <sz val="12"/>
        <color theme="1"/>
        <rFont val="Arial"/>
        <family val="2"/>
      </rPr>
      <t>I SEMESTRE:</t>
    </r>
    <r>
      <rPr>
        <sz val="12"/>
        <color theme="1"/>
        <rFont val="Arial"/>
        <family val="2"/>
      </rPr>
      <t xml:space="preserve"> N/A</t>
    </r>
  </si>
  <si>
    <r>
      <rPr>
        <b/>
        <sz val="11"/>
        <color theme="1"/>
        <rFont val="Arial"/>
        <family val="2"/>
      </rPr>
      <t>I SEMESTRE:</t>
    </r>
    <r>
      <rPr>
        <sz val="11"/>
        <color theme="1"/>
        <rFont val="Arial"/>
        <family val="2"/>
      </rPr>
      <t xml:space="preserve">
Para el IPA 2026, el indicador presentó un comportamiento favorable, logrando un resultado del 100% ubicándose así en un resultado "Excelente" dentro de la escala establecida. El análisis consolidado de las 25 evaluaciones arroja una calificación promedio sobresaliente de 4.85/5.0, sustentada principalmente por la excelencia en la comunicación interpersonal, la claridad del lenguaje y el dominio y pertinencia del tema de los conferencistas (4.92 en los tres casos), lo que demuestra un alto nivel en la calidad de los ponentes. Otros indicadores clave como el cumplimiento de actividades propuestas (4.84) y la entrega oportuna de materiales (4.80) refuerzan la solidez logística del evento, mientras que la comunicación sobre objetivos/contenidos y el uso de herramientas TIC (4.76 en ambos) se identifican como los márgenes de mejora operativa más señalados. Estos resultados, sumados a un 100% de intención de asistencia futura (25/25), ratifican que la institución no solo cumple con las expectativas académicas, sino que genera un valor agregado real en el fortalecimiento de competencias y el sentido de pertenencia de los participantes.</t>
    </r>
  </si>
  <si>
    <r>
      <rPr>
        <b/>
        <sz val="11"/>
        <color theme="1"/>
        <rFont val="Arial"/>
        <family val="2"/>
      </rPr>
      <t>I SEMESTRE:</t>
    </r>
    <r>
      <rPr>
        <sz val="11"/>
        <color theme="1"/>
        <rFont val="Arial"/>
        <family val="2"/>
      </rPr>
      <t xml:space="preserve">
El análisis consolidado de las 8 evaluaciones del curso "Diseño y Liquidación de Nómina" arroja una calificación promedio sobresaliente de 4.91/5.0, sustentada principalmente por la excelencia del conferencista, con puntualidad, dominio y pertinencia del tema, y claridad del lenguaje calificados en el máximo puntaje (5.0/5.0), lo que demuestra un altísimo nivel en la calidad de la ponencia. Los aspectos logísticos también muestran un desempeño sólido, con la entrega oportuna de materiales, el uso de TIC y el cumplimiento de actividades en 4.88, mientras que la comunicación sobre objetivos y contenidos (4.75) se identifica como el único margen de mejora operativa. Estos resultados, sumados a un 100% de intención de asistencia futura (8/8), ratifican que la institución no solo cumple con las expectativas académicas, sino que genera un valor agregado real en el fortalecimiento de competencias y el sentido de pertenencia de los participantes.</t>
    </r>
  </si>
  <si>
    <r>
      <rPr>
        <b/>
        <sz val="11"/>
        <color theme="1"/>
        <rFont val="Arial"/>
        <family val="2"/>
      </rPr>
      <t>I SEMESTRE:</t>
    </r>
    <r>
      <rPr>
        <sz val="11"/>
        <color theme="1"/>
        <rFont val="Arial"/>
        <family val="2"/>
      </rPr>
      <t xml:space="preserve"> N/A</t>
    </r>
  </si>
  <si>
    <t>Lograr incrementar el nivel de satisfacción de los usuarios frente a la prestación del servicio de Educación Continuada durante la presente vigencia.</t>
  </si>
  <si>
    <t xml:space="preserve">Lograr el uso de los convenios vigentes durante la presente vigencia, con el fin de dinamizar la interacción con la sociedad y propender por el mejoramiento de la calidad de vida de las comunidades. </t>
  </si>
  <si>
    <t>Lograr incrementar el nivel de eficacia en la ejecución de las actividades de Proyección Social durante la presente vigencia.</t>
  </si>
  <si>
    <t>Se modifican los objetivos específicos.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</si>
</sst>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b/>
      <sz val="9"/>
      <color theme="1"/>
      <name val="Arial"/>
      <family val="2"/>
    </font>
    <font>
      <b/>
      <sz val="11"/>
      <color theme="1"/>
      <name val="Arial"/>
      <family val="2"/>
    </font>
    <font>
      <sz val="8"/>
      <color rgb="FF000000"/>
      <name val="Segoe UI"/>
      <family val="2"/>
    </font>
    <font>
      <u/>
      <sz val="11"/>
      <color theme="10"/>
      <name val="Calibri"/>
      <family val="2"/>
      <scheme val="minor"/>
    </font>
    <font>
      <sz val="11"/>
      <color theme="1"/>
      <name val="Arial"/>
      <family val="2"/>
    </font>
    <font>
      <b/>
      <sz val="9"/>
      <color theme="1"/>
      <name val="Calibri"/>
      <family val="2"/>
      <scheme val="minor"/>
    </font>
    <font>
      <b/>
      <sz val="10"/>
      <color theme="1"/>
      <name val="Arial"/>
      <family val="2"/>
    </font>
    <font>
      <b/>
      <sz val="11"/>
      <color theme="0"/>
      <name val="Arial"/>
      <family val="2"/>
    </font>
    <font>
      <b/>
      <sz val="11"/>
      <color rgb="FFFF0000"/>
      <name val="Arial"/>
      <family val="2"/>
    </font>
    <font>
      <b/>
      <sz val="11"/>
      <color rgb="FF0070C0"/>
      <name val="Arial"/>
      <family val="2"/>
    </font>
    <font>
      <b/>
      <sz val="10"/>
      <color theme="0"/>
      <name val="Arial"/>
      <family val="2"/>
    </font>
    <font>
      <b/>
      <sz val="11"/>
      <color rgb="FF0F3D38"/>
      <name val="Arial"/>
      <family val="2"/>
    </font>
    <font>
      <sz val="11"/>
      <color theme="0"/>
      <name val="Arial"/>
      <family val="2"/>
    </font>
    <font>
      <b/>
      <sz val="9"/>
      <color theme="1" tint="0.499984740745262"/>
      <name val="Arial"/>
      <family val="2"/>
    </font>
    <font>
      <b/>
      <sz val="11"/>
      <name val="Arial"/>
      <family val="2"/>
    </font>
    <font>
      <b/>
      <sz val="10"/>
      <name val="Arial"/>
      <family val="2"/>
    </font>
    <font>
      <b/>
      <sz val="10"/>
      <color theme="1"/>
      <name val="Calibri"/>
      <family val="2"/>
      <scheme val="minor"/>
    </font>
    <font>
      <b/>
      <sz val="10"/>
      <color theme="1" tint="0.499984740745262"/>
      <name val="Arial"/>
      <family val="2"/>
    </font>
    <font>
      <sz val="9"/>
      <color indexed="81"/>
      <name val="Tahoma"/>
      <family val="2"/>
    </font>
    <font>
      <b/>
      <sz val="9"/>
      <color indexed="81"/>
      <name val="Tahoma"/>
      <family val="2"/>
    </font>
    <font>
      <sz val="11"/>
      <name val="Arial"/>
      <family val="2"/>
    </font>
    <font>
      <sz val="12"/>
      <name val="Arial"/>
      <family val="2"/>
    </font>
    <font>
      <b/>
      <sz val="8"/>
      <color theme="1"/>
      <name val="Arial"/>
      <family val="2"/>
    </font>
    <font>
      <sz val="11"/>
      <color theme="0" tint="-0.14999847407452621"/>
      <name val="Arial"/>
      <family val="2"/>
    </font>
    <font>
      <i/>
      <sz val="10"/>
      <color theme="1"/>
      <name val="Arial"/>
      <family val="2"/>
    </font>
    <font>
      <sz val="10"/>
      <name val="Arial"/>
      <family val="2"/>
    </font>
    <font>
      <b/>
      <sz val="9"/>
      <color rgb="FF292929"/>
      <name val="Arial"/>
      <family val="2"/>
    </font>
    <font>
      <sz val="11"/>
      <color rgb="FF000000"/>
      <name val="Arial"/>
      <family val="2"/>
    </font>
    <font>
      <sz val="10"/>
      <color theme="1"/>
      <name val="Arial"/>
      <family val="2"/>
    </font>
    <font>
      <b/>
      <sz val="10"/>
      <color theme="5"/>
      <name val="Arial"/>
      <family val="2"/>
    </font>
    <font>
      <sz val="12"/>
      <color theme="0"/>
      <name val="Arial"/>
      <family val="2"/>
    </font>
    <font>
      <b/>
      <sz val="10"/>
      <color theme="0" tint="-0.34998626667073579"/>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s>
  <borders count="30">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rgb="FF000000"/>
      </left>
      <right style="thin">
        <color rgb="FF000000"/>
      </right>
      <top style="thin">
        <color rgb="FF000000"/>
      </top>
      <bottom style="thin">
        <color rgb="FF000000"/>
      </bottom>
      <diagonal/>
    </border>
    <border>
      <left style="thin">
        <color rgb="FF4E4B48"/>
      </left>
      <right style="thin">
        <color rgb="FF4E4B48"/>
      </right>
      <top style="thin">
        <color rgb="FF4E4B48"/>
      </top>
      <bottom/>
      <diagonal/>
    </border>
    <border>
      <left style="thin">
        <color indexed="64"/>
      </left>
      <right style="thin">
        <color rgb="FF4B514E"/>
      </right>
      <top style="thin">
        <color rgb="FF4B514E"/>
      </top>
      <bottom/>
      <diagonal/>
    </border>
    <border>
      <left style="thin">
        <color indexed="64"/>
      </left>
      <right style="thin">
        <color rgb="FF4B514E"/>
      </right>
      <top/>
      <bottom/>
      <diagonal/>
    </border>
    <border>
      <left style="thin">
        <color indexed="64"/>
      </left>
      <right style="thin">
        <color rgb="FF4B514E"/>
      </right>
      <top/>
      <bottom style="thin">
        <color rgb="FF4B514E"/>
      </bottom>
      <diagonal/>
    </border>
    <border>
      <left style="thin">
        <color rgb="FF4B514E"/>
      </left>
      <right style="thin">
        <color indexed="64"/>
      </right>
      <top style="thin">
        <color rgb="FF4B514E"/>
      </top>
      <bottom/>
      <diagonal/>
    </border>
    <border>
      <left style="thin">
        <color rgb="FF4B514E"/>
      </left>
      <right style="thin">
        <color indexed="64"/>
      </right>
      <top/>
      <bottom/>
      <diagonal/>
    </border>
    <border>
      <left style="thin">
        <color rgb="FF4B514E"/>
      </left>
      <right style="thin">
        <color indexed="64"/>
      </right>
      <top/>
      <bottom style="thin">
        <color rgb="FF4B514E"/>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358">
    <xf numFmtId="0" fontId="0" fillId="0" borderId="0" xfId="0"/>
    <xf numFmtId="0" fontId="8" fillId="2" borderId="0" xfId="0" applyFont="1" applyFill="1"/>
    <xf numFmtId="0" fontId="5"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8" fillId="2" borderId="0" xfId="0" applyFont="1" applyFill="1" applyAlignment="1">
      <alignment vertical="center"/>
    </xf>
    <xf numFmtId="0" fontId="8" fillId="2" borderId="0" xfId="0" applyFont="1" applyFill="1" applyAlignment="1">
      <alignment horizontal="center" vertical="center"/>
    </xf>
    <xf numFmtId="0" fontId="11" fillId="2" borderId="0" xfId="0" applyFont="1" applyFill="1" applyAlignment="1">
      <alignment horizontal="center" vertical="center"/>
    </xf>
    <xf numFmtId="0" fontId="2" fillId="2" borderId="0" xfId="0" applyFont="1" applyFill="1" applyAlignment="1">
      <alignment vertical="center"/>
    </xf>
    <xf numFmtId="0" fontId="8" fillId="5" borderId="0" xfId="0" applyFont="1" applyFill="1"/>
    <xf numFmtId="0" fontId="2" fillId="5" borderId="0" xfId="0" applyFont="1" applyFill="1"/>
    <xf numFmtId="0" fontId="2" fillId="5" borderId="0" xfId="0" applyFont="1" applyFill="1" applyAlignment="1">
      <alignment vertical="center"/>
    </xf>
    <xf numFmtId="0" fontId="8" fillId="5" borderId="0" xfId="0" applyFont="1" applyFill="1" applyAlignment="1">
      <alignment vertical="center"/>
    </xf>
    <xf numFmtId="0" fontId="2" fillId="2" borderId="0" xfId="0" applyFont="1" applyFill="1" applyAlignment="1">
      <alignment horizontal="center" vertical="center"/>
    </xf>
    <xf numFmtId="0" fontId="2" fillId="5" borderId="0" xfId="0" applyFont="1" applyFill="1" applyAlignment="1">
      <alignment horizontal="center" vertical="center"/>
    </xf>
    <xf numFmtId="1" fontId="2" fillId="2" borderId="0" xfId="0" applyNumberFormat="1" applyFont="1" applyFill="1" applyAlignment="1">
      <alignment horizontal="center" vertical="center"/>
    </xf>
    <xf numFmtId="0" fontId="2" fillId="3" borderId="0" xfId="0" applyFont="1" applyFill="1"/>
    <xf numFmtId="0" fontId="5" fillId="2" borderId="0" xfId="0" applyFont="1" applyFill="1" applyAlignment="1">
      <alignment horizontal="center" vertical="center" wrapText="1"/>
    </xf>
    <xf numFmtId="0" fontId="8" fillId="3" borderId="0" xfId="0" applyFont="1" applyFill="1"/>
    <xf numFmtId="0" fontId="8" fillId="2" borderId="0" xfId="0" applyFont="1" applyFill="1" applyAlignment="1">
      <alignment vertical="center" wrapText="1"/>
    </xf>
    <xf numFmtId="0" fontId="8" fillId="3" borderId="0" xfId="0" applyFont="1" applyFill="1" applyAlignment="1">
      <alignment vertical="center" wrapText="1"/>
    </xf>
    <xf numFmtId="0" fontId="16" fillId="2" borderId="2" xfId="0" applyFont="1" applyFill="1" applyBorder="1" applyAlignment="1">
      <alignment horizontal="center" wrapText="1"/>
    </xf>
    <xf numFmtId="0" fontId="5" fillId="2" borderId="1" xfId="0" applyFont="1" applyFill="1" applyBorder="1" applyAlignment="1">
      <alignment horizontal="center"/>
    </xf>
    <xf numFmtId="0" fontId="5" fillId="2" borderId="10" xfId="0" applyFont="1" applyFill="1" applyBorder="1" applyAlignment="1">
      <alignment horizontal="center"/>
    </xf>
    <xf numFmtId="0" fontId="5" fillId="2" borderId="3" xfId="0" applyFont="1" applyFill="1" applyBorder="1" applyAlignment="1">
      <alignment horizontal="center"/>
    </xf>
    <xf numFmtId="0" fontId="8" fillId="2" borderId="1" xfId="1" applyNumberFormat="1" applyFont="1" applyFill="1" applyBorder="1" applyAlignment="1">
      <alignment horizontal="center"/>
    </xf>
    <xf numFmtId="0" fontId="5" fillId="3" borderId="0" xfId="0" applyFont="1" applyFill="1" applyAlignment="1">
      <alignment horizontal="center"/>
    </xf>
    <xf numFmtId="0" fontId="3" fillId="3" borderId="0" xfId="0" applyFont="1" applyFill="1" applyAlignment="1">
      <alignment horizontal="center"/>
    </xf>
    <xf numFmtId="0" fontId="5" fillId="2" borderId="0" xfId="0" applyFont="1" applyFill="1" applyAlignment="1">
      <alignment horizontal="center"/>
    </xf>
    <xf numFmtId="0" fontId="5" fillId="3" borderId="0" xfId="0" applyFont="1" applyFill="1" applyAlignment="1">
      <alignment horizontal="center" vertical="center" wrapText="1"/>
    </xf>
    <xf numFmtId="0" fontId="5" fillId="2" borderId="0" xfId="0" applyFont="1" applyFill="1" applyAlignment="1">
      <alignment horizontal="center" vertical="center"/>
    </xf>
    <xf numFmtId="0" fontId="8" fillId="2" borderId="0" xfId="0" applyFont="1" applyFill="1" applyAlignment="1">
      <alignment horizontal="center"/>
    </xf>
    <xf numFmtId="0" fontId="8" fillId="2" borderId="0" xfId="0" applyFont="1" applyFill="1" applyAlignment="1">
      <alignment horizontal="left" vertical="top"/>
    </xf>
    <xf numFmtId="0" fontId="8" fillId="2" borderId="1" xfId="1" applyNumberFormat="1" applyFont="1" applyFill="1" applyBorder="1" applyAlignment="1">
      <alignment horizontal="center" vertical="center"/>
    </xf>
    <xf numFmtId="0" fontId="5" fillId="6"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11" fillId="10" borderId="1" xfId="0" applyFont="1" applyFill="1" applyBorder="1" applyAlignment="1">
      <alignment horizontal="center"/>
    </xf>
    <xf numFmtId="0" fontId="16" fillId="10" borderId="1" xfId="0" applyFont="1" applyFill="1" applyBorder="1" applyAlignment="1">
      <alignment horizontal="center" wrapText="1"/>
    </xf>
    <xf numFmtId="0" fontId="16" fillId="2" borderId="1" xfId="1" applyNumberFormat="1" applyFont="1" applyFill="1" applyBorder="1" applyAlignment="1">
      <alignment horizontal="center"/>
    </xf>
    <xf numFmtId="0" fontId="8" fillId="2" borderId="12" xfId="0" applyFont="1" applyFill="1" applyBorder="1" applyAlignment="1">
      <alignment vertical="top"/>
    </xf>
    <xf numFmtId="0" fontId="8" fillId="2" borderId="9" xfId="0" applyFont="1" applyFill="1" applyBorder="1" applyAlignment="1">
      <alignment vertical="top"/>
    </xf>
    <xf numFmtId="0" fontId="13" fillId="2" borderId="0" xfId="0" applyFont="1" applyFill="1" applyAlignment="1">
      <alignment horizontal="center" vertical="center"/>
    </xf>
    <xf numFmtId="0" fontId="8" fillId="2" borderId="0" xfId="1" applyNumberFormat="1" applyFont="1" applyFill="1" applyBorder="1" applyAlignment="1">
      <alignment horizontal="center" vertical="center"/>
    </xf>
    <xf numFmtId="0" fontId="11" fillId="10"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24" fillId="3" borderId="0" xfId="0" applyFont="1" applyFill="1"/>
    <xf numFmtId="0" fontId="25" fillId="3" borderId="0" xfId="0" applyFont="1" applyFill="1"/>
    <xf numFmtId="0" fontId="24" fillId="5" borderId="0" xfId="0" applyFont="1" applyFill="1"/>
    <xf numFmtId="0" fontId="25" fillId="5" borderId="0" xfId="0" applyFont="1" applyFill="1"/>
    <xf numFmtId="9" fontId="8" fillId="2" borderId="1" xfId="1" applyFont="1" applyFill="1" applyBorder="1" applyAlignment="1">
      <alignment horizontal="center" vertical="center"/>
    </xf>
    <xf numFmtId="0" fontId="27" fillId="3" borderId="0" xfId="0" applyFont="1" applyFill="1"/>
    <xf numFmtId="0" fontId="27" fillId="5" borderId="0" xfId="0" applyFont="1" applyFill="1"/>
    <xf numFmtId="0" fontId="14" fillId="10" borderId="1" xfId="0" applyFont="1" applyFill="1" applyBorder="1" applyAlignment="1">
      <alignment horizontal="center" vertical="center" wrapText="1"/>
    </xf>
    <xf numFmtId="0" fontId="3" fillId="2" borderId="0" xfId="0" applyFont="1" applyFill="1" applyAlignment="1">
      <alignment horizontal="center" vertical="center"/>
    </xf>
    <xf numFmtId="0" fontId="10" fillId="2" borderId="0" xfId="0" applyFont="1" applyFill="1"/>
    <xf numFmtId="0" fontId="10" fillId="2" borderId="0" xfId="0" applyFont="1" applyFill="1" applyAlignment="1">
      <alignment vertical="center"/>
    </xf>
    <xf numFmtId="0" fontId="8" fillId="2" borderId="0" xfId="0" applyFont="1" applyFill="1" applyAlignment="1">
      <alignment horizontal="center" vertical="top"/>
    </xf>
    <xf numFmtId="0" fontId="17" fillId="2" borderId="0" xfId="0" applyFont="1" applyFill="1" applyAlignment="1">
      <alignment horizontal="left" vertical="top"/>
    </xf>
    <xf numFmtId="0" fontId="0" fillId="5" borderId="0" xfId="0" applyFill="1"/>
    <xf numFmtId="0" fontId="10" fillId="2" borderId="0" xfId="0" applyFont="1" applyFill="1" applyAlignment="1">
      <alignment wrapText="1"/>
    </xf>
    <xf numFmtId="0" fontId="11" fillId="12" borderId="18" xfId="0" applyFont="1" applyFill="1" applyBorder="1" applyAlignment="1">
      <alignment horizontal="center" vertical="center"/>
    </xf>
    <xf numFmtId="0" fontId="5" fillId="2" borderId="18" xfId="0" applyFont="1" applyFill="1" applyBorder="1" applyAlignment="1">
      <alignment horizontal="center" vertical="center"/>
    </xf>
    <xf numFmtId="0" fontId="14" fillId="10" borderId="15"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8" fillId="0" borderId="18" xfId="0" applyFont="1" applyBorder="1" applyAlignment="1">
      <alignment horizontal="center" vertical="center" wrapText="1"/>
    </xf>
    <xf numFmtId="0" fontId="10" fillId="2" borderId="1" xfId="0" applyFont="1" applyFill="1" applyBorder="1" applyAlignment="1">
      <alignment vertical="center" wrapText="1"/>
    </xf>
    <xf numFmtId="0" fontId="1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9" fontId="10" fillId="2" borderId="1" xfId="1" applyFont="1" applyFill="1" applyBorder="1" applyAlignment="1" applyProtection="1">
      <alignment horizontal="center" vertical="center" wrapText="1"/>
    </xf>
    <xf numFmtId="0" fontId="20" fillId="2" borderId="1" xfId="0" applyFont="1" applyFill="1" applyBorder="1" applyAlignment="1">
      <alignment horizontal="center" vertical="center"/>
    </xf>
    <xf numFmtId="0" fontId="21" fillId="2" borderId="1" xfId="2" quotePrefix="1" applyFont="1" applyFill="1" applyBorder="1" applyAlignment="1" applyProtection="1">
      <alignment horizontal="left" vertical="top" wrapText="1"/>
    </xf>
    <xf numFmtId="0" fontId="19" fillId="2" borderId="1" xfId="0" applyFont="1" applyFill="1" applyBorder="1" applyAlignment="1">
      <alignment horizontal="center" vertical="center" wrapText="1"/>
    </xf>
    <xf numFmtId="9" fontId="10" fillId="0" borderId="1" xfId="1" applyFont="1" applyFill="1" applyBorder="1" applyAlignment="1" applyProtection="1">
      <alignment horizontal="center" vertical="center" wrapText="1"/>
    </xf>
    <xf numFmtId="9" fontId="10" fillId="2" borderId="1" xfId="1" applyFont="1" applyFill="1" applyBorder="1" applyAlignment="1" applyProtection="1">
      <alignment horizontal="center" vertical="center"/>
    </xf>
    <xf numFmtId="0" fontId="10" fillId="2" borderId="1" xfId="0" applyFont="1" applyFill="1" applyBorder="1" applyAlignment="1">
      <alignment horizontal="center" vertical="top" wrapText="1"/>
    </xf>
    <xf numFmtId="0" fontId="21" fillId="2" borderId="1" xfId="2" quotePrefix="1" applyFont="1" applyFill="1" applyBorder="1" applyAlignment="1" applyProtection="1">
      <alignment horizontal="left" vertical="top"/>
    </xf>
    <xf numFmtId="0" fontId="17" fillId="3" borderId="0" xfId="0" applyFont="1" applyFill="1" applyAlignment="1">
      <alignment horizontal="left" vertical="top"/>
    </xf>
    <xf numFmtId="0" fontId="10" fillId="5" borderId="0" xfId="0" applyFont="1" applyFill="1"/>
    <xf numFmtId="0" fontId="5" fillId="5" borderId="0" xfId="0" applyFont="1" applyFill="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top"/>
    </xf>
    <xf numFmtId="0" fontId="8" fillId="5" borderId="0" xfId="0" applyFont="1" applyFill="1" applyAlignment="1">
      <alignment horizontal="center" vertical="center"/>
    </xf>
    <xf numFmtId="0" fontId="0" fillId="2" borderId="0" xfId="0" applyFill="1"/>
    <xf numFmtId="0" fontId="10" fillId="2" borderId="19" xfId="0" applyFont="1" applyFill="1" applyBorder="1" applyAlignment="1">
      <alignment horizontal="center" vertical="center" wrapText="1"/>
    </xf>
    <xf numFmtId="14" fontId="14" fillId="10" borderId="1" xfId="0" applyNumberFormat="1" applyFont="1" applyFill="1" applyBorder="1" applyAlignment="1">
      <alignment horizontal="center" vertical="center" wrapText="1"/>
    </xf>
    <xf numFmtId="0" fontId="8" fillId="0" borderId="1" xfId="0" applyFont="1" applyBorder="1" applyAlignment="1">
      <alignment horizontal="justify" wrapText="1"/>
    </xf>
    <xf numFmtId="14" fontId="8" fillId="0" borderId="1" xfId="0" applyNumberFormat="1" applyFont="1" applyBorder="1" applyAlignment="1">
      <alignment horizontal="center" vertical="center"/>
    </xf>
    <xf numFmtId="0" fontId="8" fillId="2" borderId="1" xfId="0" applyFont="1" applyFill="1" applyBorder="1" applyAlignment="1">
      <alignment horizontal="justify"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justify"/>
    </xf>
    <xf numFmtId="0" fontId="29" fillId="2" borderId="0" xfId="0" applyFont="1" applyFill="1" applyAlignment="1">
      <alignment wrapText="1"/>
    </xf>
    <xf numFmtId="14" fontId="8" fillId="2" borderId="0" xfId="0" applyNumberFormat="1" applyFont="1" applyFill="1" applyAlignment="1">
      <alignment horizontal="center" vertical="center"/>
    </xf>
    <xf numFmtId="0" fontId="8" fillId="2" borderId="0" xfId="0" applyFont="1" applyFill="1" applyAlignment="1">
      <alignment horizontal="justify"/>
    </xf>
    <xf numFmtId="0" fontId="28" fillId="2" borderId="0" xfId="0" applyFont="1" applyFill="1" applyAlignment="1">
      <alignment vertical="center" wrapText="1"/>
    </xf>
    <xf numFmtId="0" fontId="21" fillId="2" borderId="13" xfId="2" quotePrefix="1" applyFont="1" applyFill="1" applyBorder="1" applyAlignment="1" applyProtection="1">
      <alignment horizontal="left" vertical="top" wrapText="1"/>
    </xf>
    <xf numFmtId="0" fontId="5" fillId="2" borderId="18" xfId="0" applyFont="1" applyFill="1" applyBorder="1" applyAlignment="1">
      <alignment horizontal="center" vertical="center" wrapText="1"/>
    </xf>
    <xf numFmtId="0" fontId="5" fillId="2" borderId="1" xfId="0" applyFont="1" applyFill="1" applyBorder="1" applyAlignment="1" applyProtection="1">
      <alignment horizontal="center" vertical="center"/>
      <protection locked="0"/>
    </xf>
    <xf numFmtId="9" fontId="34" fillId="2" borderId="0" xfId="0" applyNumberFormat="1" applyFont="1" applyFill="1" applyAlignment="1">
      <alignment horizontal="center" vertical="center"/>
    </xf>
    <xf numFmtId="0" fontId="4" fillId="2" borderId="0" xfId="0" applyFont="1" applyFill="1" applyAlignment="1" applyProtection="1">
      <alignment horizontal="center" vertical="center"/>
      <protection locked="0"/>
    </xf>
    <xf numFmtId="0" fontId="17" fillId="2" borderId="0" xfId="0" applyFont="1" applyFill="1" applyAlignment="1" applyProtection="1">
      <alignment horizontal="left" vertical="top"/>
      <protection locked="0"/>
    </xf>
    <xf numFmtId="0" fontId="4" fillId="5"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8" fillId="2" borderId="0" xfId="0" applyFont="1" applyFill="1" applyProtection="1">
      <protection locked="0"/>
    </xf>
    <xf numFmtId="0" fontId="10" fillId="11" borderId="1" xfId="0" applyFont="1" applyFill="1" applyBorder="1" applyAlignment="1" applyProtection="1">
      <alignment horizontal="center" vertical="center" wrapText="1"/>
      <protection locked="0"/>
    </xf>
    <xf numFmtId="0" fontId="8" fillId="5" borderId="0" xfId="0" applyFont="1" applyFill="1" applyProtection="1">
      <protection locked="0"/>
    </xf>
    <xf numFmtId="0" fontId="0" fillId="5" borderId="0" xfId="0" applyFill="1" applyProtection="1">
      <protection locked="0"/>
    </xf>
    <xf numFmtId="0" fontId="35" fillId="5" borderId="0" xfId="0" applyFont="1" applyFill="1" applyAlignment="1" applyProtection="1">
      <alignment vertical="center"/>
      <protection locked="0"/>
    </xf>
    <xf numFmtId="164" fontId="8" fillId="2" borderId="1" xfId="1" applyNumberFormat="1"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28" xfId="0" applyFont="1" applyFill="1" applyBorder="1" applyAlignment="1">
      <alignment horizontal="center" vertical="center" wrapText="1"/>
    </xf>
    <xf numFmtId="0" fontId="14" fillId="10" borderId="29" xfId="0" applyFont="1" applyFill="1" applyBorder="1" applyAlignment="1">
      <alignment horizontal="center" vertical="center" wrapText="1"/>
    </xf>
    <xf numFmtId="0" fontId="14" fillId="10" borderId="14" xfId="0" applyFont="1" applyFill="1" applyBorder="1" applyAlignment="1">
      <alignment horizontal="center" vertical="center" wrapText="1"/>
    </xf>
    <xf numFmtId="0" fontId="14" fillId="10" borderId="13" xfId="0" applyFont="1" applyFill="1" applyBorder="1" applyAlignment="1">
      <alignment horizontal="center" vertical="center" wrapText="1"/>
    </xf>
    <xf numFmtId="9" fontId="10" fillId="0" borderId="14" xfId="1" applyFont="1" applyFill="1" applyBorder="1" applyAlignment="1" applyProtection="1">
      <alignment horizontal="center" vertical="center" wrapText="1"/>
    </xf>
    <xf numFmtId="9" fontId="10" fillId="0" borderId="15" xfId="1" applyFont="1" applyFill="1" applyBorder="1" applyAlignment="1" applyProtection="1">
      <alignment horizontal="center" vertical="center" wrapText="1"/>
    </xf>
    <xf numFmtId="9" fontId="10" fillId="0" borderId="13" xfId="1" applyFont="1" applyFill="1" applyBorder="1" applyAlignment="1" applyProtection="1">
      <alignment horizontal="center" vertical="center" wrapText="1"/>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8" fillId="2" borderId="0" xfId="0" applyFont="1" applyFill="1" applyAlignment="1">
      <alignment horizontal="right"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11" borderId="4" xfId="0" applyFont="1" applyFill="1" applyBorder="1" applyAlignment="1" applyProtection="1">
      <alignment horizontal="center" vertical="center" wrapText="1"/>
      <protection locked="0"/>
    </xf>
    <xf numFmtId="0" fontId="5" fillId="11" borderId="11" xfId="0" applyFont="1" applyFill="1" applyBorder="1" applyAlignment="1" applyProtection="1">
      <alignment horizontal="center" vertical="center" wrapText="1"/>
      <protection locked="0"/>
    </xf>
    <xf numFmtId="0" fontId="5" fillId="11" borderId="5" xfId="0" applyFont="1" applyFill="1" applyBorder="1" applyAlignment="1" applyProtection="1">
      <alignment horizontal="center" vertical="center" wrapText="1"/>
      <protection locked="0"/>
    </xf>
    <xf numFmtId="0" fontId="5" fillId="11" borderId="8" xfId="0" applyFont="1" applyFill="1" applyBorder="1" applyAlignment="1" applyProtection="1">
      <alignment horizontal="center" vertical="center" wrapText="1"/>
      <protection locked="0"/>
    </xf>
    <xf numFmtId="0" fontId="5" fillId="11" borderId="12" xfId="0" applyFont="1" applyFill="1" applyBorder="1" applyAlignment="1" applyProtection="1">
      <alignment horizontal="center" vertical="center" wrapText="1"/>
      <protection locked="0"/>
    </xf>
    <xf numFmtId="0" fontId="5" fillId="11" borderId="9" xfId="0" applyFont="1" applyFill="1" applyBorder="1" applyAlignment="1" applyProtection="1">
      <alignment horizontal="center" vertical="center" wrapText="1"/>
      <protection locked="0"/>
    </xf>
    <xf numFmtId="0" fontId="11" fillId="12" borderId="18" xfId="0" applyFont="1" applyFill="1" applyBorder="1" applyAlignment="1">
      <alignment horizontal="center" vertical="center" wrapText="1"/>
    </xf>
    <xf numFmtId="0" fontId="29" fillId="2" borderId="0" xfId="0" applyFont="1" applyFill="1" applyAlignment="1">
      <alignment horizontal="center" wrapText="1"/>
    </xf>
    <xf numFmtId="9" fontId="19" fillId="0" borderId="4" xfId="0" applyNumberFormat="1" applyFont="1" applyBorder="1" applyAlignment="1">
      <alignment horizontal="center" vertical="center" wrapText="1"/>
    </xf>
    <xf numFmtId="9" fontId="19" fillId="0" borderId="6" xfId="0" applyNumberFormat="1" applyFont="1" applyBorder="1" applyAlignment="1">
      <alignment horizontal="center" vertical="center" wrapText="1"/>
    </xf>
    <xf numFmtId="9" fontId="19" fillId="0" borderId="8" xfId="0" applyNumberFormat="1"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3" xfId="0" applyFont="1" applyFill="1" applyBorder="1" applyAlignment="1">
      <alignment horizontal="center" vertical="center" wrapText="1"/>
    </xf>
    <xf numFmtId="17" fontId="10" fillId="0" borderId="22" xfId="0" applyNumberFormat="1" applyFont="1" applyBorder="1" applyAlignment="1">
      <alignment horizontal="center" vertical="center" wrapText="1"/>
    </xf>
    <xf numFmtId="17" fontId="10" fillId="0" borderId="23" xfId="0" applyNumberFormat="1" applyFont="1" applyBorder="1" applyAlignment="1">
      <alignment horizontal="center" vertical="center" wrapText="1"/>
    </xf>
    <xf numFmtId="17" fontId="10" fillId="0" borderId="24" xfId="0" applyNumberFormat="1" applyFont="1" applyBorder="1" applyAlignment="1">
      <alignment horizontal="center" vertical="center" wrapText="1"/>
    </xf>
    <xf numFmtId="0" fontId="21" fillId="2" borderId="14" xfId="2" quotePrefix="1" applyFont="1" applyFill="1" applyBorder="1" applyAlignment="1" applyProtection="1">
      <alignment horizontal="center" vertical="center" wrapText="1"/>
    </xf>
    <xf numFmtId="0" fontId="21" fillId="2" borderId="15" xfId="2" quotePrefix="1" applyFont="1" applyFill="1" applyBorder="1" applyAlignment="1" applyProtection="1">
      <alignment horizontal="center" vertical="center" wrapText="1"/>
    </xf>
    <xf numFmtId="0" fontId="21" fillId="2" borderId="13" xfId="2" quotePrefix="1" applyFont="1" applyFill="1" applyBorder="1" applyAlignment="1" applyProtection="1">
      <alignment horizontal="center" vertical="center" wrapText="1"/>
    </xf>
    <xf numFmtId="0" fontId="33" fillId="2" borderId="14" xfId="0" applyFont="1" applyFill="1" applyBorder="1" applyAlignment="1">
      <alignment horizontal="center" vertical="center" wrapText="1"/>
    </xf>
    <xf numFmtId="0" fontId="33" fillId="2" borderId="15"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8" fillId="2" borderId="4" xfId="0" applyFont="1" applyFill="1" applyBorder="1" applyAlignment="1">
      <alignment horizontal="center"/>
    </xf>
    <xf numFmtId="0" fontId="8" fillId="2" borderId="11" xfId="0" applyFont="1" applyFill="1" applyBorder="1" applyAlignment="1">
      <alignment horizontal="center"/>
    </xf>
    <xf numFmtId="0" fontId="8" fillId="2" borderId="6" xfId="0" applyFont="1" applyFill="1" applyBorder="1" applyAlignment="1">
      <alignment horizontal="center"/>
    </xf>
    <xf numFmtId="0" fontId="8" fillId="2" borderId="0" xfId="0" applyFont="1" applyFill="1" applyAlignment="1">
      <alignment horizontal="center"/>
    </xf>
    <xf numFmtId="0" fontId="8" fillId="2" borderId="8" xfId="0" applyFont="1" applyFill="1" applyBorder="1" applyAlignment="1">
      <alignment horizontal="center"/>
    </xf>
    <xf numFmtId="0" fontId="8" fillId="2" borderId="12" xfId="0" applyFont="1" applyFill="1" applyBorder="1" applyAlignment="1">
      <alignment horizontal="center"/>
    </xf>
    <xf numFmtId="0" fontId="10" fillId="2" borderId="19" xfId="0" applyFont="1" applyFill="1" applyBorder="1" applyAlignment="1">
      <alignment horizontal="center" vertical="center" wrapText="1"/>
    </xf>
    <xf numFmtId="9" fontId="19" fillId="0" borderId="25" xfId="0" applyNumberFormat="1" applyFont="1" applyBorder="1" applyAlignment="1">
      <alignment horizontal="center" vertical="center" wrapText="1"/>
    </xf>
    <xf numFmtId="9" fontId="19" fillId="0" borderId="26" xfId="0" applyNumberFormat="1" applyFont="1" applyBorder="1" applyAlignment="1">
      <alignment horizontal="center" vertical="center" wrapText="1"/>
    </xf>
    <xf numFmtId="9" fontId="19" fillId="0" borderId="27" xfId="0" applyNumberFormat="1" applyFont="1" applyBorder="1" applyAlignment="1">
      <alignment horizontal="center" vertical="center" wrapText="1"/>
    </xf>
    <xf numFmtId="9" fontId="19" fillId="2" borderId="14" xfId="1" applyFont="1" applyFill="1" applyBorder="1" applyAlignment="1" applyProtection="1">
      <alignment horizontal="center" vertical="center" wrapText="1"/>
    </xf>
    <xf numFmtId="9" fontId="19" fillId="2" borderId="15" xfId="1" applyFont="1" applyFill="1" applyBorder="1" applyAlignment="1" applyProtection="1">
      <alignment horizontal="center" vertical="center" wrapText="1"/>
    </xf>
    <xf numFmtId="9" fontId="19" fillId="2" borderId="13" xfId="1" applyFont="1" applyFill="1" applyBorder="1" applyAlignment="1" applyProtection="1">
      <alignment horizontal="center" vertical="center" wrapText="1"/>
    </xf>
    <xf numFmtId="0" fontId="20" fillId="2" borderId="4"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8" xfId="0" applyFont="1" applyFill="1" applyBorder="1" applyAlignment="1">
      <alignment horizontal="center" vertical="center"/>
    </xf>
    <xf numFmtId="0" fontId="21" fillId="2" borderId="18" xfId="2" quotePrefix="1" applyFont="1" applyFill="1" applyBorder="1" applyAlignment="1" applyProtection="1">
      <alignment horizontal="center" vertical="center" wrapText="1"/>
    </xf>
    <xf numFmtId="0" fontId="11" fillId="12" borderId="1" xfId="0" applyFont="1" applyFill="1" applyBorder="1" applyAlignment="1">
      <alignment horizontal="center"/>
    </xf>
    <xf numFmtId="0" fontId="11" fillId="10" borderId="1" xfId="0" applyFont="1" applyFill="1" applyBorder="1" applyAlignment="1">
      <alignment horizontal="center" vertical="center"/>
    </xf>
    <xf numFmtId="0" fontId="5" fillId="2" borderId="1" xfId="1"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1" xfId="0" applyFont="1" applyFill="1" applyBorder="1" applyAlignment="1">
      <alignment horizontal="left"/>
    </xf>
    <xf numFmtId="0" fontId="5" fillId="2" borderId="1" xfId="0" applyFont="1" applyFill="1" applyBorder="1" applyAlignment="1">
      <alignment horizontal="left" vertical="center"/>
    </xf>
    <xf numFmtId="0" fontId="5" fillId="2" borderId="0" xfId="0" applyFont="1" applyFill="1" applyAlignment="1">
      <alignment horizontal="center"/>
    </xf>
    <xf numFmtId="0" fontId="15" fillId="2" borderId="0" xfId="2" applyFont="1" applyFill="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3" fillId="11" borderId="16" xfId="0" applyFont="1" applyFill="1" applyBorder="1" applyAlignment="1">
      <alignment horizontal="center" vertical="center"/>
    </xf>
    <xf numFmtId="0" fontId="11" fillId="10" borderId="1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9" xfId="0" applyFont="1" applyFill="1" applyBorder="1" applyAlignment="1">
      <alignment horizontal="center" vertical="center"/>
    </xf>
    <xf numFmtId="0" fontId="11" fillId="10" borderId="4" xfId="0" applyFont="1" applyFill="1" applyBorder="1" applyAlignment="1">
      <alignment horizontal="center" vertical="center"/>
    </xf>
    <xf numFmtId="0" fontId="11" fillId="10" borderId="5" xfId="0" applyFont="1" applyFill="1" applyBorder="1" applyAlignment="1">
      <alignment horizontal="center" vertical="center"/>
    </xf>
    <xf numFmtId="0" fontId="11" fillId="10" borderId="8" xfId="0" applyFont="1" applyFill="1" applyBorder="1" applyAlignment="1">
      <alignment horizontal="center" vertical="center"/>
    </xf>
    <xf numFmtId="0" fontId="11" fillId="10" borderId="9" xfId="0" applyFont="1" applyFill="1" applyBorder="1" applyAlignment="1">
      <alignment horizontal="center" vertical="center"/>
    </xf>
    <xf numFmtId="1" fontId="5" fillId="2" borderId="4" xfId="1" applyNumberFormat="1" applyFont="1" applyFill="1" applyBorder="1" applyAlignment="1">
      <alignment horizontal="center" vertical="center"/>
    </xf>
    <xf numFmtId="1" fontId="5" fillId="2" borderId="5" xfId="1" applyNumberFormat="1" applyFont="1" applyFill="1" applyBorder="1" applyAlignment="1">
      <alignment horizontal="center" vertical="center"/>
    </xf>
    <xf numFmtId="1" fontId="5" fillId="2" borderId="8" xfId="1" applyNumberFormat="1" applyFont="1" applyFill="1" applyBorder="1" applyAlignment="1">
      <alignment horizontal="center" vertical="center"/>
    </xf>
    <xf numFmtId="1" fontId="5" fillId="2" borderId="9" xfId="1" applyNumberFormat="1" applyFont="1" applyFill="1" applyBorder="1" applyAlignment="1">
      <alignment horizontal="center" vertical="center"/>
    </xf>
    <xf numFmtId="0" fontId="5" fillId="2" borderId="1" xfId="0" applyFont="1" applyFill="1" applyBorder="1" applyAlignment="1">
      <alignment horizontal="center" vertical="center"/>
    </xf>
    <xf numFmtId="0" fontId="11" fillId="10" borderId="6" xfId="0" applyFont="1" applyFill="1" applyBorder="1" applyAlignment="1">
      <alignment horizontal="center" vertical="center"/>
    </xf>
    <xf numFmtId="0" fontId="11" fillId="10" borderId="7" xfId="0" applyFont="1" applyFill="1" applyBorder="1" applyAlignment="1">
      <alignment horizontal="center" vertical="center"/>
    </xf>
    <xf numFmtId="0" fontId="11" fillId="10" borderId="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0" borderId="7"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1" fillId="10" borderId="9"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0" xfId="0" applyFont="1" applyFill="1" applyAlignment="1">
      <alignment horizontal="center" vertical="center"/>
    </xf>
    <xf numFmtId="0" fontId="5" fillId="2" borderId="7" xfId="0" applyFont="1" applyFill="1" applyBorder="1" applyAlignment="1">
      <alignment horizontal="center" vertical="center"/>
    </xf>
    <xf numFmtId="0" fontId="5" fillId="3" borderId="0" xfId="0" applyFont="1" applyFill="1" applyAlignment="1">
      <alignment horizontal="center"/>
    </xf>
    <xf numFmtId="0" fontId="5" fillId="3" borderId="0" xfId="0" applyFont="1" applyFill="1" applyAlignment="1">
      <alignment horizontal="center" vertical="top"/>
    </xf>
    <xf numFmtId="0" fontId="8" fillId="3" borderId="0" xfId="0" applyFont="1" applyFill="1" applyAlignment="1">
      <alignment horizontal="center" vertical="center"/>
    </xf>
    <xf numFmtId="0" fontId="8" fillId="2" borderId="0" xfId="0" applyFont="1" applyFill="1" applyAlignment="1">
      <alignment horizontal="left" vertical="top"/>
    </xf>
    <xf numFmtId="0" fontId="8" fillId="2" borderId="7" xfId="0" applyFont="1" applyFill="1" applyBorder="1" applyAlignment="1">
      <alignment horizontal="left" vertical="top"/>
    </xf>
    <xf numFmtId="0" fontId="11" fillId="10" borderId="1" xfId="0" applyFont="1" applyFill="1" applyBorder="1" applyAlignment="1">
      <alignment horizontal="center" vertical="center" wrapText="1"/>
    </xf>
    <xf numFmtId="0" fontId="11" fillId="10" borderId="2" xfId="0" applyFont="1" applyFill="1" applyBorder="1" applyAlignment="1">
      <alignment horizontal="center" vertical="center"/>
    </xf>
    <xf numFmtId="0" fontId="11" fillId="10" borderId="10" xfId="0" applyFont="1" applyFill="1" applyBorder="1" applyAlignment="1">
      <alignment horizontal="center" vertical="center"/>
    </xf>
    <xf numFmtId="0" fontId="11" fillId="10" borderId="3" xfId="0" applyFont="1" applyFill="1" applyBorder="1" applyAlignment="1">
      <alignment horizontal="center" vertical="center"/>
    </xf>
    <xf numFmtId="0" fontId="5" fillId="2" borderId="4" xfId="0" applyFont="1" applyFill="1" applyBorder="1" applyAlignment="1">
      <alignment horizontal="center"/>
    </xf>
    <xf numFmtId="0" fontId="5" fillId="2" borderId="11" xfId="0" applyFont="1" applyFill="1" applyBorder="1" applyAlignment="1">
      <alignment horizontal="center"/>
    </xf>
    <xf numFmtId="0" fontId="5" fillId="2" borderId="5"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9" xfId="0" applyFont="1" applyFill="1" applyBorder="1" applyAlignment="1">
      <alignment horizont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11" fillId="12" borderId="4" xfId="0" applyFont="1" applyFill="1" applyBorder="1" applyAlignment="1">
      <alignment horizontal="center" vertical="center"/>
    </xf>
    <xf numFmtId="0" fontId="11" fillId="12" borderId="11" xfId="0" applyFont="1" applyFill="1" applyBorder="1" applyAlignment="1">
      <alignment horizontal="center" vertical="center"/>
    </xf>
    <xf numFmtId="0" fontId="11" fillId="12" borderId="5" xfId="0" applyFont="1" applyFill="1" applyBorder="1" applyAlignment="1">
      <alignment horizontal="center" vertical="center"/>
    </xf>
    <xf numFmtId="0" fontId="5" fillId="11" borderId="0" xfId="0" applyFont="1" applyFill="1" applyAlignment="1">
      <alignment horizontal="left" vertical="top" wrapText="1"/>
    </xf>
    <xf numFmtId="0" fontId="5" fillId="11" borderId="7" xfId="0" applyFont="1" applyFill="1" applyBorder="1" applyAlignment="1">
      <alignment horizontal="left" vertical="top" wrapText="1"/>
    </xf>
    <xf numFmtId="0" fontId="5" fillId="11" borderId="0" xfId="0" applyFont="1" applyFill="1" applyAlignment="1">
      <alignment horizontal="left" vertical="top"/>
    </xf>
    <xf numFmtId="0" fontId="5" fillId="11" borderId="7" xfId="0" applyFont="1" applyFill="1" applyBorder="1" applyAlignment="1">
      <alignment horizontal="left" vertical="top"/>
    </xf>
    <xf numFmtId="0" fontId="8" fillId="3" borderId="0" xfId="0" applyFont="1" applyFill="1" applyAlignment="1">
      <alignment horizontal="center" vertical="center" wrapText="1"/>
    </xf>
    <xf numFmtId="0" fontId="8" fillId="2" borderId="16" xfId="1" applyNumberFormat="1" applyFont="1" applyFill="1" applyBorder="1" applyAlignment="1">
      <alignment horizontal="center" vertical="center"/>
    </xf>
    <xf numFmtId="0" fontId="8" fillId="2" borderId="0" xfId="0" applyFont="1" applyFill="1" applyAlignment="1">
      <alignment horizontal="left" vertical="top" wrapText="1"/>
    </xf>
    <xf numFmtId="0" fontId="8" fillId="2" borderId="7" xfId="0" applyFont="1" applyFill="1" applyBorder="1" applyAlignment="1">
      <alignment horizontal="left" vertical="top" wrapText="1"/>
    </xf>
    <xf numFmtId="0" fontId="11" fillId="4" borderId="14" xfId="0" applyFont="1" applyFill="1" applyBorder="1" applyAlignment="1">
      <alignment horizontal="center" vertical="center"/>
    </xf>
    <xf numFmtId="0" fontId="11" fillId="10" borderId="16" xfId="0" applyFont="1" applyFill="1" applyBorder="1" applyAlignment="1">
      <alignment horizontal="center" vertical="center"/>
    </xf>
    <xf numFmtId="0" fontId="11" fillId="4" borderId="1" xfId="0" applyFont="1" applyFill="1" applyBorder="1" applyAlignment="1">
      <alignment horizontal="center" vertical="center"/>
    </xf>
    <xf numFmtId="0" fontId="8" fillId="2" borderId="17" xfId="1" applyNumberFormat="1" applyFont="1" applyFill="1" applyBorder="1" applyAlignment="1">
      <alignment horizontal="center" vertical="center"/>
    </xf>
    <xf numFmtId="1" fontId="8" fillId="2" borderId="16" xfId="1" applyNumberFormat="1" applyFont="1" applyFill="1" applyBorder="1" applyAlignment="1">
      <alignment horizontal="center" vertical="center"/>
    </xf>
    <xf numFmtId="0" fontId="3" fillId="2" borderId="0" xfId="0" applyFont="1" applyFill="1" applyAlignment="1">
      <alignment horizontal="center" vertical="center"/>
    </xf>
    <xf numFmtId="0" fontId="8" fillId="2" borderId="9" xfId="0" applyFont="1" applyFill="1" applyBorder="1" applyAlignment="1">
      <alignment horizontal="justify" vertical="top" wrapText="1"/>
    </xf>
    <xf numFmtId="0" fontId="8" fillId="2" borderId="13" xfId="0" applyFont="1" applyFill="1" applyBorder="1" applyAlignment="1">
      <alignment horizontal="justify" vertical="top"/>
    </xf>
    <xf numFmtId="0" fontId="8" fillId="2" borderId="3" xfId="0" applyFont="1" applyFill="1" applyBorder="1" applyAlignment="1">
      <alignment horizontal="justify" vertical="top"/>
    </xf>
    <xf numFmtId="0" fontId="8" fillId="2" borderId="1" xfId="0" applyFont="1" applyFill="1" applyBorder="1" applyAlignment="1">
      <alignment horizontal="justify" vertical="top"/>
    </xf>
    <xf numFmtId="0" fontId="8" fillId="2" borderId="5" xfId="0" applyFont="1" applyFill="1" applyBorder="1" applyAlignment="1">
      <alignment horizontal="justify" vertical="top"/>
    </xf>
    <xf numFmtId="0" fontId="8" fillId="2" borderId="14" xfId="0" applyFont="1" applyFill="1" applyBorder="1" applyAlignment="1">
      <alignment horizontal="justify" vertical="top"/>
    </xf>
    <xf numFmtId="0" fontId="5" fillId="11" borderId="7" xfId="0" applyFont="1" applyFill="1" applyBorder="1" applyAlignment="1">
      <alignment horizontal="left" vertical="center" wrapText="1"/>
    </xf>
    <xf numFmtId="0" fontId="8" fillId="11" borderId="15" xfId="0" applyFont="1" applyFill="1" applyBorder="1" applyAlignment="1">
      <alignment horizontal="left" vertical="center" wrapText="1"/>
    </xf>
    <xf numFmtId="0" fontId="11" fillId="12" borderId="8" xfId="0" applyFont="1" applyFill="1" applyBorder="1" applyAlignment="1">
      <alignment horizontal="center" vertical="center"/>
    </xf>
    <xf numFmtId="0" fontId="11" fillId="12" borderId="12" xfId="0" applyFont="1" applyFill="1" applyBorder="1" applyAlignment="1">
      <alignment horizontal="center" vertical="center"/>
    </xf>
    <xf numFmtId="0" fontId="11" fillId="12" borderId="9" xfId="0" applyFont="1" applyFill="1" applyBorder="1" applyAlignment="1">
      <alignment horizontal="center" vertical="center"/>
    </xf>
    <xf numFmtId="0" fontId="11" fillId="12" borderId="1" xfId="0" applyFont="1" applyFill="1" applyBorder="1" applyAlignment="1">
      <alignment horizontal="center" vertical="center"/>
    </xf>
    <xf numFmtId="0" fontId="11" fillId="12" borderId="1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5" fillId="11" borderId="5" xfId="0" applyFont="1" applyFill="1" applyBorder="1" applyAlignment="1">
      <alignment horizontal="left" vertical="center" wrapText="1"/>
    </xf>
    <xf numFmtId="0" fontId="8" fillId="11" borderId="14" xfId="0" applyFont="1" applyFill="1" applyBorder="1" applyAlignment="1">
      <alignment horizontal="left" vertical="center" wrapText="1"/>
    </xf>
    <xf numFmtId="0" fontId="8" fillId="2" borderId="9" xfId="0" applyFont="1" applyFill="1" applyBorder="1" applyAlignment="1">
      <alignment horizontal="justify" vertical="top"/>
    </xf>
    <xf numFmtId="0" fontId="8" fillId="2" borderId="7" xfId="0" applyFont="1" applyFill="1" applyBorder="1" applyAlignment="1">
      <alignment horizontal="justify" vertical="top"/>
    </xf>
    <xf numFmtId="0" fontId="8" fillId="2" borderId="15" xfId="0" applyFont="1" applyFill="1" applyBorder="1" applyAlignment="1">
      <alignment horizontal="justify" vertical="top"/>
    </xf>
    <xf numFmtId="0" fontId="11" fillId="10" borderId="11" xfId="0" applyFont="1" applyFill="1" applyBorder="1" applyAlignment="1">
      <alignment horizontal="center" vertical="center" wrapText="1"/>
    </xf>
    <xf numFmtId="0" fontId="11" fillId="10" borderId="12" xfId="0" applyFont="1" applyFill="1" applyBorder="1" applyAlignment="1">
      <alignment horizontal="center" vertical="center" wrapText="1"/>
    </xf>
    <xf numFmtId="0" fontId="8" fillId="2" borderId="3" xfId="0" applyFont="1" applyFill="1" applyBorder="1" applyAlignment="1">
      <alignment horizontal="center" vertical="center"/>
    </xf>
    <xf numFmtId="0" fontId="26"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9" fontId="5" fillId="2" borderId="1" xfId="1" applyFont="1" applyFill="1" applyBorder="1" applyAlignment="1">
      <alignment horizontal="center" vertical="center"/>
    </xf>
    <xf numFmtId="9" fontId="5" fillId="2" borderId="4" xfId="1" applyFont="1" applyFill="1" applyBorder="1" applyAlignment="1">
      <alignment horizontal="center" vertical="center"/>
    </xf>
    <xf numFmtId="9" fontId="5" fillId="2" borderId="5" xfId="1" applyFont="1" applyFill="1" applyBorder="1" applyAlignment="1">
      <alignment horizontal="center" vertical="center"/>
    </xf>
    <xf numFmtId="9" fontId="5" fillId="2" borderId="8" xfId="1" applyFont="1" applyFill="1" applyBorder="1" applyAlignment="1">
      <alignment horizontal="center" vertical="center"/>
    </xf>
    <xf numFmtId="9" fontId="5" fillId="2" borderId="9" xfId="1" applyFont="1" applyFill="1" applyBorder="1" applyAlignment="1">
      <alignment horizontal="center" vertical="center"/>
    </xf>
    <xf numFmtId="0" fontId="8" fillId="2" borderId="1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2" borderId="1" xfId="1" applyFont="1" applyFill="1" applyBorder="1" applyAlignment="1">
      <alignment horizontal="center" vertical="center" wrapText="1"/>
    </xf>
    <xf numFmtId="0" fontId="8" fillId="2" borderId="1" xfId="0" applyFont="1" applyFill="1" applyBorder="1" applyAlignment="1">
      <alignment horizontal="left" vertical="center"/>
    </xf>
    <xf numFmtId="0" fontId="8" fillId="2" borderId="9" xfId="0" applyFont="1" applyFill="1" applyBorder="1" applyAlignment="1" applyProtection="1">
      <alignment horizontal="justify" vertical="top" wrapText="1"/>
      <protection locked="0"/>
    </xf>
    <xf numFmtId="0" fontId="8" fillId="2" borderId="13" xfId="0" applyFont="1" applyFill="1" applyBorder="1" applyAlignment="1" applyProtection="1">
      <alignment horizontal="justify" vertical="top"/>
      <protection locked="0"/>
    </xf>
    <xf numFmtId="0" fontId="8" fillId="2" borderId="3" xfId="0" applyFont="1" applyFill="1" applyBorder="1" applyAlignment="1" applyProtection="1">
      <alignment horizontal="justify" vertical="top"/>
      <protection locked="0"/>
    </xf>
    <xf numFmtId="0" fontId="8" fillId="2" borderId="1" xfId="0" applyFont="1" applyFill="1" applyBorder="1" applyAlignment="1" applyProtection="1">
      <alignment horizontal="justify" vertical="top"/>
      <protection locked="0"/>
    </xf>
    <xf numFmtId="0" fontId="8" fillId="2" borderId="5" xfId="0" applyFont="1" applyFill="1" applyBorder="1" applyAlignment="1" applyProtection="1">
      <alignment horizontal="justify" vertical="top"/>
      <protection locked="0"/>
    </xf>
    <xf numFmtId="0" fontId="8" fillId="2" borderId="14" xfId="0" applyFont="1" applyFill="1" applyBorder="1" applyAlignment="1" applyProtection="1">
      <alignment horizontal="justify" vertical="top"/>
      <protection locked="0"/>
    </xf>
    <xf numFmtId="0" fontId="2" fillId="2" borderId="9" xfId="0" applyFont="1" applyFill="1" applyBorder="1" applyAlignment="1" applyProtection="1">
      <alignment horizontal="justify" vertical="top" wrapText="1"/>
      <protection locked="0"/>
    </xf>
    <xf numFmtId="0" fontId="5" fillId="2" borderId="10" xfId="0" applyFont="1" applyFill="1" applyBorder="1" applyAlignment="1">
      <alignment horizontal="center" vertical="center" wrapText="1"/>
    </xf>
    <xf numFmtId="9" fontId="5" fillId="0" borderId="1" xfId="1" applyFont="1" applyFill="1" applyBorder="1" applyAlignment="1">
      <alignment horizontal="center" vertical="center"/>
    </xf>
    <xf numFmtId="0" fontId="5" fillId="2" borderId="1" xfId="0" applyFont="1" applyFill="1" applyBorder="1" applyAlignment="1">
      <alignment horizontal="left" vertical="center" wrapText="1"/>
    </xf>
    <xf numFmtId="0" fontId="18" fillId="2" borderId="0" xfId="2" applyFont="1" applyFill="1" applyAlignment="1">
      <alignment horizontal="center" vertical="center"/>
    </xf>
    <xf numFmtId="0" fontId="5" fillId="11" borderId="0" xfId="0" applyFont="1" applyFill="1" applyAlignment="1">
      <alignment horizontal="left" vertical="center" wrapText="1"/>
    </xf>
    <xf numFmtId="0" fontId="2" fillId="2" borderId="0" xfId="0" applyFont="1" applyFill="1" applyAlignment="1">
      <alignment horizontal="justify" vertical="top" wrapText="1"/>
    </xf>
    <xf numFmtId="0" fontId="8" fillId="2" borderId="0" xfId="0" applyFont="1" applyFill="1" applyAlignment="1">
      <alignment horizontal="justify" vertical="top" wrapText="1"/>
    </xf>
    <xf numFmtId="0" fontId="8" fillId="2" borderId="7" xfId="0" applyFont="1" applyFill="1" applyBorder="1" applyAlignment="1">
      <alignment horizontal="justify" vertical="top" wrapText="1"/>
    </xf>
    <xf numFmtId="0" fontId="8" fillId="2" borderId="0" xfId="0" applyFont="1" applyFill="1" applyAlignment="1">
      <alignment horizontal="justify" vertical="top"/>
    </xf>
    <xf numFmtId="0" fontId="11" fillId="10" borderId="16" xfId="0" applyFont="1" applyFill="1" applyBorder="1" applyAlignment="1">
      <alignment horizontal="center" vertical="center" wrapText="1"/>
    </xf>
    <xf numFmtId="0" fontId="2" fillId="2" borderId="9" xfId="0" applyFont="1" applyFill="1" applyBorder="1" applyAlignment="1">
      <alignment horizontal="justify" vertical="top" wrapText="1"/>
    </xf>
    <xf numFmtId="0" fontId="8" fillId="2" borderId="12" xfId="0" applyFont="1" applyFill="1" applyBorder="1" applyAlignment="1">
      <alignment horizontal="justify" vertical="top"/>
    </xf>
    <xf numFmtId="9" fontId="18" fillId="2" borderId="1" xfId="1" applyFont="1" applyFill="1" applyBorder="1" applyAlignment="1">
      <alignment horizontal="center" vertical="center"/>
    </xf>
    <xf numFmtId="0" fontId="10"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3" xfId="0" applyFont="1" applyFill="1" applyBorder="1" applyAlignment="1">
      <alignment horizontal="center" vertical="center"/>
    </xf>
    <xf numFmtId="0" fontId="8" fillId="2" borderId="20" xfId="1" applyNumberFormat="1" applyFont="1" applyFill="1" applyBorder="1" applyAlignment="1">
      <alignment horizontal="center" vertical="center" wrapText="1"/>
    </xf>
    <xf numFmtId="164" fontId="8" fillId="2" borderId="18" xfId="1" applyNumberFormat="1" applyFont="1" applyFill="1" applyBorder="1" applyAlignment="1" applyProtection="1">
      <alignment horizontal="center" vertical="center" wrapText="1"/>
      <protection locked="0"/>
    </xf>
    <xf numFmtId="0" fontId="8" fillId="2" borderId="20" xfId="1" applyNumberFormat="1" applyFont="1" applyFill="1" applyBorder="1" applyAlignment="1" applyProtection="1">
      <alignment horizontal="justify" vertical="center" wrapText="1"/>
      <protection locked="0"/>
    </xf>
    <xf numFmtId="0" fontId="8" fillId="0" borderId="16" xfId="1" applyNumberFormat="1" applyFont="1" applyFill="1" applyBorder="1" applyAlignment="1">
      <alignment horizontal="center" vertical="center" wrapText="1"/>
    </xf>
    <xf numFmtId="0" fontId="8" fillId="2" borderId="18" xfId="1" applyNumberFormat="1" applyFont="1" applyFill="1" applyBorder="1" applyAlignment="1" applyProtection="1">
      <alignment horizontal="justify" vertical="center" wrapText="1"/>
      <protection locked="0"/>
    </xf>
    <xf numFmtId="0" fontId="8" fillId="0" borderId="21" xfId="1" applyNumberFormat="1" applyFont="1" applyFill="1" applyBorder="1" applyAlignment="1">
      <alignment horizontal="center" vertical="center" wrapText="1"/>
    </xf>
    <xf numFmtId="0" fontId="32" fillId="2" borderId="13" xfId="0" applyFont="1" applyFill="1" applyBorder="1" applyAlignment="1" applyProtection="1">
      <alignment horizontal="justify" vertical="top"/>
      <protection locked="0"/>
    </xf>
    <xf numFmtId="0" fontId="32" fillId="2" borderId="3" xfId="0" applyFont="1" applyFill="1" applyBorder="1" applyAlignment="1" applyProtection="1">
      <alignment horizontal="justify" vertical="top"/>
      <protection locked="0"/>
    </xf>
    <xf numFmtId="0" fontId="32" fillId="2" borderId="1" xfId="0" applyFont="1" applyFill="1" applyBorder="1" applyAlignment="1" applyProtection="1">
      <alignment horizontal="justify" vertical="top"/>
      <protection locked="0"/>
    </xf>
    <xf numFmtId="0" fontId="32" fillId="2" borderId="5" xfId="0" applyFont="1" applyFill="1" applyBorder="1" applyAlignment="1" applyProtection="1">
      <alignment horizontal="justify" vertical="top"/>
      <protection locked="0"/>
    </xf>
    <xf numFmtId="0" fontId="32" fillId="2" borderId="14" xfId="0" applyFont="1" applyFill="1" applyBorder="1" applyAlignment="1" applyProtection="1">
      <alignment horizontal="justify" vertical="top"/>
      <protection locked="0"/>
    </xf>
    <xf numFmtId="0" fontId="11" fillId="10" borderId="21"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31" fillId="2" borderId="1" xfId="0" applyFont="1" applyFill="1" applyBorder="1" applyAlignment="1">
      <alignment vertical="top" wrapText="1"/>
    </xf>
    <xf numFmtId="0" fontId="14" fillId="10" borderId="12" xfId="0" applyFont="1" applyFill="1" applyBorder="1" applyAlignment="1">
      <alignment horizontal="center"/>
    </xf>
    <xf numFmtId="0" fontId="30" fillId="2" borderId="4"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12" xfId="0" applyFont="1" applyFill="1" applyBorder="1" applyAlignment="1">
      <alignment horizontal="center" vertical="center" wrapText="1"/>
    </xf>
    <xf numFmtId="14" fontId="8" fillId="0" borderId="14" xfId="0" applyNumberFormat="1" applyFont="1" applyBorder="1" applyAlignment="1">
      <alignment horizontal="center" vertical="center"/>
    </xf>
    <xf numFmtId="14" fontId="8" fillId="0" borderId="15" xfId="0" applyNumberFormat="1" applyFont="1" applyBorder="1" applyAlignment="1">
      <alignment horizontal="center" vertical="center"/>
    </xf>
    <xf numFmtId="14" fontId="8" fillId="0" borderId="13" xfId="0" applyNumberFormat="1"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3" xfId="0" applyFont="1" applyBorder="1" applyAlignment="1">
      <alignment horizontal="center" vertical="center"/>
    </xf>
    <xf numFmtId="0" fontId="8" fillId="2" borderId="14" xfId="0" applyFont="1" applyFill="1" applyBorder="1" applyAlignment="1">
      <alignment horizontal="justify" vertical="center" wrapText="1"/>
    </xf>
    <xf numFmtId="0" fontId="8" fillId="2" borderId="13" xfId="0" applyFont="1" applyFill="1" applyBorder="1" applyAlignment="1">
      <alignment horizontal="justify"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 xfId="0" applyFont="1" applyBorder="1" applyAlignment="1">
      <alignment horizontal="justify" vertical="center" wrapText="1"/>
    </xf>
  </cellXfs>
  <cellStyles count="3">
    <cellStyle name="Hipervínculo" xfId="2" builtinId="8"/>
    <cellStyle name="Normal" xfId="0" builtinId="0"/>
    <cellStyle name="Porcentaje" xfId="1" builtinId="5"/>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mruColors>
      <color rgb="FF79C000"/>
      <color rgb="FFF7931E"/>
      <color rgb="FFEDE394"/>
      <color rgb="FF4E4B48"/>
      <color rgb="FFDAAA00"/>
      <color rgb="FF00482B"/>
      <color rgb="FFFBE122"/>
      <color rgb="FF4B514E"/>
      <color rgb="FFD5CA3D"/>
      <color rgb="FFFAC9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'----1'!$C$49</c:f>
              <c:strCache>
                <c:ptCount val="1"/>
                <c:pt idx="0">
                  <c:v>VALOR </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'----1'!$D$46:$O$46</c15:sqref>
                  </c15:fullRef>
                </c:ext>
              </c:extLst>
              <c:f>'----1'!$D$46:$G$46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'----1'!$D$49:$O$49</c15:sqref>
                  </c15:fullRef>
                </c:ext>
              </c:extLst>
              <c:f>'----1'!$D$49:$G$49</c:f>
              <c:numCache>
                <c:formatCode>General</c:formatCode>
                <c:ptCount val="4"/>
                <c:pt idx="0">
                  <c:v>0</c:v>
                </c:pt>
                <c:pt idx="1">
                  <c:v>0</c:v>
                </c:pt>
                <c:pt idx="2">
                  <c:v>0</c:v>
                </c:pt>
                <c:pt idx="3">
                  <c:v>0</c:v>
                </c:pt>
              </c:numCache>
            </c:numRef>
          </c:val>
          <c:smooth val="0"/>
          <c:extLst>
            <c:ext xmlns:c16="http://schemas.microsoft.com/office/drawing/2014/chart" uri="{C3380CC4-5D6E-409C-BE32-E72D297353CC}">
              <c16:uniqueId val="{00000000-CB01-48D9-BE18-2357A2FB4763}"/>
            </c:ext>
          </c:extLst>
        </c:ser>
        <c:ser>
          <c:idx val="1"/>
          <c:order val="1"/>
          <c:tx>
            <c:strRef>
              <c:f>'----1'!$C$50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'----1'!$D$46:$O$46</c15:sqref>
                  </c15:fullRef>
                </c:ext>
              </c:extLst>
              <c:f>'----1'!$D$46:$G$46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'----1'!$D$50:$O$50</c15:sqref>
                  </c15:fullRef>
                </c:ext>
              </c:extLst>
              <c:f>'----1'!$D$50:$G$50</c:f>
              <c:numCache>
                <c:formatCode>General</c:formatCode>
                <c:ptCount val="4"/>
                <c:pt idx="0">
                  <c:v>0</c:v>
                </c:pt>
                <c:pt idx="1">
                  <c:v>0</c:v>
                </c:pt>
                <c:pt idx="2">
                  <c:v>0</c:v>
                </c:pt>
                <c:pt idx="3">
                  <c:v>0</c:v>
                </c:pt>
              </c:numCache>
            </c:numRef>
          </c:val>
          <c:smooth val="0"/>
          <c:extLst>
            <c:ext xmlns:c16="http://schemas.microsoft.com/office/drawing/2014/chart" uri="{C3380CC4-5D6E-409C-BE32-E72D297353CC}">
              <c16:uniqueId val="{00000001-CB01-48D9-BE18-2357A2FB4763}"/>
            </c:ext>
          </c:extLst>
        </c:ser>
        <c:dLbls>
          <c:showLegendKey val="0"/>
          <c:showVal val="0"/>
          <c:showCatName val="0"/>
          <c:showSerName val="0"/>
          <c:showPercent val="0"/>
          <c:showBubbleSize val="0"/>
        </c:dLbls>
        <c:smooth val="0"/>
        <c:axId val="295440384"/>
        <c:axId val="291201440"/>
      </c:lineChart>
      <c:catAx>
        <c:axId val="29544038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91201440"/>
        <c:crosses val="autoZero"/>
        <c:auto val="1"/>
        <c:lblAlgn val="ctr"/>
        <c:lblOffset val="100"/>
        <c:noMultiLvlLbl val="0"/>
      </c:catAx>
      <c:valAx>
        <c:axId val="291201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954403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'----2'!$C$49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'----2'!$D$46:$O$46</c15:sqref>
                  </c15:fullRef>
                </c:ext>
              </c:extLst>
              <c:f>'----2'!$D$46:$G$46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'----2'!$D$49:$O$49</c15:sqref>
                  </c15:fullRef>
                </c:ext>
              </c:extLst>
              <c:f>'----2'!$D$49:$G$49</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0-2D27-48D7-BFF3-C89894F01626}"/>
            </c:ext>
          </c:extLst>
        </c:ser>
        <c:ser>
          <c:idx val="1"/>
          <c:order val="1"/>
          <c:tx>
            <c:strRef>
              <c:f>'----2'!$C$50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'----2'!$D$46:$O$46</c15:sqref>
                  </c15:fullRef>
                </c:ext>
              </c:extLst>
              <c:f>'----2'!$D$46:$G$46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'----2'!$D$50:$O$50</c15:sqref>
                  </c15:fullRef>
                </c:ext>
              </c:extLst>
              <c:f>'----2'!$D$50:$G$50</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smooth val="0"/>
        <c:axId val="295160512"/>
        <c:axId val="356294560"/>
      </c:lineChart>
      <c:catAx>
        <c:axId val="295160512"/>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356294560"/>
        <c:crosses val="autoZero"/>
        <c:auto val="1"/>
        <c:lblAlgn val="ctr"/>
        <c:lblOffset val="100"/>
        <c:noMultiLvlLbl val="0"/>
      </c:catAx>
      <c:valAx>
        <c:axId val="356294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95160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5445108168565723E-2"/>
          <c:y val="1.7356327153358917E-2"/>
          <c:w val="0.91455489183143424"/>
          <c:h val="0.77290538574299761"/>
        </c:manualLayout>
      </c:layout>
      <c:bar3DChart>
        <c:barDir val="col"/>
        <c:grouping val="clustered"/>
        <c:varyColors val="0"/>
        <c:ser>
          <c:idx val="0"/>
          <c:order val="0"/>
          <c:tx>
            <c:strRef>
              <c:f>'MIU-1'!$C$47</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'MIU-1'!$D$44:$O$44</c15:sqref>
                  </c15:fullRef>
                </c:ext>
              </c:extLst>
              <c:f>'MIU-1'!$D$44:$E$44</c:f>
              <c:strCache>
                <c:ptCount val="2"/>
                <c:pt idx="0">
                  <c:v>JUNIO</c:v>
                </c:pt>
                <c:pt idx="1">
                  <c:v>DICIEMBRE</c:v>
                </c:pt>
              </c:strCache>
            </c:strRef>
          </c:cat>
          <c:val>
            <c:numRef>
              <c:extLst>
                <c:ext xmlns:c15="http://schemas.microsoft.com/office/drawing/2012/chart" uri="{02D57815-91ED-43cb-92C2-25804820EDAC}">
                  <c15:fullRef>
                    <c15:sqref>'MIU-1'!$D$47:$O$47</c15:sqref>
                  </c15:fullRef>
                </c:ext>
              </c:extLst>
              <c:f>'MIU-1'!$D$47:$E$47</c:f>
              <c:numCache>
                <c:formatCode>0.0%</c:formatCode>
                <c:ptCount val="2"/>
                <c:pt idx="0">
                  <c:v>1</c:v>
                </c:pt>
                <c:pt idx="1">
                  <c:v>0</c:v>
                </c:pt>
              </c:numCache>
            </c:numRef>
          </c:val>
          <c:extLst>
            <c:ext xmlns:c16="http://schemas.microsoft.com/office/drawing/2014/chart" uri="{C3380CC4-5D6E-409C-BE32-E72D297353CC}">
              <c16:uniqueId val="{00000000-2D27-48D7-BFF3-C89894F01626}"/>
            </c:ext>
          </c:extLst>
        </c:ser>
        <c:ser>
          <c:idx val="1"/>
          <c:order val="1"/>
          <c:tx>
            <c:strRef>
              <c:f>'MIU-1'!$C$48</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'MIU-1'!$D$44:$O$44</c15:sqref>
                  </c15:fullRef>
                </c:ext>
              </c:extLst>
              <c:f>'MIU-1'!$D$44:$E$44</c:f>
              <c:strCache>
                <c:ptCount val="2"/>
                <c:pt idx="0">
                  <c:v>JUNIO</c:v>
                </c:pt>
                <c:pt idx="1">
                  <c:v>DICIEMBRE</c:v>
                </c:pt>
              </c:strCache>
            </c:strRef>
          </c:cat>
          <c:val>
            <c:numRef>
              <c:extLst>
                <c:ext xmlns:c15="http://schemas.microsoft.com/office/drawing/2012/chart" uri="{02D57815-91ED-43cb-92C2-25804820EDAC}">
                  <c15:fullRef>
                    <c15:sqref>'MIU-1'!$D$48:$O$48</c15:sqref>
                  </c15:fullRef>
                </c:ext>
              </c:extLst>
              <c:f>'MIU-1'!$D$48:$E$48</c:f>
              <c:numCache>
                <c:formatCode>0%</c:formatCode>
                <c:ptCount val="2"/>
                <c:pt idx="0">
                  <c:v>0.9</c:v>
                </c:pt>
                <c:pt idx="1">
                  <c:v>0.9</c:v>
                </c:pt>
              </c:numCache>
            </c:numRef>
          </c:val>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gapWidth val="150"/>
        <c:shape val="box"/>
        <c:axId val="362342288"/>
        <c:axId val="362342848"/>
        <c:axId val="0"/>
      </c:bar3DChart>
      <c:catAx>
        <c:axId val="362342288"/>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362342848"/>
        <c:crosses val="autoZero"/>
        <c:auto val="1"/>
        <c:lblAlgn val="ctr"/>
        <c:lblOffset val="100"/>
        <c:noMultiLvlLbl val="0"/>
      </c:catAx>
      <c:valAx>
        <c:axId val="36234284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62342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'MIU-2'!$C$49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'MIU-2'!$D$46:$O$46</c15:sqref>
                  </c15:fullRef>
                </c:ext>
              </c:extLst>
              <c:f>'MIU-2'!$D$46:$F$46</c:f>
              <c:strCache>
                <c:ptCount val="2"/>
                <c:pt idx="0">
                  <c:v>JUNIO</c:v>
                </c:pt>
                <c:pt idx="1">
                  <c:v>DICIEMBRE</c:v>
                </c:pt>
              </c:strCache>
            </c:strRef>
          </c:cat>
          <c:val>
            <c:numRef>
              <c:extLst>
                <c:ext xmlns:c15="http://schemas.microsoft.com/office/drawing/2012/chart" uri="{02D57815-91ED-43cb-92C2-25804820EDAC}">
                  <c15:fullRef>
                    <c15:sqref>'MIU-2'!$D$49:$O$49</c15:sqref>
                  </c15:fullRef>
                </c:ext>
              </c:extLst>
              <c:f>'MIU-2'!$D$49:$F$49</c:f>
              <c:numCache>
                <c:formatCode>0%</c:formatCode>
                <c:ptCount val="3"/>
                <c:pt idx="0">
                  <c:v>0</c:v>
                </c:pt>
                <c:pt idx="1">
                  <c:v>0</c:v>
                </c:pt>
              </c:numCache>
            </c:numRef>
          </c:val>
          <c:smooth val="0"/>
          <c:extLst>
            <c:ext xmlns:c16="http://schemas.microsoft.com/office/drawing/2014/chart" uri="{C3380CC4-5D6E-409C-BE32-E72D297353CC}">
              <c16:uniqueId val="{00000000-2D27-48D7-BFF3-C89894F01626}"/>
            </c:ext>
          </c:extLst>
        </c:ser>
        <c:ser>
          <c:idx val="1"/>
          <c:order val="1"/>
          <c:tx>
            <c:strRef>
              <c:f>'MIU-2'!$C$50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'MIU-2'!$D$46:$O$46</c15:sqref>
                  </c15:fullRef>
                </c:ext>
              </c:extLst>
              <c:f>'MIU-2'!$D$46:$F$46</c:f>
              <c:strCache>
                <c:ptCount val="2"/>
                <c:pt idx="0">
                  <c:v>JUNIO</c:v>
                </c:pt>
                <c:pt idx="1">
                  <c:v>DICIEMBRE</c:v>
                </c:pt>
              </c:strCache>
            </c:strRef>
          </c:cat>
          <c:val>
            <c:numRef>
              <c:extLst>
                <c:ext xmlns:c15="http://schemas.microsoft.com/office/drawing/2012/chart" uri="{02D57815-91ED-43cb-92C2-25804820EDAC}">
                  <c15:fullRef>
                    <c15:sqref>'MIU-2'!$D$50:$O$50</c15:sqref>
                  </c15:fullRef>
                </c:ext>
              </c:extLst>
              <c:f>'MIU-2'!$D$50:$F$50</c:f>
              <c:numCache>
                <c:formatCode>0%</c:formatCode>
                <c:ptCount val="3"/>
                <c:pt idx="0">
                  <c:v>0.85</c:v>
                </c:pt>
                <c:pt idx="1">
                  <c:v>0.85</c:v>
                </c:pt>
                <c:pt idx="2">
                  <c:v>0</c:v>
                </c:pt>
              </c:numCache>
            </c:numRef>
          </c:val>
          <c:smooth val="0"/>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smooth val="0"/>
        <c:axId val="281021760"/>
        <c:axId val="281022320"/>
      </c:lineChart>
      <c:catAx>
        <c:axId val="281021760"/>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81022320"/>
        <c:crosses val="autoZero"/>
        <c:auto val="1"/>
        <c:lblAlgn val="ctr"/>
        <c:lblOffset val="100"/>
        <c:noMultiLvlLbl val="0"/>
      </c:catAx>
      <c:valAx>
        <c:axId val="281022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81021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'MIU-3'!$C$48</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'MIU-3'!$D$45:$O$45</c15:sqref>
                  </c15:fullRef>
                </c:ext>
              </c:extLst>
              <c:f>'MIU-3'!$D$45:$F$45</c:f>
              <c:strCache>
                <c:ptCount val="2"/>
                <c:pt idx="0">
                  <c:v>JUNIO</c:v>
                </c:pt>
                <c:pt idx="1">
                  <c:v>DICIEMBRE</c:v>
                </c:pt>
              </c:strCache>
            </c:strRef>
          </c:cat>
          <c:val>
            <c:numRef>
              <c:extLst>
                <c:ext xmlns:c15="http://schemas.microsoft.com/office/drawing/2012/chart" uri="{02D57815-91ED-43cb-92C2-25804820EDAC}">
                  <c15:fullRef>
                    <c15:sqref>'MIU-3'!$D$48:$O$48</c15:sqref>
                  </c15:fullRef>
                </c:ext>
              </c:extLst>
              <c:f>'MIU-3'!$D$48:$F$48</c:f>
              <c:numCache>
                <c:formatCode>0%</c:formatCode>
                <c:ptCount val="3"/>
                <c:pt idx="0">
                  <c:v>0.88538681948424069</c:v>
                </c:pt>
                <c:pt idx="1">
                  <c:v>0.90128755364806867</c:v>
                </c:pt>
              </c:numCache>
            </c:numRef>
          </c:val>
          <c:smooth val="0"/>
          <c:extLst>
            <c:ext xmlns:c16="http://schemas.microsoft.com/office/drawing/2014/chart" uri="{C3380CC4-5D6E-409C-BE32-E72D297353CC}">
              <c16:uniqueId val="{00000000-2D27-48D7-BFF3-C89894F01626}"/>
            </c:ext>
          </c:extLst>
        </c:ser>
        <c:ser>
          <c:idx val="1"/>
          <c:order val="1"/>
          <c:tx>
            <c:strRef>
              <c:f>'MIU-3'!$C$49</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'MIU-3'!$D$45:$O$45</c15:sqref>
                  </c15:fullRef>
                </c:ext>
              </c:extLst>
              <c:f>'MIU-3'!$D$45:$F$45</c:f>
              <c:strCache>
                <c:ptCount val="2"/>
                <c:pt idx="0">
                  <c:v>JUNIO</c:v>
                </c:pt>
                <c:pt idx="1">
                  <c:v>DICIEMBRE</c:v>
                </c:pt>
              </c:strCache>
            </c:strRef>
          </c:cat>
          <c:val>
            <c:numRef>
              <c:extLst>
                <c:ext xmlns:c15="http://schemas.microsoft.com/office/drawing/2012/chart" uri="{02D57815-91ED-43cb-92C2-25804820EDAC}">
                  <c15:fullRef>
                    <c15:sqref>'MIU-3'!$D$49:$O$49</c15:sqref>
                  </c15:fullRef>
                </c:ext>
              </c:extLst>
              <c:f>'MIU-3'!$D$49:$F$49</c:f>
              <c:numCache>
                <c:formatCode>0%</c:formatCode>
                <c:ptCount val="3"/>
                <c:pt idx="0">
                  <c:v>0.95</c:v>
                </c:pt>
                <c:pt idx="1">
                  <c:v>0.95</c:v>
                </c:pt>
                <c:pt idx="2">
                  <c:v>0</c:v>
                </c:pt>
              </c:numCache>
            </c:numRef>
          </c:val>
          <c:smooth val="0"/>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smooth val="0"/>
        <c:axId val="207877568"/>
        <c:axId val="207878128"/>
      </c:lineChart>
      <c:catAx>
        <c:axId val="207877568"/>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07878128"/>
        <c:crosses val="autoZero"/>
        <c:auto val="1"/>
        <c:lblAlgn val="ctr"/>
        <c:lblOffset val="100"/>
        <c:noMultiLvlLbl val="0"/>
      </c:catAx>
      <c:valAx>
        <c:axId val="207878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07877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8632347954730969E-2"/>
          <c:y val="1.4872478829591055E-2"/>
          <c:w val="0.91228335094088142"/>
          <c:h val="0.80540469115334767"/>
        </c:manualLayout>
      </c:layout>
      <c:bar3DChart>
        <c:barDir val="col"/>
        <c:grouping val="clustered"/>
        <c:varyColors val="0"/>
        <c:ser>
          <c:idx val="0"/>
          <c:order val="0"/>
          <c:tx>
            <c:strRef>
              <c:f>'MIU-4'!$C$48</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'MIU-4'!$D$45:$O$45</c15:sqref>
                  </c15:fullRef>
                </c:ext>
              </c:extLst>
              <c:f>'MIU-4'!$D$45:$E$45</c:f>
              <c:strCache>
                <c:ptCount val="2"/>
                <c:pt idx="0">
                  <c:v>JUNIO</c:v>
                </c:pt>
                <c:pt idx="1">
                  <c:v>DICIEMBRE</c:v>
                </c:pt>
              </c:strCache>
            </c:strRef>
          </c:cat>
          <c:val>
            <c:numRef>
              <c:extLst>
                <c:ext xmlns:c15="http://schemas.microsoft.com/office/drawing/2012/chart" uri="{02D57815-91ED-43cb-92C2-25804820EDAC}">
                  <c15:fullRef>
                    <c15:sqref>'MIU-4'!$D$48:$O$48</c15:sqref>
                  </c15:fullRef>
                </c:ext>
              </c:extLst>
              <c:f>'MIU-4'!$D$48:$E$48</c:f>
              <c:numCache>
                <c:formatCode>0.0%</c:formatCode>
                <c:ptCount val="2"/>
                <c:pt idx="0">
                  <c:v>1</c:v>
                </c:pt>
                <c:pt idx="1">
                  <c:v>0</c:v>
                </c:pt>
              </c:numCache>
            </c:numRef>
          </c:val>
          <c:extLst>
            <c:ext xmlns:c16="http://schemas.microsoft.com/office/drawing/2014/chart" uri="{C3380CC4-5D6E-409C-BE32-E72D297353CC}">
              <c16:uniqueId val="{00000000-2D27-48D7-BFF3-C89894F01626}"/>
            </c:ext>
          </c:extLst>
        </c:ser>
        <c:ser>
          <c:idx val="1"/>
          <c:order val="1"/>
          <c:tx>
            <c:strRef>
              <c:f>'MIU-4'!$C$49</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'MIU-4'!$D$45:$O$45</c15:sqref>
                  </c15:fullRef>
                </c:ext>
              </c:extLst>
              <c:f>'MIU-4'!$D$45:$E$45</c:f>
              <c:strCache>
                <c:ptCount val="2"/>
                <c:pt idx="0">
                  <c:v>JUNIO</c:v>
                </c:pt>
                <c:pt idx="1">
                  <c:v>DICIEMBRE</c:v>
                </c:pt>
              </c:strCache>
            </c:strRef>
          </c:cat>
          <c:val>
            <c:numRef>
              <c:extLst>
                <c:ext xmlns:c15="http://schemas.microsoft.com/office/drawing/2012/chart" uri="{02D57815-91ED-43cb-92C2-25804820EDAC}">
                  <c15:fullRef>
                    <c15:sqref>'MIU-4'!$D$49:$O$49</c15:sqref>
                  </c15:fullRef>
                </c:ext>
              </c:extLst>
              <c:f>'MIU-4'!$D$49:$E$49</c:f>
              <c:numCache>
                <c:formatCode>0%</c:formatCode>
                <c:ptCount val="2"/>
                <c:pt idx="0">
                  <c:v>0.95</c:v>
                </c:pt>
                <c:pt idx="1">
                  <c:v>0.95</c:v>
                </c:pt>
              </c:numCache>
            </c:numRef>
          </c:val>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gapWidth val="150"/>
        <c:shape val="box"/>
        <c:axId val="212589072"/>
        <c:axId val="212589632"/>
        <c:axId val="0"/>
      </c:bar3DChart>
      <c:catAx>
        <c:axId val="212589072"/>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212589632"/>
        <c:crosses val="autoZero"/>
        <c:auto val="1"/>
        <c:lblAlgn val="ctr"/>
        <c:lblOffset val="100"/>
        <c:noMultiLvlLbl val="0"/>
      </c:catAx>
      <c:valAx>
        <c:axId val="212589632"/>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12589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632347954730969E-2"/>
          <c:y val="1.4872478829591055E-2"/>
          <c:w val="0.91228335094088142"/>
          <c:h val="0.80540469115334767"/>
        </c:manualLayout>
      </c:layout>
      <c:lineChart>
        <c:grouping val="standard"/>
        <c:varyColors val="0"/>
        <c:ser>
          <c:idx val="0"/>
          <c:order val="0"/>
          <c:tx>
            <c:strRef>
              <c:f>'MIU-6 en construcción'!$C$48</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'MIU-6 en construcción'!$D$45:$O$45</c15:sqref>
                  </c15:fullRef>
                </c:ext>
              </c:extLst>
              <c:f>'MIU-6 en construcción'!$D$45:$E$45</c:f>
              <c:strCache>
                <c:ptCount val="2"/>
                <c:pt idx="0">
                  <c:v>JUNIO</c:v>
                </c:pt>
                <c:pt idx="1">
                  <c:v>DICIEMBRE</c:v>
                </c:pt>
              </c:strCache>
            </c:strRef>
          </c:cat>
          <c:val>
            <c:numRef>
              <c:extLst>
                <c:ext xmlns:c15="http://schemas.microsoft.com/office/drawing/2012/chart" uri="{02D57815-91ED-43cb-92C2-25804820EDAC}">
                  <c15:fullRef>
                    <c15:sqref>'MIU-6 en construcción'!$D$48:$O$48</c15:sqref>
                  </c15:fullRef>
                </c:ext>
              </c:extLst>
              <c:f>'MIU-6 en construcción'!$D$48:$E$48</c:f>
              <c:numCache>
                <c:formatCode>0%</c:formatCode>
                <c:ptCount val="2"/>
                <c:pt idx="0">
                  <c:v>0</c:v>
                </c:pt>
                <c:pt idx="1">
                  <c:v>0</c:v>
                </c:pt>
              </c:numCache>
            </c:numRef>
          </c:val>
          <c:smooth val="0"/>
          <c:extLst>
            <c:ext xmlns:c16="http://schemas.microsoft.com/office/drawing/2014/chart" uri="{C3380CC4-5D6E-409C-BE32-E72D297353CC}">
              <c16:uniqueId val="{00000000-5AFC-42FB-8583-A73CF5FEDC5C}"/>
            </c:ext>
          </c:extLst>
        </c:ser>
        <c:ser>
          <c:idx val="1"/>
          <c:order val="1"/>
          <c:tx>
            <c:strRef>
              <c:f>'MIU-6 en construcción'!$C$49</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'MIU-6 en construcción'!$D$45:$O$45</c15:sqref>
                  </c15:fullRef>
                </c:ext>
              </c:extLst>
              <c:f>'MIU-6 en construcción'!$D$45:$E$45</c:f>
              <c:strCache>
                <c:ptCount val="2"/>
                <c:pt idx="0">
                  <c:v>JUNIO</c:v>
                </c:pt>
                <c:pt idx="1">
                  <c:v>DICIEMBRE</c:v>
                </c:pt>
              </c:strCache>
            </c:strRef>
          </c:cat>
          <c:val>
            <c:numRef>
              <c:extLst>
                <c:ext xmlns:c15="http://schemas.microsoft.com/office/drawing/2012/chart" uri="{02D57815-91ED-43cb-92C2-25804820EDAC}">
                  <c15:fullRef>
                    <c15:sqref>'MIU-6 en construcción'!$D$49:$O$49</c15:sqref>
                  </c15:fullRef>
                </c:ext>
              </c:extLst>
              <c:f>'MIU-6 en construcción'!$D$49:$E$49</c:f>
              <c:numCache>
                <c:formatCode>0%</c:formatCode>
                <c:ptCount val="2"/>
                <c:pt idx="0">
                  <c:v>0.9</c:v>
                </c:pt>
                <c:pt idx="1">
                  <c:v>0.9</c:v>
                </c:pt>
              </c:numCache>
            </c:numRef>
          </c:val>
          <c:smooth val="0"/>
          <c:extLst>
            <c:ext xmlns:c16="http://schemas.microsoft.com/office/drawing/2014/chart" uri="{C3380CC4-5D6E-409C-BE32-E72D297353CC}">
              <c16:uniqueId val="{00000001-5AFC-42FB-8583-A73CF5FEDC5C}"/>
            </c:ext>
          </c:extLst>
        </c:ser>
        <c:dLbls>
          <c:showLegendKey val="0"/>
          <c:showVal val="0"/>
          <c:showCatName val="0"/>
          <c:showSerName val="0"/>
          <c:showPercent val="0"/>
          <c:showBubbleSize val="0"/>
        </c:dLbls>
        <c:smooth val="0"/>
        <c:axId val="212589072"/>
        <c:axId val="212589632"/>
      </c:lineChart>
      <c:catAx>
        <c:axId val="212589072"/>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12589632"/>
        <c:crosses val="autoZero"/>
        <c:auto val="1"/>
        <c:lblAlgn val="ctr"/>
        <c:lblOffset val="100"/>
        <c:noMultiLvlLbl val="0"/>
      </c:catAx>
      <c:valAx>
        <c:axId val="212589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212589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'MIU-5 '!$C$52</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'MIU-5 '!$D$49:$O$49</c15:sqref>
                  </c15:fullRef>
                </c:ext>
              </c:extLst>
              <c:f>'MIU-5 '!$D$49:$E$49</c:f>
              <c:strCache>
                <c:ptCount val="2"/>
                <c:pt idx="0">
                  <c:v>JUNIO</c:v>
                </c:pt>
                <c:pt idx="1">
                  <c:v>DICIEMBRE</c:v>
                </c:pt>
              </c:strCache>
            </c:strRef>
          </c:cat>
          <c:val>
            <c:numRef>
              <c:extLst>
                <c:ext xmlns:c15="http://schemas.microsoft.com/office/drawing/2012/chart" uri="{02D57815-91ED-43cb-92C2-25804820EDAC}">
                  <c15:fullRef>
                    <c15:sqref>'MIU-5 '!$D$52:$O$52</c15:sqref>
                  </c15:fullRef>
                </c:ext>
              </c:extLst>
              <c:f>'MIU-5 '!$D$52:$E$52</c:f>
              <c:numCache>
                <c:formatCode>0.0%</c:formatCode>
                <c:ptCount val="2"/>
                <c:pt idx="0">
                  <c:v>0</c:v>
                </c:pt>
                <c:pt idx="1">
                  <c:v>0</c:v>
                </c:pt>
              </c:numCache>
            </c:numRef>
          </c:val>
          <c:extLst>
            <c:ext xmlns:c16="http://schemas.microsoft.com/office/drawing/2014/chart" uri="{C3380CC4-5D6E-409C-BE32-E72D297353CC}">
              <c16:uniqueId val="{00000000-6CFB-4FD9-8627-A13BFC5C71C3}"/>
            </c:ext>
          </c:extLst>
        </c:ser>
        <c:ser>
          <c:idx val="1"/>
          <c:order val="1"/>
          <c:tx>
            <c:strRef>
              <c:f>'MIU-5 '!$C$53</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'MIU-5 '!$D$49:$O$49</c15:sqref>
                  </c15:fullRef>
                </c:ext>
              </c:extLst>
              <c:f>'MIU-5 '!$D$49:$E$49</c:f>
              <c:strCache>
                <c:ptCount val="2"/>
                <c:pt idx="0">
                  <c:v>JUNIO</c:v>
                </c:pt>
                <c:pt idx="1">
                  <c:v>DICIEMBRE</c:v>
                </c:pt>
              </c:strCache>
            </c:strRef>
          </c:cat>
          <c:val>
            <c:numRef>
              <c:extLst>
                <c:ext xmlns:c15="http://schemas.microsoft.com/office/drawing/2012/chart" uri="{02D57815-91ED-43cb-92C2-25804820EDAC}">
                  <c15:fullRef>
                    <c15:sqref>'MIU-5 '!$D$53:$O$53</c15:sqref>
                  </c15:fullRef>
                </c:ext>
              </c:extLst>
              <c:f>'MIU-5 '!$D$53:$E$53</c:f>
              <c:numCache>
                <c:formatCode>0%</c:formatCode>
                <c:ptCount val="2"/>
                <c:pt idx="0">
                  <c:v>0.8</c:v>
                </c:pt>
                <c:pt idx="1">
                  <c:v>0.8</c:v>
                </c:pt>
              </c:numCache>
            </c:numRef>
          </c:val>
          <c:extLst>
            <c:ext xmlns:c16="http://schemas.microsoft.com/office/drawing/2014/chart" uri="{C3380CC4-5D6E-409C-BE32-E72D297353CC}">
              <c16:uniqueId val="{00000001-6CFB-4FD9-8627-A13BFC5C71C3}"/>
            </c:ext>
          </c:extLst>
        </c:ser>
        <c:dLbls>
          <c:showLegendKey val="0"/>
          <c:showVal val="0"/>
          <c:showCatName val="0"/>
          <c:showSerName val="0"/>
          <c:showPercent val="0"/>
          <c:showBubbleSize val="0"/>
        </c:dLbls>
        <c:gapWidth val="150"/>
        <c:shape val="box"/>
        <c:axId val="279560528"/>
        <c:axId val="279561088"/>
        <c:axId val="0"/>
      </c:bar3DChart>
      <c:catAx>
        <c:axId val="279560528"/>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279561088"/>
        <c:crosses val="autoZero"/>
        <c:auto val="1"/>
        <c:lblAlgn val="ctr"/>
        <c:lblOffset val="100"/>
        <c:noMultiLvlLbl val="0"/>
      </c:catAx>
      <c:valAx>
        <c:axId val="27956108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2795605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E$17"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firstButton="1" fmlaLink="$E$17"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firstButton="1" fmlaLink="$E$17"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checked="Checked" firstButton="1" fmlaLink="$E$17"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firstButton="1" fmlaLink="$E$17" lockText="1" noThreeD="1"/>
</file>

<file path=xl/ctrlProps/ctrlProp21.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E$17"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E$17"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fmlaLink="$E$17" lockText="1" noThreeD="1"/>
</file>

<file path=xl/drawings/_rels/drawing1.xml.rels><?xml version="1.0" encoding="UTF-8" standalone="yes"?>
<Relationships xmlns="http://schemas.openxmlformats.org/package/2006/relationships"><Relationship Id="rId3" Type="http://schemas.openxmlformats.org/officeDocument/2006/relationships/hyperlink" Target="#'MIU-4'!A1"/><Relationship Id="rId2" Type="http://schemas.openxmlformats.org/officeDocument/2006/relationships/image" Target="../media/image1.png"/><Relationship Id="rId1" Type="http://schemas.openxmlformats.org/officeDocument/2006/relationships/hyperlink" Target="#'MIU-1'!A1"/><Relationship Id="rId5" Type="http://schemas.openxmlformats.org/officeDocument/2006/relationships/image" Target="../media/image2.png"/><Relationship Id="rId4" Type="http://schemas.openxmlformats.org/officeDocument/2006/relationships/hyperlink" Target="#'MIU-5 '!A1"/></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1.xm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2.xml"/><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3.xml"/><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4.xm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5.xm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6.xml"/><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7.xml"/><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8.xml"/><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20</xdr:col>
      <xdr:colOff>91281</xdr:colOff>
      <xdr:row>13</xdr:row>
      <xdr:rowOff>462304</xdr:rowOff>
    </xdr:from>
    <xdr:ext cx="440373" cy="440373"/>
    <xdr:pic>
      <xdr:nvPicPr>
        <xdr:cNvPr id="3" name="Imagen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94138" y="3031333"/>
          <a:ext cx="440373" cy="440373"/>
        </a:xfrm>
        <a:prstGeom prst="rect">
          <a:avLst/>
        </a:prstGeom>
      </xdr:spPr>
    </xdr:pic>
    <xdr:clientData/>
  </xdr:oneCellAnchor>
  <xdr:oneCellAnchor>
    <xdr:from>
      <xdr:col>20</xdr:col>
      <xdr:colOff>55562</xdr:colOff>
      <xdr:row>32</xdr:row>
      <xdr:rowOff>361153</xdr:rowOff>
    </xdr:from>
    <xdr:ext cx="440373" cy="440373"/>
    <xdr:pic>
      <xdr:nvPicPr>
        <xdr:cNvPr id="6" name="Imagen 5">
          <a:hlinkClick xmlns:r="http://schemas.openxmlformats.org/officeDocument/2006/relationships" r:id="rId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44687" y="18220528"/>
          <a:ext cx="440373" cy="440373"/>
        </a:xfrm>
        <a:prstGeom prst="rect">
          <a:avLst/>
        </a:prstGeom>
      </xdr:spPr>
    </xdr:pic>
    <xdr:clientData/>
  </xdr:oneCellAnchor>
  <xdr:oneCellAnchor>
    <xdr:from>
      <xdr:col>20</xdr:col>
      <xdr:colOff>65088</xdr:colOff>
      <xdr:row>27</xdr:row>
      <xdr:rowOff>1091832</xdr:rowOff>
    </xdr:from>
    <xdr:ext cx="440373" cy="440373"/>
    <xdr:pic>
      <xdr:nvPicPr>
        <xdr:cNvPr id="8" name="Imagen 7">
          <a:hlinkClick xmlns:r="http://schemas.openxmlformats.org/officeDocument/2006/relationships" r:id="rId4"/>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54213" y="14728457"/>
          <a:ext cx="440373" cy="440373"/>
        </a:xfrm>
        <a:prstGeom prst="rect">
          <a:avLst/>
        </a:prstGeom>
      </xdr:spPr>
    </xdr:pic>
    <xdr:clientData/>
  </xdr:oneCellAnchor>
  <xdr:twoCellAnchor editAs="oneCell">
    <xdr:from>
      <xdr:col>1</xdr:col>
      <xdr:colOff>979714</xdr:colOff>
      <xdr:row>1</xdr:row>
      <xdr:rowOff>65314</xdr:rowOff>
    </xdr:from>
    <xdr:to>
      <xdr:col>1</xdr:col>
      <xdr:colOff>1417809</xdr:colOff>
      <xdr:row>4</xdr:row>
      <xdr:rowOff>144152</xdr:rowOff>
    </xdr:to>
    <xdr:pic>
      <xdr:nvPicPr>
        <xdr:cNvPr id="4" name="Imagen 3">
          <a:extLst>
            <a:ext uri="{FF2B5EF4-FFF2-40B4-BE49-F238E27FC236}">
              <a16:creationId xmlns:a16="http://schemas.microsoft.com/office/drawing/2014/main" id="{F0855A0A-681E-8FF0-8A6C-2E523FECC4E4}"/>
            </a:ext>
          </a:extLst>
        </xdr:cNvPr>
        <xdr:cNvPicPr>
          <a:picLocks noChangeAspect="1"/>
        </xdr:cNvPicPr>
      </xdr:nvPicPr>
      <xdr:blipFill>
        <a:blip xmlns:r="http://schemas.openxmlformats.org/officeDocument/2006/relationships" r:embed="rId5"/>
        <a:stretch>
          <a:fillRect/>
        </a:stretch>
      </xdr:blipFill>
      <xdr:spPr>
        <a:xfrm>
          <a:off x="1077685" y="250371"/>
          <a:ext cx="438095" cy="66666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299356</xdr:colOff>
      <xdr:row>1</xdr:row>
      <xdr:rowOff>231320</xdr:rowOff>
    </xdr:from>
    <xdr:to>
      <xdr:col>1</xdr:col>
      <xdr:colOff>731156</xdr:colOff>
      <xdr:row>4</xdr:row>
      <xdr:rowOff>88536</xdr:rowOff>
    </xdr:to>
    <xdr:pic>
      <xdr:nvPicPr>
        <xdr:cNvPr id="4" name="Imagen 3" descr="Forma&#10;&#10;Descripción generada automáticamente con confianza baja">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9" y="421820"/>
          <a:ext cx="431800" cy="6464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82316</xdr:colOff>
      <xdr:row>1</xdr:row>
      <xdr:rowOff>58797</xdr:rowOff>
    </xdr:from>
    <xdr:to>
      <xdr:col>2</xdr:col>
      <xdr:colOff>313751</xdr:colOff>
      <xdr:row>3</xdr:row>
      <xdr:rowOff>105832</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92147"/>
          <a:ext cx="660060" cy="428035"/>
        </a:xfrm>
        <a:prstGeom prst="rect">
          <a:avLst/>
        </a:prstGeom>
      </xdr:spPr>
    </xdr:pic>
    <xdr:clientData/>
  </xdr:twoCellAnchor>
  <xdr:twoCellAnchor editAs="oneCell">
    <xdr:from>
      <xdr:col>2</xdr:col>
      <xdr:colOff>1131094</xdr:colOff>
      <xdr:row>4</xdr:row>
      <xdr:rowOff>23812</xdr:rowOff>
    </xdr:from>
    <xdr:to>
      <xdr:col>2</xdr:col>
      <xdr:colOff>1538478</xdr:colOff>
      <xdr:row>7</xdr:row>
      <xdr:rowOff>184499</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21657" y="738187"/>
          <a:ext cx="407384" cy="756000"/>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16</xdr:row>
          <xdr:rowOff>335280</xdr:rowOff>
        </xdr:to>
        <xdr:sp macro="" textlink="">
          <xdr:nvSpPr>
            <xdr:cNvPr id="346119" name="Option Button 7" hidden="1">
              <a:extLst>
                <a:ext uri="{63B3BB69-23CF-44E3-9099-C40C66FF867C}">
                  <a14:compatExt spid="_x0000_s346119"/>
                </a:ext>
                <a:ext uri="{FF2B5EF4-FFF2-40B4-BE49-F238E27FC236}">
                  <a16:creationId xmlns:a16="http://schemas.microsoft.com/office/drawing/2014/main" id="{00000000-0008-0000-0100-000007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45720</xdr:colOff>
          <xdr:row>16</xdr:row>
          <xdr:rowOff>335280</xdr:rowOff>
        </xdr:to>
        <xdr:sp macro="" textlink="">
          <xdr:nvSpPr>
            <xdr:cNvPr id="346120" name="Option Button 8" hidden="1">
              <a:extLst>
                <a:ext uri="{63B3BB69-23CF-44E3-9099-C40C66FF867C}">
                  <a14:compatExt spid="_x0000_s346120"/>
                </a:ext>
                <a:ext uri="{FF2B5EF4-FFF2-40B4-BE49-F238E27FC236}">
                  <a16:creationId xmlns:a16="http://schemas.microsoft.com/office/drawing/2014/main" id="{00000000-0008-0000-0100-000008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106680</xdr:colOff>
          <xdr:row>16</xdr:row>
          <xdr:rowOff>335280</xdr:rowOff>
        </xdr:to>
        <xdr:sp macro="" textlink="">
          <xdr:nvSpPr>
            <xdr:cNvPr id="346121" name="Option Button 9" hidden="1">
              <a:extLst>
                <a:ext uri="{63B3BB69-23CF-44E3-9099-C40C66FF867C}">
                  <a14:compatExt spid="_x0000_s346121"/>
                </a:ext>
                <a:ext uri="{FF2B5EF4-FFF2-40B4-BE49-F238E27FC236}">
                  <a16:creationId xmlns:a16="http://schemas.microsoft.com/office/drawing/2014/main" id="{00000000-0008-0000-0100-000009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16</xdr:row>
          <xdr:rowOff>335280</xdr:rowOff>
        </xdr:to>
        <xdr:sp macro="" textlink="">
          <xdr:nvSpPr>
            <xdr:cNvPr id="377857" name="Option Button 1" hidden="1">
              <a:extLst>
                <a:ext uri="{63B3BB69-23CF-44E3-9099-C40C66FF867C}">
                  <a14:compatExt spid="_x0000_s377857"/>
                </a:ext>
                <a:ext uri="{FF2B5EF4-FFF2-40B4-BE49-F238E27FC236}">
                  <a16:creationId xmlns:a16="http://schemas.microsoft.com/office/drawing/2014/main" id="{00000000-0008-0000-0200-000001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45720</xdr:colOff>
          <xdr:row>16</xdr:row>
          <xdr:rowOff>335280</xdr:rowOff>
        </xdr:to>
        <xdr:sp macro="" textlink="">
          <xdr:nvSpPr>
            <xdr:cNvPr id="377858" name="Option Button 2" hidden="1">
              <a:extLst>
                <a:ext uri="{63B3BB69-23CF-44E3-9099-C40C66FF867C}">
                  <a14:compatExt spid="_x0000_s377858"/>
                </a:ext>
                <a:ext uri="{FF2B5EF4-FFF2-40B4-BE49-F238E27FC236}">
                  <a16:creationId xmlns:a16="http://schemas.microsoft.com/office/drawing/2014/main" id="{00000000-0008-0000-0200-000002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8188"/>
          <a:ext cx="407384" cy="756000"/>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106680</xdr:colOff>
          <xdr:row>16</xdr:row>
          <xdr:rowOff>335280</xdr:rowOff>
        </xdr:to>
        <xdr:sp macro="" textlink="">
          <xdr:nvSpPr>
            <xdr:cNvPr id="377860" name="Option Button 4" hidden="1">
              <a:extLst>
                <a:ext uri="{63B3BB69-23CF-44E3-9099-C40C66FF867C}">
                  <a14:compatExt spid="_x0000_s377860"/>
                </a:ext>
                <a:ext uri="{FF2B5EF4-FFF2-40B4-BE49-F238E27FC236}">
                  <a16:creationId xmlns:a16="http://schemas.microsoft.com/office/drawing/2014/main" id="{00000000-0008-0000-0200-000004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2</xdr:col>
      <xdr:colOff>9525</xdr:colOff>
      <xdr:row>26</xdr:row>
      <xdr:rowOff>42861</xdr:rowOff>
    </xdr:from>
    <xdr:to>
      <xdr:col>8</xdr:col>
      <xdr:colOff>781049</xdr:colOff>
      <xdr:row>40</xdr:row>
      <xdr:rowOff>142874</xdr:rowOff>
    </xdr:to>
    <xdr:graphicFrame macro="">
      <xdr:nvGraphicFramePr>
        <xdr:cNvPr id="2" name="3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746760</xdr:colOff>
          <xdr:row>16</xdr:row>
          <xdr:rowOff>144780</xdr:rowOff>
        </xdr:from>
        <xdr:to>
          <xdr:col>6</xdr:col>
          <xdr:colOff>579120</xdr:colOff>
          <xdr:row>16</xdr:row>
          <xdr:rowOff>335280</xdr:rowOff>
        </xdr:to>
        <xdr:sp macro="" textlink="">
          <xdr:nvSpPr>
            <xdr:cNvPr id="391169" name="Option Button 1" hidden="1">
              <a:extLst>
                <a:ext uri="{63B3BB69-23CF-44E3-9099-C40C66FF867C}">
                  <a14:compatExt spid="_x0000_s391169"/>
                </a:ext>
                <a:ext uri="{FF2B5EF4-FFF2-40B4-BE49-F238E27FC236}">
                  <a16:creationId xmlns:a16="http://schemas.microsoft.com/office/drawing/2014/main" id="{00000000-0008-0000-0300-000001F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449580</xdr:colOff>
          <xdr:row>16</xdr:row>
          <xdr:rowOff>121920</xdr:rowOff>
        </xdr:from>
        <xdr:to>
          <xdr:col>5</xdr:col>
          <xdr:colOff>320040</xdr:colOff>
          <xdr:row>16</xdr:row>
          <xdr:rowOff>335280</xdr:rowOff>
        </xdr:to>
        <xdr:sp macro="" textlink="">
          <xdr:nvSpPr>
            <xdr:cNvPr id="391170" name="Option Button 2" hidden="1">
              <a:extLst>
                <a:ext uri="{63B3BB69-23CF-44E3-9099-C40C66FF867C}">
                  <a14:compatExt spid="_x0000_s391170"/>
                </a:ext>
                <a:ext uri="{FF2B5EF4-FFF2-40B4-BE49-F238E27FC236}">
                  <a16:creationId xmlns:a16="http://schemas.microsoft.com/office/drawing/2014/main" id="{00000000-0008-0000-0300-000002F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1009650</xdr:colOff>
      <xdr:row>4</xdr:row>
      <xdr:rowOff>43543</xdr:rowOff>
    </xdr:from>
    <xdr:to>
      <xdr:col>2</xdr:col>
      <xdr:colOff>1534886</xdr:colOff>
      <xdr:row>7</xdr:row>
      <xdr:rowOff>163377</xdr:rowOff>
    </xdr:to>
    <xdr:pic>
      <xdr:nvPicPr>
        <xdr:cNvPr id="8" name="Imagen 7" descr="Forma&#10;&#10;Descripción generada automáticamente con confianza baja">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38993" y="729343"/>
          <a:ext cx="525236" cy="70766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16</xdr:row>
          <xdr:rowOff>335280</xdr:rowOff>
        </xdr:to>
        <xdr:sp macro="" textlink="">
          <xdr:nvSpPr>
            <xdr:cNvPr id="392193" name="Option Button 1" hidden="1">
              <a:extLst>
                <a:ext uri="{63B3BB69-23CF-44E3-9099-C40C66FF867C}">
                  <a14:compatExt spid="_x0000_s392193"/>
                </a:ext>
                <a:ext uri="{FF2B5EF4-FFF2-40B4-BE49-F238E27FC236}">
                  <a16:creationId xmlns:a16="http://schemas.microsoft.com/office/drawing/2014/main" id="{00000000-0008-0000-0400-000001F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4</xdr:col>
          <xdr:colOff>899160</xdr:colOff>
          <xdr:row>16</xdr:row>
          <xdr:rowOff>335280</xdr:rowOff>
        </xdr:to>
        <xdr:sp macro="" textlink="">
          <xdr:nvSpPr>
            <xdr:cNvPr id="392194" name="Option Button 2" hidden="1">
              <a:extLst>
                <a:ext uri="{63B3BB69-23CF-44E3-9099-C40C66FF867C}">
                  <a14:compatExt spid="_x0000_s392194"/>
                </a:ext>
                <a:ext uri="{FF2B5EF4-FFF2-40B4-BE49-F238E27FC236}">
                  <a16:creationId xmlns:a16="http://schemas.microsoft.com/office/drawing/2014/main" id="{00000000-0008-0000-0400-000002F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6</xdr:col>
          <xdr:colOff>906780</xdr:colOff>
          <xdr:row>16</xdr:row>
          <xdr:rowOff>335280</xdr:rowOff>
        </xdr:to>
        <xdr:sp macro="" textlink="">
          <xdr:nvSpPr>
            <xdr:cNvPr id="392195" name="Option Button 3" hidden="1">
              <a:extLst>
                <a:ext uri="{63B3BB69-23CF-44E3-9099-C40C66FF867C}">
                  <a14:compatExt spid="_x0000_s392195"/>
                </a:ext>
                <a:ext uri="{FF2B5EF4-FFF2-40B4-BE49-F238E27FC236}">
                  <a16:creationId xmlns:a16="http://schemas.microsoft.com/office/drawing/2014/main" id="{00000000-0008-0000-0400-000003F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twoCellAnchor editAs="oneCell">
    <xdr:from>
      <xdr:col>2</xdr:col>
      <xdr:colOff>1200150</xdr:colOff>
      <xdr:row>4</xdr:row>
      <xdr:rowOff>57150</xdr:rowOff>
    </xdr:from>
    <xdr:to>
      <xdr:col>2</xdr:col>
      <xdr:colOff>1638245</xdr:colOff>
      <xdr:row>7</xdr:row>
      <xdr:rowOff>123742</xdr:rowOff>
    </xdr:to>
    <xdr:pic>
      <xdr:nvPicPr>
        <xdr:cNvPr id="3" name="Imagen 2">
          <a:extLst>
            <a:ext uri="{FF2B5EF4-FFF2-40B4-BE49-F238E27FC236}">
              <a16:creationId xmlns:a16="http://schemas.microsoft.com/office/drawing/2014/main" id="{9E635D21-5284-D38D-DF76-4BCAD1403F07}"/>
            </a:ext>
          </a:extLst>
        </xdr:cNvPr>
        <xdr:cNvPicPr>
          <a:picLocks noChangeAspect="1"/>
        </xdr:cNvPicPr>
      </xdr:nvPicPr>
      <xdr:blipFill>
        <a:blip xmlns:r="http://schemas.openxmlformats.org/officeDocument/2006/relationships" r:embed="rId4"/>
        <a:stretch>
          <a:fillRect/>
        </a:stretch>
      </xdr:blipFill>
      <xdr:spPr>
        <a:xfrm>
          <a:off x="1933575" y="742950"/>
          <a:ext cx="438095" cy="6666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41</xdr:row>
      <xdr:rowOff>142874</xdr:rowOff>
    </xdr:to>
    <xdr:graphicFrame macro="">
      <xdr:nvGraphicFramePr>
        <xdr:cNvPr id="2" name="3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16</xdr:row>
          <xdr:rowOff>335280</xdr:rowOff>
        </xdr:to>
        <xdr:sp macro="" textlink="">
          <xdr:nvSpPr>
            <xdr:cNvPr id="393217" name="Option Button 1" hidden="1">
              <a:extLst>
                <a:ext uri="{63B3BB69-23CF-44E3-9099-C40C66FF867C}">
                  <a14:compatExt spid="_x0000_s393217"/>
                </a:ext>
                <a:ext uri="{FF2B5EF4-FFF2-40B4-BE49-F238E27FC236}">
                  <a16:creationId xmlns:a16="http://schemas.microsoft.com/office/drawing/2014/main" id="{00000000-0008-0000-0500-0000010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45720</xdr:colOff>
          <xdr:row>16</xdr:row>
          <xdr:rowOff>335280</xdr:rowOff>
        </xdr:to>
        <xdr:sp macro="" textlink="">
          <xdr:nvSpPr>
            <xdr:cNvPr id="393218" name="Option Button 2" hidden="1">
              <a:extLst>
                <a:ext uri="{63B3BB69-23CF-44E3-9099-C40C66FF867C}">
                  <a14:compatExt spid="_x0000_s393218"/>
                </a:ext>
                <a:ext uri="{FF2B5EF4-FFF2-40B4-BE49-F238E27FC236}">
                  <a16:creationId xmlns:a16="http://schemas.microsoft.com/office/drawing/2014/main" id="{00000000-0008-0000-0500-0000020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106680</xdr:colOff>
          <xdr:row>16</xdr:row>
          <xdr:rowOff>335280</xdr:rowOff>
        </xdr:to>
        <xdr:sp macro="" textlink="">
          <xdr:nvSpPr>
            <xdr:cNvPr id="393219" name="Option Button 3" hidden="1">
              <a:extLst>
                <a:ext uri="{63B3BB69-23CF-44E3-9099-C40C66FF867C}">
                  <a14:compatExt spid="_x0000_s393219"/>
                </a:ext>
                <a:ext uri="{FF2B5EF4-FFF2-40B4-BE49-F238E27FC236}">
                  <a16:creationId xmlns:a16="http://schemas.microsoft.com/office/drawing/2014/main" id="{00000000-0008-0000-0500-0000030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twoCellAnchor editAs="oneCell">
    <xdr:from>
      <xdr:col>2</xdr:col>
      <xdr:colOff>1023257</xdr:colOff>
      <xdr:row>4</xdr:row>
      <xdr:rowOff>76200</xdr:rowOff>
    </xdr:from>
    <xdr:to>
      <xdr:col>2</xdr:col>
      <xdr:colOff>1461352</xdr:colOff>
      <xdr:row>7</xdr:row>
      <xdr:rowOff>155038</xdr:rowOff>
    </xdr:to>
    <xdr:pic>
      <xdr:nvPicPr>
        <xdr:cNvPr id="3" name="Imagen 2">
          <a:extLst>
            <a:ext uri="{FF2B5EF4-FFF2-40B4-BE49-F238E27FC236}">
              <a16:creationId xmlns:a16="http://schemas.microsoft.com/office/drawing/2014/main" id="{FE4A5041-C85F-42BB-8A59-9982A81949A9}"/>
            </a:ext>
          </a:extLst>
        </xdr:cNvPr>
        <xdr:cNvPicPr>
          <a:picLocks noChangeAspect="1"/>
        </xdr:cNvPicPr>
      </xdr:nvPicPr>
      <xdr:blipFill>
        <a:blip xmlns:r="http://schemas.openxmlformats.org/officeDocument/2006/relationships" r:embed="rId4"/>
        <a:stretch>
          <a:fillRect/>
        </a:stretch>
      </xdr:blipFill>
      <xdr:spPr>
        <a:xfrm>
          <a:off x="1752600" y="762000"/>
          <a:ext cx="438095" cy="6666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2</xdr:col>
      <xdr:colOff>9525</xdr:colOff>
      <xdr:row>26</xdr:row>
      <xdr:rowOff>42861</xdr:rowOff>
    </xdr:from>
    <xdr:to>
      <xdr:col>8</xdr:col>
      <xdr:colOff>699247</xdr:colOff>
      <xdr:row>39</xdr:row>
      <xdr:rowOff>89006</xdr:rowOff>
    </xdr:to>
    <xdr:graphicFrame macro="">
      <xdr:nvGraphicFramePr>
        <xdr:cNvPr id="2" name="3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777240</xdr:colOff>
          <xdr:row>16</xdr:row>
          <xdr:rowOff>144780</xdr:rowOff>
        </xdr:from>
        <xdr:to>
          <xdr:col>6</xdr:col>
          <xdr:colOff>601980</xdr:colOff>
          <xdr:row>16</xdr:row>
          <xdr:rowOff>335280</xdr:rowOff>
        </xdr:to>
        <xdr:sp macro="" textlink="">
          <xdr:nvSpPr>
            <xdr:cNvPr id="394241" name="Option Button 1" hidden="1">
              <a:extLst>
                <a:ext uri="{63B3BB69-23CF-44E3-9099-C40C66FF867C}">
                  <a14:compatExt spid="_x0000_s394241"/>
                </a:ext>
                <a:ext uri="{FF2B5EF4-FFF2-40B4-BE49-F238E27FC236}">
                  <a16:creationId xmlns:a16="http://schemas.microsoft.com/office/drawing/2014/main" id="{00000000-0008-0000-0600-0000010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426720</xdr:colOff>
          <xdr:row>16</xdr:row>
          <xdr:rowOff>121920</xdr:rowOff>
        </xdr:from>
        <xdr:to>
          <xdr:col>5</xdr:col>
          <xdr:colOff>297180</xdr:colOff>
          <xdr:row>16</xdr:row>
          <xdr:rowOff>335280</xdr:rowOff>
        </xdr:to>
        <xdr:sp macro="" textlink="">
          <xdr:nvSpPr>
            <xdr:cNvPr id="394242" name="Option Button 2" hidden="1">
              <a:extLst>
                <a:ext uri="{63B3BB69-23CF-44E3-9099-C40C66FF867C}">
                  <a14:compatExt spid="_x0000_s394242"/>
                </a:ext>
                <a:ext uri="{FF2B5EF4-FFF2-40B4-BE49-F238E27FC236}">
                  <a16:creationId xmlns:a16="http://schemas.microsoft.com/office/drawing/2014/main" id="{00000000-0008-0000-0600-0000020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1053353</xdr:colOff>
      <xdr:row>4</xdr:row>
      <xdr:rowOff>112059</xdr:rowOff>
    </xdr:from>
    <xdr:to>
      <xdr:col>2</xdr:col>
      <xdr:colOff>1485153</xdr:colOff>
      <xdr:row>7</xdr:row>
      <xdr:rowOff>153372</xdr:rowOff>
    </xdr:to>
    <xdr:pic>
      <xdr:nvPicPr>
        <xdr:cNvPr id="9" name="Imagen 8" descr="Forma&#10;&#10;Descripción generada automáticamente con confianza baja">
          <a:extLst>
            <a:ext uri="{FF2B5EF4-FFF2-40B4-BE49-F238E27FC236}">
              <a16:creationId xmlns:a16="http://schemas.microsoft.com/office/drawing/2014/main" id="{00000000-0008-0000-0600-000009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88459" y="793377"/>
          <a:ext cx="431800" cy="632983"/>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41</xdr:row>
      <xdr:rowOff>142874</xdr:rowOff>
    </xdr:to>
    <xdr:graphicFrame macro="">
      <xdr:nvGraphicFramePr>
        <xdr:cNvPr id="2" name="3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899160</xdr:colOff>
          <xdr:row>16</xdr:row>
          <xdr:rowOff>335280</xdr:rowOff>
        </xdr:to>
        <xdr:sp macro="" textlink="">
          <xdr:nvSpPr>
            <xdr:cNvPr id="397313" name="Option Button 1" hidden="1">
              <a:extLst>
                <a:ext uri="{63B3BB69-23CF-44E3-9099-C40C66FF867C}">
                  <a14:compatExt spid="_x0000_s397313"/>
                </a:ext>
                <a:ext uri="{FF2B5EF4-FFF2-40B4-BE49-F238E27FC236}">
                  <a16:creationId xmlns:a16="http://schemas.microsoft.com/office/drawing/2014/main" id="{00000000-0008-0000-0700-0000011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xdr:row>
          <xdr:rowOff>121920</xdr:rowOff>
        </xdr:from>
        <xdr:to>
          <xdr:col>5</xdr:col>
          <xdr:colOff>45720</xdr:colOff>
          <xdr:row>16</xdr:row>
          <xdr:rowOff>335280</xdr:rowOff>
        </xdr:to>
        <xdr:sp macro="" textlink="">
          <xdr:nvSpPr>
            <xdr:cNvPr id="397314" name="Option Button 2" hidden="1">
              <a:extLst>
                <a:ext uri="{63B3BB69-23CF-44E3-9099-C40C66FF867C}">
                  <a14:compatExt spid="_x0000_s397314"/>
                </a:ext>
                <a:ext uri="{FF2B5EF4-FFF2-40B4-BE49-F238E27FC236}">
                  <a16:creationId xmlns:a16="http://schemas.microsoft.com/office/drawing/2014/main" id="{00000000-0008-0000-0700-0000021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48856"/>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899160</xdr:colOff>
          <xdr:row>16</xdr:row>
          <xdr:rowOff>121920</xdr:rowOff>
        </xdr:from>
        <xdr:to>
          <xdr:col>7</xdr:col>
          <xdr:colOff>106680</xdr:colOff>
          <xdr:row>16</xdr:row>
          <xdr:rowOff>335280</xdr:rowOff>
        </xdr:to>
        <xdr:sp macro="" textlink="">
          <xdr:nvSpPr>
            <xdr:cNvPr id="397315" name="Option Button 3" hidden="1">
              <a:extLst>
                <a:ext uri="{63B3BB69-23CF-44E3-9099-C40C66FF867C}">
                  <a14:compatExt spid="_x0000_s397315"/>
                </a:ext>
                <a:ext uri="{FF2B5EF4-FFF2-40B4-BE49-F238E27FC236}">
                  <a16:creationId xmlns:a16="http://schemas.microsoft.com/office/drawing/2014/main" id="{00000000-0008-0000-0700-0000031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45</xdr:row>
      <xdr:rowOff>142874</xdr:rowOff>
    </xdr:to>
    <xdr:graphicFrame macro="">
      <xdr:nvGraphicFramePr>
        <xdr:cNvPr id="2" name="3 Gráfico">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670560</xdr:colOff>
          <xdr:row>16</xdr:row>
          <xdr:rowOff>144780</xdr:rowOff>
        </xdr:from>
        <xdr:to>
          <xdr:col>6</xdr:col>
          <xdr:colOff>502920</xdr:colOff>
          <xdr:row>16</xdr:row>
          <xdr:rowOff>335280</xdr:rowOff>
        </xdr:to>
        <xdr:sp macro="" textlink="">
          <xdr:nvSpPr>
            <xdr:cNvPr id="399362" name="Option Button 2" hidden="1">
              <a:extLst>
                <a:ext uri="{63B3BB69-23CF-44E3-9099-C40C66FF867C}">
                  <a14:compatExt spid="_x0000_s399362"/>
                </a:ext>
                <a:ext uri="{FF2B5EF4-FFF2-40B4-BE49-F238E27FC236}">
                  <a16:creationId xmlns:a16="http://schemas.microsoft.com/office/drawing/2014/main" id="{00000000-0008-0000-0800-000002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358140</xdr:colOff>
          <xdr:row>16</xdr:row>
          <xdr:rowOff>121920</xdr:rowOff>
        </xdr:from>
        <xdr:to>
          <xdr:col>5</xdr:col>
          <xdr:colOff>228600</xdr:colOff>
          <xdr:row>16</xdr:row>
          <xdr:rowOff>335280</xdr:rowOff>
        </xdr:to>
        <xdr:sp macro="" textlink="">
          <xdr:nvSpPr>
            <xdr:cNvPr id="399363" name="Option Button 3" hidden="1">
              <a:extLst>
                <a:ext uri="{63B3BB69-23CF-44E3-9099-C40C66FF867C}">
                  <a14:compatExt spid="_x0000_s399363"/>
                </a:ext>
                <a:ext uri="{FF2B5EF4-FFF2-40B4-BE49-F238E27FC236}">
                  <a16:creationId xmlns:a16="http://schemas.microsoft.com/office/drawing/2014/main" id="{00000000-0008-0000-0800-0000031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oneCellAnchor>
    <xdr:from>
      <xdr:col>1</xdr:col>
      <xdr:colOff>82316</xdr:colOff>
      <xdr:row>1</xdr:row>
      <xdr:rowOff>58797</xdr:rowOff>
    </xdr:from>
    <xdr:ext cx="664822" cy="451848"/>
    <xdr:pic>
      <xdr:nvPicPr>
        <xdr:cNvPr id="5" name="Imagen 4">
          <a:hlinkClick xmlns:r="http://schemas.openxmlformats.org/officeDocument/2006/relationships" r:id="rId2"/>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844316" y="249297"/>
          <a:ext cx="664822" cy="451848"/>
        </a:xfrm>
        <a:prstGeom prst="rect">
          <a:avLst/>
        </a:prstGeom>
      </xdr:spPr>
    </xdr:pic>
    <xdr:clientData/>
  </xdr:oneCellAnchor>
  <xdr:twoCellAnchor editAs="oneCell">
    <xdr:from>
      <xdr:col>2</xdr:col>
      <xdr:colOff>1038457</xdr:colOff>
      <xdr:row>4</xdr:row>
      <xdr:rowOff>62726</xdr:rowOff>
    </xdr:from>
    <xdr:to>
      <xdr:col>2</xdr:col>
      <xdr:colOff>1471311</xdr:colOff>
      <xdr:row>7</xdr:row>
      <xdr:rowOff>125843</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4"/>
        <a:stretch>
          <a:fillRect/>
        </a:stretch>
      </xdr:blipFill>
      <xdr:spPr>
        <a:xfrm>
          <a:off x="1772579" y="750385"/>
          <a:ext cx="432854" cy="6485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STUDIANTE/Downloads/ESGr027_V7%20MIU-5%202023.xlsm" TargetMode="External"/><Relationship Id="rId1" Type="http://schemas.openxmlformats.org/officeDocument/2006/relationships/externalLinkPath" Target="/Users/ESTUDIANTE/Downloads/ESGr027_V7%20MIU-5%2020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nicundiedu-my.sharepoint.com/Users/DANNA%20RODRIGUEZ%20LEE/AppData/Local/Packages/Microsoft.MicrosoftEdge_8wekyb3d8bbwe/TempState/Downloads/ESGr027_V7%20CONSOLIDADO%20HERNAN%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Z DE INDICADORES"/>
      <sheetName val="MAR-8"/>
      <sheetName val="MFA-10"/>
      <sheetName val="MFA-12"/>
      <sheetName val="MFA-17 (2)"/>
      <sheetName val="MIU-5"/>
      <sheetName val="AFI-2"/>
      <sheetName val="SAC-1"/>
      <sheetName val="ACTUALIZACIONES"/>
      <sheetName val="Hoja1"/>
      <sheetName val="I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MATRIZ DE INDICADORES"/>
      <sheetName val="----1"/>
      <sheetName val="----2"/>
      <sheetName val="INS-1"/>
      <sheetName val="INS-4"/>
      <sheetName val="EPI-1"/>
      <sheetName val="EPI-2"/>
      <sheetName val="EPI-3"/>
      <sheetName val="ESG-1"/>
      <sheetName val="ESG-2"/>
      <sheetName val="MBU-7"/>
      <sheetName val="MBU-8"/>
      <sheetName val="MBU-9"/>
      <sheetName val="MIU-1"/>
      <sheetName val="MIU-2"/>
      <sheetName val="MIU-3"/>
      <sheetName val="MIU-4"/>
      <sheetName val="MIU-5"/>
      <sheetName val="ABS-1"/>
      <sheetName val="ABS-2"/>
      <sheetName val="ABS-3"/>
      <sheetName val="ABS-4"/>
      <sheetName val="ABS-5"/>
      <sheetName val="ABS-6"/>
      <sheetName val="ABS-7"/>
      <sheetName val="ASI-1"/>
      <sheetName val="ACTUALIZACIONES"/>
      <sheetName val="ITEM"/>
      <sheetName val="ESGr027_V7 CONSOLIDADO HERNAN ("/>
    </sheetNames>
    <definedNames>
      <definedName name="PORCENTAJE"/>
      <definedName name="RELATIVO"/>
    </definedNames>
    <sheetDataSet>
      <sheetData sheetId="0" refreshError="1"/>
      <sheetData sheetId="1" refreshError="1"/>
      <sheetData sheetId="2" refreshError="1"/>
      <sheetData sheetId="3" refreshError="1"/>
      <sheetData sheetId="4">
        <row r="46">
          <cell r="D46" t="str">
            <v>JUNIO</v>
          </cell>
        </row>
      </sheetData>
      <sheetData sheetId="5">
        <row r="46">
          <cell r="D46" t="str">
            <v>JUNIO</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4.bin"/><Relationship Id="rId7" Type="http://schemas.openxmlformats.org/officeDocument/2006/relationships/ctrlProp" Target="../ctrlProps/ctrlProp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printerSettings" Target="../printerSettings/printerSettings7.bin"/><Relationship Id="rId7" Type="http://schemas.openxmlformats.org/officeDocument/2006/relationships/ctrlProp" Target="../ctrlProps/ctrlProp5.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4.xml"/><Relationship Id="rId5" Type="http://schemas.openxmlformats.org/officeDocument/2006/relationships/vmlDrawing" Target="../drawings/vmlDrawing2.vml"/><Relationship Id="rId4" Type="http://schemas.openxmlformats.org/officeDocument/2006/relationships/drawing" Target="../drawings/drawing3.xm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omments" Target="../comments3.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4.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omments" Target="../comments5.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tabColor rgb="FF0F3D38"/>
    <pageSetUpPr fitToPage="1"/>
  </sheetPr>
  <dimension ref="A1:AU78"/>
  <sheetViews>
    <sheetView tabSelected="1" view="pageBreakPreview" topLeftCell="B1" zoomScale="55" zoomScaleNormal="40" zoomScaleSheetLayoutView="55" workbookViewId="0">
      <selection activeCell="B10" sqref="B10:U11"/>
    </sheetView>
  </sheetViews>
  <sheetFormatPr baseColWidth="10" defaultColWidth="11.44140625" defaultRowHeight="14.4" x14ac:dyDescent="0.3"/>
  <cols>
    <col min="1" max="1" width="1.44140625" style="9" customWidth="1"/>
    <col min="2" max="2" width="21.44140625" style="81" customWidth="1"/>
    <col min="3" max="3" width="20.44140625" style="82" customWidth="1"/>
    <col min="4" max="4" width="40.33203125" style="83" customWidth="1"/>
    <col min="5" max="7" width="26.6640625" style="81" customWidth="1"/>
    <col min="8" max="14" width="20.44140625" style="82" customWidth="1"/>
    <col min="15" max="15" width="36.5546875" style="82" customWidth="1"/>
    <col min="16" max="17" width="20.44140625" style="82" customWidth="1"/>
    <col min="18" max="18" width="22.109375" style="84" customWidth="1"/>
    <col min="19" max="19" width="16.109375" style="9" customWidth="1"/>
    <col min="20" max="20" width="16.6640625" style="85" customWidth="1"/>
    <col min="21" max="21" width="13" style="9" customWidth="1"/>
    <col min="22" max="22" width="1.44140625" style="80" customWidth="1"/>
    <col min="23" max="47" width="11.44140625" style="9"/>
    <col min="48" max="16384" width="11.44140625" style="60"/>
  </cols>
  <sheetData>
    <row r="1" spans="1:47" x14ac:dyDescent="0.3">
      <c r="A1" s="1"/>
      <c r="B1" s="56"/>
      <c r="C1" s="30"/>
      <c r="D1" s="57"/>
      <c r="E1" s="56"/>
      <c r="F1" s="56"/>
      <c r="G1" s="56"/>
      <c r="H1" s="30"/>
      <c r="I1" s="30"/>
      <c r="J1" s="30"/>
      <c r="K1" s="30"/>
      <c r="L1" s="30"/>
      <c r="M1" s="30"/>
      <c r="N1" s="30"/>
      <c r="O1" s="30"/>
      <c r="P1" s="30"/>
      <c r="Q1" s="30"/>
      <c r="R1" s="58"/>
      <c r="S1" s="1"/>
      <c r="T1" s="6"/>
      <c r="U1" s="1"/>
      <c r="V1" s="59"/>
    </row>
    <row r="2" spans="1:47" ht="15" customHeight="1" x14ac:dyDescent="0.3">
      <c r="A2" s="1"/>
      <c r="B2" s="158"/>
      <c r="C2" s="159"/>
      <c r="D2" s="164" t="s">
        <v>41</v>
      </c>
      <c r="E2" s="164"/>
      <c r="F2" s="164"/>
      <c r="G2" s="164"/>
      <c r="H2" s="164"/>
      <c r="I2" s="164"/>
      <c r="J2" s="164"/>
      <c r="K2" s="164"/>
      <c r="L2" s="164"/>
      <c r="M2" s="164"/>
      <c r="N2" s="164"/>
      <c r="O2" s="164"/>
      <c r="P2" s="164"/>
      <c r="Q2" s="164"/>
      <c r="R2" s="164"/>
      <c r="S2" s="130" t="s">
        <v>43</v>
      </c>
      <c r="T2" s="130"/>
      <c r="U2" s="131"/>
      <c r="V2" s="59"/>
    </row>
    <row r="3" spans="1:47" ht="15" customHeight="1" x14ac:dyDescent="0.3">
      <c r="A3" s="1"/>
      <c r="B3" s="160"/>
      <c r="C3" s="161"/>
      <c r="D3" s="164" t="s">
        <v>170</v>
      </c>
      <c r="E3" s="164"/>
      <c r="F3" s="164"/>
      <c r="G3" s="164"/>
      <c r="H3" s="164"/>
      <c r="I3" s="164"/>
      <c r="J3" s="164"/>
      <c r="K3" s="164"/>
      <c r="L3" s="164"/>
      <c r="M3" s="164"/>
      <c r="N3" s="164"/>
      <c r="O3" s="164"/>
      <c r="P3" s="164"/>
      <c r="Q3" s="164"/>
      <c r="R3" s="164"/>
      <c r="S3" s="130" t="s">
        <v>284</v>
      </c>
      <c r="T3" s="130"/>
      <c r="U3" s="131"/>
      <c r="V3" s="59"/>
    </row>
    <row r="4" spans="1:47" ht="15" customHeight="1" x14ac:dyDescent="0.3">
      <c r="A4" s="1"/>
      <c r="B4" s="160"/>
      <c r="C4" s="161"/>
      <c r="D4" s="164" t="s">
        <v>274</v>
      </c>
      <c r="E4" s="164"/>
      <c r="F4" s="164"/>
      <c r="G4" s="164"/>
      <c r="H4" s="164"/>
      <c r="I4" s="164"/>
      <c r="J4" s="164"/>
      <c r="K4" s="164"/>
      <c r="L4" s="164"/>
      <c r="M4" s="164"/>
      <c r="N4" s="164"/>
      <c r="O4" s="164"/>
      <c r="P4" s="164"/>
      <c r="Q4" s="164"/>
      <c r="R4" s="164"/>
      <c r="S4" s="130" t="s">
        <v>285</v>
      </c>
      <c r="T4" s="130"/>
      <c r="U4" s="131"/>
      <c r="V4" s="59"/>
    </row>
    <row r="5" spans="1:47" ht="15" customHeight="1" x14ac:dyDescent="0.3">
      <c r="A5" s="1"/>
      <c r="B5" s="162"/>
      <c r="C5" s="163"/>
      <c r="D5" s="164"/>
      <c r="E5" s="164"/>
      <c r="F5" s="164"/>
      <c r="G5" s="164"/>
      <c r="H5" s="164"/>
      <c r="I5" s="164"/>
      <c r="J5" s="164"/>
      <c r="K5" s="164"/>
      <c r="L5" s="164"/>
      <c r="M5" s="164"/>
      <c r="N5" s="164"/>
      <c r="O5" s="164"/>
      <c r="P5" s="164"/>
      <c r="Q5" s="164"/>
      <c r="R5" s="164"/>
      <c r="S5" s="130" t="s">
        <v>189</v>
      </c>
      <c r="T5" s="130"/>
      <c r="U5" s="131"/>
      <c r="V5" s="59"/>
    </row>
    <row r="6" spans="1:47" ht="11.25" customHeight="1" x14ac:dyDescent="0.3">
      <c r="A6" s="1"/>
      <c r="B6" s="61"/>
      <c r="C6" s="30"/>
      <c r="D6" s="57"/>
      <c r="E6" s="56"/>
      <c r="F6" s="56"/>
      <c r="G6" s="56"/>
      <c r="H6" s="30"/>
      <c r="I6" s="30"/>
      <c r="J6" s="30"/>
      <c r="K6" s="30"/>
      <c r="L6" s="30"/>
      <c r="M6" s="30"/>
      <c r="N6" s="30"/>
      <c r="O6" s="30"/>
      <c r="P6" s="30"/>
      <c r="Q6" s="30"/>
      <c r="R6" s="58"/>
      <c r="S6" s="1"/>
      <c r="T6" s="6"/>
      <c r="U6" s="1"/>
      <c r="V6" s="59"/>
    </row>
    <row r="7" spans="1:47" ht="15" customHeight="1" x14ac:dyDescent="0.3">
      <c r="A7" s="1"/>
      <c r="B7" s="61"/>
      <c r="C7" s="30"/>
      <c r="D7" s="57"/>
      <c r="E7" s="56"/>
      <c r="F7" s="56"/>
      <c r="G7" s="56"/>
      <c r="H7" s="30"/>
      <c r="I7" s="30"/>
      <c r="J7" s="30"/>
      <c r="K7" s="30"/>
      <c r="L7" s="30"/>
      <c r="M7" s="30"/>
      <c r="N7" s="30"/>
      <c r="O7" s="30"/>
      <c r="P7" s="30"/>
      <c r="Q7" s="138" t="s">
        <v>37</v>
      </c>
      <c r="R7" s="138"/>
      <c r="S7" s="62" t="s">
        <v>38</v>
      </c>
      <c r="T7" s="62" t="s">
        <v>6</v>
      </c>
      <c r="U7" s="62" t="s">
        <v>39</v>
      </c>
      <c r="V7" s="59"/>
    </row>
    <row r="8" spans="1:47" ht="15" customHeight="1" x14ac:dyDescent="0.3">
      <c r="A8" s="1"/>
      <c r="B8" s="61"/>
      <c r="C8" s="30"/>
      <c r="D8" s="57"/>
      <c r="E8" s="56"/>
      <c r="F8" s="56"/>
      <c r="G8" s="56"/>
      <c r="H8" s="30"/>
      <c r="I8" s="30"/>
      <c r="J8" s="30"/>
      <c r="K8" s="30"/>
      <c r="L8" s="30"/>
      <c r="M8" s="30"/>
      <c r="N8" s="30"/>
      <c r="O8" s="30"/>
      <c r="P8" s="30"/>
      <c r="Q8" s="138"/>
      <c r="R8" s="138"/>
      <c r="S8" s="63">
        <v>2026</v>
      </c>
      <c r="T8" s="101">
        <v>2</v>
      </c>
      <c r="U8" s="63">
        <v>25</v>
      </c>
      <c r="V8" s="59"/>
    </row>
    <row r="9" spans="1:47" ht="11.25" customHeight="1" x14ac:dyDescent="0.3">
      <c r="A9" s="1"/>
      <c r="B9" s="61"/>
      <c r="C9" s="30"/>
      <c r="D9" s="57"/>
      <c r="E9" s="56"/>
      <c r="F9" s="56"/>
      <c r="G9" s="56"/>
      <c r="H9" s="30"/>
      <c r="I9" s="30"/>
      <c r="J9" s="30"/>
      <c r="K9" s="30"/>
      <c r="L9" s="30"/>
      <c r="M9" s="30"/>
      <c r="N9" s="30"/>
      <c r="O9" s="30"/>
      <c r="P9" s="30"/>
      <c r="Q9" s="30"/>
      <c r="R9" s="58"/>
      <c r="S9" s="30"/>
      <c r="T9" s="30"/>
      <c r="U9" s="30"/>
      <c r="V9" s="59"/>
    </row>
    <row r="10" spans="1:47" x14ac:dyDescent="0.3">
      <c r="A10" s="1"/>
      <c r="B10" s="132" t="s">
        <v>275</v>
      </c>
      <c r="C10" s="133"/>
      <c r="D10" s="133"/>
      <c r="E10" s="133"/>
      <c r="F10" s="133"/>
      <c r="G10" s="133"/>
      <c r="H10" s="133"/>
      <c r="I10" s="133"/>
      <c r="J10" s="133"/>
      <c r="K10" s="133"/>
      <c r="L10" s="133"/>
      <c r="M10" s="133"/>
      <c r="N10" s="133"/>
      <c r="O10" s="133"/>
      <c r="P10" s="133"/>
      <c r="Q10" s="133"/>
      <c r="R10" s="133"/>
      <c r="S10" s="133"/>
      <c r="T10" s="133"/>
      <c r="U10" s="134"/>
      <c r="V10" s="59"/>
    </row>
    <row r="11" spans="1:47" x14ac:dyDescent="0.3">
      <c r="A11" s="1"/>
      <c r="B11" s="135"/>
      <c r="C11" s="136"/>
      <c r="D11" s="136"/>
      <c r="E11" s="136"/>
      <c r="F11" s="136"/>
      <c r="G11" s="136"/>
      <c r="H11" s="136"/>
      <c r="I11" s="136"/>
      <c r="J11" s="136"/>
      <c r="K11" s="136"/>
      <c r="L11" s="136"/>
      <c r="M11" s="136"/>
      <c r="N11" s="136"/>
      <c r="O11" s="136"/>
      <c r="P11" s="136"/>
      <c r="Q11" s="136"/>
      <c r="R11" s="136"/>
      <c r="S11" s="136"/>
      <c r="T11" s="136"/>
      <c r="U11" s="137"/>
      <c r="V11" s="59"/>
    </row>
    <row r="12" spans="1:47" s="107" customFormat="1" ht="72.75" customHeight="1" x14ac:dyDescent="0.3">
      <c r="A12" s="104"/>
      <c r="B12" s="121" t="s">
        <v>29</v>
      </c>
      <c r="C12" s="121" t="s">
        <v>33</v>
      </c>
      <c r="D12" s="64" t="s">
        <v>276</v>
      </c>
      <c r="E12" s="64" t="s">
        <v>277</v>
      </c>
      <c r="F12" s="121" t="s">
        <v>278</v>
      </c>
      <c r="G12" s="121" t="s">
        <v>167</v>
      </c>
      <c r="H12" s="121" t="s">
        <v>25</v>
      </c>
      <c r="I12" s="121" t="s">
        <v>35</v>
      </c>
      <c r="J12" s="121" t="s">
        <v>36</v>
      </c>
      <c r="K12" s="121" t="s">
        <v>287</v>
      </c>
      <c r="L12" s="121" t="s">
        <v>166</v>
      </c>
      <c r="M12" s="121" t="s">
        <v>286</v>
      </c>
      <c r="N12" s="121" t="s">
        <v>165</v>
      </c>
      <c r="O12" s="121" t="s">
        <v>48</v>
      </c>
      <c r="P12" s="121" t="s">
        <v>164</v>
      </c>
      <c r="Q12" s="121" t="s">
        <v>163</v>
      </c>
      <c r="R12" s="121" t="s">
        <v>49</v>
      </c>
      <c r="S12" s="117" t="s">
        <v>27</v>
      </c>
      <c r="T12" s="117" t="s">
        <v>80</v>
      </c>
      <c r="U12" s="119" t="s">
        <v>52</v>
      </c>
      <c r="V12" s="105"/>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row>
    <row r="13" spans="1:47" s="111" customFormat="1" x14ac:dyDescent="0.3">
      <c r="A13" s="108"/>
      <c r="B13" s="122"/>
      <c r="C13" s="122"/>
      <c r="D13" s="109" t="s">
        <v>279</v>
      </c>
      <c r="E13" s="109" t="s">
        <v>279</v>
      </c>
      <c r="F13" s="122"/>
      <c r="G13" s="122"/>
      <c r="H13" s="122"/>
      <c r="I13" s="122"/>
      <c r="J13" s="122"/>
      <c r="K13" s="122"/>
      <c r="L13" s="122"/>
      <c r="M13" s="122"/>
      <c r="N13" s="122"/>
      <c r="O13" s="122"/>
      <c r="P13" s="122"/>
      <c r="Q13" s="122"/>
      <c r="R13" s="122"/>
      <c r="S13" s="118"/>
      <c r="T13" s="118"/>
      <c r="U13" s="120"/>
      <c r="V13" s="105"/>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row>
    <row r="14" spans="1:47" ht="97.8" customHeight="1" x14ac:dyDescent="0.3">
      <c r="A14" s="1"/>
      <c r="B14" s="114" t="s">
        <v>122</v>
      </c>
      <c r="C14" s="143" t="s">
        <v>289</v>
      </c>
      <c r="D14" s="114" t="s">
        <v>139</v>
      </c>
      <c r="E14" s="114" t="s">
        <v>138</v>
      </c>
      <c r="F14" s="114" t="s">
        <v>291</v>
      </c>
      <c r="G14" s="146" t="s">
        <v>296</v>
      </c>
      <c r="H14" s="143" t="s">
        <v>145</v>
      </c>
      <c r="I14" s="143" t="s">
        <v>121</v>
      </c>
      <c r="J14" s="143" t="s">
        <v>65</v>
      </c>
      <c r="K14" s="143" t="s">
        <v>120</v>
      </c>
      <c r="L14" s="140">
        <v>0.9</v>
      </c>
      <c r="M14" s="65" t="s">
        <v>269</v>
      </c>
      <c r="N14" s="66" t="s">
        <v>198</v>
      </c>
      <c r="O14" s="66" t="s">
        <v>199</v>
      </c>
      <c r="P14" s="66">
        <v>2026</v>
      </c>
      <c r="Q14" s="66" t="s">
        <v>260</v>
      </c>
      <c r="R14" s="149">
        <v>46357</v>
      </c>
      <c r="S14" s="123">
        <f>+'MIU-1'!P47</f>
        <v>1</v>
      </c>
      <c r="T14" s="126" t="str">
        <f>IF(S14&lt;=0%,"",IF(S14&lt;=59.9%,"DEFICIENTE",IF(S14&lt;=80.9%,"ACEPTABLE",IF(S14&lt;=89.9%,"BUENO",IF(S14&gt;90%,"EXCELENTE")))))</f>
        <v>EXCELENTE</v>
      </c>
      <c r="U14" s="152" t="s">
        <v>127</v>
      </c>
      <c r="V14" s="59"/>
    </row>
    <row r="15" spans="1:47" ht="75" customHeight="1" x14ac:dyDescent="0.3">
      <c r="A15" s="1"/>
      <c r="B15" s="115"/>
      <c r="C15" s="144"/>
      <c r="D15" s="115"/>
      <c r="E15" s="115"/>
      <c r="F15" s="115"/>
      <c r="G15" s="147"/>
      <c r="H15" s="144"/>
      <c r="I15" s="144"/>
      <c r="J15" s="144"/>
      <c r="K15" s="144"/>
      <c r="L15" s="141"/>
      <c r="M15" s="66" t="s">
        <v>270</v>
      </c>
      <c r="N15" s="66" t="s">
        <v>198</v>
      </c>
      <c r="O15" s="66" t="s">
        <v>257</v>
      </c>
      <c r="P15" s="66">
        <v>2026</v>
      </c>
      <c r="Q15" s="66" t="s">
        <v>258</v>
      </c>
      <c r="R15" s="150"/>
      <c r="S15" s="124"/>
      <c r="T15" s="127"/>
      <c r="U15" s="153"/>
      <c r="V15" s="59"/>
    </row>
    <row r="16" spans="1:47" ht="69" x14ac:dyDescent="0.3">
      <c r="A16" s="1"/>
      <c r="B16" s="115"/>
      <c r="C16" s="144"/>
      <c r="D16" s="115"/>
      <c r="E16" s="115"/>
      <c r="F16" s="115"/>
      <c r="G16" s="147"/>
      <c r="H16" s="144"/>
      <c r="I16" s="144"/>
      <c r="J16" s="144"/>
      <c r="K16" s="144"/>
      <c r="L16" s="141"/>
      <c r="M16" s="66" t="s">
        <v>200</v>
      </c>
      <c r="N16" s="66" t="s">
        <v>198</v>
      </c>
      <c r="O16" s="66" t="s">
        <v>201</v>
      </c>
      <c r="P16" s="66">
        <v>2026</v>
      </c>
      <c r="Q16" s="66" t="s">
        <v>202</v>
      </c>
      <c r="R16" s="150"/>
      <c r="S16" s="124"/>
      <c r="T16" s="127"/>
      <c r="U16" s="153"/>
      <c r="V16" s="59"/>
    </row>
    <row r="17" spans="1:22" ht="96" customHeight="1" x14ac:dyDescent="0.3">
      <c r="A17" s="1"/>
      <c r="B17" s="115"/>
      <c r="C17" s="144"/>
      <c r="D17" s="115"/>
      <c r="E17" s="115"/>
      <c r="F17" s="115"/>
      <c r="G17" s="147"/>
      <c r="H17" s="144"/>
      <c r="I17" s="144"/>
      <c r="J17" s="144"/>
      <c r="K17" s="144"/>
      <c r="L17" s="141"/>
      <c r="M17" s="66" t="s">
        <v>203</v>
      </c>
      <c r="N17" s="66" t="s">
        <v>198</v>
      </c>
      <c r="O17" s="66" t="s">
        <v>204</v>
      </c>
      <c r="P17" s="66">
        <v>2026</v>
      </c>
      <c r="Q17" s="66" t="s">
        <v>259</v>
      </c>
      <c r="R17" s="150"/>
      <c r="S17" s="124"/>
      <c r="T17" s="127"/>
      <c r="U17" s="153"/>
      <c r="V17" s="59"/>
    </row>
    <row r="18" spans="1:22" ht="41.4" x14ac:dyDescent="0.3">
      <c r="A18" s="1"/>
      <c r="B18" s="115"/>
      <c r="C18" s="144"/>
      <c r="D18" s="115"/>
      <c r="E18" s="115"/>
      <c r="F18" s="115"/>
      <c r="G18" s="148"/>
      <c r="H18" s="145"/>
      <c r="I18" s="145"/>
      <c r="J18" s="145"/>
      <c r="K18" s="145"/>
      <c r="L18" s="142"/>
      <c r="M18" s="66" t="s">
        <v>205</v>
      </c>
      <c r="N18" s="66" t="s">
        <v>198</v>
      </c>
      <c r="O18" s="66" t="s">
        <v>206</v>
      </c>
      <c r="P18" s="66" t="s">
        <v>273</v>
      </c>
      <c r="Q18" s="66" t="s">
        <v>208</v>
      </c>
      <c r="R18" s="151"/>
      <c r="S18" s="125"/>
      <c r="T18" s="128"/>
      <c r="U18" s="154"/>
      <c r="V18" s="59"/>
    </row>
    <row r="19" spans="1:22" ht="69" hidden="1" customHeight="1" x14ac:dyDescent="0.3">
      <c r="A19" s="1"/>
      <c r="B19" s="115"/>
      <c r="C19" s="144"/>
      <c r="D19" s="115"/>
      <c r="E19" s="115"/>
      <c r="F19" s="115"/>
      <c r="G19" s="155" t="s">
        <v>196</v>
      </c>
      <c r="H19" s="143" t="s">
        <v>146</v>
      </c>
      <c r="I19" s="143" t="s">
        <v>121</v>
      </c>
      <c r="J19" s="143" t="s">
        <v>65</v>
      </c>
      <c r="K19" s="143" t="s">
        <v>120</v>
      </c>
      <c r="L19" s="165">
        <v>0.85</v>
      </c>
      <c r="M19" s="66" t="s">
        <v>209</v>
      </c>
      <c r="N19" s="66" t="s">
        <v>210</v>
      </c>
      <c r="O19" s="66" t="s">
        <v>211</v>
      </c>
      <c r="P19" s="66">
        <v>2023</v>
      </c>
      <c r="Q19" s="66" t="s">
        <v>212</v>
      </c>
      <c r="R19" s="149">
        <v>45261</v>
      </c>
      <c r="S19" s="123" t="str">
        <f>'MIU-2'!E49</f>
        <v/>
      </c>
      <c r="T19" s="126" t="s">
        <v>250</v>
      </c>
      <c r="U19" s="152" t="s">
        <v>128</v>
      </c>
      <c r="V19" s="59"/>
    </row>
    <row r="20" spans="1:22" ht="55.2" hidden="1" customHeight="1" x14ac:dyDescent="0.3">
      <c r="A20" s="1"/>
      <c r="B20" s="115"/>
      <c r="C20" s="144"/>
      <c r="D20" s="115"/>
      <c r="E20" s="115"/>
      <c r="F20" s="115"/>
      <c r="G20" s="156"/>
      <c r="H20" s="144"/>
      <c r="I20" s="144"/>
      <c r="J20" s="144"/>
      <c r="K20" s="144"/>
      <c r="L20" s="166"/>
      <c r="M20" s="66" t="s">
        <v>213</v>
      </c>
      <c r="N20" s="66" t="s">
        <v>214</v>
      </c>
      <c r="O20" s="66" t="s">
        <v>211</v>
      </c>
      <c r="P20" s="66">
        <v>2023</v>
      </c>
      <c r="Q20" s="66" t="s">
        <v>215</v>
      </c>
      <c r="R20" s="150"/>
      <c r="S20" s="124"/>
      <c r="T20" s="127"/>
      <c r="U20" s="153"/>
      <c r="V20" s="59"/>
    </row>
    <row r="21" spans="1:22" ht="41.4" hidden="1" customHeight="1" x14ac:dyDescent="0.3">
      <c r="A21" s="1"/>
      <c r="B21" s="115"/>
      <c r="C21" s="144"/>
      <c r="D21" s="115"/>
      <c r="E21" s="115"/>
      <c r="F21" s="115"/>
      <c r="G21" s="156"/>
      <c r="H21" s="144"/>
      <c r="I21" s="144"/>
      <c r="J21" s="144"/>
      <c r="K21" s="144"/>
      <c r="L21" s="166"/>
      <c r="M21" s="66" t="s">
        <v>216</v>
      </c>
      <c r="N21" s="66" t="s">
        <v>214</v>
      </c>
      <c r="O21" s="66" t="s">
        <v>211</v>
      </c>
      <c r="P21" s="66">
        <v>2023</v>
      </c>
      <c r="Q21" s="66" t="s">
        <v>217</v>
      </c>
      <c r="R21" s="150"/>
      <c r="S21" s="124"/>
      <c r="T21" s="127"/>
      <c r="U21" s="153"/>
      <c r="V21" s="59"/>
    </row>
    <row r="22" spans="1:22" ht="41.4" hidden="1" customHeight="1" x14ac:dyDescent="0.3">
      <c r="A22" s="1"/>
      <c r="B22" s="115"/>
      <c r="C22" s="144"/>
      <c r="D22" s="115"/>
      <c r="E22" s="115"/>
      <c r="F22" s="115"/>
      <c r="G22" s="157"/>
      <c r="H22" s="145"/>
      <c r="I22" s="145"/>
      <c r="J22" s="145"/>
      <c r="K22" s="145"/>
      <c r="L22" s="167"/>
      <c r="M22" s="66" t="s">
        <v>205</v>
      </c>
      <c r="N22" s="66" t="s">
        <v>198</v>
      </c>
      <c r="O22" s="66" t="s">
        <v>206</v>
      </c>
      <c r="P22" s="66" t="s">
        <v>207</v>
      </c>
      <c r="Q22" s="66" t="s">
        <v>208</v>
      </c>
      <c r="R22" s="151"/>
      <c r="S22" s="125"/>
      <c r="T22" s="128"/>
      <c r="U22" s="154"/>
      <c r="V22" s="59"/>
    </row>
    <row r="23" spans="1:22" ht="96.6" hidden="1" customHeight="1" x14ac:dyDescent="0.3">
      <c r="A23" s="1"/>
      <c r="B23" s="115"/>
      <c r="C23" s="144"/>
      <c r="D23" s="115"/>
      <c r="E23" s="115"/>
      <c r="F23" s="115"/>
      <c r="G23" s="155" t="s">
        <v>197</v>
      </c>
      <c r="H23" s="143" t="s">
        <v>148</v>
      </c>
      <c r="I23" s="143" t="s">
        <v>121</v>
      </c>
      <c r="J23" s="143" t="s">
        <v>65</v>
      </c>
      <c r="K23" s="143" t="s">
        <v>120</v>
      </c>
      <c r="L23" s="165">
        <v>0.95</v>
      </c>
      <c r="M23" s="66" t="s">
        <v>218</v>
      </c>
      <c r="N23" s="66" t="s">
        <v>198</v>
      </c>
      <c r="O23" s="66" t="s">
        <v>211</v>
      </c>
      <c r="P23" s="66">
        <v>2023</v>
      </c>
      <c r="Q23" s="66" t="s">
        <v>219</v>
      </c>
      <c r="R23" s="149">
        <v>45261</v>
      </c>
      <c r="S23" s="123">
        <f>'MIU-3'!E48</f>
        <v>0.90128755364806867</v>
      </c>
      <c r="T23" s="126" t="s">
        <v>251</v>
      </c>
      <c r="U23" s="152" t="s">
        <v>129</v>
      </c>
      <c r="V23" s="59"/>
    </row>
    <row r="24" spans="1:22" ht="69" hidden="1" customHeight="1" x14ac:dyDescent="0.3">
      <c r="A24" s="1"/>
      <c r="B24" s="115"/>
      <c r="C24" s="144"/>
      <c r="D24" s="115"/>
      <c r="E24" s="115"/>
      <c r="F24" s="115"/>
      <c r="G24" s="156"/>
      <c r="H24" s="144"/>
      <c r="I24" s="144"/>
      <c r="J24" s="144"/>
      <c r="K24" s="144"/>
      <c r="L24" s="166"/>
      <c r="M24" s="66" t="s">
        <v>209</v>
      </c>
      <c r="N24" s="66" t="s">
        <v>210</v>
      </c>
      <c r="O24" s="66" t="s">
        <v>211</v>
      </c>
      <c r="P24" s="66">
        <v>2023</v>
      </c>
      <c r="Q24" s="66" t="s">
        <v>212</v>
      </c>
      <c r="R24" s="150"/>
      <c r="S24" s="124"/>
      <c r="T24" s="127"/>
      <c r="U24" s="153"/>
      <c r="V24" s="59"/>
    </row>
    <row r="25" spans="1:22" ht="41.4" hidden="1" customHeight="1" x14ac:dyDescent="0.3">
      <c r="A25" s="1"/>
      <c r="B25" s="115"/>
      <c r="C25" s="144"/>
      <c r="D25" s="115"/>
      <c r="E25" s="115"/>
      <c r="F25" s="115"/>
      <c r="G25" s="156"/>
      <c r="H25" s="144"/>
      <c r="I25" s="144"/>
      <c r="J25" s="144"/>
      <c r="K25" s="144"/>
      <c r="L25" s="166"/>
      <c r="M25" s="66" t="s">
        <v>220</v>
      </c>
      <c r="N25" s="66" t="s">
        <v>221</v>
      </c>
      <c r="O25" s="66" t="s">
        <v>211</v>
      </c>
      <c r="P25" s="66">
        <v>2023</v>
      </c>
      <c r="Q25" s="66" t="s">
        <v>222</v>
      </c>
      <c r="R25" s="150"/>
      <c r="S25" s="124"/>
      <c r="T25" s="127"/>
      <c r="U25" s="153"/>
      <c r="V25" s="59"/>
    </row>
    <row r="26" spans="1:22" ht="55.2" hidden="1" customHeight="1" x14ac:dyDescent="0.3">
      <c r="A26" s="1"/>
      <c r="B26" s="115"/>
      <c r="C26" s="144"/>
      <c r="D26" s="115"/>
      <c r="E26" s="115"/>
      <c r="F26" s="115"/>
      <c r="G26" s="156"/>
      <c r="H26" s="144"/>
      <c r="I26" s="144"/>
      <c r="J26" s="144"/>
      <c r="K26" s="144"/>
      <c r="L26" s="166"/>
      <c r="M26" s="66" t="s">
        <v>216</v>
      </c>
      <c r="N26" s="66" t="s">
        <v>223</v>
      </c>
      <c r="O26" s="66" t="s">
        <v>211</v>
      </c>
      <c r="P26" s="66">
        <v>2023</v>
      </c>
      <c r="Q26" s="66" t="s">
        <v>217</v>
      </c>
      <c r="R26" s="150"/>
      <c r="S26" s="124"/>
      <c r="T26" s="127"/>
      <c r="U26" s="153"/>
      <c r="V26" s="59"/>
    </row>
    <row r="27" spans="1:22" ht="41.4" hidden="1" customHeight="1" x14ac:dyDescent="0.3">
      <c r="A27" s="1"/>
      <c r="B27" s="115"/>
      <c r="C27" s="144"/>
      <c r="D27" s="115"/>
      <c r="E27" s="115"/>
      <c r="F27" s="115"/>
      <c r="G27" s="157"/>
      <c r="H27" s="145"/>
      <c r="I27" s="145"/>
      <c r="J27" s="145"/>
      <c r="K27" s="145"/>
      <c r="L27" s="167"/>
      <c r="M27" s="66" t="s">
        <v>205</v>
      </c>
      <c r="N27" s="66" t="s">
        <v>198</v>
      </c>
      <c r="O27" s="66" t="s">
        <v>206</v>
      </c>
      <c r="P27" s="66" t="s">
        <v>207</v>
      </c>
      <c r="Q27" s="66" t="s">
        <v>208</v>
      </c>
      <c r="R27" s="151"/>
      <c r="S27" s="125"/>
      <c r="T27" s="128"/>
      <c r="U27" s="154"/>
      <c r="V27" s="59"/>
    </row>
    <row r="28" spans="1:22" ht="409.6" customHeight="1" x14ac:dyDescent="0.3">
      <c r="A28" s="1"/>
      <c r="B28" s="115"/>
      <c r="C28" s="144"/>
      <c r="D28" s="115"/>
      <c r="E28" s="115"/>
      <c r="F28" s="115"/>
      <c r="G28" s="146" t="s">
        <v>297</v>
      </c>
      <c r="H28" s="143" t="s">
        <v>185</v>
      </c>
      <c r="I28" s="143" t="s">
        <v>186</v>
      </c>
      <c r="J28" s="143" t="s">
        <v>67</v>
      </c>
      <c r="K28" s="143" t="s">
        <v>120</v>
      </c>
      <c r="L28" s="165">
        <v>0.8</v>
      </c>
      <c r="M28" s="66" t="s">
        <v>218</v>
      </c>
      <c r="N28" s="66" t="s">
        <v>198</v>
      </c>
      <c r="O28" s="66" t="s">
        <v>211</v>
      </c>
      <c r="P28" s="66">
        <v>2026</v>
      </c>
      <c r="Q28" s="66" t="s">
        <v>219</v>
      </c>
      <c r="R28" s="149">
        <v>46387</v>
      </c>
      <c r="S28" s="168" t="e">
        <f>+'MIU-5 '!P52</f>
        <v>#DIV/0!</v>
      </c>
      <c r="T28" s="126" t="e">
        <f>IF(S28&lt;=0%,"",IF(S28&lt;=59.9%,"DEFICIENTE",IF(S28&lt;=69.9%,"ACEPTABLE",IF(S28&lt;=79.9%,"BUENO",IF(S28&gt;80%,"EXCELENTE")))))</f>
        <v>#DIV/0!</v>
      </c>
      <c r="U28" s="152" t="s">
        <v>188</v>
      </c>
      <c r="V28" s="59"/>
    </row>
    <row r="29" spans="1:22" ht="55.2" x14ac:dyDescent="0.3">
      <c r="A29" s="1"/>
      <c r="B29" s="115"/>
      <c r="C29" s="144"/>
      <c r="D29" s="115"/>
      <c r="E29" s="115"/>
      <c r="F29" s="115"/>
      <c r="G29" s="147"/>
      <c r="H29" s="144"/>
      <c r="I29" s="144"/>
      <c r="J29" s="144"/>
      <c r="K29" s="144"/>
      <c r="L29" s="166"/>
      <c r="M29" s="66" t="s">
        <v>224</v>
      </c>
      <c r="N29" s="66" t="s">
        <v>198</v>
      </c>
      <c r="O29" s="66" t="s">
        <v>211</v>
      </c>
      <c r="P29" s="66">
        <v>2026</v>
      </c>
      <c r="Q29" s="66" t="s">
        <v>225</v>
      </c>
      <c r="R29" s="150"/>
      <c r="S29" s="169"/>
      <c r="T29" s="127"/>
      <c r="U29" s="153"/>
      <c r="V29" s="59"/>
    </row>
    <row r="30" spans="1:22" ht="69" x14ac:dyDescent="0.3">
      <c r="A30" s="1"/>
      <c r="B30" s="115"/>
      <c r="C30" s="144"/>
      <c r="D30" s="115"/>
      <c r="E30" s="115"/>
      <c r="F30" s="115"/>
      <c r="G30" s="147"/>
      <c r="H30" s="144"/>
      <c r="I30" s="144"/>
      <c r="J30" s="144"/>
      <c r="K30" s="144"/>
      <c r="L30" s="166"/>
      <c r="M30" s="66" t="s">
        <v>209</v>
      </c>
      <c r="N30" s="66" t="s">
        <v>210</v>
      </c>
      <c r="O30" s="66" t="s">
        <v>211</v>
      </c>
      <c r="P30" s="66">
        <v>2026</v>
      </c>
      <c r="Q30" s="66" t="s">
        <v>212</v>
      </c>
      <c r="R30" s="150"/>
      <c r="S30" s="169"/>
      <c r="T30" s="127"/>
      <c r="U30" s="153"/>
      <c r="V30" s="59"/>
    </row>
    <row r="31" spans="1:22" ht="61.5" customHeight="1" x14ac:dyDescent="0.3">
      <c r="A31" s="1"/>
      <c r="B31" s="115"/>
      <c r="C31" s="144"/>
      <c r="D31" s="115"/>
      <c r="E31" s="115"/>
      <c r="F31" s="115"/>
      <c r="G31" s="147"/>
      <c r="H31" s="144"/>
      <c r="I31" s="144"/>
      <c r="J31" s="144"/>
      <c r="K31" s="144"/>
      <c r="L31" s="166"/>
      <c r="M31" s="66" t="s">
        <v>226</v>
      </c>
      <c r="N31" s="66" t="s">
        <v>198</v>
      </c>
      <c r="O31" s="66" t="s">
        <v>211</v>
      </c>
      <c r="P31" s="66">
        <v>2026</v>
      </c>
      <c r="Q31" s="66" t="s">
        <v>227</v>
      </c>
      <c r="R31" s="150"/>
      <c r="S31" s="169"/>
      <c r="T31" s="127"/>
      <c r="U31" s="153"/>
      <c r="V31" s="59"/>
    </row>
    <row r="32" spans="1:22" ht="41.4" x14ac:dyDescent="0.3">
      <c r="A32" s="1"/>
      <c r="B32" s="115"/>
      <c r="C32" s="145"/>
      <c r="D32" s="116"/>
      <c r="E32" s="116"/>
      <c r="F32" s="115"/>
      <c r="G32" s="148"/>
      <c r="H32" s="145"/>
      <c r="I32" s="145"/>
      <c r="J32" s="145"/>
      <c r="K32" s="145"/>
      <c r="L32" s="167"/>
      <c r="M32" s="66" t="s">
        <v>205</v>
      </c>
      <c r="N32" s="66" t="s">
        <v>198</v>
      </c>
      <c r="O32" s="66" t="s">
        <v>206</v>
      </c>
      <c r="P32" s="66" t="s">
        <v>273</v>
      </c>
      <c r="Q32" s="66" t="s">
        <v>208</v>
      </c>
      <c r="R32" s="151"/>
      <c r="S32" s="170"/>
      <c r="T32" s="128"/>
      <c r="U32" s="153"/>
      <c r="V32" s="59"/>
    </row>
    <row r="33" spans="1:22" ht="97.5" customHeight="1" x14ac:dyDescent="0.3">
      <c r="A33" s="1"/>
      <c r="B33" s="115"/>
      <c r="C33" s="143" t="s">
        <v>290</v>
      </c>
      <c r="D33" s="114" t="s">
        <v>144</v>
      </c>
      <c r="E33" s="114" t="s">
        <v>143</v>
      </c>
      <c r="F33" s="115"/>
      <c r="G33" s="146" t="s">
        <v>298</v>
      </c>
      <c r="H33" s="143" t="s">
        <v>114</v>
      </c>
      <c r="I33" s="143" t="s">
        <v>121</v>
      </c>
      <c r="J33" s="143" t="s">
        <v>65</v>
      </c>
      <c r="K33" s="143" t="s">
        <v>120</v>
      </c>
      <c r="L33" s="165">
        <v>0.95</v>
      </c>
      <c r="M33" s="66" t="s">
        <v>228</v>
      </c>
      <c r="N33" s="66" t="s">
        <v>229</v>
      </c>
      <c r="O33" s="66" t="s">
        <v>211</v>
      </c>
      <c r="P33" s="66" t="s">
        <v>273</v>
      </c>
      <c r="Q33" s="66" t="s">
        <v>230</v>
      </c>
      <c r="R33" s="149">
        <v>46387</v>
      </c>
      <c r="S33" s="123">
        <f>+'MIU-4'!P48</f>
        <v>1</v>
      </c>
      <c r="T33" s="171" t="str">
        <f>IF(S33&lt;=0%,"",IF(S33&lt;=59.9%,"DEFICIENTE",IF(S33&lt;=89.9%,"ACEPTABLE",IF(S33&lt;=94.9%,"BUENO",IF(S33&gt;95%,"EXCELENTE")))))</f>
        <v>EXCELENTE</v>
      </c>
      <c r="U33" s="174" t="s">
        <v>130</v>
      </c>
      <c r="V33" s="59"/>
    </row>
    <row r="34" spans="1:22" ht="87" customHeight="1" x14ac:dyDescent="0.3">
      <c r="A34" s="1"/>
      <c r="B34" s="115"/>
      <c r="C34" s="144"/>
      <c r="D34" s="115"/>
      <c r="E34" s="115"/>
      <c r="F34" s="115"/>
      <c r="G34" s="147"/>
      <c r="H34" s="144"/>
      <c r="I34" s="144"/>
      <c r="J34" s="144"/>
      <c r="K34" s="144"/>
      <c r="L34" s="166"/>
      <c r="M34" s="66" t="s">
        <v>231</v>
      </c>
      <c r="N34" s="66" t="s">
        <v>232</v>
      </c>
      <c r="O34" s="66" t="s">
        <v>211</v>
      </c>
      <c r="P34" s="66" t="s">
        <v>273</v>
      </c>
      <c r="Q34" s="66" t="s">
        <v>233</v>
      </c>
      <c r="R34" s="150"/>
      <c r="S34" s="124"/>
      <c r="T34" s="172"/>
      <c r="U34" s="174"/>
      <c r="V34" s="59"/>
    </row>
    <row r="35" spans="1:22" ht="67.2" customHeight="1" x14ac:dyDescent="0.3">
      <c r="A35" s="1"/>
      <c r="B35" s="116"/>
      <c r="C35" s="145"/>
      <c r="D35" s="116"/>
      <c r="E35" s="116"/>
      <c r="F35" s="116"/>
      <c r="G35" s="148"/>
      <c r="H35" s="145"/>
      <c r="I35" s="145"/>
      <c r="J35" s="145"/>
      <c r="K35" s="145"/>
      <c r="L35" s="167"/>
      <c r="M35" s="66" t="s">
        <v>205</v>
      </c>
      <c r="N35" s="66" t="s">
        <v>198</v>
      </c>
      <c r="O35" s="66" t="s">
        <v>206</v>
      </c>
      <c r="P35" s="66" t="s">
        <v>273</v>
      </c>
      <c r="Q35" s="66" t="s">
        <v>208</v>
      </c>
      <c r="R35" s="151"/>
      <c r="S35" s="125"/>
      <c r="T35" s="173"/>
      <c r="U35" s="174"/>
      <c r="V35" s="59"/>
    </row>
    <row r="36" spans="1:22" hidden="1" x14ac:dyDescent="0.3">
      <c r="A36" s="1"/>
      <c r="B36" s="67"/>
      <c r="C36" s="68"/>
      <c r="D36" s="67"/>
      <c r="E36" s="67"/>
      <c r="F36" s="67"/>
      <c r="G36" s="67"/>
      <c r="H36" s="68"/>
      <c r="I36" s="68"/>
      <c r="J36" s="68"/>
      <c r="K36" s="68"/>
      <c r="L36" s="68"/>
      <c r="M36" s="69"/>
      <c r="N36" s="69"/>
      <c r="O36" s="70"/>
      <c r="P36" s="70"/>
      <c r="Q36" s="70"/>
      <c r="R36" s="71"/>
      <c r="S36" s="72"/>
      <c r="T36" s="73"/>
      <c r="U36" s="100"/>
      <c r="V36" s="59"/>
    </row>
    <row r="37" spans="1:22" hidden="1" x14ac:dyDescent="0.3">
      <c r="A37" s="1"/>
      <c r="B37" s="67"/>
      <c r="C37" s="75"/>
      <c r="D37" s="67"/>
      <c r="E37" s="67"/>
      <c r="F37" s="67"/>
      <c r="G37" s="67"/>
      <c r="H37" s="75"/>
      <c r="I37" s="75"/>
      <c r="J37" s="75"/>
      <c r="K37" s="75"/>
      <c r="L37" s="75"/>
      <c r="M37" s="69"/>
      <c r="N37" s="69"/>
      <c r="O37" s="70"/>
      <c r="P37" s="70"/>
      <c r="Q37" s="70"/>
      <c r="R37" s="68"/>
      <c r="S37" s="72"/>
      <c r="T37" s="73"/>
      <c r="U37" s="74"/>
      <c r="V37" s="59"/>
    </row>
    <row r="38" spans="1:22" hidden="1" x14ac:dyDescent="0.3">
      <c r="A38" s="1"/>
      <c r="B38" s="67"/>
      <c r="C38" s="68"/>
      <c r="D38" s="67"/>
      <c r="E38" s="67"/>
      <c r="F38" s="67"/>
      <c r="G38" s="67"/>
      <c r="H38" s="68"/>
      <c r="I38" s="68"/>
      <c r="J38" s="68"/>
      <c r="K38" s="68"/>
      <c r="L38" s="68"/>
      <c r="M38" s="69"/>
      <c r="N38" s="69"/>
      <c r="O38" s="70"/>
      <c r="P38" s="70"/>
      <c r="Q38" s="70"/>
      <c r="R38" s="71"/>
      <c r="S38" s="76"/>
      <c r="T38" s="73"/>
      <c r="U38" s="74"/>
      <c r="V38" s="59"/>
    </row>
    <row r="39" spans="1:22" hidden="1" x14ac:dyDescent="0.3">
      <c r="A39" s="1"/>
      <c r="B39" s="67"/>
      <c r="C39" s="68"/>
      <c r="D39" s="67"/>
      <c r="E39" s="67"/>
      <c r="F39" s="67"/>
      <c r="G39" s="67"/>
      <c r="H39" s="68"/>
      <c r="I39" s="68"/>
      <c r="J39" s="68"/>
      <c r="K39" s="68"/>
      <c r="L39" s="68"/>
      <c r="M39" s="69"/>
      <c r="N39" s="69"/>
      <c r="O39" s="70"/>
      <c r="P39" s="70"/>
      <c r="Q39" s="70"/>
      <c r="R39" s="71"/>
      <c r="S39" s="77"/>
      <c r="T39" s="73"/>
      <c r="U39" s="74"/>
      <c r="V39" s="59"/>
    </row>
    <row r="40" spans="1:22" hidden="1" x14ac:dyDescent="0.3">
      <c r="A40" s="1"/>
      <c r="B40" s="67"/>
      <c r="C40" s="68"/>
      <c r="D40" s="67"/>
      <c r="E40" s="67"/>
      <c r="F40" s="67"/>
      <c r="G40" s="67"/>
      <c r="H40" s="68"/>
      <c r="I40" s="68"/>
      <c r="J40" s="68"/>
      <c r="K40" s="68"/>
      <c r="L40" s="68"/>
      <c r="M40" s="69"/>
      <c r="N40" s="69"/>
      <c r="O40" s="70"/>
      <c r="P40" s="70"/>
      <c r="Q40" s="70"/>
      <c r="R40" s="71"/>
      <c r="S40" s="72"/>
      <c r="T40" s="73"/>
      <c r="U40" s="74"/>
      <c r="V40" s="59"/>
    </row>
    <row r="41" spans="1:22" hidden="1" x14ac:dyDescent="0.3">
      <c r="A41" s="1"/>
      <c r="B41" s="67"/>
      <c r="C41" s="68"/>
      <c r="D41" s="67"/>
      <c r="E41" s="67"/>
      <c r="F41" s="67"/>
      <c r="G41" s="67"/>
      <c r="H41" s="68"/>
      <c r="I41" s="68"/>
      <c r="J41" s="68"/>
      <c r="K41" s="68"/>
      <c r="L41" s="68"/>
      <c r="M41" s="69"/>
      <c r="N41" s="69"/>
      <c r="O41" s="70"/>
      <c r="P41" s="70"/>
      <c r="Q41" s="70"/>
      <c r="R41" s="71"/>
      <c r="S41" s="72"/>
      <c r="T41" s="73"/>
      <c r="U41" s="74"/>
      <c r="V41" s="59"/>
    </row>
    <row r="42" spans="1:22" hidden="1" x14ac:dyDescent="0.3">
      <c r="A42" s="1"/>
      <c r="B42" s="67"/>
      <c r="C42" s="68"/>
      <c r="D42" s="67"/>
      <c r="E42" s="67"/>
      <c r="F42" s="67"/>
      <c r="G42" s="67"/>
      <c r="H42" s="68"/>
      <c r="I42" s="68"/>
      <c r="J42" s="68"/>
      <c r="K42" s="68"/>
      <c r="L42" s="68"/>
      <c r="M42" s="69"/>
      <c r="N42" s="69"/>
      <c r="O42" s="70"/>
      <c r="P42" s="70"/>
      <c r="Q42" s="70"/>
      <c r="R42" s="71"/>
      <c r="S42" s="72"/>
      <c r="T42" s="73"/>
      <c r="U42" s="74"/>
      <c r="V42" s="59"/>
    </row>
    <row r="43" spans="1:22" hidden="1" x14ac:dyDescent="0.3">
      <c r="A43" s="1"/>
      <c r="B43" s="67"/>
      <c r="C43" s="75"/>
      <c r="D43" s="67"/>
      <c r="E43" s="67"/>
      <c r="F43" s="67"/>
      <c r="G43" s="67"/>
      <c r="H43" s="75"/>
      <c r="I43" s="75"/>
      <c r="J43" s="75"/>
      <c r="K43" s="75"/>
      <c r="L43" s="75"/>
      <c r="M43" s="69"/>
      <c r="N43" s="69"/>
      <c r="O43" s="78"/>
      <c r="P43" s="78"/>
      <c r="Q43" s="78"/>
      <c r="R43" s="69"/>
      <c r="S43" s="72"/>
      <c r="T43" s="73"/>
      <c r="U43" s="79"/>
      <c r="V43" s="59"/>
    </row>
    <row r="44" spans="1:22" hidden="1" x14ac:dyDescent="0.3">
      <c r="A44" s="1"/>
      <c r="B44" s="67"/>
      <c r="C44" s="75"/>
      <c r="D44" s="67"/>
      <c r="E44" s="67"/>
      <c r="F44" s="67"/>
      <c r="G44" s="67"/>
      <c r="H44" s="75"/>
      <c r="I44" s="75"/>
      <c r="J44" s="75"/>
      <c r="K44" s="75"/>
      <c r="L44" s="75"/>
      <c r="M44" s="69"/>
      <c r="N44" s="69"/>
      <c r="O44" s="78"/>
      <c r="P44" s="78"/>
      <c r="Q44" s="78"/>
      <c r="R44" s="69"/>
      <c r="S44" s="72"/>
      <c r="T44" s="73"/>
      <c r="U44" s="79"/>
      <c r="V44" s="59"/>
    </row>
    <row r="45" spans="1:22" hidden="1" x14ac:dyDescent="0.3">
      <c r="A45" s="1"/>
      <c r="B45" s="67"/>
      <c r="C45" s="75"/>
      <c r="D45" s="67"/>
      <c r="E45" s="67"/>
      <c r="F45" s="67"/>
      <c r="G45" s="67"/>
      <c r="H45" s="75"/>
      <c r="I45" s="75"/>
      <c r="J45" s="75"/>
      <c r="K45" s="75"/>
      <c r="L45" s="75"/>
      <c r="M45" s="69"/>
      <c r="N45" s="69"/>
      <c r="O45" s="78"/>
      <c r="P45" s="78"/>
      <c r="Q45" s="78"/>
      <c r="R45" s="69"/>
      <c r="S45" s="72"/>
      <c r="T45" s="73"/>
      <c r="U45" s="79"/>
      <c r="V45" s="59"/>
    </row>
    <row r="46" spans="1:22" x14ac:dyDescent="0.3">
      <c r="A46" s="1"/>
      <c r="B46" s="1"/>
      <c r="C46" s="1"/>
      <c r="D46" s="1"/>
      <c r="E46" s="1"/>
      <c r="F46" s="1"/>
      <c r="G46" s="1"/>
      <c r="H46" s="1"/>
      <c r="I46" s="1"/>
      <c r="J46" s="1"/>
      <c r="K46" s="1"/>
      <c r="L46" s="1"/>
      <c r="M46" s="1"/>
      <c r="N46" s="1"/>
      <c r="O46" s="1"/>
      <c r="P46" s="1"/>
      <c r="Q46" s="1"/>
      <c r="R46" s="1"/>
      <c r="S46" s="1"/>
      <c r="T46" s="1"/>
      <c r="U46" s="1"/>
      <c r="V46" s="1"/>
    </row>
    <row r="47" spans="1:22" x14ac:dyDescent="0.3">
      <c r="B47" s="56"/>
      <c r="C47" s="30"/>
      <c r="D47" s="57"/>
      <c r="E47" s="56"/>
      <c r="F47" s="56"/>
      <c r="G47" s="56"/>
      <c r="H47" s="30"/>
      <c r="I47" s="30"/>
      <c r="J47" s="30"/>
      <c r="K47" s="30"/>
      <c r="L47" s="30"/>
      <c r="M47" s="30"/>
      <c r="N47" s="30"/>
      <c r="O47" s="30"/>
      <c r="P47" s="30"/>
      <c r="Q47" s="30"/>
      <c r="R47" s="58"/>
      <c r="S47" s="1"/>
      <c r="T47" s="6"/>
      <c r="U47" s="1"/>
    </row>
    <row r="48" spans="1:22" x14ac:dyDescent="0.3">
      <c r="B48" s="56"/>
      <c r="C48" s="30"/>
      <c r="D48" s="57"/>
      <c r="E48" s="56"/>
      <c r="F48" s="56"/>
      <c r="G48" s="56"/>
      <c r="H48" s="30"/>
      <c r="I48" s="30"/>
      <c r="J48" s="30"/>
      <c r="K48" s="30"/>
      <c r="L48" s="30"/>
      <c r="M48" s="30"/>
      <c r="N48" s="30"/>
      <c r="O48" s="30"/>
      <c r="P48" s="30"/>
      <c r="Q48" s="30"/>
      <c r="R48" s="58"/>
      <c r="S48" s="1"/>
      <c r="T48" s="6"/>
      <c r="U48" s="1"/>
    </row>
    <row r="49" spans="2:21" x14ac:dyDescent="0.3">
      <c r="B49" s="56"/>
      <c r="C49" s="30"/>
      <c r="D49" s="57"/>
      <c r="E49" s="56"/>
      <c r="F49" s="56"/>
      <c r="G49" s="56"/>
      <c r="H49" s="30"/>
      <c r="I49" s="30"/>
      <c r="J49" s="30"/>
      <c r="K49" s="30"/>
      <c r="L49" s="30"/>
      <c r="M49" s="30"/>
      <c r="N49" s="30"/>
      <c r="O49" s="30"/>
      <c r="P49" s="30"/>
      <c r="Q49" s="30"/>
      <c r="R49" s="58"/>
      <c r="S49" s="1"/>
      <c r="T49" s="6"/>
      <c r="U49" s="1"/>
    </row>
    <row r="50" spans="2:21" ht="66" customHeight="1" x14ac:dyDescent="0.3">
      <c r="B50" s="139" t="s">
        <v>162</v>
      </c>
      <c r="C50" s="139"/>
      <c r="D50" s="139"/>
      <c r="E50" s="139"/>
      <c r="F50" s="139"/>
      <c r="G50" s="139"/>
      <c r="H50" s="139"/>
      <c r="I50" s="139"/>
      <c r="J50" s="139"/>
      <c r="K50" s="139"/>
      <c r="L50" s="139"/>
      <c r="M50" s="139"/>
      <c r="N50" s="139"/>
      <c r="O50" s="139"/>
      <c r="P50" s="139"/>
      <c r="Q50" s="139"/>
      <c r="R50" s="139"/>
      <c r="S50" s="139"/>
      <c r="T50" s="139"/>
      <c r="U50" s="139"/>
    </row>
    <row r="51" spans="2:21" ht="41.25" customHeight="1" x14ac:dyDescent="0.3">
      <c r="B51" s="129" t="s">
        <v>161</v>
      </c>
      <c r="C51" s="129"/>
      <c r="D51" s="129"/>
      <c r="E51" s="129"/>
      <c r="F51" s="129"/>
      <c r="G51" s="129"/>
      <c r="H51" s="129"/>
      <c r="I51" s="129"/>
      <c r="J51" s="129"/>
      <c r="K51" s="129"/>
      <c r="L51" s="129"/>
      <c r="M51" s="129"/>
      <c r="N51" s="129"/>
      <c r="O51" s="129"/>
      <c r="P51" s="129"/>
      <c r="Q51" s="129"/>
      <c r="R51" s="129"/>
      <c r="S51" s="129"/>
      <c r="T51" s="129"/>
      <c r="U51" s="129"/>
    </row>
    <row r="52" spans="2:21" x14ac:dyDescent="0.3">
      <c r="B52" s="56"/>
      <c r="C52" s="30"/>
      <c r="D52" s="57"/>
      <c r="E52" s="56"/>
      <c r="F52" s="56"/>
      <c r="G52" s="56"/>
      <c r="H52" s="30"/>
      <c r="I52" s="30"/>
      <c r="J52" s="30"/>
      <c r="K52" s="30"/>
      <c r="L52" s="30"/>
      <c r="M52" s="30"/>
      <c r="N52" s="30"/>
      <c r="O52" s="30"/>
      <c r="P52" s="30"/>
      <c r="Q52" s="30"/>
      <c r="R52" s="58"/>
      <c r="S52" s="1"/>
      <c r="T52" s="6"/>
      <c r="U52" s="1"/>
    </row>
    <row r="53" spans="2:21" x14ac:dyDescent="0.3">
      <c r="B53" s="56"/>
      <c r="C53" s="30"/>
      <c r="D53" s="57"/>
      <c r="E53" s="56"/>
      <c r="F53" s="56"/>
      <c r="G53" s="56"/>
      <c r="H53" s="30"/>
      <c r="I53" s="30"/>
      <c r="J53" s="30"/>
      <c r="K53" s="30"/>
      <c r="L53" s="30"/>
      <c r="M53" s="30"/>
      <c r="N53" s="30"/>
      <c r="O53" s="30"/>
      <c r="P53" s="30"/>
      <c r="Q53" s="30"/>
      <c r="R53" s="58"/>
      <c r="S53" s="1"/>
      <c r="T53" s="6"/>
      <c r="U53" s="1"/>
    </row>
    <row r="54" spans="2:21" x14ac:dyDescent="0.3">
      <c r="B54" s="56"/>
      <c r="C54" s="30"/>
      <c r="D54" s="57"/>
      <c r="E54" s="56"/>
      <c r="F54" s="56"/>
      <c r="G54" s="56"/>
      <c r="H54" s="30"/>
      <c r="I54" s="30"/>
      <c r="J54" s="30"/>
      <c r="K54" s="30"/>
      <c r="L54" s="30"/>
      <c r="M54" s="30"/>
      <c r="N54" s="30"/>
      <c r="O54" s="30"/>
      <c r="P54" s="30"/>
      <c r="Q54" s="30"/>
      <c r="R54" s="58"/>
      <c r="S54" s="1"/>
      <c r="T54" s="6"/>
      <c r="U54" s="1"/>
    </row>
    <row r="66" spans="4:7" hidden="1" x14ac:dyDescent="0.3">
      <c r="D66" s="83" t="s">
        <v>34</v>
      </c>
      <c r="E66" s="83" t="s">
        <v>24</v>
      </c>
      <c r="F66" s="83"/>
      <c r="G66" s="81" t="s">
        <v>40</v>
      </c>
    </row>
    <row r="67" spans="4:7" hidden="1" x14ac:dyDescent="0.3">
      <c r="D67" s="83" t="s">
        <v>234</v>
      </c>
      <c r="E67" s="83" t="s">
        <v>235</v>
      </c>
      <c r="F67" s="83"/>
      <c r="G67" s="81" t="s">
        <v>236</v>
      </c>
    </row>
    <row r="68" spans="4:7" hidden="1" x14ac:dyDescent="0.3">
      <c r="D68" s="83" t="s">
        <v>237</v>
      </c>
      <c r="E68" s="83" t="s">
        <v>238</v>
      </c>
      <c r="F68" s="83"/>
      <c r="G68" s="81" t="s">
        <v>239</v>
      </c>
    </row>
    <row r="69" spans="4:7" hidden="1" x14ac:dyDescent="0.3">
      <c r="D69" s="83" t="s">
        <v>240</v>
      </c>
      <c r="E69" s="83" t="s">
        <v>241</v>
      </c>
      <c r="F69" s="83"/>
      <c r="G69" s="81" t="s">
        <v>242</v>
      </c>
    </row>
    <row r="70" spans="4:7" hidden="1" x14ac:dyDescent="0.3">
      <c r="D70" s="83" t="s">
        <v>243</v>
      </c>
      <c r="E70" s="83" t="s">
        <v>244</v>
      </c>
      <c r="F70" s="83"/>
      <c r="G70" s="81" t="s">
        <v>245</v>
      </c>
    </row>
    <row r="71" spans="4:7" hidden="1" x14ac:dyDescent="0.3">
      <c r="D71" s="83" t="s">
        <v>246</v>
      </c>
      <c r="E71" s="83" t="s">
        <v>247</v>
      </c>
      <c r="F71" s="83"/>
      <c r="G71" s="81" t="s">
        <v>248</v>
      </c>
    </row>
    <row r="74" spans="4:7" hidden="1" x14ac:dyDescent="0.3">
      <c r="D74" s="112" t="s">
        <v>279</v>
      </c>
    </row>
    <row r="75" spans="4:7" hidden="1" x14ac:dyDescent="0.3">
      <c r="D75" s="112" t="s">
        <v>280</v>
      </c>
    </row>
    <row r="76" spans="4:7" hidden="1" x14ac:dyDescent="0.3">
      <c r="D76" s="112" t="s">
        <v>281</v>
      </c>
    </row>
    <row r="77" spans="4:7" hidden="1" x14ac:dyDescent="0.3">
      <c r="D77" s="112" t="s">
        <v>282</v>
      </c>
    </row>
    <row r="78" spans="4:7" hidden="1" x14ac:dyDescent="0.3">
      <c r="D78" s="112" t="s">
        <v>283</v>
      </c>
    </row>
  </sheetData>
  <sheetProtection algorithmName="SHA-512" hashValue="GQTscA695IpGkCEpSrc82ymtKQeEeeqjIvpskQth7DZO+p3rofco8WmXTq8JrnPG7uzVD9UUab0hmmqnvXtzGw==" saltValue="DM5NXDHExiKtxxjP5GFn0w==" spinCount="100000" sheet="1" formatCells="0" formatColumns="0" formatRows="0" insertColumns="0" insertRows="0" insertHyperlinks="0" deleteColumns="0" deleteRows="0" selectLockedCells="1" sort="0" autoFilter="0" pivotTables="0"/>
  <mergeCells count="88">
    <mergeCell ref="B14:B35"/>
    <mergeCell ref="S33:S35"/>
    <mergeCell ref="T33:T35"/>
    <mergeCell ref="U33:U35"/>
    <mergeCell ref="C14:C32"/>
    <mergeCell ref="D14:D32"/>
    <mergeCell ref="E14:E32"/>
    <mergeCell ref="I33:I35"/>
    <mergeCell ref="J33:J35"/>
    <mergeCell ref="K33:K35"/>
    <mergeCell ref="L33:L35"/>
    <mergeCell ref="R33:R35"/>
    <mergeCell ref="C33:C35"/>
    <mergeCell ref="D33:D35"/>
    <mergeCell ref="E33:E35"/>
    <mergeCell ref="G33:G35"/>
    <mergeCell ref="H33:H35"/>
    <mergeCell ref="L28:L32"/>
    <mergeCell ref="R28:R32"/>
    <mergeCell ref="S28:S32"/>
    <mergeCell ref="T28:T32"/>
    <mergeCell ref="U23:U27"/>
    <mergeCell ref="U28:U32"/>
    <mergeCell ref="G28:G32"/>
    <mergeCell ref="H28:H32"/>
    <mergeCell ref="I28:I32"/>
    <mergeCell ref="J28:J32"/>
    <mergeCell ref="K28:K32"/>
    <mergeCell ref="K23:K27"/>
    <mergeCell ref="L23:L27"/>
    <mergeCell ref="R23:R27"/>
    <mergeCell ref="S23:S27"/>
    <mergeCell ref="T23:T27"/>
    <mergeCell ref="H14:H18"/>
    <mergeCell ref="G23:G27"/>
    <mergeCell ref="H23:H27"/>
    <mergeCell ref="I23:I27"/>
    <mergeCell ref="J23:J27"/>
    <mergeCell ref="U19:U22"/>
    <mergeCell ref="J14:J18"/>
    <mergeCell ref="I14:I18"/>
    <mergeCell ref="I19:I22"/>
    <mergeCell ref="J19:J22"/>
    <mergeCell ref="K19:K22"/>
    <mergeCell ref="L19:L22"/>
    <mergeCell ref="R19:R22"/>
    <mergeCell ref="S2:U2"/>
    <mergeCell ref="B2:C5"/>
    <mergeCell ref="D2:R2"/>
    <mergeCell ref="D3:R3"/>
    <mergeCell ref="D4:R5"/>
    <mergeCell ref="B51:U51"/>
    <mergeCell ref="S3:U3"/>
    <mergeCell ref="S4:U4"/>
    <mergeCell ref="S5:U5"/>
    <mergeCell ref="B10:U11"/>
    <mergeCell ref="Q7:R8"/>
    <mergeCell ref="B50:U50"/>
    <mergeCell ref="L14:L18"/>
    <mergeCell ref="K14:K18"/>
    <mergeCell ref="G14:G18"/>
    <mergeCell ref="R14:R18"/>
    <mergeCell ref="S14:S18"/>
    <mergeCell ref="T14:T18"/>
    <mergeCell ref="U14:U18"/>
    <mergeCell ref="G19:G22"/>
    <mergeCell ref="H19:H22"/>
    <mergeCell ref="B12:B13"/>
    <mergeCell ref="C12:C13"/>
    <mergeCell ref="F12:F13"/>
    <mergeCell ref="G12:G13"/>
    <mergeCell ref="H12:H13"/>
    <mergeCell ref="F14:F35"/>
    <mergeCell ref="S12:S13"/>
    <mergeCell ref="T12:T13"/>
    <mergeCell ref="U12:U13"/>
    <mergeCell ref="N12:N13"/>
    <mergeCell ref="O12:O13"/>
    <mergeCell ref="P12:P13"/>
    <mergeCell ref="Q12:Q13"/>
    <mergeCell ref="R12:R13"/>
    <mergeCell ref="I12:I13"/>
    <mergeCell ref="J12:J13"/>
    <mergeCell ref="K12:K13"/>
    <mergeCell ref="L12:L13"/>
    <mergeCell ref="M12:M13"/>
    <mergeCell ref="S19:S22"/>
    <mergeCell ref="T19:T22"/>
  </mergeCells>
  <conditionalFormatting sqref="T14:T35">
    <cfRule type="containsText" dxfId="3" priority="1" operator="containsText" text="EXCELENTE">
      <formula>NOT(ISERROR(SEARCH("EXCELENTE",T14)))</formula>
    </cfRule>
    <cfRule type="containsText" dxfId="2" priority="2" operator="containsText" text="DEFICIENTE">
      <formula>NOT(ISERROR(SEARCH("DEFICIENTE",T14)))</formula>
    </cfRule>
    <cfRule type="containsText" dxfId="1" priority="3" operator="containsText" text="ACEPTABLE">
      <formula>NOT(ISERROR(SEARCH("ACEPTABLE",T14)))</formula>
    </cfRule>
    <cfRule type="containsText" dxfId="0" priority="4" operator="containsText" text="BUENO">
      <formula>NOT(ISERROR(SEARCH("BUENO",T14)))</formula>
    </cfRule>
  </conditionalFormatting>
  <dataValidations count="1">
    <dataValidation type="list" allowBlank="1" showInputMessage="1" showErrorMessage="1" error="Debe seleccionar un Sistema de Gestión" prompt="Seleccione el Sistema de Gestión que corresponda" sqref="D13:E13" xr:uid="{B4030656-4B0E-47DC-B370-D8615AA6AB58}">
      <formula1>$D$74:$D$78</formula1>
    </dataValidation>
  </dataValidations>
  <hyperlinks>
    <hyperlink ref="U14" location="'MIU-1'!A1" display="MIU-1" xr:uid="{00000000-0004-0000-0000-000000000000}"/>
    <hyperlink ref="U19" location="'MIU-2'!A1" display="MIU-2" xr:uid="{00000000-0004-0000-0000-000001000000}"/>
    <hyperlink ref="U23" location="'MIU-3'!A1" display="MIU-3" xr:uid="{00000000-0004-0000-0000-000002000000}"/>
    <hyperlink ref="U33" location="'MIU-4'!A1" display="MIU-4" xr:uid="{00000000-0004-0000-0000-000003000000}"/>
    <hyperlink ref="U28" location="'MIU-5'!A1" display="'MIU-5'!A1" xr:uid="{00000000-0004-0000-0000-000004000000}"/>
  </hyperlinks>
  <pageMargins left="0.70866141732283472" right="0.70866141732283472" top="0.74803149606299213" bottom="0.74803149606299213" header="0.31496062992125984" footer="0.31496062992125984"/>
  <pageSetup scale="1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tabColor rgb="FF0F3D38"/>
  </sheetPr>
  <dimension ref="B1:P29"/>
  <sheetViews>
    <sheetView view="pageBreakPreview" topLeftCell="A18" zoomScale="70" zoomScaleNormal="70" zoomScaleSheetLayoutView="70" workbookViewId="0">
      <selection activeCell="D20" sqref="D20"/>
    </sheetView>
  </sheetViews>
  <sheetFormatPr baseColWidth="10" defaultColWidth="11.44140625" defaultRowHeight="13.8" x14ac:dyDescent="0.25"/>
  <cols>
    <col min="1" max="1" width="5.44140625" style="1" customWidth="1"/>
    <col min="2" max="2" width="13.33203125" style="97" customWidth="1"/>
    <col min="3" max="3" width="79.33203125" style="98" customWidth="1"/>
    <col min="4" max="4" width="34" style="6" customWidth="1"/>
    <col min="5" max="5" width="39.109375" style="6" bestFit="1" customWidth="1"/>
    <col min="6" max="6" width="47.5546875" style="1" customWidth="1"/>
    <col min="7" max="16384" width="11.44140625" style="1"/>
  </cols>
  <sheetData>
    <row r="1" spans="2:5" s="86" customFormat="1" ht="14.4" x14ac:dyDescent="0.3"/>
    <row r="2" spans="2:5" s="86" customFormat="1" ht="22.5" customHeight="1" x14ac:dyDescent="0.3">
      <c r="B2" s="341"/>
      <c r="C2" s="339" t="s">
        <v>41</v>
      </c>
      <c r="D2" s="340"/>
      <c r="E2" s="87" t="s">
        <v>43</v>
      </c>
    </row>
    <row r="3" spans="2:5" s="86" customFormat="1" ht="24" customHeight="1" x14ac:dyDescent="0.3">
      <c r="B3" s="341"/>
      <c r="C3" s="339" t="s">
        <v>170</v>
      </c>
      <c r="D3" s="340"/>
      <c r="E3" s="87" t="s">
        <v>284</v>
      </c>
    </row>
    <row r="4" spans="2:5" s="86" customFormat="1" ht="16.5" customHeight="1" x14ac:dyDescent="0.3">
      <c r="B4" s="341"/>
      <c r="C4" s="343" t="s">
        <v>274</v>
      </c>
      <c r="D4" s="344"/>
      <c r="E4" s="87" t="s">
        <v>285</v>
      </c>
    </row>
    <row r="5" spans="2:5" s="86" customFormat="1" ht="15" customHeight="1" x14ac:dyDescent="0.3">
      <c r="B5" s="341"/>
      <c r="C5" s="345"/>
      <c r="D5" s="346"/>
      <c r="E5" s="87" t="s">
        <v>195</v>
      </c>
    </row>
    <row r="6" spans="2:5" s="86" customFormat="1" ht="14.4" x14ac:dyDescent="0.3">
      <c r="B6" s="1"/>
      <c r="C6" s="1"/>
      <c r="D6" s="1"/>
      <c r="E6" s="1"/>
    </row>
    <row r="7" spans="2:5" s="86" customFormat="1" ht="14.4" x14ac:dyDescent="0.3">
      <c r="B7" s="342" t="s">
        <v>187</v>
      </c>
      <c r="C7" s="342"/>
      <c r="D7" s="342"/>
      <c r="E7" s="342"/>
    </row>
    <row r="8" spans="2:5" ht="18" customHeight="1" x14ac:dyDescent="0.25">
      <c r="B8" s="88" t="s">
        <v>44</v>
      </c>
      <c r="C8" s="54" t="s">
        <v>45</v>
      </c>
      <c r="D8" s="54" t="s">
        <v>46</v>
      </c>
      <c r="E8" s="54" t="s">
        <v>47</v>
      </c>
    </row>
    <row r="9" spans="2:5" ht="14.25" customHeight="1" x14ac:dyDescent="0.25">
      <c r="B9" s="347">
        <v>43921</v>
      </c>
      <c r="C9" s="89" t="s">
        <v>116</v>
      </c>
      <c r="D9" s="350" t="s">
        <v>119</v>
      </c>
      <c r="E9" s="350" t="s">
        <v>115</v>
      </c>
    </row>
    <row r="10" spans="2:5" ht="41.4" x14ac:dyDescent="0.25">
      <c r="B10" s="348"/>
      <c r="C10" s="89" t="s">
        <v>117</v>
      </c>
      <c r="D10" s="351"/>
      <c r="E10" s="351"/>
    </row>
    <row r="11" spans="2:5" ht="41.4" x14ac:dyDescent="0.25">
      <c r="B11" s="349"/>
      <c r="C11" s="89" t="s">
        <v>118</v>
      </c>
      <c r="D11" s="352"/>
      <c r="E11" s="352"/>
    </row>
    <row r="12" spans="2:5" ht="55.2" x14ac:dyDescent="0.25">
      <c r="B12" s="90">
        <v>44631</v>
      </c>
      <c r="C12" s="91" t="s">
        <v>140</v>
      </c>
      <c r="D12" s="92" t="s">
        <v>141</v>
      </c>
      <c r="E12" s="93" t="s">
        <v>142</v>
      </c>
    </row>
    <row r="13" spans="2:5" ht="352.5" customHeight="1" x14ac:dyDescent="0.25">
      <c r="B13" s="90">
        <v>45001</v>
      </c>
      <c r="C13" s="91" t="s">
        <v>264</v>
      </c>
      <c r="D13" s="92" t="s">
        <v>263</v>
      </c>
      <c r="E13" s="93" t="s">
        <v>147</v>
      </c>
    </row>
    <row r="14" spans="2:5" ht="69" x14ac:dyDescent="0.25">
      <c r="B14" s="90">
        <v>45111</v>
      </c>
      <c r="C14" s="91" t="s">
        <v>160</v>
      </c>
      <c r="D14" s="93" t="s">
        <v>263</v>
      </c>
      <c r="E14" s="93" t="s">
        <v>147</v>
      </c>
    </row>
    <row r="15" spans="2:5" ht="27.6" x14ac:dyDescent="0.25">
      <c r="B15" s="90">
        <v>45156</v>
      </c>
      <c r="C15" s="91" t="s">
        <v>249</v>
      </c>
      <c r="D15" s="93" t="s">
        <v>263</v>
      </c>
      <c r="E15" s="93" t="s">
        <v>147</v>
      </c>
    </row>
    <row r="16" spans="2:5" ht="206.25" customHeight="1" x14ac:dyDescent="0.25">
      <c r="B16" s="90">
        <v>45495</v>
      </c>
      <c r="C16" s="91" t="s">
        <v>268</v>
      </c>
      <c r="D16" s="93" t="s">
        <v>263</v>
      </c>
      <c r="E16" s="93" t="s">
        <v>147</v>
      </c>
    </row>
    <row r="17" spans="2:16" ht="203.25" customHeight="1" x14ac:dyDescent="0.25">
      <c r="B17" s="90">
        <v>45706</v>
      </c>
      <c r="C17" s="91" t="s">
        <v>268</v>
      </c>
      <c r="D17" s="94" t="s">
        <v>271</v>
      </c>
      <c r="E17" s="93" t="s">
        <v>147</v>
      </c>
    </row>
    <row r="18" spans="2:16" ht="408.6" customHeight="1" x14ac:dyDescent="0.25">
      <c r="B18" s="347">
        <v>46078</v>
      </c>
      <c r="C18" s="353" t="s">
        <v>288</v>
      </c>
      <c r="D18" s="350" t="s">
        <v>272</v>
      </c>
      <c r="E18" s="355" t="s">
        <v>147</v>
      </c>
    </row>
    <row r="19" spans="2:16" ht="32.4" customHeight="1" x14ac:dyDescent="0.25">
      <c r="B19" s="349"/>
      <c r="C19" s="354"/>
      <c r="D19" s="352"/>
      <c r="E19" s="356"/>
    </row>
    <row r="20" spans="2:16" ht="27.6" x14ac:dyDescent="0.25">
      <c r="B20" s="90">
        <v>46231</v>
      </c>
      <c r="C20" s="357" t="s">
        <v>299</v>
      </c>
      <c r="D20" s="92" t="s">
        <v>272</v>
      </c>
      <c r="E20" s="93" t="s">
        <v>147</v>
      </c>
    </row>
    <row r="21" spans="2:16" x14ac:dyDescent="0.25">
      <c r="B21" s="90"/>
      <c r="C21" s="95"/>
      <c r="D21" s="92"/>
      <c r="E21" s="92"/>
    </row>
    <row r="22" spans="2:16" x14ac:dyDescent="0.25">
      <c r="B22" s="90"/>
      <c r="C22" s="89"/>
      <c r="D22" s="92"/>
      <c r="E22" s="92"/>
    </row>
    <row r="23" spans="2:16" ht="16.5" customHeight="1" x14ac:dyDescent="0.25">
      <c r="B23" s="90"/>
      <c r="C23" s="95"/>
      <c r="D23" s="92"/>
      <c r="E23" s="92"/>
    </row>
    <row r="26" spans="2:16" ht="55.5" customHeight="1" x14ac:dyDescent="0.25">
      <c r="B26" s="139" t="s">
        <v>162</v>
      </c>
      <c r="C26" s="139"/>
      <c r="D26" s="139"/>
      <c r="E26" s="139"/>
      <c r="F26" s="96"/>
      <c r="G26" s="96"/>
      <c r="H26" s="96"/>
      <c r="I26" s="96"/>
      <c r="J26" s="96"/>
      <c r="K26" s="96"/>
      <c r="L26" s="96"/>
      <c r="M26" s="96"/>
      <c r="N26" s="96"/>
      <c r="O26" s="96"/>
      <c r="P26" s="96"/>
    </row>
    <row r="27" spans="2:16" ht="14.25" customHeight="1" x14ac:dyDescent="0.25">
      <c r="F27" s="99"/>
      <c r="G27" s="99"/>
      <c r="H27" s="99"/>
      <c r="I27" s="99"/>
      <c r="J27" s="99"/>
      <c r="K27" s="99"/>
      <c r="L27" s="99"/>
      <c r="M27" s="99"/>
      <c r="N27" s="99"/>
      <c r="O27" s="99"/>
      <c r="P27" s="99"/>
    </row>
    <row r="29" spans="2:16" ht="39.75" customHeight="1" x14ac:dyDescent="0.25">
      <c r="B29" s="129" t="s">
        <v>161</v>
      </c>
      <c r="C29" s="129"/>
      <c r="D29" s="129"/>
      <c r="E29" s="129"/>
    </row>
  </sheetData>
  <sheetProtection algorithmName="SHA-512" hashValue="lUFFeXibrecu1TBtiQc7JKLYG0WMKE4gnM+mVlzCUdwJOr97mGaVqs2g6V6uzJWHZJlwbIFMKIHrzbB8YPR8Ag==" saltValue="Bd6DT4Cn034gMr+2EgOB1Q==" spinCount="100000" sheet="1" formatCells="0" formatColumns="0" formatRows="0" insertColumns="0" insertRows="0" insertHyperlinks="0" deleteColumns="0" deleteRows="0" selectLockedCells="1" sort="0" autoFilter="0" pivotTables="0"/>
  <mergeCells count="14">
    <mergeCell ref="C2:D2"/>
    <mergeCell ref="B2:B5"/>
    <mergeCell ref="B26:E26"/>
    <mergeCell ref="B29:E29"/>
    <mergeCell ref="B7:E7"/>
    <mergeCell ref="C4:D5"/>
    <mergeCell ref="C3:D3"/>
    <mergeCell ref="B9:B11"/>
    <mergeCell ref="D9:D11"/>
    <mergeCell ref="E9:E11"/>
    <mergeCell ref="C18:C19"/>
    <mergeCell ref="B18:B19"/>
    <mergeCell ref="D18:D19"/>
    <mergeCell ref="E18:E19"/>
  </mergeCells>
  <pageMargins left="0.7" right="0.7" top="0.75" bottom="0.75" header="0.3" footer="0.3"/>
  <pageSetup paperSize="9" scale="3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
  <dimension ref="A1:C4"/>
  <sheetViews>
    <sheetView workbookViewId="0">
      <selection activeCell="C2" sqref="C2"/>
    </sheetView>
  </sheetViews>
  <sheetFormatPr baseColWidth="10" defaultRowHeight="14.4" x14ac:dyDescent="0.3"/>
  <cols>
    <col min="1" max="1" width="26.88671875" customWidth="1"/>
  </cols>
  <sheetData>
    <row r="1" spans="1:3" x14ac:dyDescent="0.3">
      <c r="A1" t="s">
        <v>11</v>
      </c>
      <c r="C1" t="s">
        <v>17</v>
      </c>
    </row>
    <row r="2" spans="1:3" x14ac:dyDescent="0.3">
      <c r="A2" t="s">
        <v>12</v>
      </c>
      <c r="C2" t="s">
        <v>16</v>
      </c>
    </row>
    <row r="3" spans="1:3" x14ac:dyDescent="0.3">
      <c r="A3" t="s">
        <v>13</v>
      </c>
    </row>
    <row r="4" spans="1:3" x14ac:dyDescent="0.3">
      <c r="A4" t="s">
        <v>14</v>
      </c>
    </row>
  </sheetData>
  <customSheetViews>
    <customSheetView guid="{E72066E1-2E2A-4698-9EFF-16A0125F33B6}" state="hidden">
      <selection activeCell="C2" sqref="C2"/>
      <pageMargins left="0.7" right="0.7" top="0.75" bottom="0.75" header="0.3" footer="0.3"/>
    </customSheetView>
    <customSheetView guid="{34CE63CC-8C1B-460F-A260-1A12A31AF742}" state="hidden">
      <selection activeCell="C2" sqref="C2"/>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5">
    <tabColor rgb="FFEDE394"/>
  </sheetPr>
  <dimension ref="A1:AB99"/>
  <sheetViews>
    <sheetView zoomScale="80" zoomScaleNormal="80" workbookViewId="0">
      <selection activeCell="M8" sqref="M8:O8"/>
    </sheetView>
  </sheetViews>
  <sheetFormatPr baseColWidth="10" defaultColWidth="11.44140625" defaultRowHeight="15" x14ac:dyDescent="0.25"/>
  <cols>
    <col min="1" max="1" width="4" style="18" customWidth="1"/>
    <col min="2" max="2" width="6.44140625" style="18" customWidth="1"/>
    <col min="3" max="3" width="25.109375" style="18" customWidth="1"/>
    <col min="4" max="4" width="15.109375" style="18" customWidth="1"/>
    <col min="5" max="5" width="12.6640625" style="18" customWidth="1"/>
    <col min="6" max="6" width="15.109375" style="18" customWidth="1"/>
    <col min="7" max="7" width="14" style="18" customWidth="1"/>
    <col min="8" max="8" width="11.44140625" style="18"/>
    <col min="9" max="9" width="12.88671875" style="18" customWidth="1"/>
    <col min="10" max="10" width="15.5546875" style="18" customWidth="1"/>
    <col min="11" max="11" width="14.44140625" style="18" customWidth="1"/>
    <col min="12" max="15" width="15.33203125" style="18" customWidth="1"/>
    <col min="16" max="16" width="6.44140625" style="18" customWidth="1"/>
    <col min="17" max="28" width="11.44140625" style="18"/>
    <col min="29" max="16384" width="11.44140625" style="16"/>
  </cols>
  <sheetData>
    <row r="1" spans="1:28" ht="10.5" customHeight="1" x14ac:dyDescent="0.25"/>
    <row r="2" spans="1:28" x14ac:dyDescent="0.25">
      <c r="B2" s="186" t="s">
        <v>31</v>
      </c>
      <c r="C2" s="186"/>
      <c r="D2" s="1"/>
      <c r="E2" s="1"/>
      <c r="F2" s="1"/>
      <c r="G2" s="1"/>
      <c r="H2" s="1"/>
      <c r="I2" s="1"/>
      <c r="J2" s="1"/>
      <c r="K2" s="1"/>
      <c r="L2" s="1"/>
      <c r="M2" s="1"/>
      <c r="N2" s="1"/>
      <c r="O2" s="1"/>
      <c r="P2" s="1"/>
    </row>
    <row r="3" spans="1:28" x14ac:dyDescent="0.25">
      <c r="B3" s="186"/>
      <c r="C3" s="186"/>
      <c r="D3" s="1"/>
      <c r="E3" s="1"/>
      <c r="F3" s="1"/>
      <c r="G3" s="1"/>
      <c r="H3" s="1"/>
      <c r="I3" s="1"/>
      <c r="J3" s="1"/>
      <c r="K3" s="1"/>
      <c r="L3" s="1"/>
      <c r="M3" s="1"/>
      <c r="N3" s="1"/>
      <c r="O3" s="1"/>
      <c r="P3" s="1"/>
    </row>
    <row r="4" spans="1:28" ht="15.75" customHeight="1" x14ac:dyDescent="0.25">
      <c r="B4" s="186"/>
      <c r="C4" s="186"/>
      <c r="D4" s="1"/>
      <c r="E4" s="1"/>
      <c r="F4" s="1"/>
      <c r="G4" s="1"/>
      <c r="H4" s="1"/>
      <c r="I4" s="1"/>
      <c r="J4" s="1"/>
      <c r="K4" s="1"/>
      <c r="L4" s="1"/>
      <c r="M4" s="1"/>
      <c r="N4" s="1"/>
      <c r="O4" s="1"/>
      <c r="P4" s="1"/>
    </row>
    <row r="5" spans="1:28" ht="15.75" customHeight="1" x14ac:dyDescent="0.25">
      <c r="B5" s="1"/>
      <c r="C5" s="187"/>
      <c r="D5" s="188"/>
      <c r="E5" s="193" t="s">
        <v>41</v>
      </c>
      <c r="F5" s="130"/>
      <c r="G5" s="130"/>
      <c r="H5" s="130"/>
      <c r="I5" s="130"/>
      <c r="J5" s="130"/>
      <c r="K5" s="130"/>
      <c r="L5" s="131"/>
      <c r="M5" s="194" t="s">
        <v>43</v>
      </c>
      <c r="N5" s="194"/>
      <c r="O5" s="194"/>
      <c r="P5" s="1"/>
    </row>
    <row r="6" spans="1:28" ht="15.75" customHeight="1" x14ac:dyDescent="0.25">
      <c r="B6" s="1"/>
      <c r="C6" s="189"/>
      <c r="D6" s="190"/>
      <c r="E6" s="193" t="s">
        <v>42</v>
      </c>
      <c r="F6" s="130"/>
      <c r="G6" s="130"/>
      <c r="H6" s="130"/>
      <c r="I6" s="130"/>
      <c r="J6" s="130"/>
      <c r="K6" s="130"/>
      <c r="L6" s="131"/>
      <c r="M6" s="194" t="s">
        <v>53</v>
      </c>
      <c r="N6" s="194"/>
      <c r="O6" s="194"/>
      <c r="P6" s="1"/>
    </row>
    <row r="7" spans="1:28" ht="15" customHeight="1" x14ac:dyDescent="0.25">
      <c r="B7" s="1"/>
      <c r="C7" s="189"/>
      <c r="D7" s="190"/>
      <c r="E7" s="195" t="s">
        <v>30</v>
      </c>
      <c r="F7" s="196"/>
      <c r="G7" s="196"/>
      <c r="H7" s="196"/>
      <c r="I7" s="196"/>
      <c r="J7" s="196"/>
      <c r="K7" s="196"/>
      <c r="L7" s="197"/>
      <c r="M7" s="194" t="s">
        <v>82</v>
      </c>
      <c r="N7" s="194"/>
      <c r="O7" s="194"/>
      <c r="P7" s="1"/>
    </row>
    <row r="8" spans="1:28" ht="15.75" customHeight="1" x14ac:dyDescent="0.25">
      <c r="B8" s="1"/>
      <c r="C8" s="191"/>
      <c r="D8" s="192"/>
      <c r="E8" s="198"/>
      <c r="F8" s="199"/>
      <c r="G8" s="199"/>
      <c r="H8" s="199"/>
      <c r="I8" s="199"/>
      <c r="J8" s="199"/>
      <c r="K8" s="199"/>
      <c r="L8" s="200"/>
      <c r="M8" s="194" t="s">
        <v>28</v>
      </c>
      <c r="N8" s="194"/>
      <c r="O8" s="194"/>
      <c r="P8" s="1"/>
    </row>
    <row r="9" spans="1:28" ht="15.75" customHeight="1" x14ac:dyDescent="0.25">
      <c r="B9" s="1"/>
      <c r="C9" s="6"/>
      <c r="D9" s="6"/>
      <c r="E9" s="17"/>
      <c r="F9" s="17"/>
      <c r="G9" s="17"/>
      <c r="H9" s="17"/>
      <c r="I9" s="17"/>
      <c r="J9" s="17"/>
      <c r="K9" s="17"/>
      <c r="L9" s="17"/>
      <c r="M9" s="30"/>
      <c r="N9" s="30"/>
      <c r="O9" s="30"/>
      <c r="P9" s="1"/>
    </row>
    <row r="10" spans="1:28" s="27" customFormat="1" ht="15.75" customHeight="1" x14ac:dyDescent="0.3">
      <c r="A10" s="26"/>
      <c r="B10" s="28"/>
      <c r="C10" s="201" t="s">
        <v>18</v>
      </c>
      <c r="D10" s="201"/>
      <c r="E10" s="201"/>
      <c r="F10" s="201"/>
      <c r="G10" s="201"/>
      <c r="H10" s="201"/>
      <c r="I10" s="201"/>
      <c r="J10" s="201"/>
      <c r="K10" s="201"/>
      <c r="L10" s="201"/>
      <c r="M10" s="201"/>
      <c r="N10" s="201"/>
      <c r="O10" s="201"/>
      <c r="P10" s="28"/>
      <c r="Q10" s="26"/>
      <c r="R10" s="26"/>
      <c r="S10" s="26"/>
      <c r="T10" s="26"/>
      <c r="U10" s="26"/>
      <c r="V10" s="26"/>
      <c r="W10" s="26"/>
      <c r="X10" s="26"/>
      <c r="Y10" s="26"/>
      <c r="Z10" s="26"/>
      <c r="AA10" s="26"/>
      <c r="AB10" s="26"/>
    </row>
    <row r="11" spans="1:28" s="27" customFormat="1" ht="15.75" customHeight="1" x14ac:dyDescent="0.3">
      <c r="A11" s="26"/>
      <c r="B11" s="28"/>
      <c r="C11" s="201"/>
      <c r="D11" s="201"/>
      <c r="E11" s="201"/>
      <c r="F11" s="201"/>
      <c r="G11" s="201"/>
      <c r="H11" s="201"/>
      <c r="I11" s="201"/>
      <c r="J11" s="201"/>
      <c r="K11" s="201"/>
      <c r="L11" s="201"/>
      <c r="M11" s="201"/>
      <c r="N11" s="201"/>
      <c r="O11" s="201"/>
      <c r="P11" s="28"/>
      <c r="Q11" s="26"/>
      <c r="R11" s="26"/>
      <c r="S11" s="26"/>
      <c r="T11" s="26"/>
      <c r="U11" s="26"/>
      <c r="V11" s="26"/>
      <c r="W11" s="26"/>
      <c r="X11" s="26"/>
      <c r="Y11" s="26"/>
      <c r="Z11" s="26"/>
      <c r="AA11" s="26"/>
      <c r="AB11" s="26"/>
    </row>
    <row r="12" spans="1:28" s="27" customFormat="1" ht="30" customHeight="1" x14ac:dyDescent="0.3">
      <c r="A12" s="26"/>
      <c r="B12" s="28"/>
      <c r="C12" s="202" t="s">
        <v>9</v>
      </c>
      <c r="D12" s="202"/>
      <c r="E12" s="203"/>
      <c r="F12" s="203"/>
      <c r="G12" s="203"/>
      <c r="H12" s="203"/>
      <c r="I12" s="202" t="s">
        <v>0</v>
      </c>
      <c r="J12" s="202"/>
      <c r="K12" s="203"/>
      <c r="L12" s="203"/>
      <c r="M12" s="203"/>
      <c r="N12" s="203"/>
      <c r="O12" s="203"/>
      <c r="P12" s="28"/>
      <c r="Q12" s="26"/>
      <c r="R12" s="26"/>
      <c r="S12" s="26"/>
      <c r="T12" s="26"/>
      <c r="U12" s="26"/>
      <c r="V12" s="26"/>
      <c r="W12" s="26"/>
      <c r="X12" s="26"/>
      <c r="Y12" s="26"/>
      <c r="Z12" s="26"/>
      <c r="AA12" s="26"/>
      <c r="AB12" s="26"/>
    </row>
    <row r="13" spans="1:28" s="27" customFormat="1" ht="15.6" x14ac:dyDescent="0.3">
      <c r="A13" s="26"/>
      <c r="B13" s="28"/>
      <c r="C13" s="176" t="s">
        <v>29</v>
      </c>
      <c r="D13" s="176"/>
      <c r="E13" s="183"/>
      <c r="F13" s="183"/>
      <c r="G13" s="183"/>
      <c r="H13" s="183"/>
      <c r="I13" s="183"/>
      <c r="J13" s="183"/>
      <c r="K13" s="183"/>
      <c r="L13" s="183"/>
      <c r="M13" s="183"/>
      <c r="N13" s="183"/>
      <c r="O13" s="183"/>
      <c r="P13" s="28"/>
      <c r="Q13" s="26"/>
      <c r="R13" s="26"/>
      <c r="S13" s="26"/>
      <c r="T13" s="26"/>
      <c r="U13" s="26"/>
      <c r="V13" s="26"/>
      <c r="W13" s="26"/>
      <c r="X13" s="26"/>
      <c r="Y13" s="26"/>
      <c r="Z13" s="26"/>
      <c r="AA13" s="26"/>
      <c r="AB13" s="26"/>
    </row>
    <row r="14" spans="1:28" s="27" customFormat="1" ht="15.75" customHeight="1" x14ac:dyDescent="0.3">
      <c r="A14" s="26"/>
      <c r="B14" s="28"/>
      <c r="C14" s="176" t="s">
        <v>19</v>
      </c>
      <c r="D14" s="176"/>
      <c r="E14" s="184"/>
      <c r="F14" s="184"/>
      <c r="G14" s="184"/>
      <c r="H14" s="184"/>
      <c r="I14" s="184"/>
      <c r="J14" s="184"/>
      <c r="K14" s="184"/>
      <c r="L14" s="184"/>
      <c r="M14" s="184"/>
      <c r="N14" s="184"/>
      <c r="O14" s="184"/>
      <c r="P14" s="28"/>
      <c r="Q14" s="26"/>
      <c r="R14" s="26"/>
      <c r="S14" s="26"/>
      <c r="T14" s="26"/>
      <c r="U14" s="26"/>
      <c r="V14" s="26"/>
      <c r="W14" s="26"/>
      <c r="X14" s="26"/>
      <c r="Y14" s="26"/>
      <c r="Z14" s="26"/>
      <c r="AA14" s="26"/>
      <c r="AB14" s="26"/>
    </row>
    <row r="15" spans="1:28" s="27" customFormat="1" ht="15.6" x14ac:dyDescent="0.3">
      <c r="A15" s="26"/>
      <c r="B15" s="28"/>
      <c r="C15" s="185"/>
      <c r="D15" s="185"/>
      <c r="E15" s="185"/>
      <c r="F15" s="185"/>
      <c r="G15" s="185"/>
      <c r="H15" s="185"/>
      <c r="I15" s="185"/>
      <c r="J15" s="185"/>
      <c r="K15" s="185"/>
      <c r="L15" s="185"/>
      <c r="M15" s="185"/>
      <c r="N15" s="185"/>
      <c r="O15" s="185"/>
      <c r="P15" s="28"/>
      <c r="Q15" s="26"/>
      <c r="R15" s="26"/>
      <c r="S15" s="26"/>
      <c r="T15" s="26"/>
      <c r="U15" s="26"/>
      <c r="V15" s="26"/>
      <c r="W15" s="26"/>
      <c r="X15" s="26"/>
      <c r="Y15" s="26"/>
      <c r="Z15" s="26"/>
      <c r="AA15" s="26"/>
      <c r="AB15" s="26"/>
    </row>
    <row r="16" spans="1:28" s="27" customFormat="1" ht="15.6" x14ac:dyDescent="0.3">
      <c r="A16" s="26"/>
      <c r="B16" s="28"/>
      <c r="C16" s="175" t="s">
        <v>1</v>
      </c>
      <c r="D16" s="175"/>
      <c r="E16" s="175"/>
      <c r="F16" s="175"/>
      <c r="G16" s="175"/>
      <c r="H16" s="175"/>
      <c r="I16" s="175"/>
      <c r="J16" s="175"/>
      <c r="K16" s="175"/>
      <c r="L16" s="175"/>
      <c r="M16" s="175"/>
      <c r="N16" s="175"/>
      <c r="O16" s="175"/>
      <c r="P16" s="28"/>
      <c r="Q16" s="26"/>
      <c r="R16" s="26"/>
      <c r="S16" s="26"/>
      <c r="T16" s="26"/>
      <c r="U16" s="26"/>
      <c r="V16" s="26"/>
      <c r="W16" s="26"/>
      <c r="X16" s="26"/>
      <c r="Y16" s="26"/>
      <c r="Z16" s="26"/>
      <c r="AA16" s="26"/>
      <c r="AB16" s="26"/>
    </row>
    <row r="17" spans="1:28" s="27" customFormat="1" ht="36" customHeight="1" x14ac:dyDescent="0.3">
      <c r="A17" s="26"/>
      <c r="B17" s="28"/>
      <c r="C17" s="176" t="s">
        <v>68</v>
      </c>
      <c r="D17" s="176"/>
      <c r="E17" s="180">
        <v>2</v>
      </c>
      <c r="F17" s="181"/>
      <c r="G17" s="182"/>
      <c r="H17" s="176" t="s">
        <v>36</v>
      </c>
      <c r="I17" s="176"/>
      <c r="J17" s="178"/>
      <c r="K17" s="179"/>
      <c r="L17" s="176" t="s">
        <v>26</v>
      </c>
      <c r="M17" s="176"/>
      <c r="N17" s="177"/>
      <c r="O17" s="177"/>
      <c r="P17" s="228"/>
      <c r="Q17" s="230"/>
      <c r="R17" s="231"/>
      <c r="S17" s="230"/>
      <c r="T17" s="230"/>
      <c r="U17" s="230"/>
      <c r="V17" s="230"/>
      <c r="W17" s="26"/>
      <c r="X17" s="26"/>
      <c r="Y17" s="26"/>
      <c r="Z17" s="26"/>
      <c r="AA17" s="26"/>
      <c r="AB17" s="26"/>
    </row>
    <row r="18" spans="1:28" s="27" customFormat="1" ht="15.75" customHeight="1" x14ac:dyDescent="0.3">
      <c r="A18" s="26"/>
      <c r="B18" s="28"/>
      <c r="C18" s="176" t="s">
        <v>2</v>
      </c>
      <c r="D18" s="176"/>
      <c r="E18" s="204"/>
      <c r="F18" s="205"/>
      <c r="G18" s="205"/>
      <c r="H18" s="205"/>
      <c r="I18" s="205"/>
      <c r="J18" s="205"/>
      <c r="K18" s="206"/>
      <c r="L18" s="210" t="s">
        <v>64</v>
      </c>
      <c r="M18" s="211"/>
      <c r="N18" s="214"/>
      <c r="O18" s="215"/>
      <c r="P18" s="228"/>
      <c r="Q18" s="230"/>
      <c r="R18" s="231"/>
      <c r="S18" s="230"/>
      <c r="T18" s="230"/>
      <c r="U18" s="230"/>
      <c r="V18" s="230"/>
      <c r="W18" s="26"/>
      <c r="X18" s="26"/>
      <c r="Y18" s="26"/>
      <c r="Z18" s="26"/>
      <c r="AA18" s="26"/>
      <c r="AB18" s="26"/>
    </row>
    <row r="19" spans="1:28" s="27" customFormat="1" ht="15.75" customHeight="1" x14ac:dyDescent="0.3">
      <c r="A19" s="26"/>
      <c r="B19" s="28"/>
      <c r="C19" s="176"/>
      <c r="D19" s="176"/>
      <c r="E19" s="207"/>
      <c r="F19" s="208"/>
      <c r="G19" s="208"/>
      <c r="H19" s="208"/>
      <c r="I19" s="208"/>
      <c r="J19" s="208"/>
      <c r="K19" s="209"/>
      <c r="L19" s="212"/>
      <c r="M19" s="213"/>
      <c r="N19" s="216"/>
      <c r="O19" s="217"/>
      <c r="P19" s="17"/>
      <c r="Q19" s="29"/>
      <c r="R19" s="245"/>
      <c r="S19" s="232"/>
      <c r="T19" s="232"/>
      <c r="U19" s="246"/>
      <c r="V19" s="232"/>
      <c r="W19" s="26"/>
      <c r="X19" s="26"/>
      <c r="Y19" s="26"/>
      <c r="Z19" s="26"/>
      <c r="AA19" s="26"/>
      <c r="AB19" s="26"/>
    </row>
    <row r="20" spans="1:28" s="27" customFormat="1" ht="15.75" customHeight="1" x14ac:dyDescent="0.3">
      <c r="A20" s="26"/>
      <c r="B20" s="28"/>
      <c r="C20" s="210" t="s">
        <v>54</v>
      </c>
      <c r="D20" s="211"/>
      <c r="E20" s="204"/>
      <c r="F20" s="205"/>
      <c r="G20" s="206"/>
      <c r="H20" s="221" t="s">
        <v>60</v>
      </c>
      <c r="I20" s="222"/>
      <c r="J20" s="204"/>
      <c r="K20" s="206"/>
      <c r="L20" s="236" t="s">
        <v>55</v>
      </c>
      <c r="M20" s="237"/>
      <c r="N20" s="237"/>
      <c r="O20" s="238"/>
      <c r="P20" s="17"/>
      <c r="Q20" s="29"/>
      <c r="R20" s="245"/>
      <c r="S20" s="232"/>
      <c r="T20" s="232"/>
      <c r="U20" s="246"/>
      <c r="V20" s="232"/>
      <c r="W20" s="26"/>
      <c r="X20" s="26"/>
      <c r="Y20" s="26"/>
      <c r="Z20" s="26"/>
      <c r="AA20" s="26"/>
      <c r="AB20" s="26"/>
    </row>
    <row r="21" spans="1:28" s="27" customFormat="1" ht="15.75" customHeight="1" x14ac:dyDescent="0.3">
      <c r="A21" s="26"/>
      <c r="B21" s="28"/>
      <c r="C21" s="219"/>
      <c r="D21" s="220"/>
      <c r="E21" s="227"/>
      <c r="F21" s="228"/>
      <c r="G21" s="229"/>
      <c r="H21" s="223"/>
      <c r="I21" s="224"/>
      <c r="J21" s="227"/>
      <c r="K21" s="229"/>
      <c r="L21" s="2" t="s">
        <v>56</v>
      </c>
      <c r="M21" s="2" t="s">
        <v>57</v>
      </c>
      <c r="N21" s="2" t="s">
        <v>58</v>
      </c>
      <c r="O21" s="2" t="s">
        <v>59</v>
      </c>
      <c r="P21" s="17"/>
      <c r="Q21" s="29"/>
      <c r="R21" s="245"/>
      <c r="S21" s="232"/>
      <c r="T21" s="232"/>
      <c r="U21" s="246"/>
      <c r="V21" s="232"/>
      <c r="W21" s="26"/>
      <c r="X21" s="26"/>
      <c r="Y21" s="26"/>
      <c r="Z21" s="26"/>
      <c r="AA21" s="26"/>
      <c r="AB21" s="26"/>
    </row>
    <row r="22" spans="1:28" s="27" customFormat="1" ht="15.75" customHeight="1" x14ac:dyDescent="0.3">
      <c r="A22" s="26"/>
      <c r="B22" s="28"/>
      <c r="C22" s="212"/>
      <c r="D22" s="213"/>
      <c r="E22" s="207"/>
      <c r="F22" s="208"/>
      <c r="G22" s="209"/>
      <c r="H22" s="225"/>
      <c r="I22" s="226"/>
      <c r="J22" s="207"/>
      <c r="K22" s="209"/>
      <c r="L22" s="34"/>
      <c r="M22" s="35"/>
      <c r="N22" s="36"/>
      <c r="O22" s="37"/>
      <c r="P22" s="17"/>
      <c r="Q22" s="29"/>
      <c r="R22" s="245"/>
      <c r="S22" s="232"/>
      <c r="T22" s="232"/>
      <c r="U22" s="246"/>
      <c r="V22" s="232"/>
      <c r="W22" s="26"/>
      <c r="X22" s="26"/>
      <c r="Y22" s="26"/>
      <c r="Z22" s="26"/>
      <c r="AA22" s="26"/>
      <c r="AB22" s="26"/>
    </row>
    <row r="23" spans="1:28" s="27" customFormat="1" ht="15.75" customHeight="1" x14ac:dyDescent="0.3">
      <c r="A23" s="26"/>
      <c r="B23" s="28"/>
      <c r="C23" s="176" t="s">
        <v>10</v>
      </c>
      <c r="D23" s="176"/>
      <c r="E23" s="239"/>
      <c r="F23" s="240"/>
      <c r="G23" s="241"/>
      <c r="H23" s="221" t="s">
        <v>3</v>
      </c>
      <c r="I23" s="222"/>
      <c r="J23" s="218" t="s">
        <v>12</v>
      </c>
      <c r="K23" s="218"/>
      <c r="L23" s="235" t="s">
        <v>15</v>
      </c>
      <c r="M23" s="235"/>
      <c r="N23" s="218" t="s">
        <v>14</v>
      </c>
      <c r="O23" s="218"/>
      <c r="P23" s="17"/>
      <c r="Q23" s="29"/>
      <c r="R23" s="245"/>
      <c r="S23" s="232"/>
      <c r="T23" s="232"/>
      <c r="U23" s="246"/>
      <c r="V23" s="232"/>
      <c r="W23" s="26"/>
      <c r="X23" s="26"/>
      <c r="Y23" s="26"/>
      <c r="Z23" s="26"/>
      <c r="AA23" s="26"/>
      <c r="AB23" s="26"/>
    </row>
    <row r="24" spans="1:28" s="27" customFormat="1" ht="15.75" customHeight="1" x14ac:dyDescent="0.3">
      <c r="A24" s="26"/>
      <c r="B24" s="28"/>
      <c r="C24" s="176"/>
      <c r="D24" s="176"/>
      <c r="E24" s="242"/>
      <c r="F24" s="243"/>
      <c r="G24" s="244"/>
      <c r="H24" s="225"/>
      <c r="I24" s="226"/>
      <c r="J24" s="218"/>
      <c r="K24" s="218"/>
      <c r="L24" s="235"/>
      <c r="M24" s="235"/>
      <c r="N24" s="218"/>
      <c r="O24" s="218"/>
      <c r="P24" s="17"/>
      <c r="Q24" s="29"/>
      <c r="R24" s="245"/>
      <c r="S24" s="232"/>
      <c r="T24" s="232"/>
      <c r="U24" s="246"/>
      <c r="V24" s="232"/>
      <c r="W24" s="26"/>
      <c r="X24" s="26"/>
      <c r="Y24" s="26"/>
      <c r="Z24" s="26"/>
      <c r="AA24" s="26"/>
      <c r="AB24" s="26"/>
    </row>
    <row r="25" spans="1:28" ht="15.75" customHeight="1" x14ac:dyDescent="0.25">
      <c r="B25" s="1"/>
      <c r="C25" s="7"/>
      <c r="D25" s="7"/>
      <c r="E25" s="31"/>
      <c r="F25" s="31"/>
      <c r="G25" s="7"/>
      <c r="H25" s="7"/>
      <c r="I25" s="7"/>
      <c r="J25" s="30"/>
      <c r="K25" s="30"/>
      <c r="L25" s="7"/>
      <c r="M25" s="7"/>
      <c r="N25" s="30"/>
      <c r="O25" s="30"/>
      <c r="P25" s="19"/>
      <c r="Q25" s="20"/>
      <c r="R25" s="245"/>
      <c r="S25" s="232"/>
      <c r="T25" s="232"/>
      <c r="U25" s="246"/>
      <c r="V25" s="232"/>
    </row>
    <row r="26" spans="1:28" x14ac:dyDescent="0.25">
      <c r="B26" s="1"/>
      <c r="C26" s="247" t="s">
        <v>4</v>
      </c>
      <c r="D26" s="248"/>
      <c r="E26" s="248"/>
      <c r="F26" s="248"/>
      <c r="G26" s="248"/>
      <c r="H26" s="248"/>
      <c r="I26" s="248"/>
      <c r="J26" s="248"/>
      <c r="K26" s="248"/>
      <c r="L26" s="248"/>
      <c r="M26" s="248"/>
      <c r="N26" s="248"/>
      <c r="O26" s="249"/>
      <c r="P26" s="19"/>
      <c r="Q26" s="20"/>
      <c r="R26" s="245"/>
      <c r="S26" s="232"/>
      <c r="T26" s="232"/>
      <c r="U26" s="246"/>
      <c r="V26" s="232"/>
    </row>
    <row r="27" spans="1:28" ht="15" customHeight="1" x14ac:dyDescent="0.25">
      <c r="B27" s="1"/>
      <c r="C27" s="160"/>
      <c r="D27" s="161"/>
      <c r="E27" s="161"/>
      <c r="F27" s="161"/>
      <c r="G27" s="161"/>
      <c r="H27" s="161"/>
      <c r="I27" s="161"/>
      <c r="J27" s="250" t="s">
        <v>50</v>
      </c>
      <c r="K27" s="250"/>
      <c r="L27" s="250"/>
      <c r="M27" s="250"/>
      <c r="N27" s="250"/>
      <c r="O27" s="251"/>
      <c r="P27" s="19"/>
      <c r="Q27" s="20"/>
      <c r="R27" s="245"/>
      <c r="S27" s="254"/>
      <c r="T27" s="254"/>
      <c r="U27" s="245"/>
      <c r="V27" s="232"/>
    </row>
    <row r="28" spans="1:28" ht="15" customHeight="1" x14ac:dyDescent="0.25">
      <c r="B28" s="1"/>
      <c r="C28" s="160"/>
      <c r="D28" s="161"/>
      <c r="E28" s="161"/>
      <c r="F28" s="161"/>
      <c r="G28" s="161"/>
      <c r="H28" s="161"/>
      <c r="I28" s="161"/>
      <c r="J28" s="233"/>
      <c r="K28" s="233"/>
      <c r="L28" s="233"/>
      <c r="M28" s="233"/>
      <c r="N28" s="233"/>
      <c r="O28" s="234"/>
      <c r="P28" s="19"/>
      <c r="Q28" s="20"/>
      <c r="R28" s="245"/>
      <c r="S28" s="254"/>
      <c r="T28" s="254"/>
      <c r="U28" s="245"/>
      <c r="V28" s="232"/>
    </row>
    <row r="29" spans="1:28" x14ac:dyDescent="0.25">
      <c r="B29" s="1"/>
      <c r="C29" s="160"/>
      <c r="D29" s="161"/>
      <c r="E29" s="161"/>
      <c r="F29" s="161"/>
      <c r="G29" s="161"/>
      <c r="H29" s="161"/>
      <c r="I29" s="161"/>
      <c r="J29" s="233"/>
      <c r="K29" s="233"/>
      <c r="L29" s="233"/>
      <c r="M29" s="233"/>
      <c r="N29" s="233"/>
      <c r="O29" s="234"/>
      <c r="P29" s="19"/>
      <c r="Q29" s="20"/>
    </row>
    <row r="30" spans="1:28" x14ac:dyDescent="0.25">
      <c r="B30" s="1"/>
      <c r="C30" s="160"/>
      <c r="D30" s="161"/>
      <c r="E30" s="161"/>
      <c r="F30" s="161"/>
      <c r="G30" s="161"/>
      <c r="H30" s="161"/>
      <c r="I30" s="161"/>
      <c r="J30" s="233"/>
      <c r="K30" s="233"/>
      <c r="L30" s="233"/>
      <c r="M30" s="233"/>
      <c r="N30" s="233"/>
      <c r="O30" s="234"/>
      <c r="P30" s="19"/>
      <c r="Q30" s="20"/>
    </row>
    <row r="31" spans="1:28" x14ac:dyDescent="0.25">
      <c r="B31" s="1"/>
      <c r="C31" s="160"/>
      <c r="D31" s="161"/>
      <c r="E31" s="161"/>
      <c r="F31" s="161"/>
      <c r="G31" s="161"/>
      <c r="H31" s="161"/>
      <c r="I31" s="161"/>
      <c r="J31" s="233"/>
      <c r="K31" s="233"/>
      <c r="L31" s="233"/>
      <c r="M31" s="233"/>
      <c r="N31" s="233"/>
      <c r="O31" s="234"/>
      <c r="P31" s="19"/>
      <c r="Q31" s="20"/>
    </row>
    <row r="32" spans="1:28" x14ac:dyDescent="0.25">
      <c r="B32" s="1"/>
      <c r="C32" s="160"/>
      <c r="D32" s="161"/>
      <c r="E32" s="161"/>
      <c r="F32" s="161"/>
      <c r="G32" s="161"/>
      <c r="H32" s="161"/>
      <c r="I32" s="161"/>
      <c r="J32" s="233"/>
      <c r="K32" s="233"/>
      <c r="L32" s="233"/>
      <c r="M32" s="233"/>
      <c r="N32" s="233"/>
      <c r="O32" s="234"/>
      <c r="P32" s="19"/>
      <c r="Q32" s="20"/>
    </row>
    <row r="33" spans="2:16" x14ac:dyDescent="0.25">
      <c r="B33" s="1"/>
      <c r="C33" s="160"/>
      <c r="D33" s="161"/>
      <c r="E33" s="161"/>
      <c r="F33" s="161"/>
      <c r="G33" s="161"/>
      <c r="H33" s="161"/>
      <c r="I33" s="161"/>
      <c r="J33" s="233"/>
      <c r="K33" s="233"/>
      <c r="L33" s="233"/>
      <c r="M33" s="233"/>
      <c r="N33" s="233"/>
      <c r="O33" s="234"/>
      <c r="P33" s="1"/>
    </row>
    <row r="34" spans="2:16" ht="15" customHeight="1" x14ac:dyDescent="0.25">
      <c r="B34" s="1"/>
      <c r="C34" s="160"/>
      <c r="D34" s="161"/>
      <c r="E34" s="161"/>
      <c r="F34" s="161"/>
      <c r="G34" s="161"/>
      <c r="H34" s="161"/>
      <c r="I34" s="161"/>
      <c r="J34" s="250" t="s">
        <v>51</v>
      </c>
      <c r="K34" s="250"/>
      <c r="L34" s="250"/>
      <c r="M34" s="250"/>
      <c r="N34" s="250"/>
      <c r="O34" s="251"/>
      <c r="P34" s="1"/>
    </row>
    <row r="35" spans="2:16" x14ac:dyDescent="0.25">
      <c r="B35" s="1"/>
      <c r="C35" s="160"/>
      <c r="D35" s="161"/>
      <c r="E35" s="161"/>
      <c r="F35" s="161"/>
      <c r="G35" s="161"/>
      <c r="H35" s="161"/>
      <c r="I35" s="161"/>
      <c r="J35" s="233"/>
      <c r="K35" s="233"/>
      <c r="L35" s="233"/>
      <c r="M35" s="233"/>
      <c r="N35" s="233"/>
      <c r="O35" s="234"/>
      <c r="P35" s="1"/>
    </row>
    <row r="36" spans="2:16" x14ac:dyDescent="0.25">
      <c r="B36" s="1"/>
      <c r="C36" s="160"/>
      <c r="D36" s="161"/>
      <c r="E36" s="161"/>
      <c r="F36" s="161"/>
      <c r="G36" s="161"/>
      <c r="H36" s="161"/>
      <c r="I36" s="161"/>
      <c r="J36" s="233"/>
      <c r="K36" s="233"/>
      <c r="L36" s="233"/>
      <c r="M36" s="233"/>
      <c r="N36" s="233"/>
      <c r="O36" s="234"/>
      <c r="P36" s="1"/>
    </row>
    <row r="37" spans="2:16" x14ac:dyDescent="0.25">
      <c r="B37" s="1"/>
      <c r="C37" s="160"/>
      <c r="D37" s="161"/>
      <c r="E37" s="161"/>
      <c r="F37" s="161"/>
      <c r="G37" s="161"/>
      <c r="H37" s="161"/>
      <c r="I37" s="161"/>
      <c r="J37" s="233"/>
      <c r="K37" s="233"/>
      <c r="L37" s="233"/>
      <c r="M37" s="233"/>
      <c r="N37" s="233"/>
      <c r="O37" s="234"/>
      <c r="P37" s="1"/>
    </row>
    <row r="38" spans="2:16" x14ac:dyDescent="0.25">
      <c r="B38" s="1"/>
      <c r="C38" s="160"/>
      <c r="D38" s="161"/>
      <c r="E38" s="161"/>
      <c r="F38" s="161"/>
      <c r="G38" s="161"/>
      <c r="H38" s="161"/>
      <c r="I38" s="161"/>
      <c r="J38" s="233"/>
      <c r="K38" s="233"/>
      <c r="L38" s="233"/>
      <c r="M38" s="233"/>
      <c r="N38" s="233"/>
      <c r="O38" s="234"/>
      <c r="P38" s="1"/>
    </row>
    <row r="39" spans="2:16" x14ac:dyDescent="0.25">
      <c r="B39" s="1"/>
      <c r="C39" s="160"/>
      <c r="D39" s="161"/>
      <c r="E39" s="161"/>
      <c r="F39" s="161"/>
      <c r="G39" s="161"/>
      <c r="H39" s="161"/>
      <c r="I39" s="161"/>
      <c r="J39" s="233"/>
      <c r="K39" s="233"/>
      <c r="L39" s="233"/>
      <c r="M39" s="233"/>
      <c r="N39" s="233"/>
      <c r="O39" s="234"/>
      <c r="P39" s="1"/>
    </row>
    <row r="40" spans="2:16" x14ac:dyDescent="0.25">
      <c r="B40" s="1"/>
      <c r="C40" s="160"/>
      <c r="D40" s="161"/>
      <c r="E40" s="161"/>
      <c r="F40" s="161"/>
      <c r="G40" s="161"/>
      <c r="H40" s="161"/>
      <c r="I40" s="161"/>
      <c r="J40" s="233"/>
      <c r="K40" s="233"/>
      <c r="L40" s="233"/>
      <c r="M40" s="233"/>
      <c r="N40" s="233"/>
      <c r="O40" s="234"/>
      <c r="P40" s="1"/>
    </row>
    <row r="41" spans="2:16" x14ac:dyDescent="0.25">
      <c r="B41" s="1"/>
      <c r="C41" s="160"/>
      <c r="D41" s="161"/>
      <c r="E41" s="161"/>
      <c r="F41" s="161"/>
      <c r="G41" s="161"/>
      <c r="H41" s="161"/>
      <c r="I41" s="161"/>
      <c r="J41" s="252" t="s">
        <v>5</v>
      </c>
      <c r="K41" s="252"/>
      <c r="L41" s="252"/>
      <c r="M41" s="252"/>
      <c r="N41" s="252"/>
      <c r="O41" s="253"/>
      <c r="P41" s="1"/>
    </row>
    <row r="42" spans="2:16" x14ac:dyDescent="0.25">
      <c r="B42" s="1"/>
      <c r="C42" s="160"/>
      <c r="D42" s="161"/>
      <c r="E42" s="161"/>
      <c r="F42" s="161"/>
      <c r="G42" s="161"/>
      <c r="H42" s="161"/>
      <c r="I42" s="161"/>
      <c r="J42" s="256">
        <f>E14</f>
        <v>0</v>
      </c>
      <c r="K42" s="256"/>
      <c r="L42" s="256"/>
      <c r="M42" s="256"/>
      <c r="N42" s="256"/>
      <c r="O42" s="257"/>
      <c r="P42" s="1"/>
    </row>
    <row r="43" spans="2:16" x14ac:dyDescent="0.25">
      <c r="B43" s="1"/>
      <c r="C43" s="162"/>
      <c r="D43" s="163"/>
      <c r="E43" s="163"/>
      <c r="F43" s="163"/>
      <c r="G43" s="163"/>
      <c r="H43" s="163"/>
      <c r="I43" s="163"/>
      <c r="J43" s="41"/>
      <c r="K43" s="41"/>
      <c r="L43" s="41"/>
      <c r="M43" s="41"/>
      <c r="N43" s="41"/>
      <c r="O43" s="42"/>
      <c r="P43" s="1"/>
    </row>
    <row r="44" spans="2:16" x14ac:dyDescent="0.25">
      <c r="B44" s="1"/>
      <c r="C44" s="31"/>
      <c r="D44" s="31"/>
      <c r="E44" s="31"/>
      <c r="F44" s="31"/>
      <c r="G44" s="31"/>
      <c r="H44" s="31"/>
      <c r="I44" s="31"/>
      <c r="J44" s="32"/>
      <c r="K44" s="32"/>
      <c r="L44" s="32"/>
      <c r="M44" s="32"/>
      <c r="N44" s="32"/>
      <c r="O44" s="32"/>
      <c r="P44" s="1"/>
    </row>
    <row r="45" spans="2:16" ht="15" customHeight="1" x14ac:dyDescent="0.25">
      <c r="B45" s="1"/>
      <c r="C45" s="260" t="s">
        <v>7</v>
      </c>
      <c r="D45" s="260"/>
      <c r="E45" s="260"/>
      <c r="F45" s="260"/>
      <c r="G45" s="260"/>
      <c r="H45" s="260"/>
      <c r="I45" s="260"/>
      <c r="J45" s="260"/>
      <c r="K45" s="260"/>
      <c r="L45" s="260"/>
      <c r="M45" s="260"/>
      <c r="N45" s="260"/>
      <c r="O45" s="260"/>
      <c r="P45" s="1"/>
    </row>
    <row r="46" spans="2:16" x14ac:dyDescent="0.25">
      <c r="B46" s="1"/>
      <c r="C46" s="38" t="s">
        <v>6</v>
      </c>
      <c r="D46" s="22" t="str">
        <f ca="1">IF(J23="MENSUAL","ENERO",IF(J23="TRIMESTRAL","MARZO",IF(J23="SEMESTRAL","JUNIO",IF(J23="ANUAL",YEAR(TODAY()),""))))</f>
        <v>MARZO</v>
      </c>
      <c r="E46" s="22" t="str">
        <f>IF(J23="MENSUAL","FEBRERO",IF(J23="TRIMESTRAL","JUNIO",IF(J23="SEMESTRAL","DICIEMBRE","")))</f>
        <v>JUNIO</v>
      </c>
      <c r="F46" s="22" t="str">
        <f>IF(J23="MENSUAL","MARZO",IF(J23="TRIMESTRAL","SEPTIEMBRE",""))</f>
        <v>SEPTIEMBRE</v>
      </c>
      <c r="G46" s="22" t="str">
        <f>IF(J23="MENSUAL","ABRIL",IF(J23="TRIMESTRAL","DICIEMBRE",""))</f>
        <v>DICIEMBRE</v>
      </c>
      <c r="H46" s="22" t="str">
        <f>IF(J23="MENSUAL","MAYO","")</f>
        <v/>
      </c>
      <c r="I46" s="22" t="str">
        <f>IF(J23="MENSUAL","JUNIO","")</f>
        <v/>
      </c>
      <c r="J46" s="22" t="str">
        <f>IF(J23="MENSUAL","JULIO","")</f>
        <v/>
      </c>
      <c r="K46" s="22" t="str">
        <f>IF(J23="MENSUAL","AGOSTO","")</f>
        <v/>
      </c>
      <c r="L46" s="22" t="str">
        <f>IF(J23="MENSUAL","SEPTIEMBRE","")</f>
        <v/>
      </c>
      <c r="M46" s="22" t="str">
        <f>IF(J23="MENSUAL","OCTUBRE","")</f>
        <v/>
      </c>
      <c r="N46" s="22" t="str">
        <f>IF(J23="MENSUAL","NOVIEMBRE","")</f>
        <v/>
      </c>
      <c r="O46" s="22" t="str">
        <f>IF(J23="MENSUAL","DICIEMBRE","")</f>
        <v/>
      </c>
      <c r="P46" s="1"/>
    </row>
    <row r="47" spans="2:16" x14ac:dyDescent="0.25">
      <c r="B47" s="1"/>
      <c r="C47" s="39">
        <f>G18</f>
        <v>0</v>
      </c>
      <c r="D47" s="22"/>
      <c r="E47" s="22"/>
      <c r="F47" s="22"/>
      <c r="G47" s="22"/>
      <c r="H47" s="22"/>
      <c r="I47" s="22"/>
      <c r="J47" s="22"/>
      <c r="K47" s="22"/>
      <c r="L47" s="22"/>
      <c r="M47" s="22"/>
      <c r="N47" s="22"/>
      <c r="O47" s="22"/>
      <c r="P47" s="1"/>
    </row>
    <row r="48" spans="2:16" x14ac:dyDescent="0.25">
      <c r="B48" s="1"/>
      <c r="C48" s="21">
        <f>G19</f>
        <v>0</v>
      </c>
      <c r="D48" s="23"/>
      <c r="E48" s="23"/>
      <c r="F48" s="23"/>
      <c r="G48" s="23"/>
      <c r="H48" s="23"/>
      <c r="I48" s="23"/>
      <c r="J48" s="23"/>
      <c r="K48" s="23"/>
      <c r="L48" s="23"/>
      <c r="M48" s="23"/>
      <c r="N48" s="23"/>
      <c r="O48" s="24"/>
      <c r="P48" s="1"/>
    </row>
    <row r="49" spans="2:16" x14ac:dyDescent="0.25">
      <c r="B49" s="1"/>
      <c r="C49" s="3" t="s">
        <v>8</v>
      </c>
      <c r="D49" s="25">
        <f>IFERROR(IF($E$17=1,D47/D48,IF($E$17=2,D47,"")),"")</f>
        <v>0</v>
      </c>
      <c r="E49" s="25">
        <f t="shared" ref="E49:O49" si="0">IFERROR(IF($E$17=1,E47/E48,IF($E$17=2,E47,"")),"")</f>
        <v>0</v>
      </c>
      <c r="F49" s="25">
        <f t="shared" si="0"/>
        <v>0</v>
      </c>
      <c r="G49" s="25">
        <f t="shared" si="0"/>
        <v>0</v>
      </c>
      <c r="H49" s="40">
        <f t="shared" si="0"/>
        <v>0</v>
      </c>
      <c r="I49" s="40">
        <f t="shared" si="0"/>
        <v>0</v>
      </c>
      <c r="J49" s="40">
        <f t="shared" si="0"/>
        <v>0</v>
      </c>
      <c r="K49" s="40">
        <f t="shared" si="0"/>
        <v>0</v>
      </c>
      <c r="L49" s="40">
        <f t="shared" si="0"/>
        <v>0</v>
      </c>
      <c r="M49" s="40">
        <f t="shared" si="0"/>
        <v>0</v>
      </c>
      <c r="N49" s="40">
        <f t="shared" si="0"/>
        <v>0</v>
      </c>
      <c r="O49" s="40">
        <f t="shared" si="0"/>
        <v>0</v>
      </c>
      <c r="P49" s="1"/>
    </row>
    <row r="50" spans="2:16" x14ac:dyDescent="0.25">
      <c r="B50" s="1"/>
      <c r="C50" s="4" t="s">
        <v>20</v>
      </c>
      <c r="D50" s="33">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v>
      </c>
      <c r="E50" s="33">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v>
      </c>
      <c r="F50" s="33">
        <f>IF(AND(N23="ANUAL",J23="MENSUAL"),N17/12+E50,IF(AND(N23="ANUAL",J23="TRIMESTRAL"),N17/4+E50,IF(AND(N23="SEMESTRAL",J23="MENSUAL"),N17/6+E50,IF(AND(N23="SEMESTRAL",J23="TRIMESTRAL"),N17/2,IF(AND(N23="TRIMESTRAL",J23="MENSUAL"),N17/3+E50,IF(AND(N23="TRIMESTRAL",J23="TRIMESTRAL"),N17,IF(AND(N23="MENSUAL",J23="MENSUAL"),N17,"")))))))</f>
        <v>0</v>
      </c>
      <c r="G50" s="33">
        <f>IF(AND(N23="ANUAL",J23="MENSUAL"),N17/12+F50,IF(AND(N23="ANUAL",J23="TRIMESTRAL"),N17/4+F50,IF(AND(N23="SEMESTRAL",J23="MENSUAL"),N17/6+F50,IF(AND(N23="SEMESTRAL",J23="TRIMESTRAL"),N17/2+F50,IF(AND(N23="TRIMESTRAL",J23="MENSUAL"),N17/3,IF(AND(N23="TRIMESTRAL",J23="TRIMESTRAL"),N17,IF(AND(N23="MENSUAL",J23="MENSUAL"),N17,"")))))))</f>
        <v>0</v>
      </c>
      <c r="H50" s="33" t="str">
        <f>IF(AND($N$23="ANUAL",$J$23="MENSUAL"),$N$17/12+G50,IF(AND(N23="SEMESTRAL",J23="MENSUAL"),N17/6+G50,IF(AND(N23="TRIMESTRAL",J23="MENSUAL"),N17/3+G50,IF(AND(N23="MENSUAL",J23="MENSUAL"),N17,""))))</f>
        <v/>
      </c>
      <c r="I50" s="33" t="str">
        <f>IF(AND($N$23="ANUAL",$J$23="MENSUAL"),$N$17/12+H50,IF(AND(N23="SEMESTRAL",J23="MENSUAL"),N17/6+H50,IF(AND(N23="TRIMESTRAL",J23="MENSUAL"),N17/3+H50,IF(AND(N23="MENSUAL",J23="MENSUAL"),N17,""))))</f>
        <v/>
      </c>
      <c r="J50" s="33" t="str">
        <f>IF(AND($N$23="ANUAL",$J$23="MENSUAL"),$N$17/12+I50,IF(AND(N23="SEMESTRAL",J23="MENSUAL"),N17/6,IF(AND(N23="TRIMESTRAL",J23="MENSUAL"),N17/3,IF(AND(N23="MENSUAL",J23="MENSUAL"),N17,""))))</f>
        <v/>
      </c>
      <c r="K50" s="33" t="str">
        <f>IF(AND($N$23="ANUAL",$J$23="MENSUAL"),$N$17/12+J50,IF(AND(N23="SEMESTRAL",J23="MENSUAL"),N17/6+J50,IF(AND(N23="TRIMESTRAL",J23="MENSUAL"),N17/3+J50,IF(AND(N23="MENSUAL",J23="MENSUAL"),N17,""))))</f>
        <v/>
      </c>
      <c r="L50" s="33" t="str">
        <f>IF(AND($N$23="ANUAL",$J$23="MENSUAL"),$N$17/12+K50,IF(AND(N23="SEMESTRAL",J23="MENSUAL"),N17/6+K50,IF(AND(N23="TRIMESTRAL",J23="MENSUAL"),N17/3+K50,IF(AND(N23="MENSUAL",J23="MENSUAL"),N17,""))))</f>
        <v/>
      </c>
      <c r="M50" s="33" t="str">
        <f>IF(AND($N$23="ANUAL",$J$23="MENSUAL"),$N$17/12+L50,IF(AND(N23="SEMESTRAL",J23="MENSUAL"),N17/6+L50,IF(AND(N23="TRIMESTRAL",J23="MENSUAL"),N17/3,IF(AND(N23="MENSUAL",J23="MENSUAL"),N17,""))))</f>
        <v/>
      </c>
      <c r="N50" s="33" t="str">
        <f>IF(AND($N$23="ANUAL",$J$23="MENSUAL"),$N$17/12+M50,IF(AND(N23="SEMESTRAL",J23="MENSUAL"),N17/6+M50,IF(AND(N23="TRIMESTRAL",J23="MENSUAL"),N17/3+M50,IF(AND(N23="MENSUAL",J23="MENSUAL"),N17,""))))</f>
        <v/>
      </c>
      <c r="O50" s="33" t="str">
        <f>IF(AND($N$23="ANUAL",$J$23="MENSUAL"),$N$17/12+N50,IF(AND(N23="SEMESTRAL",J23="MENSUAL"),N17/6+N50,IF(AND(N23="TRIMESTRAL",J23="MENSUAL"),N17/3+N50,IF(AND(N23="MENSUAL",J23="MENSUAL"),N17,""))))</f>
        <v/>
      </c>
      <c r="P50" s="1"/>
    </row>
    <row r="51" spans="2:16" x14ac:dyDescent="0.25">
      <c r="B51" s="1"/>
      <c r="C51" s="43"/>
      <c r="D51" s="44"/>
      <c r="E51" s="44"/>
      <c r="F51" s="44"/>
      <c r="G51" s="44"/>
      <c r="H51" s="44"/>
      <c r="I51" s="44"/>
      <c r="J51" s="44"/>
      <c r="K51" s="44"/>
      <c r="L51" s="44"/>
      <c r="M51" s="44"/>
      <c r="N51" s="44"/>
      <c r="O51" s="44"/>
      <c r="P51" s="1"/>
    </row>
    <row r="52" spans="2:16" x14ac:dyDescent="0.25">
      <c r="B52" s="1"/>
      <c r="C52" s="258" t="s">
        <v>60</v>
      </c>
      <c r="D52" s="258"/>
      <c r="E52" s="258"/>
      <c r="F52" s="258"/>
      <c r="G52" s="258"/>
      <c r="H52" s="258"/>
      <c r="I52" s="258"/>
      <c r="J52" s="258"/>
      <c r="K52" s="258"/>
      <c r="L52" s="258"/>
      <c r="M52" s="258"/>
      <c r="N52" s="258"/>
      <c r="O52" s="258"/>
      <c r="P52" s="1"/>
    </row>
    <row r="53" spans="2:16" x14ac:dyDescent="0.25">
      <c r="B53" s="1"/>
      <c r="C53" s="259" t="s">
        <v>62</v>
      </c>
      <c r="D53" s="259"/>
      <c r="E53" s="259"/>
      <c r="F53" s="259"/>
      <c r="G53" s="259" t="s">
        <v>61</v>
      </c>
      <c r="H53" s="259"/>
      <c r="I53" s="259"/>
      <c r="J53" s="259"/>
      <c r="K53" s="259" t="s">
        <v>63</v>
      </c>
      <c r="L53" s="259"/>
      <c r="M53" s="259"/>
      <c r="N53" s="259"/>
      <c r="O53" s="259"/>
      <c r="P53" s="1"/>
    </row>
    <row r="54" spans="2:16" x14ac:dyDescent="0.25">
      <c r="B54" s="1"/>
      <c r="C54" s="255"/>
      <c r="D54" s="255"/>
      <c r="E54" s="255"/>
      <c r="F54" s="255"/>
      <c r="G54" s="255"/>
      <c r="H54" s="255"/>
      <c r="I54" s="255"/>
      <c r="J54" s="255"/>
      <c r="K54" s="255"/>
      <c r="L54" s="255"/>
      <c r="M54" s="255"/>
      <c r="N54" s="255"/>
      <c r="O54" s="255"/>
      <c r="P54" s="1"/>
    </row>
    <row r="55" spans="2:16" x14ac:dyDescent="0.25">
      <c r="B55" s="1"/>
      <c r="C55" s="255"/>
      <c r="D55" s="255"/>
      <c r="E55" s="255"/>
      <c r="F55" s="255"/>
      <c r="G55" s="255"/>
      <c r="H55" s="255"/>
      <c r="I55" s="255"/>
      <c r="J55" s="255"/>
      <c r="K55" s="255"/>
      <c r="L55" s="255"/>
      <c r="M55" s="255"/>
      <c r="N55" s="255"/>
      <c r="O55" s="255"/>
      <c r="P55" s="1"/>
    </row>
    <row r="56" spans="2:16" x14ac:dyDescent="0.25">
      <c r="B56" s="1"/>
      <c r="C56" s="255"/>
      <c r="D56" s="255"/>
      <c r="E56" s="255"/>
      <c r="F56" s="255"/>
      <c r="G56" s="255"/>
      <c r="H56" s="255"/>
      <c r="I56" s="255"/>
      <c r="J56" s="255"/>
      <c r="K56" s="255"/>
      <c r="L56" s="255"/>
      <c r="M56" s="255"/>
      <c r="N56" s="255"/>
      <c r="O56" s="255"/>
      <c r="P56" s="1"/>
    </row>
    <row r="57" spans="2:16" x14ac:dyDescent="0.25">
      <c r="B57" s="1"/>
      <c r="C57" s="255"/>
      <c r="D57" s="255"/>
      <c r="E57" s="255"/>
      <c r="F57" s="255"/>
      <c r="G57" s="255"/>
      <c r="H57" s="255"/>
      <c r="I57" s="255"/>
      <c r="J57" s="255"/>
      <c r="K57" s="255"/>
      <c r="L57" s="255"/>
      <c r="M57" s="255"/>
      <c r="N57" s="255"/>
      <c r="O57" s="255"/>
      <c r="P57" s="1"/>
    </row>
    <row r="58" spans="2:16" x14ac:dyDescent="0.25">
      <c r="B58" s="1"/>
      <c r="C58" s="255"/>
      <c r="D58" s="255"/>
      <c r="E58" s="255"/>
      <c r="F58" s="255"/>
      <c r="G58" s="255"/>
      <c r="H58" s="255"/>
      <c r="I58" s="255"/>
      <c r="J58" s="255"/>
      <c r="K58" s="255"/>
      <c r="L58" s="255"/>
      <c r="M58" s="255"/>
      <c r="N58" s="255"/>
      <c r="O58" s="255"/>
      <c r="P58" s="1"/>
    </row>
    <row r="59" spans="2:16" x14ac:dyDescent="0.25">
      <c r="B59" s="1"/>
      <c r="C59" s="255"/>
      <c r="D59" s="255"/>
      <c r="E59" s="255"/>
      <c r="F59" s="255"/>
      <c r="G59" s="255"/>
      <c r="H59" s="255"/>
      <c r="I59" s="255"/>
      <c r="J59" s="255"/>
      <c r="K59" s="255"/>
      <c r="L59" s="255"/>
      <c r="M59" s="255"/>
      <c r="N59" s="255"/>
      <c r="O59" s="255"/>
      <c r="P59" s="1"/>
    </row>
    <row r="60" spans="2:16" x14ac:dyDescent="0.25">
      <c r="B60" s="1"/>
      <c r="C60" s="261"/>
      <c r="D60" s="261"/>
      <c r="E60" s="261"/>
      <c r="F60" s="261"/>
      <c r="G60" s="261"/>
      <c r="H60" s="261"/>
      <c r="I60" s="261"/>
      <c r="J60" s="261"/>
      <c r="K60" s="261"/>
      <c r="L60" s="261"/>
      <c r="M60" s="261"/>
      <c r="N60" s="261"/>
      <c r="O60" s="261"/>
      <c r="P60" s="1"/>
    </row>
    <row r="61" spans="2:16" x14ac:dyDescent="0.25">
      <c r="B61" s="1"/>
      <c r="C61" s="43"/>
      <c r="D61" s="44"/>
      <c r="E61" s="44"/>
      <c r="F61" s="44"/>
      <c r="G61" s="44"/>
      <c r="H61" s="44"/>
      <c r="I61" s="44"/>
      <c r="J61" s="44"/>
      <c r="K61" s="44"/>
      <c r="L61" s="44"/>
      <c r="M61" s="44"/>
      <c r="N61" s="44"/>
      <c r="O61" s="44"/>
      <c r="P61" s="1"/>
    </row>
    <row r="62" spans="2:16" x14ac:dyDescent="0.25">
      <c r="B62" s="1"/>
      <c r="C62" s="43"/>
      <c r="D62" s="44"/>
      <c r="E62" s="44"/>
      <c r="F62" s="44"/>
      <c r="G62" s="44"/>
      <c r="H62" s="44"/>
      <c r="I62" s="44"/>
      <c r="J62" s="44"/>
      <c r="K62" s="44"/>
      <c r="L62" s="44"/>
      <c r="M62" s="44"/>
      <c r="N62" s="44"/>
      <c r="O62" s="44"/>
      <c r="P62" s="1"/>
    </row>
    <row r="63" spans="2:16" x14ac:dyDescent="0.25">
      <c r="B63" s="1"/>
      <c r="C63" s="43"/>
      <c r="D63" s="44"/>
      <c r="E63" s="44"/>
      <c r="F63" s="44"/>
      <c r="G63" s="44"/>
      <c r="H63" s="44"/>
      <c r="I63" s="44"/>
      <c r="J63" s="44"/>
      <c r="K63" s="44"/>
      <c r="L63" s="44"/>
      <c r="M63" s="44"/>
      <c r="N63" s="44"/>
      <c r="O63" s="44"/>
      <c r="P63" s="1"/>
    </row>
    <row r="64" spans="2:16" x14ac:dyDescent="0.25">
      <c r="B64" s="1"/>
      <c r="C64" s="1"/>
      <c r="D64" s="1"/>
      <c r="E64" s="1"/>
      <c r="F64" s="1"/>
      <c r="G64" s="1"/>
      <c r="H64" s="1"/>
      <c r="I64" s="1"/>
      <c r="J64" s="1"/>
      <c r="K64" s="1"/>
      <c r="L64" s="1"/>
      <c r="M64" s="1"/>
      <c r="N64" s="1"/>
      <c r="O64" s="1"/>
      <c r="P64" s="1"/>
    </row>
    <row r="65" spans="1:28" s="48" customFormat="1" x14ac:dyDescent="0.2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row>
    <row r="66" spans="1:28" s="48" customFormat="1" x14ac:dyDescent="0.25">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row>
    <row r="67" spans="1:28" s="48" customFormat="1" x14ac:dyDescent="0.25">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row>
    <row r="68" spans="1:28" s="48" customFormat="1" x14ac:dyDescent="0.25">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row>
    <row r="69" spans="1:28" s="48" customFormat="1" x14ac:dyDescent="0.25">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row>
    <row r="70" spans="1:28" s="48" customFormat="1" x14ac:dyDescent="0.25">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row>
    <row r="71" spans="1:28" s="48" customFormat="1" x14ac:dyDescent="0.25">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row>
    <row r="72" spans="1:28" s="48" customFormat="1" x14ac:dyDescent="0.2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row>
    <row r="73" spans="1:28" s="48" customFormat="1" x14ac:dyDescent="0.25">
      <c r="A73" s="47"/>
      <c r="B73" s="47"/>
      <c r="C73" s="47"/>
      <c r="D73" s="47"/>
      <c r="E73" s="47"/>
      <c r="F73" s="47"/>
      <c r="G73" s="52" t="s">
        <v>83</v>
      </c>
      <c r="H73" s="52"/>
      <c r="I73" s="52"/>
      <c r="J73" s="52" t="s">
        <v>65</v>
      </c>
      <c r="K73" s="47"/>
      <c r="L73" s="47"/>
      <c r="M73" s="47"/>
      <c r="N73" s="47"/>
      <c r="O73" s="47"/>
      <c r="P73" s="47"/>
      <c r="Q73" s="47"/>
      <c r="R73" s="47"/>
      <c r="S73" s="47"/>
      <c r="T73" s="47"/>
      <c r="U73" s="47"/>
      <c r="V73" s="47"/>
      <c r="W73" s="47"/>
      <c r="X73" s="47"/>
      <c r="Y73" s="47"/>
      <c r="Z73" s="47"/>
      <c r="AA73" s="47"/>
      <c r="AB73" s="47"/>
    </row>
    <row r="74" spans="1:28" s="48" customFormat="1" x14ac:dyDescent="0.25">
      <c r="A74" s="47"/>
      <c r="B74" s="47"/>
      <c r="C74" s="47"/>
      <c r="D74" s="47"/>
      <c r="E74" s="47"/>
      <c r="F74" s="47"/>
      <c r="G74" s="52" t="s">
        <v>84</v>
      </c>
      <c r="H74" s="52"/>
      <c r="I74" s="52"/>
      <c r="J74" s="52" t="s">
        <v>66</v>
      </c>
      <c r="K74" s="47"/>
      <c r="L74" s="47"/>
      <c r="M74" s="47"/>
      <c r="N74" s="47"/>
      <c r="O74" s="47"/>
      <c r="P74" s="47"/>
      <c r="Q74" s="47"/>
      <c r="R74" s="47"/>
      <c r="S74" s="47"/>
      <c r="T74" s="47"/>
      <c r="U74" s="47"/>
      <c r="V74" s="47"/>
      <c r="W74" s="47"/>
      <c r="X74" s="47"/>
      <c r="Y74" s="47"/>
      <c r="Z74" s="47"/>
      <c r="AA74" s="47"/>
      <c r="AB74" s="47"/>
    </row>
    <row r="75" spans="1:28" s="48" customFormat="1" x14ac:dyDescent="0.25">
      <c r="A75" s="47"/>
      <c r="B75" s="47"/>
      <c r="C75" s="47"/>
      <c r="D75" s="47"/>
      <c r="E75" s="47"/>
      <c r="F75" s="47"/>
      <c r="G75" s="52" t="s">
        <v>85</v>
      </c>
      <c r="H75" s="52"/>
      <c r="I75" s="52"/>
      <c r="J75" s="52" t="s">
        <v>67</v>
      </c>
      <c r="K75" s="47"/>
      <c r="L75" s="47"/>
      <c r="M75" s="47"/>
      <c r="N75" s="47"/>
      <c r="O75" s="47"/>
      <c r="P75" s="47"/>
      <c r="Q75" s="47"/>
      <c r="R75" s="47"/>
      <c r="S75" s="47"/>
      <c r="T75" s="47"/>
      <c r="U75" s="47"/>
      <c r="V75" s="47"/>
      <c r="W75" s="47"/>
      <c r="X75" s="47"/>
      <c r="Y75" s="47"/>
      <c r="Z75" s="47"/>
      <c r="AA75" s="47"/>
      <c r="AB75" s="47"/>
    </row>
    <row r="76" spans="1:28" s="48" customFormat="1" x14ac:dyDescent="0.25">
      <c r="A76" s="47"/>
      <c r="B76" s="47"/>
      <c r="C76" s="47"/>
      <c r="D76" s="47"/>
      <c r="E76" s="47"/>
      <c r="F76" s="47"/>
      <c r="G76" s="52" t="s">
        <v>86</v>
      </c>
      <c r="H76" s="52"/>
      <c r="I76" s="52"/>
      <c r="J76" s="52" t="s">
        <v>70</v>
      </c>
      <c r="K76" s="47"/>
      <c r="L76" s="47"/>
      <c r="M76" s="47"/>
      <c r="N76" s="47"/>
      <c r="O76" s="47"/>
      <c r="P76" s="47"/>
      <c r="Q76" s="47"/>
      <c r="R76" s="47"/>
      <c r="S76" s="47"/>
      <c r="T76" s="47"/>
      <c r="U76" s="47"/>
      <c r="V76" s="47"/>
      <c r="W76" s="47"/>
      <c r="X76" s="47"/>
      <c r="Y76" s="47"/>
      <c r="Z76" s="47"/>
      <c r="AA76" s="47"/>
      <c r="AB76" s="47"/>
    </row>
    <row r="77" spans="1:28" s="48" customFormat="1" x14ac:dyDescent="0.25">
      <c r="A77" s="47"/>
      <c r="B77" s="47"/>
      <c r="C77" s="47"/>
      <c r="D77" s="47"/>
      <c r="E77" s="47"/>
      <c r="F77" s="47"/>
      <c r="G77" s="52" t="s">
        <v>87</v>
      </c>
      <c r="H77" s="52"/>
      <c r="I77" s="52"/>
      <c r="J77" s="52" t="s">
        <v>71</v>
      </c>
      <c r="K77" s="47"/>
      <c r="L77" s="47"/>
      <c r="M77" s="47"/>
      <c r="N77" s="47"/>
      <c r="O77" s="47"/>
      <c r="P77" s="47"/>
      <c r="Q77" s="47"/>
      <c r="R77" s="47"/>
      <c r="S77" s="47"/>
      <c r="T77" s="47"/>
      <c r="U77" s="47"/>
      <c r="V77" s="47"/>
      <c r="W77" s="47"/>
      <c r="X77" s="47"/>
      <c r="Y77" s="47"/>
      <c r="Z77" s="47"/>
      <c r="AA77" s="47"/>
      <c r="AB77" s="47"/>
    </row>
    <row r="78" spans="1:28" s="48" customFormat="1" x14ac:dyDescent="0.25">
      <c r="A78" s="47"/>
      <c r="B78" s="47"/>
      <c r="C78" s="47"/>
      <c r="D78" s="47"/>
      <c r="E78" s="47"/>
      <c r="F78" s="47"/>
      <c r="G78" s="52" t="s">
        <v>88</v>
      </c>
      <c r="H78" s="52"/>
      <c r="I78" s="52"/>
      <c r="J78" s="52" t="s">
        <v>72</v>
      </c>
      <c r="K78" s="47"/>
      <c r="L78" s="47"/>
      <c r="M78" s="47"/>
      <c r="N78" s="47"/>
      <c r="O78" s="47"/>
      <c r="P78" s="47"/>
      <c r="Q78" s="47"/>
      <c r="R78" s="47"/>
      <c r="S78" s="47"/>
      <c r="T78" s="47"/>
      <c r="U78" s="47"/>
      <c r="V78" s="47"/>
      <c r="W78" s="47"/>
      <c r="X78" s="47"/>
      <c r="Y78" s="47"/>
      <c r="Z78" s="47"/>
      <c r="AA78" s="47"/>
      <c r="AB78" s="47"/>
    </row>
    <row r="79" spans="1:28" s="48" customFormat="1" x14ac:dyDescent="0.25">
      <c r="A79" s="47"/>
      <c r="B79" s="47"/>
      <c r="C79" s="47"/>
      <c r="D79" s="47"/>
      <c r="E79" s="47"/>
      <c r="F79" s="47"/>
      <c r="G79" s="52" t="s">
        <v>89</v>
      </c>
      <c r="H79" s="52"/>
      <c r="I79" s="52"/>
      <c r="J79" s="52" t="s">
        <v>73</v>
      </c>
      <c r="K79" s="47"/>
      <c r="L79" s="47"/>
      <c r="M79" s="47"/>
      <c r="N79" s="47"/>
      <c r="O79" s="47"/>
      <c r="P79" s="47"/>
      <c r="Q79" s="47"/>
      <c r="R79" s="47"/>
      <c r="S79" s="47"/>
      <c r="T79" s="47"/>
      <c r="U79" s="47"/>
      <c r="V79" s="47"/>
      <c r="W79" s="47"/>
      <c r="X79" s="47"/>
      <c r="Y79" s="47"/>
      <c r="Z79" s="47"/>
      <c r="AA79" s="47"/>
      <c r="AB79" s="47"/>
    </row>
    <row r="80" spans="1:28" s="48" customFormat="1" x14ac:dyDescent="0.25">
      <c r="A80" s="47"/>
      <c r="B80" s="47"/>
      <c r="C80" s="47"/>
      <c r="D80" s="47"/>
      <c r="E80" s="47"/>
      <c r="F80" s="47"/>
      <c r="G80" s="52" t="s">
        <v>90</v>
      </c>
      <c r="H80" s="52"/>
      <c r="I80" s="52"/>
      <c r="J80" s="52" t="s">
        <v>74</v>
      </c>
      <c r="K80" s="47"/>
      <c r="L80" s="47"/>
      <c r="M80" s="47"/>
      <c r="N80" s="47"/>
      <c r="O80" s="47"/>
      <c r="P80" s="47"/>
      <c r="Q80" s="47"/>
      <c r="R80" s="47"/>
      <c r="S80" s="47"/>
      <c r="T80" s="47"/>
      <c r="U80" s="47"/>
      <c r="V80" s="47"/>
      <c r="W80" s="47"/>
      <c r="X80" s="47"/>
      <c r="Y80" s="47"/>
      <c r="Z80" s="47"/>
      <c r="AA80" s="47"/>
      <c r="AB80" s="47"/>
    </row>
    <row r="81" spans="1:28" s="48" customFormat="1" x14ac:dyDescent="0.25">
      <c r="A81" s="47"/>
      <c r="B81" s="47"/>
      <c r="C81" s="47"/>
      <c r="D81" s="47"/>
      <c r="E81" s="47"/>
      <c r="F81" s="47"/>
      <c r="G81" s="52" t="s">
        <v>91</v>
      </c>
      <c r="H81" s="52"/>
      <c r="I81" s="52"/>
      <c r="J81" s="52" t="s">
        <v>75</v>
      </c>
      <c r="K81" s="47"/>
      <c r="L81" s="47"/>
      <c r="M81" s="47"/>
      <c r="N81" s="47"/>
      <c r="O81" s="47"/>
      <c r="P81" s="47"/>
      <c r="Q81" s="47"/>
      <c r="R81" s="47"/>
      <c r="S81" s="47"/>
      <c r="T81" s="47"/>
      <c r="U81" s="47"/>
      <c r="V81" s="47"/>
      <c r="W81" s="47"/>
      <c r="X81" s="47"/>
      <c r="Y81" s="47"/>
      <c r="Z81" s="47"/>
      <c r="AA81" s="47"/>
      <c r="AB81" s="47"/>
    </row>
    <row r="82" spans="1:28" s="48" customFormat="1" x14ac:dyDescent="0.25">
      <c r="A82" s="47"/>
      <c r="B82" s="47"/>
      <c r="C82" s="47"/>
      <c r="D82" s="47"/>
      <c r="E82" s="47"/>
      <c r="F82" s="47"/>
      <c r="G82" s="52" t="s">
        <v>92</v>
      </c>
      <c r="H82" s="52"/>
      <c r="I82" s="52"/>
      <c r="J82" s="52" t="s">
        <v>76</v>
      </c>
      <c r="K82" s="47"/>
      <c r="L82" s="47"/>
      <c r="M82" s="47"/>
      <c r="N82" s="47"/>
      <c r="O82" s="47"/>
      <c r="P82" s="47"/>
      <c r="Q82" s="47"/>
      <c r="R82" s="47"/>
      <c r="S82" s="47"/>
      <c r="T82" s="47"/>
      <c r="U82" s="47"/>
      <c r="V82" s="47"/>
      <c r="W82" s="47"/>
      <c r="X82" s="47"/>
      <c r="Y82" s="47"/>
      <c r="Z82" s="47"/>
      <c r="AA82" s="47"/>
      <c r="AB82" s="47"/>
    </row>
    <row r="83" spans="1:28" x14ac:dyDescent="0.25">
      <c r="G83" s="52" t="s">
        <v>93</v>
      </c>
      <c r="H83" s="52"/>
      <c r="I83" s="52"/>
      <c r="J83" s="52" t="s">
        <v>81</v>
      </c>
      <c r="K83" s="47"/>
      <c r="L83" s="47"/>
    </row>
    <row r="84" spans="1:28" x14ac:dyDescent="0.25">
      <c r="G84" s="52" t="s">
        <v>94</v>
      </c>
      <c r="H84" s="52"/>
      <c r="I84" s="52"/>
      <c r="J84" s="52" t="s">
        <v>77</v>
      </c>
      <c r="K84" s="47"/>
      <c r="L84" s="47"/>
    </row>
    <row r="85" spans="1:28" x14ac:dyDescent="0.25">
      <c r="G85" s="52" t="s">
        <v>95</v>
      </c>
      <c r="H85" s="52"/>
      <c r="I85" s="52"/>
      <c r="J85" s="52"/>
      <c r="K85" s="47"/>
      <c r="L85" s="47"/>
    </row>
    <row r="86" spans="1:28" x14ac:dyDescent="0.25">
      <c r="G86" s="52" t="s">
        <v>96</v>
      </c>
      <c r="H86" s="52"/>
      <c r="I86" s="52"/>
      <c r="J86" s="52"/>
      <c r="K86" s="47"/>
      <c r="L86" s="47"/>
    </row>
    <row r="87" spans="1:28" x14ac:dyDescent="0.25">
      <c r="G87" s="52" t="s">
        <v>97</v>
      </c>
      <c r="H87" s="52"/>
      <c r="I87" s="52"/>
      <c r="J87" s="52"/>
      <c r="K87" s="47"/>
      <c r="L87" s="47"/>
    </row>
    <row r="88" spans="1:28" x14ac:dyDescent="0.25">
      <c r="G88" s="52" t="s">
        <v>98</v>
      </c>
      <c r="H88" s="52"/>
      <c r="I88" s="52"/>
      <c r="J88" s="52"/>
      <c r="K88" s="47"/>
      <c r="L88" s="47"/>
    </row>
    <row r="89" spans="1:28" x14ac:dyDescent="0.25">
      <c r="G89" s="52" t="s">
        <v>99</v>
      </c>
      <c r="H89" s="52"/>
      <c r="I89" s="52"/>
      <c r="J89" s="52"/>
      <c r="K89" s="47"/>
      <c r="L89" s="47"/>
    </row>
    <row r="90" spans="1:28" x14ac:dyDescent="0.25">
      <c r="G90" s="52" t="s">
        <v>100</v>
      </c>
      <c r="H90" s="52"/>
      <c r="I90" s="52"/>
      <c r="J90" s="52"/>
      <c r="K90" s="47"/>
      <c r="L90" s="47"/>
    </row>
    <row r="91" spans="1:28" x14ac:dyDescent="0.25">
      <c r="G91" s="52" t="s">
        <v>101</v>
      </c>
      <c r="H91" s="52"/>
      <c r="I91" s="52"/>
      <c r="J91" s="52"/>
      <c r="K91" s="47"/>
      <c r="L91" s="47"/>
    </row>
    <row r="92" spans="1:28" x14ac:dyDescent="0.25">
      <c r="G92" s="52" t="s">
        <v>102</v>
      </c>
      <c r="H92" s="52"/>
      <c r="I92" s="52"/>
      <c r="J92" s="52"/>
      <c r="K92" s="47"/>
      <c r="L92" s="47"/>
    </row>
    <row r="93" spans="1:28" x14ac:dyDescent="0.25">
      <c r="G93" s="52" t="s">
        <v>103</v>
      </c>
      <c r="H93" s="52"/>
      <c r="I93" s="52"/>
      <c r="J93" s="52"/>
      <c r="K93" s="47"/>
      <c r="L93" s="47"/>
    </row>
    <row r="94" spans="1:28" x14ac:dyDescent="0.25">
      <c r="G94" s="52" t="s">
        <v>104</v>
      </c>
      <c r="H94" s="52"/>
      <c r="I94" s="52"/>
      <c r="J94" s="52"/>
      <c r="K94" s="47"/>
      <c r="L94" s="47"/>
    </row>
    <row r="95" spans="1:28" x14ac:dyDescent="0.25">
      <c r="G95" s="52" t="s">
        <v>105</v>
      </c>
      <c r="H95" s="52"/>
      <c r="I95" s="52"/>
      <c r="J95" s="52"/>
      <c r="K95" s="47"/>
      <c r="L95" s="47"/>
    </row>
    <row r="96" spans="1:28" x14ac:dyDescent="0.25">
      <c r="G96" s="52" t="s">
        <v>106</v>
      </c>
      <c r="H96" s="52"/>
      <c r="I96" s="52"/>
      <c r="J96" s="52"/>
      <c r="K96" s="47"/>
      <c r="L96" s="47"/>
    </row>
    <row r="97" spans="7:10" x14ac:dyDescent="0.25">
      <c r="G97" s="52" t="s">
        <v>107</v>
      </c>
      <c r="H97" s="52"/>
      <c r="I97" s="52"/>
      <c r="J97" s="52"/>
    </row>
    <row r="98" spans="7:10" x14ac:dyDescent="0.25">
      <c r="G98" s="52" t="s">
        <v>108</v>
      </c>
      <c r="H98" s="52"/>
      <c r="I98" s="52"/>
      <c r="J98" s="52"/>
    </row>
    <row r="99" spans="7:10" x14ac:dyDescent="0.25">
      <c r="G99" s="52" t="s">
        <v>109</v>
      </c>
      <c r="H99" s="52"/>
      <c r="I99" s="52"/>
      <c r="J99" s="52"/>
    </row>
  </sheetData>
  <customSheetViews>
    <customSheetView guid="{E72066E1-2E2A-4698-9EFF-16A0125F33B6}" scale="80">
      <selection activeCell="E18" sqref="E18:O19"/>
      <pageMargins left="0.7" right="0.7" top="0.75" bottom="0.75" header="0.3" footer="0.3"/>
      <pageSetup orientation="portrait" r:id="rId1"/>
    </customSheetView>
    <customSheetView guid="{34CE63CC-8C1B-460F-A260-1A12A31AF742}" scale="80">
      <selection activeCell="E18" sqref="E18:O19"/>
      <pageMargins left="0.7" right="0.7" top="0.75" bottom="0.75" header="0.3" footer="0.3"/>
      <pageSetup orientation="portrait" r:id="rId2"/>
    </customSheetView>
  </customSheetViews>
  <mergeCells count="87">
    <mergeCell ref="C57:F57"/>
    <mergeCell ref="G57:J57"/>
    <mergeCell ref="K57:O57"/>
    <mergeCell ref="C60:F60"/>
    <mergeCell ref="G60:J60"/>
    <mergeCell ref="K60:O60"/>
    <mergeCell ref="C58:F58"/>
    <mergeCell ref="G58:J58"/>
    <mergeCell ref="K58:O58"/>
    <mergeCell ref="C59:F59"/>
    <mergeCell ref="G59:J59"/>
    <mergeCell ref="K59:O59"/>
    <mergeCell ref="C55:F55"/>
    <mergeCell ref="G55:J55"/>
    <mergeCell ref="K55:O55"/>
    <mergeCell ref="C56:F56"/>
    <mergeCell ref="G56:J56"/>
    <mergeCell ref="K56:O56"/>
    <mergeCell ref="U27:U28"/>
    <mergeCell ref="J27:O27"/>
    <mergeCell ref="R27:R28"/>
    <mergeCell ref="S27:T28"/>
    <mergeCell ref="C54:F54"/>
    <mergeCell ref="G54:J54"/>
    <mergeCell ref="K54:O54"/>
    <mergeCell ref="J42:O42"/>
    <mergeCell ref="C52:O52"/>
    <mergeCell ref="C53:F53"/>
    <mergeCell ref="G53:J53"/>
    <mergeCell ref="K53:O53"/>
    <mergeCell ref="C45:O45"/>
    <mergeCell ref="V27:V28"/>
    <mergeCell ref="J28:O33"/>
    <mergeCell ref="C27:I43"/>
    <mergeCell ref="L23:M24"/>
    <mergeCell ref="J20:K22"/>
    <mergeCell ref="L20:O20"/>
    <mergeCell ref="H23:I24"/>
    <mergeCell ref="E23:G24"/>
    <mergeCell ref="R19:R26"/>
    <mergeCell ref="S19:T26"/>
    <mergeCell ref="U19:U26"/>
    <mergeCell ref="N23:O24"/>
    <mergeCell ref="C26:O26"/>
    <mergeCell ref="J34:O34"/>
    <mergeCell ref="J35:O40"/>
    <mergeCell ref="J41:O41"/>
    <mergeCell ref="P17:P18"/>
    <mergeCell ref="Q17:Q18"/>
    <mergeCell ref="R17:R18"/>
    <mergeCell ref="S17:V18"/>
    <mergeCell ref="V19:V26"/>
    <mergeCell ref="E18:K19"/>
    <mergeCell ref="L18:M19"/>
    <mergeCell ref="N18:O19"/>
    <mergeCell ref="C18:D19"/>
    <mergeCell ref="C23:D24"/>
    <mergeCell ref="J23:K24"/>
    <mergeCell ref="C20:D22"/>
    <mergeCell ref="H20:I22"/>
    <mergeCell ref="E20:G22"/>
    <mergeCell ref="C10:O11"/>
    <mergeCell ref="C12:D12"/>
    <mergeCell ref="E12:H12"/>
    <mergeCell ref="I12:J12"/>
    <mergeCell ref="K12:O12"/>
    <mergeCell ref="B2:C4"/>
    <mergeCell ref="C5:D8"/>
    <mergeCell ref="E5:L5"/>
    <mergeCell ref="M5:O5"/>
    <mergeCell ref="E6:L6"/>
    <mergeCell ref="M6:O6"/>
    <mergeCell ref="E7:L8"/>
    <mergeCell ref="M7:O7"/>
    <mergeCell ref="M8:O8"/>
    <mergeCell ref="C13:D13"/>
    <mergeCell ref="E13:O13"/>
    <mergeCell ref="C14:D14"/>
    <mergeCell ref="E14:O14"/>
    <mergeCell ref="C15:O15"/>
    <mergeCell ref="C16:O16"/>
    <mergeCell ref="C17:D17"/>
    <mergeCell ref="L17:M17"/>
    <mergeCell ref="N17:O17"/>
    <mergeCell ref="H17:I17"/>
    <mergeCell ref="J17:K17"/>
    <mergeCell ref="E17:G17"/>
  </mergeCells>
  <dataValidations count="5">
    <dataValidation type="list" allowBlank="1" showInputMessage="1" showErrorMessage="1" sqref="E20:G22" xr:uid="{00000000-0002-0000-0100-000000000000}">
      <formula1>$J$76:$J$77</formula1>
    </dataValidation>
    <dataValidation type="list" allowBlank="1" showInputMessage="1" showErrorMessage="1" sqref="J20:K22" xr:uid="{00000000-0002-0000-0100-000001000000}">
      <formula1>$J$78:$J$84</formula1>
    </dataValidation>
    <dataValidation type="list" allowBlank="1" showInputMessage="1" showErrorMessage="1" sqref="J17:K17" xr:uid="{00000000-0002-0000-0100-000002000000}">
      <formula1>$J$73:$J$75</formula1>
    </dataValidation>
    <dataValidation type="list" allowBlank="1" showInputMessage="1" showErrorMessage="1" sqref="E12:H12" xr:uid="{00000000-0002-0000-0100-000003000000}">
      <formula1>$G$73:$G$76</formula1>
    </dataValidation>
    <dataValidation type="list" allowBlank="1" showInputMessage="1" showErrorMessage="1" sqref="E13:O13" xr:uid="{00000000-0002-0000-0100-000004000000}">
      <formula1>$G$77:$G$99</formula1>
    </dataValidation>
  </dataValidations>
  <hyperlinks>
    <hyperlink ref="B2:C4" location="'MATRIZ DE INDICADORES'!A1" display="    REGRESAR" xr:uid="{00000000-0004-0000-0100-000000000000}"/>
  </hyperlinks>
  <pageMargins left="0.7" right="0.7" top="0.75" bottom="0.75" header="0.3" footer="0.3"/>
  <pageSetup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46119" r:id="rId6" name="Option Button 7">
              <controlPr defaultSize="0" autoFill="0" autoLine="0" autoPict="0" macro="[0]!PORCENTAJE">
                <anchor moveWithCells="1">
                  <from>
                    <xdr:col>5</xdr:col>
                    <xdr:colOff>30480</xdr:colOff>
                    <xdr:row>16</xdr:row>
                    <xdr:rowOff>144780</xdr:rowOff>
                  </from>
                  <to>
                    <xdr:col>5</xdr:col>
                    <xdr:colOff>899160</xdr:colOff>
                    <xdr:row>16</xdr:row>
                    <xdr:rowOff>335280</xdr:rowOff>
                  </to>
                </anchor>
              </controlPr>
            </control>
          </mc:Choice>
        </mc:AlternateContent>
        <mc:AlternateContent xmlns:mc="http://schemas.openxmlformats.org/markup-compatibility/2006">
          <mc:Choice Requires="x14">
            <control shapeId="346120" r:id="rId7" name="Option Button 8">
              <controlPr defaultSize="0" autoFill="0" autoLine="0" autoPict="0" macro="[0]!RELATIVO">
                <anchor moveWithCells="1">
                  <from>
                    <xdr:col>4</xdr:col>
                    <xdr:colOff>175260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46121" r:id="rId8" name="Option Button 9">
              <controlPr defaultSize="0" autoFill="0" autoLine="0" autoPict="0" macro="[0]!RELATIVO">
                <anchor moveWithCells="1">
                  <from>
                    <xdr:col>5</xdr:col>
                    <xdr:colOff>899160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ITEM!$A$1:$A$4</xm:f>
          </x14:formula1>
          <xm:sqref>J23 N23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3">
    <tabColor rgb="FFEDE394"/>
    <pageSetUpPr fitToPage="1"/>
  </sheetPr>
  <dimension ref="A1:AB98"/>
  <sheetViews>
    <sheetView topLeftCell="A10" zoomScale="80" zoomScaleNormal="80" workbookViewId="0">
      <selection activeCell="M8" sqref="M8:O8"/>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6.664062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186" t="s">
        <v>31</v>
      </c>
      <c r="C2" s="186"/>
      <c r="D2" s="5"/>
      <c r="E2" s="5"/>
      <c r="F2" s="5"/>
      <c r="G2" s="5"/>
      <c r="H2" s="5"/>
      <c r="I2" s="5"/>
      <c r="J2" s="5"/>
      <c r="K2" s="5"/>
      <c r="L2" s="5"/>
      <c r="M2" s="5"/>
      <c r="N2" s="5"/>
      <c r="O2" s="5"/>
      <c r="P2" s="8"/>
    </row>
    <row r="3" spans="2:16" s="11" customFormat="1" ht="15.75" customHeight="1" x14ac:dyDescent="0.3">
      <c r="B3" s="186"/>
      <c r="C3" s="186"/>
      <c r="D3" s="5"/>
      <c r="E3" s="5"/>
      <c r="F3" s="5"/>
      <c r="G3" s="5"/>
      <c r="H3" s="5"/>
      <c r="I3" s="5"/>
      <c r="J3" s="5"/>
      <c r="K3" s="5"/>
      <c r="L3" s="5"/>
      <c r="M3" s="5"/>
      <c r="N3" s="5"/>
      <c r="O3" s="5"/>
      <c r="P3" s="8"/>
    </row>
    <row r="4" spans="2:16" s="11" customFormat="1" ht="15" customHeight="1" x14ac:dyDescent="0.3">
      <c r="B4" s="186"/>
      <c r="C4" s="186"/>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94" t="s">
        <v>43</v>
      </c>
      <c r="N5" s="194"/>
      <c r="O5" s="194"/>
      <c r="P5" s="8"/>
    </row>
    <row r="6" spans="2:16" s="11" customFormat="1" ht="15.75" customHeight="1" x14ac:dyDescent="0.3">
      <c r="B6" s="8"/>
      <c r="C6" s="189"/>
      <c r="D6" s="190"/>
      <c r="E6" s="193" t="s">
        <v>42</v>
      </c>
      <c r="F6" s="130"/>
      <c r="G6" s="130"/>
      <c r="H6" s="130"/>
      <c r="I6" s="130"/>
      <c r="J6" s="130"/>
      <c r="K6" s="130"/>
      <c r="L6" s="131"/>
      <c r="M6" s="194" t="s">
        <v>53</v>
      </c>
      <c r="N6" s="194"/>
      <c r="O6" s="194"/>
      <c r="P6" s="8"/>
    </row>
    <row r="7" spans="2:16" s="11" customFormat="1" ht="15.75" customHeight="1" x14ac:dyDescent="0.3">
      <c r="B7" s="8"/>
      <c r="C7" s="189"/>
      <c r="D7" s="190"/>
      <c r="E7" s="195" t="s">
        <v>30</v>
      </c>
      <c r="F7" s="196"/>
      <c r="G7" s="196"/>
      <c r="H7" s="196"/>
      <c r="I7" s="196"/>
      <c r="J7" s="196"/>
      <c r="K7" s="196"/>
      <c r="L7" s="197"/>
      <c r="M7" s="194" t="s">
        <v>82</v>
      </c>
      <c r="N7" s="194"/>
      <c r="O7" s="194"/>
      <c r="P7" s="8"/>
    </row>
    <row r="8" spans="2:16" s="11" customFormat="1" ht="15.75" customHeight="1" x14ac:dyDescent="0.3">
      <c r="B8" s="8"/>
      <c r="C8" s="191"/>
      <c r="D8" s="192"/>
      <c r="E8" s="198"/>
      <c r="F8" s="199"/>
      <c r="G8" s="199"/>
      <c r="H8" s="199"/>
      <c r="I8" s="199"/>
      <c r="J8" s="199"/>
      <c r="K8" s="199"/>
      <c r="L8" s="200"/>
      <c r="M8" s="194" t="s">
        <v>28</v>
      </c>
      <c r="N8" s="194"/>
      <c r="O8" s="194"/>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297"/>
      <c r="F12" s="297"/>
      <c r="G12" s="297"/>
      <c r="H12" s="297"/>
      <c r="I12" s="235" t="s">
        <v>0</v>
      </c>
      <c r="J12" s="235"/>
      <c r="K12" s="298"/>
      <c r="L12" s="298"/>
      <c r="M12" s="298"/>
      <c r="N12" s="298"/>
      <c r="O12" s="298"/>
      <c r="P12" s="8"/>
    </row>
    <row r="13" spans="2:16" s="11" customFormat="1" x14ac:dyDescent="0.3">
      <c r="B13" s="8"/>
      <c r="C13" s="176" t="s">
        <v>29</v>
      </c>
      <c r="D13" s="176"/>
      <c r="E13" s="184"/>
      <c r="F13" s="299"/>
      <c r="G13" s="299"/>
      <c r="H13" s="299"/>
      <c r="I13" s="299"/>
      <c r="J13" s="299"/>
      <c r="K13" s="299"/>
      <c r="L13" s="299"/>
      <c r="M13" s="299"/>
      <c r="N13" s="299"/>
      <c r="O13" s="299"/>
      <c r="P13" s="8"/>
    </row>
    <row r="14" spans="2:16" s="11" customFormat="1" x14ac:dyDescent="0.3">
      <c r="B14" s="8"/>
      <c r="C14" s="176" t="s">
        <v>19</v>
      </c>
      <c r="D14" s="176"/>
      <c r="E14" s="184"/>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c r="K17" s="179"/>
      <c r="L17" s="176" t="s">
        <v>26</v>
      </c>
      <c r="M17" s="176"/>
      <c r="N17" s="291"/>
      <c r="O17" s="291"/>
      <c r="P17" s="263"/>
    </row>
    <row r="18" spans="2:16" s="11" customFormat="1" ht="15.75" customHeight="1" x14ac:dyDescent="0.3">
      <c r="B18" s="8"/>
      <c r="C18" s="176" t="s">
        <v>2</v>
      </c>
      <c r="D18" s="176"/>
      <c r="E18" s="176" t="s">
        <v>22</v>
      </c>
      <c r="F18" s="176"/>
      <c r="G18" s="288"/>
      <c r="H18" s="289"/>
      <c r="I18" s="289"/>
      <c r="J18" s="289"/>
      <c r="K18" s="290"/>
      <c r="L18" s="210" t="s">
        <v>64</v>
      </c>
      <c r="M18" s="211"/>
      <c r="N18" s="292"/>
      <c r="O18" s="293"/>
      <c r="P18" s="263"/>
    </row>
    <row r="19" spans="2:16" s="11" customFormat="1" ht="15.75" customHeight="1" x14ac:dyDescent="0.3">
      <c r="B19" s="8"/>
      <c r="C19" s="176"/>
      <c r="D19" s="176"/>
      <c r="E19" s="176" t="s">
        <v>23</v>
      </c>
      <c r="F19" s="176"/>
      <c r="G19" s="288"/>
      <c r="H19" s="289"/>
      <c r="I19" s="289"/>
      <c r="J19" s="289"/>
      <c r="K19" s="290"/>
      <c r="L19" s="212"/>
      <c r="M19" s="213"/>
      <c r="N19" s="294"/>
      <c r="O19" s="295"/>
      <c r="P19" s="8"/>
    </row>
    <row r="20" spans="2:16" s="11" customFormat="1" ht="15.75" customHeight="1" x14ac:dyDescent="0.3">
      <c r="B20" s="8"/>
      <c r="C20" s="210" t="s">
        <v>54</v>
      </c>
      <c r="D20" s="211"/>
      <c r="E20" s="204"/>
      <c r="F20" s="205"/>
      <c r="G20" s="206"/>
      <c r="H20" s="221" t="s">
        <v>60</v>
      </c>
      <c r="I20" s="222"/>
      <c r="J20" s="204"/>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c r="M22" s="35"/>
      <c r="N22" s="36"/>
      <c r="O22" s="37"/>
      <c r="P22" s="8"/>
    </row>
    <row r="23" spans="2:16" s="11" customFormat="1" ht="26.25" customHeight="1" x14ac:dyDescent="0.3">
      <c r="B23" s="8"/>
      <c r="C23" s="176" t="s">
        <v>78</v>
      </c>
      <c r="D23" s="176"/>
      <c r="E23" s="287"/>
      <c r="F23" s="287"/>
      <c r="G23" s="287"/>
      <c r="H23" s="284" t="s">
        <v>3</v>
      </c>
      <c r="I23" s="222"/>
      <c r="J23" s="218" t="s">
        <v>12</v>
      </c>
      <c r="K23" s="218"/>
      <c r="L23" s="176" t="s">
        <v>15</v>
      </c>
      <c r="M23" s="176"/>
      <c r="N23" s="218" t="s">
        <v>12</v>
      </c>
      <c r="O23" s="218"/>
      <c r="P23" s="8"/>
    </row>
    <row r="24" spans="2:16" s="11" customFormat="1" ht="26.25" customHeight="1" x14ac:dyDescent="0.3">
      <c r="B24" s="8"/>
      <c r="C24" s="176" t="s">
        <v>79</v>
      </c>
      <c r="D24" s="176"/>
      <c r="E24" s="287"/>
      <c r="F24" s="287"/>
      <c r="G24" s="287"/>
      <c r="H24" s="285"/>
      <c r="I24" s="226"/>
      <c r="J24" s="218"/>
      <c r="K24" s="218"/>
      <c r="L24" s="176"/>
      <c r="M24" s="176"/>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ht="16.5" customHeight="1" x14ac:dyDescent="0.3">
      <c r="B28" s="8"/>
      <c r="C28" s="277"/>
      <c r="D28" s="277"/>
      <c r="E28" s="277"/>
      <c r="F28" s="277"/>
      <c r="G28" s="277"/>
      <c r="H28" s="277"/>
      <c r="I28" s="278"/>
      <c r="J28" s="264"/>
      <c r="K28" s="265"/>
      <c r="L28" s="265"/>
      <c r="M28" s="265"/>
      <c r="N28" s="265"/>
      <c r="O28" s="265"/>
      <c r="P28" s="263"/>
    </row>
    <row r="29" spans="2:16" s="11" customFormat="1" ht="15.75" customHeight="1" x14ac:dyDescent="0.3">
      <c r="B29" s="8"/>
      <c r="C29" s="277"/>
      <c r="D29" s="277"/>
      <c r="E29" s="277"/>
      <c r="F29" s="277"/>
      <c r="G29" s="277"/>
      <c r="H29" s="277"/>
      <c r="I29" s="278"/>
      <c r="J29" s="266"/>
      <c r="K29" s="267"/>
      <c r="L29" s="267"/>
      <c r="M29" s="267"/>
      <c r="N29" s="267"/>
      <c r="O29" s="267"/>
      <c r="P29" s="8"/>
    </row>
    <row r="30" spans="2:16" s="11" customFormat="1" ht="15.75" customHeight="1" x14ac:dyDescent="0.3">
      <c r="B30" s="8"/>
      <c r="C30" s="277"/>
      <c r="D30" s="277"/>
      <c r="E30" s="277"/>
      <c r="F30" s="277"/>
      <c r="G30" s="277"/>
      <c r="H30" s="277"/>
      <c r="I30" s="278"/>
      <c r="J30" s="266"/>
      <c r="K30" s="267"/>
      <c r="L30" s="267"/>
      <c r="M30" s="267"/>
      <c r="N30" s="267"/>
      <c r="O30" s="267"/>
      <c r="P30" s="8"/>
    </row>
    <row r="31" spans="2:16" s="11" customFormat="1" ht="15.75" customHeight="1" x14ac:dyDescent="0.3">
      <c r="B31" s="8"/>
      <c r="C31" s="277"/>
      <c r="D31" s="277"/>
      <c r="E31" s="277"/>
      <c r="F31" s="277"/>
      <c r="G31" s="277"/>
      <c r="H31" s="277"/>
      <c r="I31" s="278"/>
      <c r="J31" s="266"/>
      <c r="K31" s="267"/>
      <c r="L31" s="267"/>
      <c r="M31" s="267"/>
      <c r="N31" s="267"/>
      <c r="O31" s="267"/>
      <c r="P31" s="8"/>
    </row>
    <row r="32" spans="2:16" s="11" customFormat="1" ht="15.75" customHeight="1" x14ac:dyDescent="0.3">
      <c r="B32" s="8"/>
      <c r="C32" s="277"/>
      <c r="D32" s="277"/>
      <c r="E32" s="277"/>
      <c r="F32" s="277"/>
      <c r="G32" s="277"/>
      <c r="H32" s="277"/>
      <c r="I32" s="278"/>
      <c r="J32" s="266"/>
      <c r="K32" s="267"/>
      <c r="L32" s="267"/>
      <c r="M32" s="267"/>
      <c r="N32" s="267"/>
      <c r="O32" s="267"/>
      <c r="P32" s="8"/>
    </row>
    <row r="33" spans="2:16" s="11" customFormat="1" ht="16.5" customHeight="1" x14ac:dyDescent="0.3">
      <c r="B33" s="8"/>
      <c r="C33" s="277"/>
      <c r="D33" s="277"/>
      <c r="E33" s="277"/>
      <c r="F33" s="277"/>
      <c r="G33" s="277"/>
      <c r="H33" s="277"/>
      <c r="I33" s="278"/>
      <c r="J33" s="268"/>
      <c r="K33" s="269"/>
      <c r="L33" s="269"/>
      <c r="M33" s="269"/>
      <c r="N33" s="269"/>
      <c r="O33" s="269"/>
      <c r="P33" s="8"/>
    </row>
    <row r="34" spans="2:16" s="11" customFormat="1" ht="15.75" customHeight="1" x14ac:dyDescent="0.3">
      <c r="B34" s="8"/>
      <c r="C34" s="277"/>
      <c r="D34" s="277"/>
      <c r="E34" s="277"/>
      <c r="F34" s="277"/>
      <c r="G34" s="277"/>
      <c r="H34" s="277"/>
      <c r="I34" s="278"/>
      <c r="J34" s="270" t="s">
        <v>32</v>
      </c>
      <c r="K34" s="271"/>
      <c r="L34" s="271"/>
      <c r="M34" s="271"/>
      <c r="N34" s="271"/>
      <c r="O34" s="271"/>
      <c r="P34" s="8"/>
    </row>
    <row r="35" spans="2:16" s="11" customFormat="1" ht="16.5" customHeight="1" x14ac:dyDescent="0.3">
      <c r="B35" s="8"/>
      <c r="C35" s="277"/>
      <c r="D35" s="277"/>
      <c r="E35" s="277"/>
      <c r="F35" s="277"/>
      <c r="G35" s="277"/>
      <c r="H35" s="277"/>
      <c r="I35" s="278"/>
      <c r="J35" s="264"/>
      <c r="K35" s="265"/>
      <c r="L35" s="265"/>
      <c r="M35" s="265"/>
      <c r="N35" s="265"/>
      <c r="O35" s="265"/>
      <c r="P35" s="8"/>
    </row>
    <row r="36" spans="2:16" s="11" customFormat="1" ht="15.75" customHeight="1" x14ac:dyDescent="0.3">
      <c r="B36" s="8"/>
      <c r="C36" s="277"/>
      <c r="D36" s="277"/>
      <c r="E36" s="277"/>
      <c r="F36" s="277"/>
      <c r="G36" s="277"/>
      <c r="H36" s="277"/>
      <c r="I36" s="278"/>
      <c r="J36" s="266"/>
      <c r="K36" s="267"/>
      <c r="L36" s="267"/>
      <c r="M36" s="267"/>
      <c r="N36" s="267"/>
      <c r="O36" s="267"/>
      <c r="P36" s="8"/>
    </row>
    <row r="37" spans="2:16" s="11" customFormat="1" ht="15.75" customHeight="1" x14ac:dyDescent="0.3">
      <c r="B37" s="8"/>
      <c r="C37" s="277"/>
      <c r="D37" s="277"/>
      <c r="E37" s="277"/>
      <c r="F37" s="277"/>
      <c r="G37" s="277"/>
      <c r="H37" s="277"/>
      <c r="I37" s="278"/>
      <c r="J37" s="266"/>
      <c r="K37" s="267"/>
      <c r="L37" s="267"/>
      <c r="M37" s="267"/>
      <c r="N37" s="267"/>
      <c r="O37" s="267"/>
      <c r="P37" s="8"/>
    </row>
    <row r="38" spans="2:16" s="11" customFormat="1" ht="15.75" customHeight="1" x14ac:dyDescent="0.3">
      <c r="B38" s="8"/>
      <c r="C38" s="277"/>
      <c r="D38" s="277"/>
      <c r="E38" s="277"/>
      <c r="F38" s="277"/>
      <c r="G38" s="277"/>
      <c r="H38" s="277"/>
      <c r="I38" s="278"/>
      <c r="J38" s="266"/>
      <c r="K38" s="267"/>
      <c r="L38" s="267"/>
      <c r="M38" s="267"/>
      <c r="N38" s="267"/>
      <c r="O38" s="267"/>
      <c r="P38" s="8"/>
    </row>
    <row r="39" spans="2:16" s="11" customFormat="1" ht="15.75" customHeight="1" x14ac:dyDescent="0.3">
      <c r="B39" s="8"/>
      <c r="C39" s="277"/>
      <c r="D39" s="277"/>
      <c r="E39" s="277"/>
      <c r="F39" s="277"/>
      <c r="G39" s="277"/>
      <c r="H39" s="277"/>
      <c r="I39" s="278"/>
      <c r="J39" s="266"/>
      <c r="K39" s="267"/>
      <c r="L39" s="267"/>
      <c r="M39" s="267"/>
      <c r="N39" s="267"/>
      <c r="O39" s="267"/>
      <c r="P39" s="8"/>
    </row>
    <row r="40" spans="2:16" s="11" customFormat="1" ht="16.5" customHeight="1" x14ac:dyDescent="0.3">
      <c r="B40" s="8"/>
      <c r="C40" s="277"/>
      <c r="D40" s="277"/>
      <c r="E40" s="277"/>
      <c r="F40" s="277"/>
      <c r="G40" s="277"/>
      <c r="H40" s="277"/>
      <c r="I40" s="278"/>
      <c r="J40" s="268"/>
      <c r="K40" s="269"/>
      <c r="L40" s="269"/>
      <c r="M40" s="269"/>
      <c r="N40" s="269"/>
      <c r="O40" s="269"/>
      <c r="P40" s="8"/>
    </row>
    <row r="41" spans="2:16" s="11" customFormat="1" ht="15.75" customHeight="1" x14ac:dyDescent="0.3">
      <c r="B41" s="8"/>
      <c r="C41" s="277"/>
      <c r="D41" s="277"/>
      <c r="E41" s="277"/>
      <c r="F41" s="277"/>
      <c r="G41" s="277"/>
      <c r="H41" s="277"/>
      <c r="I41" s="278"/>
      <c r="J41" s="270" t="s">
        <v>5</v>
      </c>
      <c r="K41" s="271"/>
      <c r="L41" s="271"/>
      <c r="M41" s="271"/>
      <c r="N41" s="271"/>
      <c r="O41" s="271"/>
      <c r="P41" s="8"/>
    </row>
    <row r="42" spans="2:16" s="11" customFormat="1" ht="15.75" customHeight="1" x14ac:dyDescent="0.3">
      <c r="B42" s="8"/>
      <c r="C42" s="277"/>
      <c r="D42" s="277"/>
      <c r="E42" s="277"/>
      <c r="F42" s="277"/>
      <c r="G42" s="277"/>
      <c r="H42" s="277"/>
      <c r="I42" s="278"/>
      <c r="J42" s="282">
        <f>E14</f>
        <v>0</v>
      </c>
      <c r="K42" s="283"/>
      <c r="L42" s="283"/>
      <c r="M42" s="283"/>
      <c r="N42" s="283"/>
      <c r="O42" s="283"/>
      <c r="P42" s="8"/>
    </row>
    <row r="43" spans="2:16" s="11" customFormat="1" ht="16.5" customHeight="1" x14ac:dyDescent="0.3">
      <c r="B43" s="8"/>
      <c r="C43" s="277"/>
      <c r="D43" s="277"/>
      <c r="E43" s="277"/>
      <c r="F43" s="277"/>
      <c r="G43" s="277"/>
      <c r="H43" s="277"/>
      <c r="I43" s="278"/>
      <c r="J43" s="281"/>
      <c r="K43" s="265"/>
      <c r="L43" s="265"/>
      <c r="M43" s="265"/>
      <c r="N43" s="265"/>
      <c r="O43" s="265"/>
      <c r="P43" s="8"/>
    </row>
    <row r="44" spans="2:16" s="11" customFormat="1" ht="16.5" customHeight="1" x14ac:dyDescent="0.3">
      <c r="B44" s="8"/>
      <c r="C44" s="6"/>
      <c r="D44" s="6"/>
      <c r="E44" s="6"/>
      <c r="F44" s="6"/>
      <c r="G44" s="6"/>
      <c r="H44" s="6"/>
      <c r="I44" s="6"/>
      <c r="J44" s="6"/>
      <c r="K44" s="6"/>
      <c r="L44" s="6"/>
      <c r="M44" s="6"/>
      <c r="N44" s="6"/>
      <c r="O44" s="6"/>
      <c r="P44" s="8"/>
    </row>
    <row r="45" spans="2:16" s="14" customFormat="1" ht="15" customHeight="1" x14ac:dyDescent="0.3">
      <c r="B45" s="13"/>
      <c r="C45" s="272" t="s">
        <v>7</v>
      </c>
      <c r="D45" s="273"/>
      <c r="E45" s="273"/>
      <c r="F45" s="273"/>
      <c r="G45" s="273"/>
      <c r="H45" s="273"/>
      <c r="I45" s="273"/>
      <c r="J45" s="273"/>
      <c r="K45" s="273"/>
      <c r="L45" s="273"/>
      <c r="M45" s="273"/>
      <c r="N45" s="273"/>
      <c r="O45" s="274"/>
      <c r="P45" s="13"/>
    </row>
    <row r="46" spans="2:16" s="14" customFormat="1" x14ac:dyDescent="0.3">
      <c r="B46" s="13"/>
      <c r="C46" s="45" t="s">
        <v>6</v>
      </c>
      <c r="D46" s="2" t="str">
        <f ca="1">IF(J23="MENSUAL","ENERO",IF(J23="TRIMESTRAL","MARZO",IF(J23="SEMESTRAL","JUNIO",IF(J23="ANUAL",YEAR(TODAY()),""))))</f>
        <v>MARZO</v>
      </c>
      <c r="E46" s="2" t="str">
        <f>IF(J23="MENSUAL","FEBRERO",IF(J23="TRIMESTRAL","JUNIO",IF(J23="SEMESTRAL","DICIEMBRE","")))</f>
        <v>JUNIO</v>
      </c>
      <c r="F46" s="2" t="str">
        <f>IF(J23="MENSUAL","MARZO",IF(J23="TRIMESTRAL","SEPTIEMBRE",""))</f>
        <v>SEPTIEMBRE</v>
      </c>
      <c r="G46" s="2" t="str">
        <f>IF(J23="MENSUAL","ABRIL",IF(J23="TRIMESTRAL","DICIEMBRE",""))</f>
        <v>DICIEMBRE</v>
      </c>
      <c r="H46" s="2" t="str">
        <f>IF(J23="MENSUAL","MAYO","")</f>
        <v/>
      </c>
      <c r="I46" s="2" t="str">
        <f>IF(J23="MENSUAL","JUNIO","")</f>
        <v/>
      </c>
      <c r="J46" s="2" t="str">
        <f>IF(J23="MENSUAL","JULIO","")</f>
        <v/>
      </c>
      <c r="K46" s="2" t="str">
        <f>IF(J23="MENSUAL","AGOSTO","")</f>
        <v/>
      </c>
      <c r="L46" s="2" t="str">
        <f>IF(J23="MENSUAL","SEPTIEMBRE","")</f>
        <v/>
      </c>
      <c r="M46" s="2" t="str">
        <f>IF(J23="MENSUAL","OCTUBRE","")</f>
        <v/>
      </c>
      <c r="N46" s="2" t="str">
        <f>IF(J23="MENSUAL","NOVIEMBRE","")</f>
        <v/>
      </c>
      <c r="O46" s="2" t="str">
        <f>IF(J23="MENSUAL","DICIEMBRE","")</f>
        <v/>
      </c>
      <c r="P46" s="13"/>
    </row>
    <row r="47" spans="2:16" s="14" customFormat="1" ht="18" customHeight="1" x14ac:dyDescent="0.3">
      <c r="B47" s="13"/>
      <c r="C47" s="46">
        <f>G18</f>
        <v>0</v>
      </c>
      <c r="D47" s="2"/>
      <c r="E47" s="2"/>
      <c r="F47" s="2"/>
      <c r="G47" s="2"/>
      <c r="H47" s="2"/>
      <c r="I47" s="2"/>
      <c r="J47" s="2"/>
      <c r="K47" s="2"/>
      <c r="L47" s="2"/>
      <c r="M47" s="2"/>
      <c r="N47" s="2"/>
      <c r="O47" s="2"/>
      <c r="P47" s="13"/>
    </row>
    <row r="48" spans="2:16" s="14" customFormat="1" ht="18" customHeight="1" x14ac:dyDescent="0.3">
      <c r="B48" s="13"/>
      <c r="C48" s="46">
        <f>G19</f>
        <v>0</v>
      </c>
      <c r="D48" s="2"/>
      <c r="E48" s="2"/>
      <c r="F48" s="2"/>
      <c r="G48" s="2"/>
      <c r="H48" s="2"/>
      <c r="I48" s="2"/>
      <c r="J48" s="2"/>
      <c r="K48" s="2"/>
      <c r="L48" s="2"/>
      <c r="M48" s="2"/>
      <c r="N48" s="2"/>
      <c r="O48" s="2"/>
      <c r="P48" s="15"/>
    </row>
    <row r="49" spans="1:28" s="14" customFormat="1" x14ac:dyDescent="0.3">
      <c r="B49" s="13"/>
      <c r="C49" s="3" t="s">
        <v>8</v>
      </c>
      <c r="D49" s="51" t="str">
        <f>IFERROR(IF($E$17=1,D47/D48,IF($E$17=2,D47,"")),"")</f>
        <v/>
      </c>
      <c r="E49" s="51" t="str">
        <f t="shared" ref="E49:O49" si="0">IFERROR(IF($E$17=1,E47/E48,IF($E$17=2,E47,"")),"")</f>
        <v/>
      </c>
      <c r="F49" s="51" t="str">
        <f t="shared" si="0"/>
        <v/>
      </c>
      <c r="G49" s="51" t="str">
        <f t="shared" si="0"/>
        <v/>
      </c>
      <c r="H49" s="51" t="str">
        <f t="shared" si="0"/>
        <v/>
      </c>
      <c r="I49" s="51" t="str">
        <f t="shared" si="0"/>
        <v/>
      </c>
      <c r="J49" s="51" t="str">
        <f t="shared" si="0"/>
        <v/>
      </c>
      <c r="K49" s="51" t="str">
        <f t="shared" si="0"/>
        <v/>
      </c>
      <c r="L49" s="51" t="str">
        <f t="shared" si="0"/>
        <v/>
      </c>
      <c r="M49" s="51" t="str">
        <f t="shared" si="0"/>
        <v/>
      </c>
      <c r="N49" s="51" t="str">
        <f t="shared" si="0"/>
        <v/>
      </c>
      <c r="O49" s="51" t="str">
        <f t="shared" si="0"/>
        <v/>
      </c>
      <c r="P49" s="13"/>
    </row>
    <row r="50" spans="1:28" s="14" customFormat="1" x14ac:dyDescent="0.3">
      <c r="B50" s="13"/>
      <c r="C50" s="4" t="s">
        <v>20</v>
      </c>
      <c r="D50"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v>
      </c>
      <c r="E50" s="5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v>
      </c>
      <c r="F50" s="51">
        <f>IF(AND(N23="ANUAL",J23="MENSUAL"),N17/12+E50,IF(AND(N23="ANUAL",J23="TRIMESTRAL"),N17/4+E50,IF(AND(N23="SEMESTRAL",J23="MENSUAL"),N17/6+E50,IF(AND(N23="SEMESTRAL",J23="TRIMESTRAL"),N17/2,IF(AND(N23="TRIMESTRAL",J23="MENSUAL"),N17/3+E50,IF(AND(N23="TRIMESTRAL",J23="TRIMESTRAL"),N17,IF(AND(N23="MENSUAL",J23="MENSUAL"),N17,"")))))))</f>
        <v>0</v>
      </c>
      <c r="G50" s="51">
        <f>IF(AND(N23="ANUAL",J23="MENSUAL"),N17/12+F50,IF(AND(N23="ANUAL",J23="TRIMESTRAL"),N17/4+F50,IF(AND(N23="SEMESTRAL",J23="MENSUAL"),N17/6+F50,IF(AND(N23="SEMESTRAL",J23="TRIMESTRAL"),N17/2+F50,IF(AND(N23="TRIMESTRAL",J23="MENSUAL"),N17/3,IF(AND(N23="TRIMESTRAL",J23="TRIMESTRAL"),N17,IF(AND(N23="MENSUAL",J23="MENSUAL"),N17,"")))))))</f>
        <v>0</v>
      </c>
      <c r="H50" s="51" t="str">
        <f>IF(AND($N$23="ANUAL",$J$23="MENSUAL"),$N$17/12+G50,IF(AND(N23="SEMESTRAL",J23="MENSUAL"),N17/6+G50,IF(AND(N23="TRIMESTRAL",J23="MENSUAL"),N17/3+G50,IF(AND(N23="MENSUAL",J23="MENSUAL"),N17,""))))</f>
        <v/>
      </c>
      <c r="I50" s="51" t="str">
        <f>IF(AND($N$23="ANUAL",$J$23="MENSUAL"),$N$17/12+H50,IF(AND(N23="SEMESTRAL",J23="MENSUAL"),N17/6+H50,IF(AND(N23="TRIMESTRAL",J23="MENSUAL"),N17/3+H50,IF(AND(N23="MENSUAL",J23="MENSUAL"),N17,""))))</f>
        <v/>
      </c>
      <c r="J50" s="51" t="str">
        <f>IF(AND($N$23="ANUAL",$J$23="MENSUAL"),$N$17/12+I50,IF(AND(N23="SEMESTRAL",J23="MENSUAL"),N17/6,IF(AND(N23="TRIMESTRAL",J23="MENSUAL"),N17/3,IF(AND(N23="MENSUAL",J23="MENSUAL"),N17,""))))</f>
        <v/>
      </c>
      <c r="K50" s="51" t="str">
        <f>IF(AND($N$23="ANUAL",$J$23="MENSUAL"),$N$17/12+J50,IF(AND(N23="SEMESTRAL",J23="MENSUAL"),N17/6+J50,IF(AND(N23="TRIMESTRAL",J23="MENSUAL"),N17/3+J50,IF(AND(N23="MENSUAL",J23="MENSUAL"),N17,""))))</f>
        <v/>
      </c>
      <c r="L50" s="51" t="str">
        <f>IF(AND($N$23="ANUAL",$J$23="MENSUAL"),$N$17/12+K50,IF(AND(N23="SEMESTRAL",J23="MENSUAL"),N17/6+K50,IF(AND(N23="TRIMESTRAL",J23="MENSUAL"),N17/3+K50,IF(AND(N23="MENSUAL",J23="MENSUAL"),N17,""))))</f>
        <v/>
      </c>
      <c r="M50" s="51" t="str">
        <f>IF(AND($N$23="ANUAL",$J$23="MENSUAL"),$N$17/12+L50,IF(AND(N23="SEMESTRAL",J23="MENSUAL"),N17/6+L50,IF(AND(N23="TRIMESTRAL",J23="MENSUAL"),N17/3,IF(AND(N23="MENSUAL",J23="MENSUAL"),N17,""))))</f>
        <v/>
      </c>
      <c r="N50" s="51" t="str">
        <f>IF(AND($N$23="ANUAL",$J$23="MENSUAL"),$N$17/12+M50,IF(AND(N23="SEMESTRAL",J23="MENSUAL"),N17/6+M50,IF(AND(N23="TRIMESTRAL",J23="MENSUAL"),N17/3+M50,IF(AND(N23="MENSUAL",J23="MENSUAL"),N17,""))))</f>
        <v/>
      </c>
      <c r="O50" s="51" t="str">
        <f>IF(AND($N$23="ANUAL",$J$23="MENSUAL"),$N$17/12+N50,IF(AND(N23="SEMESTRAL",J23="MENSUAL"),N17/6+N50,IF(AND(N23="TRIMESTRAL",J23="MENSUAL"),N17/3+N50,IF(AND(N23="MENSUAL",J23="MENSUAL"),N17,""))))</f>
        <v/>
      </c>
      <c r="P50" s="13"/>
    </row>
    <row r="51" spans="1:28" s="14" customFormat="1" x14ac:dyDescent="0.3">
      <c r="B51" s="13"/>
      <c r="C51" s="6"/>
      <c r="D51" s="6"/>
      <c r="E51" s="6"/>
      <c r="F51" s="6"/>
      <c r="G51" s="6"/>
      <c r="H51" s="6"/>
      <c r="I51" s="6"/>
      <c r="J51" s="6"/>
      <c r="K51" s="6"/>
      <c r="L51" s="6"/>
      <c r="M51" s="6"/>
      <c r="N51" s="6"/>
      <c r="O51" s="6"/>
      <c r="P51" s="13"/>
    </row>
    <row r="52" spans="1:28" s="16" customFormat="1" x14ac:dyDescent="0.25">
      <c r="A52" s="18"/>
      <c r="B52" s="1"/>
      <c r="C52" s="258" t="s">
        <v>60</v>
      </c>
      <c r="D52" s="258"/>
      <c r="E52" s="258"/>
      <c r="F52" s="258"/>
      <c r="G52" s="258"/>
      <c r="H52" s="258"/>
      <c r="I52" s="258"/>
      <c r="J52" s="258"/>
      <c r="K52" s="258"/>
      <c r="L52" s="258"/>
      <c r="M52" s="258"/>
      <c r="N52" s="258"/>
      <c r="O52" s="258"/>
      <c r="P52" s="1"/>
      <c r="Q52" s="18"/>
      <c r="R52" s="18"/>
      <c r="S52" s="18"/>
      <c r="T52" s="18"/>
      <c r="U52" s="18"/>
      <c r="V52" s="18"/>
      <c r="W52" s="18"/>
      <c r="X52" s="18"/>
      <c r="Y52" s="18"/>
      <c r="Z52" s="18"/>
      <c r="AA52" s="18"/>
      <c r="AB52" s="18"/>
    </row>
    <row r="53" spans="1:28" s="16" customFormat="1" x14ac:dyDescent="0.25">
      <c r="A53" s="18"/>
      <c r="B53" s="1"/>
      <c r="C53" s="259" t="s">
        <v>62</v>
      </c>
      <c r="D53" s="259"/>
      <c r="E53" s="259"/>
      <c r="F53" s="259"/>
      <c r="G53" s="259" t="s">
        <v>61</v>
      </c>
      <c r="H53" s="259"/>
      <c r="I53" s="259"/>
      <c r="J53" s="259"/>
      <c r="K53" s="259" t="s">
        <v>63</v>
      </c>
      <c r="L53" s="259"/>
      <c r="M53" s="259"/>
      <c r="N53" s="259"/>
      <c r="O53" s="259"/>
      <c r="P53" s="1"/>
      <c r="Q53" s="18"/>
      <c r="R53" s="18"/>
      <c r="S53" s="18"/>
      <c r="T53" s="18"/>
      <c r="U53" s="18"/>
      <c r="V53" s="18"/>
      <c r="W53" s="18"/>
      <c r="X53" s="18"/>
      <c r="Y53" s="18"/>
      <c r="Z53" s="18"/>
      <c r="AA53" s="18"/>
      <c r="AB53" s="18"/>
    </row>
    <row r="54" spans="1:28" s="16" customFormat="1" x14ac:dyDescent="0.25">
      <c r="A54" s="18"/>
      <c r="B54" s="1"/>
      <c r="C54" s="255"/>
      <c r="D54" s="255"/>
      <c r="E54" s="255"/>
      <c r="F54" s="255"/>
      <c r="G54" s="262"/>
      <c r="H54" s="262"/>
      <c r="I54" s="262"/>
      <c r="J54" s="262"/>
      <c r="K54" s="255"/>
      <c r="L54" s="255"/>
      <c r="M54" s="255"/>
      <c r="N54" s="255"/>
      <c r="O54" s="255"/>
      <c r="P54" s="1"/>
      <c r="Q54" s="18"/>
      <c r="R54" s="18"/>
      <c r="S54" s="18"/>
      <c r="T54" s="18"/>
      <c r="U54" s="18"/>
      <c r="V54" s="18"/>
      <c r="W54" s="18"/>
      <c r="X54" s="18"/>
      <c r="Y54" s="18"/>
      <c r="Z54" s="18"/>
      <c r="AA54" s="18"/>
      <c r="AB54" s="18"/>
    </row>
    <row r="55" spans="1:28" s="16" customFormat="1" x14ac:dyDescent="0.25">
      <c r="A55" s="18"/>
      <c r="B55" s="1"/>
      <c r="C55" s="255"/>
      <c r="D55" s="255"/>
      <c r="E55" s="255"/>
      <c r="F55" s="255"/>
      <c r="G55" s="262"/>
      <c r="H55" s="262"/>
      <c r="I55" s="262"/>
      <c r="J55" s="262"/>
      <c r="K55" s="255"/>
      <c r="L55" s="255"/>
      <c r="M55" s="255"/>
      <c r="N55" s="255"/>
      <c r="O55" s="255"/>
      <c r="P55" s="1"/>
      <c r="Q55" s="18"/>
      <c r="R55" s="18"/>
      <c r="S55" s="18"/>
      <c r="T55" s="18"/>
      <c r="U55" s="18"/>
      <c r="V55" s="18"/>
      <c r="W55" s="18"/>
      <c r="X55" s="18"/>
      <c r="Y55" s="18"/>
      <c r="Z55" s="18"/>
      <c r="AA55" s="18"/>
      <c r="AB55" s="18"/>
    </row>
    <row r="56" spans="1:28" s="16" customFormat="1" x14ac:dyDescent="0.25">
      <c r="A56" s="18"/>
      <c r="B56" s="1"/>
      <c r="C56" s="255"/>
      <c r="D56" s="255"/>
      <c r="E56" s="255"/>
      <c r="F56" s="255"/>
      <c r="G56" s="262"/>
      <c r="H56" s="262"/>
      <c r="I56" s="262"/>
      <c r="J56" s="262"/>
      <c r="K56" s="255"/>
      <c r="L56" s="255"/>
      <c r="M56" s="255"/>
      <c r="N56" s="255"/>
      <c r="O56" s="255"/>
      <c r="P56" s="1"/>
      <c r="Q56" s="18"/>
      <c r="R56" s="18"/>
      <c r="S56" s="18"/>
      <c r="T56" s="18"/>
      <c r="U56" s="18"/>
      <c r="V56" s="18"/>
      <c r="W56" s="18"/>
      <c r="X56" s="18"/>
      <c r="Y56" s="18"/>
      <c r="Z56" s="18"/>
      <c r="AA56" s="18"/>
      <c r="AB56" s="18"/>
    </row>
    <row r="57" spans="1:28" s="16" customFormat="1" x14ac:dyDescent="0.25">
      <c r="A57" s="18"/>
      <c r="B57" s="1"/>
      <c r="C57" s="255"/>
      <c r="D57" s="255"/>
      <c r="E57" s="255"/>
      <c r="F57" s="255"/>
      <c r="G57" s="255"/>
      <c r="H57" s="255"/>
      <c r="I57" s="255"/>
      <c r="J57" s="255"/>
      <c r="K57" s="255"/>
      <c r="L57" s="255"/>
      <c r="M57" s="255"/>
      <c r="N57" s="255"/>
      <c r="O57" s="255"/>
      <c r="P57" s="1"/>
      <c r="Q57" s="18"/>
      <c r="R57" s="18"/>
      <c r="S57" s="18"/>
      <c r="T57" s="18"/>
      <c r="U57" s="18"/>
      <c r="V57" s="18"/>
      <c r="W57" s="18"/>
      <c r="X57" s="18"/>
      <c r="Y57" s="18"/>
      <c r="Z57" s="18"/>
      <c r="AA57" s="18"/>
      <c r="AB57" s="18"/>
    </row>
    <row r="58" spans="1:28" s="16" customFormat="1" x14ac:dyDescent="0.25">
      <c r="A58" s="18"/>
      <c r="B58" s="1"/>
      <c r="C58" s="255"/>
      <c r="D58" s="255"/>
      <c r="E58" s="255"/>
      <c r="F58" s="255"/>
      <c r="G58" s="255"/>
      <c r="H58" s="255"/>
      <c r="I58" s="255"/>
      <c r="J58" s="255"/>
      <c r="K58" s="255"/>
      <c r="L58" s="255"/>
      <c r="M58" s="255"/>
      <c r="N58" s="255"/>
      <c r="O58" s="255"/>
      <c r="P58" s="1"/>
      <c r="Q58" s="18"/>
      <c r="R58" s="18"/>
      <c r="S58" s="18"/>
      <c r="T58" s="18"/>
      <c r="U58" s="18"/>
      <c r="V58" s="18"/>
      <c r="W58" s="18"/>
      <c r="X58" s="18"/>
      <c r="Y58" s="18"/>
      <c r="Z58" s="18"/>
      <c r="AA58" s="18"/>
      <c r="AB58" s="18"/>
    </row>
    <row r="59" spans="1:28" s="16" customFormat="1" x14ac:dyDescent="0.25">
      <c r="A59" s="18"/>
      <c r="B59" s="1"/>
      <c r="C59" s="255"/>
      <c r="D59" s="255"/>
      <c r="E59" s="255"/>
      <c r="F59" s="255"/>
      <c r="G59" s="255"/>
      <c r="H59" s="255"/>
      <c r="I59" s="255"/>
      <c r="J59" s="255"/>
      <c r="K59" s="255"/>
      <c r="L59" s="255"/>
      <c r="M59" s="255"/>
      <c r="N59" s="255"/>
      <c r="O59" s="255"/>
      <c r="P59" s="1"/>
      <c r="Q59" s="18"/>
      <c r="R59" s="18"/>
      <c r="S59" s="18"/>
      <c r="T59" s="18"/>
      <c r="U59" s="18"/>
      <c r="V59" s="18"/>
      <c r="W59" s="18"/>
      <c r="X59" s="18"/>
      <c r="Y59" s="18"/>
      <c r="Z59" s="18"/>
      <c r="AA59" s="18"/>
      <c r="AB59" s="18"/>
    </row>
    <row r="60" spans="1:28" s="16" customFormat="1" x14ac:dyDescent="0.25">
      <c r="A60" s="18"/>
      <c r="B60" s="1"/>
      <c r="C60" s="261"/>
      <c r="D60" s="261"/>
      <c r="E60" s="261"/>
      <c r="F60" s="261"/>
      <c r="G60" s="261"/>
      <c r="H60" s="261"/>
      <c r="I60" s="261"/>
      <c r="J60" s="261"/>
      <c r="K60" s="261"/>
      <c r="L60" s="261"/>
      <c r="M60" s="261"/>
      <c r="N60" s="261"/>
      <c r="O60" s="261"/>
      <c r="P60" s="1"/>
      <c r="Q60" s="18"/>
      <c r="R60" s="18"/>
      <c r="S60" s="18"/>
      <c r="T60" s="18"/>
      <c r="U60" s="18"/>
      <c r="V60" s="18"/>
      <c r="W60" s="18"/>
      <c r="X60" s="18"/>
      <c r="Y60" s="18"/>
      <c r="Z60" s="18"/>
      <c r="AA60" s="18"/>
      <c r="AB60" s="18"/>
    </row>
    <row r="61" spans="1:28" s="16" customFormat="1" x14ac:dyDescent="0.25">
      <c r="A61" s="18"/>
      <c r="B61" s="1"/>
      <c r="C61" s="43"/>
      <c r="D61" s="44"/>
      <c r="E61" s="44"/>
      <c r="F61" s="44"/>
      <c r="G61" s="44"/>
      <c r="H61" s="44"/>
      <c r="I61" s="44"/>
      <c r="J61" s="44"/>
      <c r="K61" s="44"/>
      <c r="L61" s="44"/>
      <c r="M61" s="44"/>
      <c r="N61" s="44"/>
      <c r="O61" s="44"/>
      <c r="P61" s="1"/>
      <c r="Q61" s="18"/>
      <c r="R61" s="18"/>
      <c r="S61" s="18"/>
      <c r="T61" s="18"/>
      <c r="U61" s="18"/>
      <c r="V61" s="18"/>
      <c r="W61" s="18"/>
      <c r="X61" s="18"/>
      <c r="Y61" s="18"/>
      <c r="Z61" s="18"/>
      <c r="AA61" s="18"/>
      <c r="AB61" s="18"/>
    </row>
    <row r="62" spans="1:28" s="16" customFormat="1" x14ac:dyDescent="0.25">
      <c r="A62" s="18"/>
      <c r="B62" s="1"/>
      <c r="C62" s="43"/>
      <c r="D62" s="44"/>
      <c r="E62" s="44"/>
      <c r="F62" s="44"/>
      <c r="G62" s="44"/>
      <c r="H62" s="44"/>
      <c r="I62" s="44"/>
      <c r="J62" s="44"/>
      <c r="K62" s="44"/>
      <c r="L62" s="44"/>
      <c r="M62" s="44"/>
      <c r="N62" s="44"/>
      <c r="O62" s="44"/>
      <c r="P62" s="1"/>
      <c r="Q62" s="18"/>
      <c r="R62" s="18"/>
      <c r="S62" s="18"/>
      <c r="T62" s="18"/>
      <c r="U62" s="18"/>
      <c r="V62" s="18"/>
      <c r="W62" s="18"/>
      <c r="X62" s="18"/>
      <c r="Y62" s="18"/>
      <c r="Z62" s="18"/>
      <c r="AA62" s="18"/>
      <c r="AB62" s="18"/>
    </row>
    <row r="63" spans="1:28" s="16" customFormat="1" x14ac:dyDescent="0.25">
      <c r="A63" s="18"/>
      <c r="B63" s="1"/>
      <c r="C63" s="43"/>
      <c r="D63" s="44"/>
      <c r="E63" s="44"/>
      <c r="F63" s="44"/>
      <c r="G63" s="44"/>
      <c r="H63" s="44"/>
      <c r="I63" s="44"/>
      <c r="J63" s="44"/>
      <c r="K63" s="44"/>
      <c r="L63" s="44"/>
      <c r="M63" s="44"/>
      <c r="N63" s="44"/>
      <c r="O63" s="44"/>
      <c r="P63" s="1"/>
      <c r="Q63" s="18"/>
      <c r="R63" s="18"/>
      <c r="S63" s="18"/>
      <c r="T63" s="18"/>
      <c r="U63" s="18"/>
      <c r="V63" s="18"/>
      <c r="W63" s="18"/>
      <c r="X63" s="18"/>
      <c r="Y63" s="18"/>
      <c r="Z63" s="18"/>
      <c r="AA63" s="18"/>
      <c r="AB63" s="18"/>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49"/>
      <c r="H69" s="49"/>
      <c r="I69" s="49"/>
      <c r="J69" s="49"/>
      <c r="K69" s="49"/>
      <c r="L69" s="49"/>
      <c r="M69" s="49"/>
      <c r="N69" s="49"/>
      <c r="O69" s="49"/>
    </row>
    <row r="70" spans="3:15" s="50" customFormat="1" x14ac:dyDescent="0.25">
      <c r="C70" s="49"/>
      <c r="D70" s="49"/>
      <c r="E70" s="49"/>
      <c r="F70" s="49"/>
      <c r="G70" s="49"/>
      <c r="H70" s="49"/>
      <c r="I70" s="49"/>
      <c r="J70" s="49"/>
      <c r="K70" s="49"/>
      <c r="L70" s="49"/>
      <c r="M70" s="49"/>
      <c r="N70" s="49"/>
      <c r="O70" s="49"/>
    </row>
    <row r="71" spans="3:15" s="50" customFormat="1" x14ac:dyDescent="0.25">
      <c r="C71" s="49"/>
      <c r="D71" s="49"/>
      <c r="E71" s="49"/>
      <c r="F71" s="49"/>
      <c r="G71" s="49"/>
      <c r="H71" s="49"/>
      <c r="I71" s="49"/>
      <c r="J71" s="49"/>
      <c r="K71" s="49"/>
      <c r="L71" s="49"/>
      <c r="M71" s="49"/>
      <c r="N71" s="49"/>
      <c r="O71" s="49"/>
    </row>
    <row r="72" spans="3:15" s="50" customFormat="1" x14ac:dyDescent="0.25">
      <c r="C72" s="49"/>
      <c r="D72" s="49"/>
      <c r="E72" s="49"/>
      <c r="F72" s="49"/>
      <c r="G72" s="52" t="s">
        <v>83</v>
      </c>
      <c r="H72" s="53"/>
      <c r="I72" s="53"/>
      <c r="J72" s="52" t="s">
        <v>65</v>
      </c>
      <c r="K72" s="49"/>
      <c r="L72" s="49"/>
      <c r="M72" s="49"/>
      <c r="N72" s="49"/>
      <c r="O72" s="49"/>
    </row>
    <row r="73" spans="3:15" s="50" customFormat="1" x14ac:dyDescent="0.25">
      <c r="C73" s="49"/>
      <c r="D73" s="49"/>
      <c r="E73" s="49"/>
      <c r="F73" s="49"/>
      <c r="G73" s="52" t="s">
        <v>84</v>
      </c>
      <c r="H73" s="53"/>
      <c r="I73" s="53"/>
      <c r="J73" s="52" t="s">
        <v>66</v>
      </c>
      <c r="K73" s="49"/>
      <c r="L73" s="49"/>
      <c r="M73" s="49"/>
      <c r="N73" s="49"/>
      <c r="O73" s="49"/>
    </row>
    <row r="74" spans="3:15" s="50" customFormat="1" x14ac:dyDescent="0.25">
      <c r="C74" s="49"/>
      <c r="D74" s="49"/>
      <c r="E74" s="49"/>
      <c r="F74" s="49"/>
      <c r="G74" s="52" t="s">
        <v>85</v>
      </c>
      <c r="H74" s="53"/>
      <c r="I74" s="53"/>
      <c r="J74" s="52" t="s">
        <v>67</v>
      </c>
      <c r="K74" s="49"/>
      <c r="L74" s="49"/>
      <c r="M74" s="49"/>
      <c r="N74" s="49"/>
      <c r="O74" s="49"/>
    </row>
    <row r="75" spans="3:15" s="50" customFormat="1" x14ac:dyDescent="0.25">
      <c r="C75" s="49"/>
      <c r="D75" s="49"/>
      <c r="E75" s="49"/>
      <c r="F75" s="49"/>
      <c r="G75" s="52" t="s">
        <v>86</v>
      </c>
      <c r="H75" s="53"/>
      <c r="I75" s="53"/>
      <c r="J75" s="52" t="s">
        <v>70</v>
      </c>
      <c r="K75" s="49"/>
      <c r="L75" s="49"/>
      <c r="M75" s="49"/>
      <c r="N75" s="49"/>
      <c r="O75" s="49"/>
    </row>
    <row r="76" spans="3:15" s="50" customFormat="1" x14ac:dyDescent="0.25">
      <c r="C76" s="49"/>
      <c r="D76" s="49"/>
      <c r="E76" s="49"/>
      <c r="F76" s="49"/>
      <c r="G76" s="52" t="s">
        <v>87</v>
      </c>
      <c r="H76" s="53"/>
      <c r="I76" s="53"/>
      <c r="J76" s="52" t="s">
        <v>71</v>
      </c>
      <c r="K76" s="49"/>
      <c r="L76" s="49"/>
      <c r="M76" s="49"/>
      <c r="N76" s="49"/>
      <c r="O76" s="49"/>
    </row>
    <row r="77" spans="3:15" s="50" customFormat="1" x14ac:dyDescent="0.25">
      <c r="C77" s="49"/>
      <c r="D77" s="49"/>
      <c r="E77" s="49"/>
      <c r="F77" s="49"/>
      <c r="G77" s="52" t="s">
        <v>88</v>
      </c>
      <c r="H77" s="53"/>
      <c r="I77" s="53"/>
      <c r="J77" s="52" t="s">
        <v>72</v>
      </c>
      <c r="K77" s="49"/>
      <c r="L77" s="49"/>
      <c r="M77" s="49"/>
      <c r="N77" s="49"/>
      <c r="O77" s="49"/>
    </row>
    <row r="78" spans="3:15" s="50" customFormat="1" x14ac:dyDescent="0.25">
      <c r="C78" s="49"/>
      <c r="D78" s="49"/>
      <c r="E78" s="49"/>
      <c r="F78" s="49"/>
      <c r="G78" s="52" t="s">
        <v>89</v>
      </c>
      <c r="H78" s="53"/>
      <c r="I78" s="53"/>
      <c r="J78" s="52" t="s">
        <v>73</v>
      </c>
      <c r="K78" s="49"/>
      <c r="L78" s="49"/>
      <c r="M78" s="49"/>
      <c r="N78" s="49"/>
      <c r="O78" s="49"/>
    </row>
    <row r="79" spans="3:15" s="50" customFormat="1" x14ac:dyDescent="0.25">
      <c r="C79" s="49"/>
      <c r="D79" s="49"/>
      <c r="E79" s="49"/>
      <c r="F79" s="49"/>
      <c r="G79" s="52" t="s">
        <v>90</v>
      </c>
      <c r="H79" s="53"/>
      <c r="I79" s="53"/>
      <c r="J79" s="52" t="s">
        <v>74</v>
      </c>
      <c r="K79" s="49"/>
      <c r="L79" s="49"/>
      <c r="M79" s="49"/>
      <c r="N79" s="49"/>
      <c r="O79" s="49"/>
    </row>
    <row r="80" spans="3:15" s="50" customFormat="1" x14ac:dyDescent="0.25">
      <c r="C80" s="49"/>
      <c r="D80" s="49"/>
      <c r="E80" s="49"/>
      <c r="F80" s="49"/>
      <c r="G80" s="52" t="s">
        <v>91</v>
      </c>
      <c r="H80" s="53"/>
      <c r="I80" s="53"/>
      <c r="J80" s="52" t="s">
        <v>75</v>
      </c>
      <c r="K80" s="49"/>
      <c r="L80" s="49"/>
      <c r="M80" s="49"/>
      <c r="N80" s="49"/>
      <c r="O80" s="49"/>
    </row>
    <row r="81" spans="3:15" s="50" customFormat="1" x14ac:dyDescent="0.25">
      <c r="C81" s="49"/>
      <c r="D81" s="49"/>
      <c r="E81" s="49"/>
      <c r="F81" s="49"/>
      <c r="G81" s="52" t="s">
        <v>92</v>
      </c>
      <c r="H81" s="53"/>
      <c r="I81" s="53"/>
      <c r="J81" s="52" t="s">
        <v>76</v>
      </c>
      <c r="K81" s="49"/>
      <c r="L81" s="49"/>
      <c r="M81" s="49"/>
      <c r="N81" s="49"/>
      <c r="O81" s="49"/>
    </row>
    <row r="82" spans="3:15" s="50" customFormat="1" x14ac:dyDescent="0.25">
      <c r="C82" s="49"/>
      <c r="D82" s="49"/>
      <c r="E82" s="49"/>
      <c r="F82" s="49"/>
      <c r="G82" s="52" t="s">
        <v>93</v>
      </c>
      <c r="H82" s="53"/>
      <c r="I82" s="53"/>
      <c r="J82" s="52" t="s">
        <v>81</v>
      </c>
      <c r="K82" s="49"/>
      <c r="L82" s="49"/>
      <c r="M82" s="49"/>
      <c r="N82" s="49"/>
      <c r="O82" s="49"/>
    </row>
    <row r="83" spans="3:15" s="50" customFormat="1" x14ac:dyDescent="0.25">
      <c r="C83" s="49"/>
      <c r="D83" s="49"/>
      <c r="E83" s="49"/>
      <c r="F83" s="49"/>
      <c r="G83" s="52" t="s">
        <v>94</v>
      </c>
      <c r="H83" s="53"/>
      <c r="I83" s="53"/>
      <c r="J83" s="52" t="s">
        <v>77</v>
      </c>
      <c r="K83" s="49"/>
      <c r="L83" s="49"/>
      <c r="M83" s="49"/>
      <c r="N83" s="49"/>
      <c r="O83" s="49"/>
    </row>
    <row r="84" spans="3:15" x14ac:dyDescent="0.25">
      <c r="G84" s="52" t="s">
        <v>95</v>
      </c>
      <c r="H84" s="53"/>
      <c r="I84" s="53"/>
      <c r="J84" s="53"/>
      <c r="K84" s="49"/>
      <c r="L84" s="49"/>
    </row>
    <row r="85" spans="3:15" x14ac:dyDescent="0.25">
      <c r="G85" s="52" t="s">
        <v>96</v>
      </c>
      <c r="H85" s="53"/>
      <c r="I85" s="53"/>
      <c r="J85" s="53"/>
      <c r="K85" s="49"/>
      <c r="L85" s="49"/>
    </row>
    <row r="86" spans="3:15" x14ac:dyDescent="0.25">
      <c r="G86" s="52" t="s">
        <v>97</v>
      </c>
      <c r="H86" s="53"/>
      <c r="I86" s="53"/>
      <c r="J86" s="53"/>
      <c r="K86" s="49"/>
      <c r="L86" s="49"/>
    </row>
    <row r="87" spans="3:15" x14ac:dyDescent="0.25">
      <c r="G87" s="52" t="s">
        <v>98</v>
      </c>
      <c r="H87" s="53"/>
      <c r="I87" s="53"/>
      <c r="J87" s="53"/>
      <c r="K87" s="49"/>
      <c r="L87" s="49"/>
    </row>
    <row r="88" spans="3:15" x14ac:dyDescent="0.25">
      <c r="G88" s="52" t="s">
        <v>99</v>
      </c>
      <c r="H88" s="53"/>
      <c r="I88" s="53"/>
      <c r="J88" s="53"/>
      <c r="K88" s="49"/>
      <c r="L88" s="49"/>
    </row>
    <row r="89" spans="3:15" x14ac:dyDescent="0.25">
      <c r="G89" s="52" t="s">
        <v>100</v>
      </c>
      <c r="H89" s="53"/>
      <c r="I89" s="53"/>
      <c r="J89" s="53"/>
      <c r="K89" s="49"/>
      <c r="L89" s="49"/>
    </row>
    <row r="90" spans="3:15" x14ac:dyDescent="0.25">
      <c r="G90" s="52" t="s">
        <v>101</v>
      </c>
      <c r="H90" s="53"/>
      <c r="I90" s="53"/>
      <c r="J90" s="53"/>
      <c r="K90" s="49"/>
      <c r="L90" s="49"/>
    </row>
    <row r="91" spans="3:15" x14ac:dyDescent="0.25">
      <c r="G91" s="52" t="s">
        <v>102</v>
      </c>
      <c r="H91" s="53"/>
      <c r="I91" s="53"/>
      <c r="J91" s="53"/>
      <c r="K91" s="49"/>
      <c r="L91" s="49"/>
    </row>
    <row r="92" spans="3:15" x14ac:dyDescent="0.25">
      <c r="G92" s="52" t="s">
        <v>103</v>
      </c>
      <c r="H92" s="53"/>
      <c r="I92" s="53"/>
      <c r="J92" s="53"/>
      <c r="K92" s="49"/>
      <c r="L92" s="49"/>
    </row>
    <row r="93" spans="3:15" x14ac:dyDescent="0.25">
      <c r="G93" s="52" t="s">
        <v>104</v>
      </c>
      <c r="H93" s="53"/>
      <c r="I93" s="53"/>
      <c r="J93" s="53"/>
      <c r="K93" s="49"/>
      <c r="L93" s="49"/>
    </row>
    <row r="94" spans="3:15" x14ac:dyDescent="0.25">
      <c r="G94" s="52" t="s">
        <v>105</v>
      </c>
      <c r="H94" s="53"/>
      <c r="I94" s="53"/>
      <c r="J94" s="53"/>
    </row>
    <row r="95" spans="3:15" x14ac:dyDescent="0.25">
      <c r="G95" s="52" t="s">
        <v>106</v>
      </c>
      <c r="H95" s="53"/>
      <c r="I95" s="53"/>
      <c r="J95" s="53"/>
    </row>
    <row r="96" spans="3:15" x14ac:dyDescent="0.25">
      <c r="G96" s="52" t="s">
        <v>107</v>
      </c>
      <c r="H96" s="53"/>
      <c r="I96" s="53"/>
      <c r="J96" s="53"/>
    </row>
    <row r="97" spans="7:10" x14ac:dyDescent="0.25">
      <c r="G97" s="52" t="s">
        <v>108</v>
      </c>
      <c r="H97" s="53"/>
      <c r="I97" s="53"/>
      <c r="J97" s="53"/>
    </row>
    <row r="98" spans="7:10" x14ac:dyDescent="0.25">
      <c r="G98" s="52" t="s">
        <v>109</v>
      </c>
      <c r="H98" s="53"/>
      <c r="I98" s="53"/>
      <c r="J98" s="53"/>
    </row>
  </sheetData>
  <customSheetViews>
    <customSheetView guid="{E72066E1-2E2A-4698-9EFF-16A0125F33B6}" scale="80" fitToPage="1">
      <selection activeCell="J20" sqref="J20:K21"/>
      <pageMargins left="0.7" right="0.7" top="0.75" bottom="0.75" header="0.3" footer="0.3"/>
      <pageSetup paperSize="5" scale="74" fitToHeight="0" orientation="landscape" r:id="rId1"/>
    </customSheetView>
    <customSheetView guid="{34CE63CC-8C1B-460F-A260-1A12A31AF742}" scale="80" fitToPage="1">
      <selection activeCell="J20" sqref="J20:K21"/>
      <pageMargins left="0.7" right="0.7" top="0.75" bottom="0.75" header="0.3" footer="0.3"/>
      <pageSetup paperSize="5" scale="74" fitToHeight="0" orientation="landscape" r:id="rId2"/>
    </customSheetView>
  </customSheetViews>
  <mergeCells count="84">
    <mergeCell ref="B2:C4"/>
    <mergeCell ref="C5:D8"/>
    <mergeCell ref="E5:L5"/>
    <mergeCell ref="C16:O16"/>
    <mergeCell ref="C9:O9"/>
    <mergeCell ref="C10:O11"/>
    <mergeCell ref="C12:D12"/>
    <mergeCell ref="E12:H12"/>
    <mergeCell ref="I12:J12"/>
    <mergeCell ref="K12:O12"/>
    <mergeCell ref="C13:D13"/>
    <mergeCell ref="E13:O13"/>
    <mergeCell ref="C14:D14"/>
    <mergeCell ref="E14:O14"/>
    <mergeCell ref="M5:O5"/>
    <mergeCell ref="E6:L6"/>
    <mergeCell ref="M6:O6"/>
    <mergeCell ref="E7:L8"/>
    <mergeCell ref="M7:O7"/>
    <mergeCell ref="M8:O8"/>
    <mergeCell ref="P17:P18"/>
    <mergeCell ref="N17:O17"/>
    <mergeCell ref="N18:O19"/>
    <mergeCell ref="E19:F19"/>
    <mergeCell ref="C17:D17"/>
    <mergeCell ref="L17:M17"/>
    <mergeCell ref="L18:M19"/>
    <mergeCell ref="G18:K18"/>
    <mergeCell ref="G19:K19"/>
    <mergeCell ref="J17:K17"/>
    <mergeCell ref="H17:I17"/>
    <mergeCell ref="E17:G17"/>
    <mergeCell ref="H23:I24"/>
    <mergeCell ref="C15:O15"/>
    <mergeCell ref="E23:G23"/>
    <mergeCell ref="E24:G24"/>
    <mergeCell ref="C20:D22"/>
    <mergeCell ref="H20:I22"/>
    <mergeCell ref="L20:O20"/>
    <mergeCell ref="J20:K22"/>
    <mergeCell ref="E20:G22"/>
    <mergeCell ref="N23:O24"/>
    <mergeCell ref="C23:D23"/>
    <mergeCell ref="C24:D24"/>
    <mergeCell ref="J23:K24"/>
    <mergeCell ref="L23:M24"/>
    <mergeCell ref="C18:D19"/>
    <mergeCell ref="E18:F18"/>
    <mergeCell ref="C45:O45"/>
    <mergeCell ref="C26:O26"/>
    <mergeCell ref="C27:I43"/>
    <mergeCell ref="J27:O27"/>
    <mergeCell ref="J43:O43"/>
    <mergeCell ref="J42:O42"/>
    <mergeCell ref="P27:P28"/>
    <mergeCell ref="J28:O33"/>
    <mergeCell ref="J34:O34"/>
    <mergeCell ref="J35:O40"/>
    <mergeCell ref="J41:O41"/>
    <mergeCell ref="C52:O52"/>
    <mergeCell ref="C53:F53"/>
    <mergeCell ref="G53:J53"/>
    <mergeCell ref="K53:O53"/>
    <mergeCell ref="C54:F54"/>
    <mergeCell ref="G54:J54"/>
    <mergeCell ref="K54:O54"/>
    <mergeCell ref="C55:F55"/>
    <mergeCell ref="G55:J55"/>
    <mergeCell ref="K55:O55"/>
    <mergeCell ref="C56:F56"/>
    <mergeCell ref="G56:J56"/>
    <mergeCell ref="K56:O56"/>
    <mergeCell ref="C57:F57"/>
    <mergeCell ref="G57:J57"/>
    <mergeCell ref="K57:O57"/>
    <mergeCell ref="C58:F58"/>
    <mergeCell ref="G58:J58"/>
    <mergeCell ref="K58:O58"/>
    <mergeCell ref="C59:F59"/>
    <mergeCell ref="G59:J59"/>
    <mergeCell ref="K59:O59"/>
    <mergeCell ref="C60:F60"/>
    <mergeCell ref="G60:J60"/>
    <mergeCell ref="K60:O60"/>
  </mergeCells>
  <dataValidations count="5">
    <dataValidation type="list" allowBlank="1" showInputMessage="1" showErrorMessage="1" sqref="E20:G22" xr:uid="{00000000-0002-0000-0200-000000000000}">
      <formula1>$J$75:$J$76</formula1>
    </dataValidation>
    <dataValidation type="list" allowBlank="1" showInputMessage="1" showErrorMessage="1" sqref="J20:K22" xr:uid="{00000000-0002-0000-0200-000001000000}">
      <formula1>$J$77:$J$83</formula1>
    </dataValidation>
    <dataValidation type="list" allowBlank="1" showInputMessage="1" showErrorMessage="1" sqref="J17:K17" xr:uid="{00000000-0002-0000-0200-000002000000}">
      <formula1>$J$72:$J$74</formula1>
    </dataValidation>
    <dataValidation type="list" allowBlank="1" showInputMessage="1" showErrorMessage="1" sqref="E12:H12" xr:uid="{00000000-0002-0000-0200-000003000000}">
      <formula1>$G$72:$G$75</formula1>
    </dataValidation>
    <dataValidation type="list" allowBlank="1" showInputMessage="1" showErrorMessage="1" sqref="E13:O13" xr:uid="{00000000-0002-0000-0200-000004000000}">
      <formula1>$G$76:$G$98</formula1>
    </dataValidation>
  </dataValidations>
  <hyperlinks>
    <hyperlink ref="B2:C4" location="'MATRIZ DE INDICADORES'!A1" display="    REGRESAR" xr:uid="{00000000-0004-0000-0200-000000000000}"/>
  </hyperlinks>
  <pageMargins left="0.7" right="0.7" top="0.75" bottom="0.75" header="0.3" footer="0.3"/>
  <pageSetup paperSize="5" scale="74" fitToHeight="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377857" r:id="rId6" name="Option Button 1">
              <controlPr defaultSize="0" autoFill="0" autoLine="0" autoPict="0" macro="[0]!PORCENTAJE">
                <anchor moveWithCells="1">
                  <from>
                    <xdr:col>5</xdr:col>
                    <xdr:colOff>30480</xdr:colOff>
                    <xdr:row>16</xdr:row>
                    <xdr:rowOff>144780</xdr:rowOff>
                  </from>
                  <to>
                    <xdr:col>5</xdr:col>
                    <xdr:colOff>899160</xdr:colOff>
                    <xdr:row>16</xdr:row>
                    <xdr:rowOff>335280</xdr:rowOff>
                  </to>
                </anchor>
              </controlPr>
            </control>
          </mc:Choice>
        </mc:AlternateContent>
        <mc:AlternateContent xmlns:mc="http://schemas.openxmlformats.org/markup-compatibility/2006">
          <mc:Choice Requires="x14">
            <control shapeId="377858" r:id="rId7" name="Option Button 2">
              <controlPr defaultSize="0" autoFill="0" autoLine="0" autoPict="0" macro="[0]!RELATIVO">
                <anchor moveWithCells="1">
                  <from>
                    <xdr:col>4</xdr:col>
                    <xdr:colOff>175260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77860" r:id="rId8" name="Option Button 4">
              <controlPr defaultSize="0" autoFill="0" autoLine="0" autoPict="0" macro="[0]!RELATIVO">
                <anchor moveWithCells="1">
                  <from>
                    <xdr:col>5</xdr:col>
                    <xdr:colOff>899160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5000000}">
          <x14:formula1>
            <xm:f>ITEM!$A$1:$A$4</xm:f>
          </x14:formula1>
          <xm:sqref>J23 N23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94">
    <tabColor rgb="FFEDE394"/>
    <pageSetUpPr fitToPage="1"/>
  </sheetPr>
  <dimension ref="A1:AB95"/>
  <sheetViews>
    <sheetView zoomScale="70" zoomScaleNormal="70" workbookViewId="0">
      <selection activeCell="J35" sqref="J35:O38"/>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10.554687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10" t="s">
        <v>31</v>
      </c>
      <c r="C2" s="310"/>
      <c r="D2" s="5"/>
      <c r="E2" s="5"/>
      <c r="F2" s="5"/>
      <c r="G2" s="5"/>
      <c r="H2" s="5"/>
      <c r="I2" s="5"/>
      <c r="J2" s="5"/>
      <c r="K2" s="5"/>
      <c r="L2" s="5"/>
      <c r="M2" s="5"/>
      <c r="N2" s="5"/>
      <c r="O2" s="5"/>
      <c r="P2" s="8"/>
    </row>
    <row r="3" spans="2:16" s="11" customFormat="1" ht="15.75" customHeight="1" x14ac:dyDescent="0.3">
      <c r="B3" s="310"/>
      <c r="C3" s="310"/>
      <c r="D3" s="5"/>
      <c r="E3" s="5"/>
      <c r="F3" s="5"/>
      <c r="G3" s="5"/>
      <c r="H3" s="5"/>
      <c r="I3" s="5"/>
      <c r="J3" s="5"/>
      <c r="K3" s="5"/>
      <c r="L3" s="5"/>
      <c r="M3" s="5"/>
      <c r="N3" s="5"/>
      <c r="O3" s="5"/>
      <c r="P3" s="8"/>
    </row>
    <row r="4" spans="2:16" s="11" customFormat="1" ht="15" customHeight="1" x14ac:dyDescent="0.3">
      <c r="B4" s="310"/>
      <c r="C4" s="310"/>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30" t="s">
        <v>43</v>
      </c>
      <c r="N5" s="130"/>
      <c r="O5" s="131"/>
      <c r="P5" s="8"/>
    </row>
    <row r="6" spans="2:16" s="11" customFormat="1" ht="15.75" customHeight="1" x14ac:dyDescent="0.3">
      <c r="B6" s="8"/>
      <c r="C6" s="189"/>
      <c r="D6" s="190"/>
      <c r="E6" s="193" t="s">
        <v>170</v>
      </c>
      <c r="F6" s="130"/>
      <c r="G6" s="130"/>
      <c r="H6" s="130"/>
      <c r="I6" s="130"/>
      <c r="J6" s="130"/>
      <c r="K6" s="130"/>
      <c r="L6" s="131"/>
      <c r="M6" s="130" t="s">
        <v>284</v>
      </c>
      <c r="N6" s="130"/>
      <c r="O6" s="131"/>
      <c r="P6" s="8"/>
    </row>
    <row r="7" spans="2:16" s="11" customFormat="1" ht="15.75" customHeight="1" x14ac:dyDescent="0.3">
      <c r="B7" s="8"/>
      <c r="C7" s="189"/>
      <c r="D7" s="190"/>
      <c r="E7" s="195" t="s">
        <v>274</v>
      </c>
      <c r="F7" s="196"/>
      <c r="G7" s="196"/>
      <c r="H7" s="196"/>
      <c r="I7" s="196"/>
      <c r="J7" s="196"/>
      <c r="K7" s="196"/>
      <c r="L7" s="197"/>
      <c r="M7" s="130" t="s">
        <v>285</v>
      </c>
      <c r="N7" s="130"/>
      <c r="O7" s="131"/>
      <c r="P7" s="8"/>
    </row>
    <row r="8" spans="2:16" s="11" customFormat="1" ht="15.75" customHeight="1" x14ac:dyDescent="0.3">
      <c r="B8" s="8"/>
      <c r="C8" s="191"/>
      <c r="D8" s="192"/>
      <c r="E8" s="198"/>
      <c r="F8" s="199"/>
      <c r="G8" s="199"/>
      <c r="H8" s="199"/>
      <c r="I8" s="199"/>
      <c r="J8" s="199"/>
      <c r="K8" s="199"/>
      <c r="L8" s="200"/>
      <c r="M8" s="130" t="s">
        <v>190</v>
      </c>
      <c r="N8" s="130"/>
      <c r="O8" s="131"/>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309" t="s">
        <v>84</v>
      </c>
      <c r="F12" s="309"/>
      <c r="G12" s="309"/>
      <c r="H12" s="309"/>
      <c r="I12" s="235" t="s">
        <v>0</v>
      </c>
      <c r="J12" s="235"/>
      <c r="K12" s="298" t="s">
        <v>145</v>
      </c>
      <c r="L12" s="298"/>
      <c r="M12" s="298"/>
      <c r="N12" s="298"/>
      <c r="O12" s="298"/>
      <c r="P12" s="8"/>
    </row>
    <row r="13" spans="2:16" s="11" customFormat="1" x14ac:dyDescent="0.3">
      <c r="B13" s="8"/>
      <c r="C13" s="176" t="s">
        <v>29</v>
      </c>
      <c r="D13" s="176"/>
      <c r="E13" s="184" t="s">
        <v>95</v>
      </c>
      <c r="F13" s="299"/>
      <c r="G13" s="299"/>
      <c r="H13" s="299"/>
      <c r="I13" s="299"/>
      <c r="J13" s="299"/>
      <c r="K13" s="299"/>
      <c r="L13" s="299"/>
      <c r="M13" s="299"/>
      <c r="N13" s="299"/>
      <c r="O13" s="299"/>
      <c r="P13" s="8"/>
    </row>
    <row r="14" spans="2:16" s="11" customFormat="1" x14ac:dyDescent="0.3">
      <c r="B14" s="8"/>
      <c r="C14" s="176" t="s">
        <v>19</v>
      </c>
      <c r="D14" s="176"/>
      <c r="E14" s="184" t="s">
        <v>137</v>
      </c>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t="s">
        <v>65</v>
      </c>
      <c r="K17" s="179"/>
      <c r="L17" s="176" t="s">
        <v>26</v>
      </c>
      <c r="M17" s="176"/>
      <c r="N17" s="308">
        <v>0.9</v>
      </c>
      <c r="O17" s="308"/>
      <c r="P17" s="263"/>
    </row>
    <row r="18" spans="2:16" s="11" customFormat="1" x14ac:dyDescent="0.3">
      <c r="B18" s="8"/>
      <c r="C18" s="176" t="s">
        <v>2</v>
      </c>
      <c r="D18" s="176"/>
      <c r="E18" s="176" t="s">
        <v>22</v>
      </c>
      <c r="F18" s="176"/>
      <c r="G18" s="178" t="s">
        <v>111</v>
      </c>
      <c r="H18" s="307"/>
      <c r="I18" s="307"/>
      <c r="J18" s="307"/>
      <c r="K18" s="179"/>
      <c r="L18" s="210" t="s">
        <v>64</v>
      </c>
      <c r="M18" s="211"/>
      <c r="N18" s="292" t="s">
        <v>110</v>
      </c>
      <c r="O18" s="293"/>
      <c r="P18" s="263"/>
    </row>
    <row r="19" spans="2:16" s="11" customFormat="1" ht="15.75" customHeight="1" x14ac:dyDescent="0.3">
      <c r="B19" s="8"/>
      <c r="C19" s="176"/>
      <c r="D19" s="176"/>
      <c r="E19" s="176" t="s">
        <v>23</v>
      </c>
      <c r="F19" s="176"/>
      <c r="G19" s="288" t="s">
        <v>112</v>
      </c>
      <c r="H19" s="289"/>
      <c r="I19" s="289"/>
      <c r="J19" s="289"/>
      <c r="K19" s="290"/>
      <c r="L19" s="212"/>
      <c r="M19" s="213"/>
      <c r="N19" s="294"/>
      <c r="O19" s="295"/>
      <c r="P19" s="8"/>
    </row>
    <row r="20" spans="2:16" s="11" customFormat="1" ht="15.75" customHeight="1" x14ac:dyDescent="0.3">
      <c r="B20" s="8"/>
      <c r="C20" s="210" t="s">
        <v>54</v>
      </c>
      <c r="D20" s="211"/>
      <c r="E20" s="204" t="s">
        <v>70</v>
      </c>
      <c r="F20" s="205"/>
      <c r="G20" s="206"/>
      <c r="H20" s="221" t="s">
        <v>60</v>
      </c>
      <c r="I20" s="222"/>
      <c r="J20" s="204" t="s">
        <v>77</v>
      </c>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t="s">
        <v>113</v>
      </c>
      <c r="M22" s="35" t="s">
        <v>158</v>
      </c>
      <c r="N22" s="36" t="s">
        <v>159</v>
      </c>
      <c r="O22" s="37" t="s">
        <v>267</v>
      </c>
      <c r="P22" s="8"/>
    </row>
    <row r="23" spans="2:16" s="11" customFormat="1" ht="26.25" customHeight="1" x14ac:dyDescent="0.3">
      <c r="B23" s="8"/>
      <c r="C23" s="176" t="s">
        <v>78</v>
      </c>
      <c r="D23" s="176"/>
      <c r="E23" s="194" t="s">
        <v>123</v>
      </c>
      <c r="F23" s="194"/>
      <c r="G23" s="194"/>
      <c r="H23" s="284" t="s">
        <v>3</v>
      </c>
      <c r="I23" s="222"/>
      <c r="J23" s="218" t="s">
        <v>13</v>
      </c>
      <c r="K23" s="218"/>
      <c r="L23" s="176" t="s">
        <v>15</v>
      </c>
      <c r="M23" s="176"/>
      <c r="N23" s="218" t="s">
        <v>13</v>
      </c>
      <c r="O23" s="218"/>
      <c r="P23" s="8"/>
    </row>
    <row r="24" spans="2:16" s="11" customFormat="1" ht="26.25" customHeight="1" x14ac:dyDescent="0.3">
      <c r="B24" s="8"/>
      <c r="C24" s="176" t="s">
        <v>79</v>
      </c>
      <c r="D24" s="176"/>
      <c r="E24" s="194" t="s">
        <v>124</v>
      </c>
      <c r="F24" s="194"/>
      <c r="G24" s="194"/>
      <c r="H24" s="285"/>
      <c r="I24" s="226"/>
      <c r="J24" s="218"/>
      <c r="K24" s="218"/>
      <c r="L24" s="176"/>
      <c r="M24" s="176"/>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ht="44.4" customHeight="1" x14ac:dyDescent="0.3">
      <c r="B28" s="8"/>
      <c r="C28" s="277"/>
      <c r="D28" s="277"/>
      <c r="E28" s="277"/>
      <c r="F28" s="277"/>
      <c r="G28" s="277"/>
      <c r="H28" s="277"/>
      <c r="I28" s="278"/>
      <c r="J28" s="300" t="s">
        <v>293</v>
      </c>
      <c r="K28" s="301"/>
      <c r="L28" s="301"/>
      <c r="M28" s="301"/>
      <c r="N28" s="301"/>
      <c r="O28" s="301"/>
      <c r="P28" s="263"/>
    </row>
    <row r="29" spans="2:16" s="11" customFormat="1" ht="35.4" customHeight="1" x14ac:dyDescent="0.3">
      <c r="B29" s="8"/>
      <c r="C29" s="277"/>
      <c r="D29" s="277"/>
      <c r="E29" s="277"/>
      <c r="F29" s="277"/>
      <c r="G29" s="277"/>
      <c r="H29" s="277"/>
      <c r="I29" s="278"/>
      <c r="J29" s="302"/>
      <c r="K29" s="303"/>
      <c r="L29" s="303"/>
      <c r="M29" s="303"/>
      <c r="N29" s="303"/>
      <c r="O29" s="303"/>
      <c r="P29" s="8"/>
    </row>
    <row r="30" spans="2:16" s="11" customFormat="1" ht="39" customHeight="1" x14ac:dyDescent="0.3">
      <c r="B30" s="8"/>
      <c r="C30" s="277"/>
      <c r="D30" s="277"/>
      <c r="E30" s="277"/>
      <c r="F30" s="277"/>
      <c r="G30" s="277"/>
      <c r="H30" s="277"/>
      <c r="I30" s="278"/>
      <c r="J30" s="302"/>
      <c r="K30" s="303"/>
      <c r="L30" s="303"/>
      <c r="M30" s="303"/>
      <c r="N30" s="303"/>
      <c r="O30" s="303"/>
      <c r="P30" s="8"/>
    </row>
    <row r="31" spans="2:16" s="11" customFormat="1" ht="34.799999999999997" customHeight="1" x14ac:dyDescent="0.3">
      <c r="B31" s="8"/>
      <c r="C31" s="277"/>
      <c r="D31" s="277"/>
      <c r="E31" s="277"/>
      <c r="F31" s="277"/>
      <c r="G31" s="277"/>
      <c r="H31" s="277"/>
      <c r="I31" s="278"/>
      <c r="J31" s="302"/>
      <c r="K31" s="303"/>
      <c r="L31" s="303"/>
      <c r="M31" s="303"/>
      <c r="N31" s="303"/>
      <c r="O31" s="303"/>
      <c r="P31" s="8"/>
    </row>
    <row r="32" spans="2:16" s="11" customFormat="1" ht="31.8" customHeight="1" x14ac:dyDescent="0.3">
      <c r="B32" s="8"/>
      <c r="C32" s="277"/>
      <c r="D32" s="277"/>
      <c r="E32" s="277"/>
      <c r="F32" s="277"/>
      <c r="G32" s="277"/>
      <c r="H32" s="277"/>
      <c r="I32" s="278"/>
      <c r="J32" s="302"/>
      <c r="K32" s="303"/>
      <c r="L32" s="303"/>
      <c r="M32" s="303"/>
      <c r="N32" s="303"/>
      <c r="O32" s="303"/>
      <c r="P32" s="8"/>
    </row>
    <row r="33" spans="2:16" s="11" customFormat="1" ht="19.5" customHeight="1" x14ac:dyDescent="0.3">
      <c r="B33" s="8"/>
      <c r="C33" s="277"/>
      <c r="D33" s="277"/>
      <c r="E33" s="277"/>
      <c r="F33" s="277"/>
      <c r="G33" s="277"/>
      <c r="H33" s="277"/>
      <c r="I33" s="278"/>
      <c r="J33" s="304"/>
      <c r="K33" s="305"/>
      <c r="L33" s="305"/>
      <c r="M33" s="305"/>
      <c r="N33" s="305"/>
      <c r="O33" s="305"/>
      <c r="P33" s="8"/>
    </row>
    <row r="34" spans="2:16" s="11" customFormat="1" ht="15.75" customHeight="1" x14ac:dyDescent="0.3">
      <c r="B34" s="8"/>
      <c r="C34" s="277"/>
      <c r="D34" s="277"/>
      <c r="E34" s="277"/>
      <c r="F34" s="277"/>
      <c r="G34" s="277"/>
      <c r="H34" s="277"/>
      <c r="I34" s="278"/>
      <c r="J34" s="270" t="s">
        <v>32</v>
      </c>
      <c r="K34" s="271"/>
      <c r="L34" s="271"/>
      <c r="M34" s="271"/>
      <c r="N34" s="271"/>
      <c r="O34" s="271"/>
      <c r="P34" s="8"/>
    </row>
    <row r="35" spans="2:16" s="11" customFormat="1" ht="23.25" customHeight="1" x14ac:dyDescent="0.3">
      <c r="B35" s="8"/>
      <c r="C35" s="277"/>
      <c r="D35" s="277"/>
      <c r="E35" s="277"/>
      <c r="F35" s="277"/>
      <c r="G35" s="277"/>
      <c r="H35" s="277"/>
      <c r="I35" s="278"/>
      <c r="J35" s="306" t="s">
        <v>292</v>
      </c>
      <c r="K35" s="301"/>
      <c r="L35" s="301"/>
      <c r="M35" s="301"/>
      <c r="N35" s="301"/>
      <c r="O35" s="301"/>
      <c r="P35" s="8"/>
    </row>
    <row r="36" spans="2:16" s="11" customFormat="1" ht="23.25" customHeight="1" x14ac:dyDescent="0.3">
      <c r="B36" s="8"/>
      <c r="C36" s="277"/>
      <c r="D36" s="277"/>
      <c r="E36" s="277"/>
      <c r="F36" s="277"/>
      <c r="G36" s="277"/>
      <c r="H36" s="277"/>
      <c r="I36" s="278"/>
      <c r="J36" s="302"/>
      <c r="K36" s="303"/>
      <c r="L36" s="303"/>
      <c r="M36" s="303"/>
      <c r="N36" s="303"/>
      <c r="O36" s="303"/>
      <c r="P36" s="8"/>
    </row>
    <row r="37" spans="2:16" s="11" customFormat="1" ht="23.25" customHeight="1" x14ac:dyDescent="0.3">
      <c r="B37" s="8"/>
      <c r="C37" s="277"/>
      <c r="D37" s="277"/>
      <c r="E37" s="277"/>
      <c r="F37" s="277"/>
      <c r="G37" s="277"/>
      <c r="H37" s="277"/>
      <c r="I37" s="278"/>
      <c r="J37" s="302"/>
      <c r="K37" s="303"/>
      <c r="L37" s="303"/>
      <c r="M37" s="303"/>
      <c r="N37" s="303"/>
      <c r="O37" s="303"/>
      <c r="P37" s="8"/>
    </row>
    <row r="38" spans="2:16" s="11" customFormat="1" ht="23.25" customHeight="1" x14ac:dyDescent="0.3">
      <c r="B38" s="8"/>
      <c r="C38" s="277"/>
      <c r="D38" s="277"/>
      <c r="E38" s="277"/>
      <c r="F38" s="277"/>
      <c r="G38" s="277"/>
      <c r="H38" s="277"/>
      <c r="I38" s="278"/>
      <c r="J38" s="304"/>
      <c r="K38" s="305"/>
      <c r="L38" s="305"/>
      <c r="M38" s="305"/>
      <c r="N38" s="305"/>
      <c r="O38" s="305"/>
      <c r="P38" s="8"/>
    </row>
    <row r="39" spans="2:16" s="11" customFormat="1" ht="15.75" customHeight="1" x14ac:dyDescent="0.3">
      <c r="B39" s="8"/>
      <c r="C39" s="277"/>
      <c r="D39" s="277"/>
      <c r="E39" s="277"/>
      <c r="F39" s="277"/>
      <c r="G39" s="277"/>
      <c r="H39" s="277"/>
      <c r="I39" s="278"/>
      <c r="J39" s="270" t="s">
        <v>5</v>
      </c>
      <c r="K39" s="271"/>
      <c r="L39" s="271"/>
      <c r="M39" s="271"/>
      <c r="N39" s="271"/>
      <c r="O39" s="271"/>
      <c r="P39" s="8"/>
    </row>
    <row r="40" spans="2:16" s="11" customFormat="1" ht="15.75" customHeight="1" x14ac:dyDescent="0.3">
      <c r="B40" s="8"/>
      <c r="C40" s="277"/>
      <c r="D40" s="277"/>
      <c r="E40" s="277"/>
      <c r="F40" s="277"/>
      <c r="G40" s="277"/>
      <c r="H40" s="277"/>
      <c r="I40" s="278"/>
      <c r="J40" s="282" t="str">
        <f>E14</f>
        <v>Dirección de Interacción Universitaria</v>
      </c>
      <c r="K40" s="283"/>
      <c r="L40" s="283"/>
      <c r="M40" s="283"/>
      <c r="N40" s="283"/>
      <c r="O40" s="283"/>
      <c r="P40" s="8"/>
    </row>
    <row r="41" spans="2:16" s="11" customFormat="1" ht="16.5" customHeight="1" x14ac:dyDescent="0.3">
      <c r="B41" s="8"/>
      <c r="C41" s="277"/>
      <c r="D41" s="277"/>
      <c r="E41" s="277"/>
      <c r="F41" s="277"/>
      <c r="G41" s="277"/>
      <c r="H41" s="277"/>
      <c r="I41" s="278"/>
      <c r="J41" s="281"/>
      <c r="K41" s="265"/>
      <c r="L41" s="265"/>
      <c r="M41" s="265"/>
      <c r="N41" s="265"/>
      <c r="O41" s="265"/>
      <c r="P41" s="8"/>
    </row>
    <row r="42" spans="2:16" s="11" customFormat="1" ht="16.5" customHeight="1" x14ac:dyDescent="0.3">
      <c r="B42" s="8"/>
      <c r="C42" s="6"/>
      <c r="D42" s="6"/>
      <c r="E42" s="6"/>
      <c r="F42" s="6"/>
      <c r="G42" s="6"/>
      <c r="H42" s="6"/>
      <c r="I42" s="6"/>
      <c r="J42" s="6"/>
      <c r="K42" s="6"/>
      <c r="L42" s="6"/>
      <c r="M42" s="6"/>
      <c r="N42" s="6"/>
      <c r="O42" s="6"/>
      <c r="P42" s="8"/>
    </row>
    <row r="43" spans="2:16" s="14" customFormat="1" ht="15" customHeight="1" x14ac:dyDescent="0.3">
      <c r="B43" s="13"/>
      <c r="C43" s="272" t="s">
        <v>7</v>
      </c>
      <c r="D43" s="273"/>
      <c r="E43" s="273"/>
      <c r="F43" s="273"/>
      <c r="G43" s="273"/>
      <c r="H43" s="273"/>
      <c r="I43" s="273"/>
      <c r="J43" s="273"/>
      <c r="K43" s="273"/>
      <c r="L43" s="273"/>
      <c r="M43" s="273"/>
      <c r="N43" s="273"/>
      <c r="O43" s="274"/>
      <c r="P43" s="13"/>
    </row>
    <row r="44" spans="2:16" s="14" customFormat="1" x14ac:dyDescent="0.3">
      <c r="B44" s="13"/>
      <c r="C44" s="45" t="s">
        <v>6</v>
      </c>
      <c r="D44" s="2" t="str">
        <f ca="1">IF(J23="MENSUAL","ENERO",IF(J23="TRIMESTRAL","MARZO",IF(J23="SEMESTRAL","JUNIO",IF(J23="ANUAL",YEAR(TODAY()),""))))</f>
        <v>JUNIO</v>
      </c>
      <c r="E44" s="2" t="str">
        <f>IF(J23="MENSUAL","FEBRERO",IF(J23="TRIMESTRAL","JUNIO",IF(J23="SEMESTRAL","DICIEMBRE","")))</f>
        <v>DICIEMBRE</v>
      </c>
      <c r="F44" s="2" t="str">
        <f>IF(J23="MENSUAL","MARZO",IF(J23="TRIMESTRAL","SEPTIEMBRE",""))</f>
        <v/>
      </c>
      <c r="G44" s="2" t="str">
        <f>IF(J23="MENSUAL","ABRIL",IF(J23="TRIMESTRAL","DICIEMBRE",""))</f>
        <v/>
      </c>
      <c r="H44" s="2" t="str">
        <f>IF(J23="MENSUAL","MAYO","")</f>
        <v/>
      </c>
      <c r="I44" s="2" t="str">
        <f>IF(J23="MENSUAL","JUNIO","")</f>
        <v/>
      </c>
      <c r="J44" s="2" t="str">
        <f>IF(J23="MENSUAL","JULIO","")</f>
        <v/>
      </c>
      <c r="K44" s="2" t="str">
        <f>IF(J23="MENSUAL","AGOSTO","")</f>
        <v/>
      </c>
      <c r="L44" s="2" t="str">
        <f>IF(J23="MENSUAL","SEPTIEMBRE","")</f>
        <v/>
      </c>
      <c r="M44" s="2" t="str">
        <f>IF(J23="MENSUAL","OCTUBRE","")</f>
        <v/>
      </c>
      <c r="N44" s="2" t="str">
        <f>IF(J23="MENSUAL","NOVIEMBRE","")</f>
        <v/>
      </c>
      <c r="O44" s="2" t="str">
        <f>IF(J23="MENSUAL","DICIEMBRE","")</f>
        <v/>
      </c>
      <c r="P44" s="13"/>
    </row>
    <row r="45" spans="2:16" s="14" customFormat="1" ht="54" customHeight="1" x14ac:dyDescent="0.3">
      <c r="B45" s="13"/>
      <c r="C45" s="54" t="str">
        <f>G18</f>
        <v>(# Evaluaciones Calificadas ≥ 4) * 100</v>
      </c>
      <c r="D45" s="102">
        <v>25</v>
      </c>
      <c r="E45" s="102"/>
      <c r="F45" s="2"/>
      <c r="G45" s="2"/>
      <c r="H45" s="2"/>
      <c r="I45" s="2"/>
      <c r="J45" s="2"/>
      <c r="K45" s="2"/>
      <c r="L45" s="2"/>
      <c r="M45" s="2"/>
      <c r="N45" s="2"/>
      <c r="O45" s="2"/>
      <c r="P45" s="13"/>
    </row>
    <row r="46" spans="2:16" s="14" customFormat="1" ht="47.25" customHeight="1" x14ac:dyDescent="0.3">
      <c r="B46" s="13"/>
      <c r="C46" s="54" t="str">
        <f>G19</f>
        <v># Total Evaluaciones</v>
      </c>
      <c r="D46" s="102">
        <v>25</v>
      </c>
      <c r="E46" s="102"/>
      <c r="F46" s="2"/>
      <c r="G46" s="2"/>
      <c r="H46" s="2"/>
      <c r="I46" s="2"/>
      <c r="J46" s="2"/>
      <c r="K46" s="2"/>
      <c r="L46" s="2"/>
      <c r="M46" s="2"/>
      <c r="N46" s="2"/>
      <c r="O46" s="2"/>
      <c r="P46" s="15"/>
    </row>
    <row r="47" spans="2:16" s="14" customFormat="1" x14ac:dyDescent="0.3">
      <c r="B47" s="13"/>
      <c r="C47" s="3" t="s">
        <v>8</v>
      </c>
      <c r="D47" s="113">
        <f>IFERROR(IF($E$17=1,D45/D46,IF($E$17=2,D45,"")),"")</f>
        <v>1</v>
      </c>
      <c r="E47" s="113" t="str">
        <f t="shared" ref="E47:O47" si="0">IFERROR(IF($E$17=1,E45/E46,IF($E$17=2,E45,"")),"")</f>
        <v/>
      </c>
      <c r="F47" s="51"/>
      <c r="G47" s="51" t="str">
        <f t="shared" si="0"/>
        <v/>
      </c>
      <c r="H47" s="51" t="str">
        <f t="shared" si="0"/>
        <v/>
      </c>
      <c r="I47" s="51" t="str">
        <f t="shared" si="0"/>
        <v/>
      </c>
      <c r="J47" s="51" t="str">
        <f t="shared" si="0"/>
        <v/>
      </c>
      <c r="K47" s="51" t="str">
        <f t="shared" si="0"/>
        <v/>
      </c>
      <c r="L47" s="51" t="str">
        <f t="shared" si="0"/>
        <v/>
      </c>
      <c r="M47" s="51" t="str">
        <f t="shared" si="0"/>
        <v/>
      </c>
      <c r="N47" s="51" t="str">
        <f t="shared" si="0"/>
        <v/>
      </c>
      <c r="O47" s="51" t="str">
        <f t="shared" si="0"/>
        <v/>
      </c>
      <c r="P47" s="103">
        <f>+AVERAGE(D47:E47)</f>
        <v>1</v>
      </c>
    </row>
    <row r="48" spans="2:16" s="14" customFormat="1" x14ac:dyDescent="0.3">
      <c r="B48" s="13"/>
      <c r="C48" s="4" t="s">
        <v>20</v>
      </c>
      <c r="D48"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v>
      </c>
      <c r="E48" s="51">
        <f>IF(AND(N23="ANUAL",J23="MENSUAL"),N17/12+D48,IF(AND(N23="ANUAL",J23="TRIMESTRAL"),N17/4+D48,IF(AND(N23="ANUAL",J23="SEMESTRAL"),N17/2+D48,IF(AND(N23="SEMESTRAL",J23="MENSUAL"),N17/6+D48,IF(AND(N23="SEMESTRAL",J23="TRIMESTRAL"),N17/2+D48,IF(AND(N23="SEMESTRAL",J23="SEMESTRAL"),N17,IF(AND(N23="TRIMESTRAL",J23="MENSUAL"),N17/3+D48,IF(AND(N23="TRIMESTRAL",J23="TRIMESTRAL"),N17,IF(AND(N23="MENSUAL",J23="MENSUAL"),N17,"")))))))))</f>
        <v>0.9</v>
      </c>
      <c r="F48" s="51" t="str">
        <f>IF(AND(N23="ANUAL",J23="MENSUAL"),N17/12+E48,IF(AND(N23="ANUAL",J23="TRIMESTRAL"),N17/4+E48,IF(AND(N23="SEMESTRAL",J23="MENSUAL"),N17/6+E48,IF(AND(N23="SEMESTRAL",J23="TRIMESTRAL"),N17/2,IF(AND(N23="TRIMESTRAL",J23="MENSUAL"),N17/3+E48,IF(AND(N23="TRIMESTRAL",J23="TRIMESTRAL"),N17,IF(AND(N23="MENSUAL",J23="MENSUAL"),N17,"")))))))</f>
        <v/>
      </c>
      <c r="G48" s="51" t="str">
        <f>IF(AND(N23="ANUAL",J23="MENSUAL"),N17/12+F48,IF(AND(N23="ANUAL",J23="TRIMESTRAL"),N17/4+F48,IF(AND(N23="SEMESTRAL",J23="MENSUAL"),N17/6+F48,IF(AND(N23="SEMESTRAL",J23="TRIMESTRAL"),N17/2+F48,IF(AND(N23="TRIMESTRAL",J23="MENSUAL"),N17/3,IF(AND(N23="TRIMESTRAL",J23="TRIMESTRAL"),N17,IF(AND(N23="MENSUAL",J23="MENSUAL"),N17,"")))))))</f>
        <v/>
      </c>
      <c r="H48" s="51" t="str">
        <f>IF(AND($N$23="ANUAL",$J$23="MENSUAL"),$N$17/12+G48,IF(AND(N23="SEMESTRAL",J23="MENSUAL"),N17/6+G48,IF(AND(N23="TRIMESTRAL",J23="MENSUAL"),N17/3+G48,IF(AND(N23="MENSUAL",J23="MENSUAL"),N17,""))))</f>
        <v/>
      </c>
      <c r="I48" s="51" t="str">
        <f>IF(AND($N$23="ANUAL",$J$23="MENSUAL"),$N$17/12+H48,IF(AND(N23="SEMESTRAL",J23="MENSUAL"),N17/6+H48,IF(AND(N23="TRIMESTRAL",J23="MENSUAL"),N17/3+H48,IF(AND(N23="MENSUAL",J23="MENSUAL"),N17,""))))</f>
        <v/>
      </c>
      <c r="J48" s="51" t="str">
        <f>IF(AND($N$23="ANUAL",$J$23="MENSUAL"),$N$17/12+I48,IF(AND(N23="SEMESTRAL",J23="MENSUAL"),N17/6,IF(AND(N23="TRIMESTRAL",J23="MENSUAL"),N17/3,IF(AND(N23="MENSUAL",J23="MENSUAL"),N17,""))))</f>
        <v/>
      </c>
      <c r="K48" s="51" t="str">
        <f>IF(AND($N$23="ANUAL",$J$23="MENSUAL"),$N$17/12+J48,IF(AND(N23="SEMESTRAL",J23="MENSUAL"),N17/6+J48,IF(AND(N23="TRIMESTRAL",J23="MENSUAL"),N17/3+J48,IF(AND(N23="MENSUAL",J23="MENSUAL"),N17,""))))</f>
        <v/>
      </c>
      <c r="L48" s="51" t="str">
        <f>IF(AND($N$23="ANUAL",$J$23="MENSUAL"),$N$17/12+K48,IF(AND(N23="SEMESTRAL",J23="MENSUAL"),N17/6+K48,IF(AND(N23="TRIMESTRAL",J23="MENSUAL"),N17/3+K48,IF(AND(N23="MENSUAL",J23="MENSUAL"),N17,""))))</f>
        <v/>
      </c>
      <c r="M48" s="51" t="str">
        <f>IF(AND($N$23="ANUAL",$J$23="MENSUAL"),$N$17/12+L48,IF(AND(N23="SEMESTRAL",J23="MENSUAL"),N17/6+L48,IF(AND(N23="TRIMESTRAL",J23="MENSUAL"),N17/3,IF(AND(N23="MENSUAL",J23="MENSUAL"),N17,""))))</f>
        <v/>
      </c>
      <c r="N48" s="51" t="str">
        <f>IF(AND($N$23="ANUAL",$J$23="MENSUAL"),$N$17/12+M48,IF(AND(N23="SEMESTRAL",J23="MENSUAL"),N17/6+M48,IF(AND(N23="TRIMESTRAL",J23="MENSUAL"),N17/3+M48,IF(AND(N23="MENSUAL",J23="MENSUAL"),N17,""))))</f>
        <v/>
      </c>
      <c r="O48" s="51" t="str">
        <f>IF(AND($N$23="ANUAL",$J$23="MENSUAL"),$N$17/12+N48,IF(AND(N23="SEMESTRAL",J23="MENSUAL"),N17/6+N48,IF(AND(N23="TRIMESTRAL",J23="MENSUAL"),N17/3+N48,IF(AND(N23="MENSUAL",J23="MENSUAL"),N17,""))))</f>
        <v/>
      </c>
      <c r="P48" s="13"/>
    </row>
    <row r="49" spans="1:28" s="14" customFormat="1" x14ac:dyDescent="0.3">
      <c r="B49" s="13"/>
      <c r="C49" s="6"/>
      <c r="D49" s="6"/>
      <c r="E49" s="6"/>
      <c r="F49" s="6"/>
      <c r="G49" s="6"/>
      <c r="H49" s="6"/>
      <c r="I49" s="6"/>
      <c r="J49" s="6"/>
      <c r="K49" s="6"/>
      <c r="L49" s="6"/>
      <c r="M49" s="6"/>
      <c r="N49" s="6"/>
      <c r="O49" s="6"/>
      <c r="P49" s="13"/>
    </row>
    <row r="50" spans="1:28" s="16" customFormat="1" x14ac:dyDescent="0.25">
      <c r="A50" s="18"/>
      <c r="B50" s="1"/>
      <c r="C50" s="258" t="s">
        <v>60</v>
      </c>
      <c r="D50" s="258"/>
      <c r="E50" s="258"/>
      <c r="F50" s="258"/>
      <c r="G50" s="258"/>
      <c r="H50" s="258"/>
      <c r="I50" s="258"/>
      <c r="J50" s="258"/>
      <c r="K50" s="258"/>
      <c r="L50" s="258"/>
      <c r="M50" s="258"/>
      <c r="N50" s="258"/>
      <c r="O50" s="258"/>
      <c r="P50" s="1"/>
      <c r="Q50" s="18"/>
      <c r="R50" s="18"/>
      <c r="S50" s="18"/>
      <c r="T50" s="18"/>
      <c r="U50" s="18"/>
      <c r="V50" s="18"/>
      <c r="W50" s="18"/>
      <c r="X50" s="18"/>
      <c r="Y50" s="18"/>
      <c r="Z50" s="18"/>
      <c r="AA50" s="18"/>
      <c r="AB50" s="18"/>
    </row>
    <row r="51" spans="1:28" s="16" customFormat="1" x14ac:dyDescent="0.25">
      <c r="A51" s="18"/>
      <c r="B51" s="1"/>
      <c r="C51" s="259" t="s">
        <v>62</v>
      </c>
      <c r="D51" s="259"/>
      <c r="E51" s="259"/>
      <c r="F51" s="259"/>
      <c r="G51" s="259" t="s">
        <v>61</v>
      </c>
      <c r="H51" s="259"/>
      <c r="I51" s="259"/>
      <c r="J51" s="259"/>
      <c r="K51" s="259" t="s">
        <v>131</v>
      </c>
      <c r="L51" s="259"/>
      <c r="M51" s="259"/>
      <c r="N51" s="259"/>
      <c r="O51" s="259"/>
      <c r="P51" s="1"/>
      <c r="Q51" s="18"/>
      <c r="R51" s="18"/>
      <c r="S51" s="18"/>
      <c r="T51" s="18"/>
      <c r="U51" s="18"/>
      <c r="V51" s="18"/>
      <c r="W51" s="18"/>
      <c r="X51" s="18"/>
      <c r="Y51" s="18"/>
      <c r="Z51" s="18"/>
      <c r="AA51" s="18"/>
      <c r="AB51" s="18"/>
    </row>
    <row r="52" spans="1:28" s="16" customFormat="1" x14ac:dyDescent="0.25">
      <c r="A52" s="18"/>
      <c r="B52" s="1"/>
      <c r="C52" s="255"/>
      <c r="D52" s="255"/>
      <c r="E52" s="255"/>
      <c r="F52" s="255"/>
      <c r="G52" s="262"/>
      <c r="H52" s="262"/>
      <c r="I52" s="262"/>
      <c r="J52" s="262"/>
      <c r="K52" s="255"/>
      <c r="L52" s="255"/>
      <c r="M52" s="255"/>
      <c r="N52" s="255"/>
      <c r="O52" s="255"/>
      <c r="P52" s="1"/>
      <c r="Q52" s="18"/>
      <c r="R52" s="18"/>
      <c r="S52" s="18"/>
      <c r="T52" s="18"/>
      <c r="U52" s="18"/>
      <c r="V52" s="18"/>
      <c r="W52" s="18"/>
      <c r="X52" s="18"/>
      <c r="Y52" s="18"/>
      <c r="Z52" s="18"/>
      <c r="AA52" s="18"/>
      <c r="AB52" s="18"/>
    </row>
    <row r="53" spans="1:28" s="16" customFormat="1" x14ac:dyDescent="0.25">
      <c r="A53" s="18"/>
      <c r="B53" s="1"/>
      <c r="C53" s="255"/>
      <c r="D53" s="255"/>
      <c r="E53" s="255"/>
      <c r="F53" s="255"/>
      <c r="G53" s="262"/>
      <c r="H53" s="262"/>
      <c r="I53" s="262"/>
      <c r="J53" s="262"/>
      <c r="K53" s="255"/>
      <c r="L53" s="255"/>
      <c r="M53" s="255"/>
      <c r="N53" s="255"/>
      <c r="O53" s="255"/>
      <c r="P53" s="1"/>
      <c r="Q53" s="18"/>
      <c r="R53" s="18"/>
      <c r="S53" s="18"/>
      <c r="T53" s="18"/>
      <c r="U53" s="18"/>
      <c r="V53" s="18"/>
      <c r="W53" s="18"/>
      <c r="X53" s="18"/>
      <c r="Y53" s="18"/>
      <c r="Z53" s="18"/>
      <c r="AA53" s="18"/>
      <c r="AB53" s="18"/>
    </row>
    <row r="54" spans="1:28" s="16" customFormat="1" x14ac:dyDescent="0.25">
      <c r="A54" s="18"/>
      <c r="B54" s="1"/>
      <c r="C54" s="255"/>
      <c r="D54" s="255"/>
      <c r="E54" s="255"/>
      <c r="F54" s="255"/>
      <c r="G54" s="262"/>
      <c r="H54" s="262"/>
      <c r="I54" s="262"/>
      <c r="J54" s="262"/>
      <c r="K54" s="255"/>
      <c r="L54" s="255"/>
      <c r="M54" s="255"/>
      <c r="N54" s="255"/>
      <c r="O54" s="255"/>
      <c r="P54" s="1"/>
      <c r="Q54" s="18"/>
      <c r="R54" s="18"/>
      <c r="S54" s="18"/>
      <c r="T54" s="18"/>
      <c r="U54" s="18"/>
      <c r="V54" s="18"/>
      <c r="W54" s="18"/>
      <c r="X54" s="18"/>
      <c r="Y54" s="18"/>
      <c r="Z54" s="18"/>
      <c r="AA54" s="18"/>
      <c r="AB54" s="18"/>
    </row>
    <row r="55" spans="1:28" s="16" customFormat="1" x14ac:dyDescent="0.25">
      <c r="A55" s="18"/>
      <c r="B55" s="1"/>
      <c r="C55" s="255"/>
      <c r="D55" s="255"/>
      <c r="E55" s="255"/>
      <c r="F55" s="255"/>
      <c r="G55" s="255"/>
      <c r="H55" s="255"/>
      <c r="I55" s="255"/>
      <c r="J55" s="255"/>
      <c r="K55" s="255"/>
      <c r="L55" s="255"/>
      <c r="M55" s="255"/>
      <c r="N55" s="255"/>
      <c r="O55" s="255"/>
      <c r="P55" s="1"/>
      <c r="Q55" s="18"/>
      <c r="R55" s="18"/>
      <c r="S55" s="18"/>
      <c r="T55" s="18"/>
      <c r="U55" s="18"/>
      <c r="V55" s="18"/>
      <c r="W55" s="18"/>
      <c r="X55" s="18"/>
      <c r="Y55" s="18"/>
      <c r="Z55" s="18"/>
      <c r="AA55" s="18"/>
      <c r="AB55" s="18"/>
    </row>
    <row r="56" spans="1:28" s="16" customFormat="1" x14ac:dyDescent="0.25">
      <c r="A56" s="18"/>
      <c r="B56" s="1"/>
      <c r="C56" s="255"/>
      <c r="D56" s="255"/>
      <c r="E56" s="255"/>
      <c r="F56" s="255"/>
      <c r="G56" s="255"/>
      <c r="H56" s="255"/>
      <c r="I56" s="255"/>
      <c r="J56" s="255"/>
      <c r="K56" s="255"/>
      <c r="L56" s="255"/>
      <c r="M56" s="255"/>
      <c r="N56" s="255"/>
      <c r="O56" s="255"/>
      <c r="P56" s="1"/>
      <c r="Q56" s="18"/>
      <c r="R56" s="18"/>
      <c r="S56" s="18"/>
      <c r="T56" s="18"/>
      <c r="U56" s="18"/>
      <c r="V56" s="18"/>
      <c r="W56" s="18"/>
      <c r="X56" s="18"/>
      <c r="Y56" s="18"/>
      <c r="Z56" s="18"/>
      <c r="AA56" s="18"/>
      <c r="AB56" s="18"/>
    </row>
    <row r="57" spans="1:28" s="16" customFormat="1" x14ac:dyDescent="0.25">
      <c r="A57" s="18"/>
      <c r="B57" s="1"/>
      <c r="C57" s="255"/>
      <c r="D57" s="255"/>
      <c r="E57" s="255"/>
      <c r="F57" s="255"/>
      <c r="G57" s="255"/>
      <c r="H57" s="255"/>
      <c r="I57" s="255"/>
      <c r="J57" s="255"/>
      <c r="K57" s="255"/>
      <c r="L57" s="255"/>
      <c r="M57" s="255"/>
      <c r="N57" s="255"/>
      <c r="O57" s="255"/>
      <c r="P57" s="1"/>
      <c r="Q57" s="18"/>
      <c r="R57" s="18"/>
      <c r="S57" s="18"/>
      <c r="T57" s="18"/>
      <c r="U57" s="18"/>
      <c r="V57" s="18"/>
      <c r="W57" s="18"/>
      <c r="X57" s="18"/>
      <c r="Y57" s="18"/>
      <c r="Z57" s="18"/>
      <c r="AA57" s="18"/>
      <c r="AB57" s="18"/>
    </row>
    <row r="58" spans="1:28" s="16" customFormat="1" x14ac:dyDescent="0.25">
      <c r="A58" s="18"/>
      <c r="B58" s="1"/>
      <c r="C58" s="261"/>
      <c r="D58" s="261"/>
      <c r="E58" s="261"/>
      <c r="F58" s="261"/>
      <c r="G58" s="261"/>
      <c r="H58" s="261"/>
      <c r="I58" s="261"/>
      <c r="J58" s="261"/>
      <c r="K58" s="261"/>
      <c r="L58" s="261"/>
      <c r="M58" s="261"/>
      <c r="N58" s="261"/>
      <c r="O58" s="261"/>
      <c r="P58" s="1"/>
      <c r="Q58" s="18"/>
      <c r="R58" s="18"/>
      <c r="S58" s="18"/>
      <c r="T58" s="18"/>
      <c r="U58" s="18"/>
      <c r="V58" s="18"/>
      <c r="W58" s="18"/>
      <c r="X58" s="18"/>
      <c r="Y58" s="18"/>
      <c r="Z58" s="18"/>
      <c r="AA58" s="18"/>
      <c r="AB58" s="18"/>
    </row>
    <row r="59" spans="1:28" s="16" customFormat="1" x14ac:dyDescent="0.25">
      <c r="A59" s="18"/>
      <c r="B59" s="1"/>
      <c r="C59" s="43"/>
      <c r="D59" s="44"/>
      <c r="E59" s="44"/>
      <c r="F59" s="44"/>
      <c r="G59" s="44"/>
      <c r="H59" s="44"/>
      <c r="I59" s="44"/>
      <c r="J59" s="44"/>
      <c r="K59" s="44"/>
      <c r="L59" s="44"/>
      <c r="M59" s="44"/>
      <c r="N59" s="44"/>
      <c r="O59" s="44"/>
      <c r="P59" s="1"/>
      <c r="Q59" s="18"/>
      <c r="R59" s="18"/>
      <c r="S59" s="18"/>
      <c r="T59" s="18"/>
      <c r="U59" s="18"/>
      <c r="V59" s="18"/>
      <c r="W59" s="18"/>
      <c r="X59" s="18"/>
      <c r="Y59" s="18"/>
      <c r="Z59" s="18"/>
      <c r="AA59" s="18"/>
      <c r="AB59" s="18"/>
    </row>
    <row r="60" spans="1:28" s="16" customFormat="1" x14ac:dyDescent="0.25">
      <c r="A60" s="18"/>
      <c r="B60" s="1"/>
      <c r="C60" s="43"/>
      <c r="D60" s="44"/>
      <c r="E60" s="44"/>
      <c r="F60" s="44"/>
      <c r="G60" s="44"/>
      <c r="H60" s="44"/>
      <c r="I60" s="44"/>
      <c r="J60" s="44"/>
      <c r="K60" s="44"/>
      <c r="L60" s="44"/>
      <c r="M60" s="44"/>
      <c r="N60" s="44"/>
      <c r="O60" s="44"/>
      <c r="P60" s="1"/>
      <c r="Q60" s="18"/>
      <c r="R60" s="18"/>
      <c r="S60" s="18"/>
      <c r="T60" s="18"/>
      <c r="U60" s="18"/>
      <c r="V60" s="18"/>
      <c r="W60" s="18"/>
      <c r="X60" s="18"/>
      <c r="Y60" s="18"/>
      <c r="Z60" s="18"/>
      <c r="AA60" s="18"/>
      <c r="AB60" s="18"/>
    </row>
    <row r="63" spans="1:28" s="50" customFormat="1" x14ac:dyDescent="0.25">
      <c r="C63" s="49"/>
      <c r="D63" s="49"/>
      <c r="E63" s="49"/>
      <c r="F63" s="49"/>
      <c r="G63" s="49"/>
      <c r="H63" s="49"/>
      <c r="I63" s="49"/>
      <c r="J63" s="49"/>
      <c r="K63" s="49"/>
      <c r="L63" s="49"/>
      <c r="M63" s="49"/>
      <c r="N63" s="49"/>
      <c r="O63" s="49"/>
    </row>
    <row r="64" spans="1:28" s="50" customFormat="1" x14ac:dyDescent="0.25">
      <c r="C64" s="49"/>
      <c r="D64" s="49"/>
      <c r="E64" s="49"/>
      <c r="F64" s="49"/>
      <c r="G64" s="49"/>
      <c r="H64" s="49"/>
      <c r="I64" s="49"/>
      <c r="J64" s="49"/>
      <c r="K64" s="49"/>
      <c r="L64" s="49"/>
      <c r="M64" s="49"/>
      <c r="N64" s="49"/>
      <c r="O64" s="49"/>
    </row>
    <row r="65" spans="3:15" s="50" customFormat="1" x14ac:dyDescent="0.25">
      <c r="C65" s="49"/>
      <c r="D65" s="49"/>
      <c r="E65" s="49"/>
      <c r="F65" s="49"/>
      <c r="G65" s="49"/>
      <c r="H65" s="49"/>
      <c r="I65" s="49"/>
      <c r="J65" s="49"/>
      <c r="K65" s="49"/>
      <c r="L65" s="49"/>
      <c r="M65" s="49"/>
      <c r="N65" s="49"/>
      <c r="O65" s="49"/>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52" t="s">
        <v>83</v>
      </c>
      <c r="H69" s="53"/>
      <c r="I69" s="53"/>
      <c r="J69" s="52" t="s">
        <v>65</v>
      </c>
      <c r="K69" s="49"/>
      <c r="L69" s="49"/>
      <c r="M69" s="49"/>
      <c r="N69" s="49"/>
      <c r="O69" s="49"/>
    </row>
    <row r="70" spans="3:15" s="50" customFormat="1" x14ac:dyDescent="0.25">
      <c r="C70" s="49"/>
      <c r="D70" s="49"/>
      <c r="E70" s="49"/>
      <c r="F70" s="49"/>
      <c r="G70" s="52" t="s">
        <v>84</v>
      </c>
      <c r="H70" s="53"/>
      <c r="I70" s="53"/>
      <c r="J70" s="52" t="s">
        <v>66</v>
      </c>
      <c r="K70" s="49"/>
      <c r="L70" s="49"/>
      <c r="M70" s="49"/>
      <c r="N70" s="49"/>
      <c r="O70" s="49"/>
    </row>
    <row r="71" spans="3:15" s="50" customFormat="1" x14ac:dyDescent="0.25">
      <c r="C71" s="49"/>
      <c r="D71" s="49"/>
      <c r="E71" s="49"/>
      <c r="F71" s="49"/>
      <c r="G71" s="52" t="s">
        <v>85</v>
      </c>
      <c r="H71" s="53"/>
      <c r="I71" s="53"/>
      <c r="J71" s="52" t="s">
        <v>67</v>
      </c>
      <c r="K71" s="49"/>
      <c r="L71" s="49"/>
      <c r="M71" s="49"/>
      <c r="N71" s="49"/>
      <c r="O71" s="49"/>
    </row>
    <row r="72" spans="3:15" s="50" customFormat="1" x14ac:dyDescent="0.25">
      <c r="C72" s="49"/>
      <c r="D72" s="49"/>
      <c r="E72" s="49"/>
      <c r="F72" s="49"/>
      <c r="G72" s="52" t="s">
        <v>86</v>
      </c>
      <c r="H72" s="53"/>
      <c r="I72" s="53"/>
      <c r="J72" s="52" t="s">
        <v>70</v>
      </c>
      <c r="K72" s="49"/>
      <c r="L72" s="49"/>
      <c r="M72" s="49"/>
      <c r="N72" s="49"/>
      <c r="O72" s="49"/>
    </row>
    <row r="73" spans="3:15" s="50" customFormat="1" x14ac:dyDescent="0.25">
      <c r="C73" s="49"/>
      <c r="D73" s="49"/>
      <c r="E73" s="49"/>
      <c r="F73" s="49"/>
      <c r="G73" s="52" t="s">
        <v>87</v>
      </c>
      <c r="H73" s="53"/>
      <c r="I73" s="53"/>
      <c r="J73" s="52" t="s">
        <v>71</v>
      </c>
      <c r="K73" s="49"/>
      <c r="L73" s="49"/>
      <c r="M73" s="49"/>
      <c r="N73" s="49"/>
      <c r="O73" s="49"/>
    </row>
    <row r="74" spans="3:15" s="50" customFormat="1" x14ac:dyDescent="0.25">
      <c r="C74" s="49"/>
      <c r="D74" s="49"/>
      <c r="E74" s="49"/>
      <c r="F74" s="49"/>
      <c r="G74" s="52" t="s">
        <v>88</v>
      </c>
      <c r="H74" s="53"/>
      <c r="I74" s="53"/>
      <c r="J74" s="52" t="s">
        <v>72</v>
      </c>
      <c r="K74" s="49"/>
      <c r="L74" s="49"/>
      <c r="M74" s="49"/>
      <c r="N74" s="49"/>
      <c r="O74" s="49"/>
    </row>
    <row r="75" spans="3:15" s="50" customFormat="1" x14ac:dyDescent="0.25">
      <c r="C75" s="49"/>
      <c r="D75" s="49"/>
      <c r="E75" s="49"/>
      <c r="F75" s="49"/>
      <c r="G75" s="52" t="s">
        <v>89</v>
      </c>
      <c r="H75" s="53"/>
      <c r="I75" s="53"/>
      <c r="J75" s="52" t="s">
        <v>73</v>
      </c>
      <c r="K75" s="49"/>
      <c r="L75" s="49"/>
      <c r="M75" s="49"/>
      <c r="N75" s="49"/>
      <c r="O75" s="49"/>
    </row>
    <row r="76" spans="3:15" s="50" customFormat="1" x14ac:dyDescent="0.25">
      <c r="C76" s="49"/>
      <c r="D76" s="49"/>
      <c r="E76" s="49"/>
      <c r="F76" s="49"/>
      <c r="G76" s="52" t="s">
        <v>90</v>
      </c>
      <c r="H76" s="53"/>
      <c r="I76" s="53"/>
      <c r="J76" s="52" t="s">
        <v>74</v>
      </c>
      <c r="K76" s="49"/>
      <c r="L76" s="49"/>
      <c r="M76" s="49"/>
      <c r="N76" s="49"/>
      <c r="O76" s="49"/>
    </row>
    <row r="77" spans="3:15" s="50" customFormat="1" x14ac:dyDescent="0.25">
      <c r="C77" s="49"/>
      <c r="D77" s="49"/>
      <c r="E77" s="49"/>
      <c r="F77" s="49"/>
      <c r="G77" s="52" t="s">
        <v>91</v>
      </c>
      <c r="H77" s="53"/>
      <c r="I77" s="53"/>
      <c r="J77" s="52" t="s">
        <v>75</v>
      </c>
      <c r="K77" s="49"/>
      <c r="L77" s="49"/>
      <c r="M77" s="49"/>
      <c r="N77" s="49"/>
      <c r="O77" s="49"/>
    </row>
    <row r="78" spans="3:15" s="50" customFormat="1" x14ac:dyDescent="0.25">
      <c r="C78" s="49"/>
      <c r="D78" s="49"/>
      <c r="E78" s="49"/>
      <c r="F78" s="49"/>
      <c r="G78" s="52" t="s">
        <v>92</v>
      </c>
      <c r="H78" s="53"/>
      <c r="I78" s="53"/>
      <c r="J78" s="52" t="s">
        <v>76</v>
      </c>
      <c r="K78" s="49"/>
      <c r="L78" s="49"/>
      <c r="M78" s="49"/>
      <c r="N78" s="49"/>
      <c r="O78" s="49"/>
    </row>
    <row r="79" spans="3:15" s="50" customFormat="1" x14ac:dyDescent="0.25">
      <c r="C79" s="49"/>
      <c r="D79" s="49"/>
      <c r="E79" s="49"/>
      <c r="F79" s="49"/>
      <c r="G79" s="52" t="s">
        <v>93</v>
      </c>
      <c r="H79" s="53"/>
      <c r="I79" s="53"/>
      <c r="J79" s="52" t="s">
        <v>81</v>
      </c>
      <c r="K79" s="49"/>
      <c r="L79" s="49"/>
      <c r="M79" s="49"/>
      <c r="N79" s="49"/>
      <c r="O79" s="49"/>
    </row>
    <row r="80" spans="3:15" s="50" customFormat="1" x14ac:dyDescent="0.25">
      <c r="C80" s="49"/>
      <c r="D80" s="49"/>
      <c r="E80" s="49"/>
      <c r="F80" s="49"/>
      <c r="G80" s="52" t="s">
        <v>94</v>
      </c>
      <c r="H80" s="53"/>
      <c r="I80" s="53"/>
      <c r="J80" s="52" t="s">
        <v>77</v>
      </c>
      <c r="K80" s="49"/>
      <c r="L80" s="49"/>
      <c r="M80" s="49"/>
      <c r="N80" s="49"/>
      <c r="O80" s="49"/>
    </row>
    <row r="81" spans="7:12" x14ac:dyDescent="0.25">
      <c r="G81" s="52" t="s">
        <v>95</v>
      </c>
      <c r="H81" s="53"/>
      <c r="I81" s="53"/>
      <c r="J81" s="53"/>
      <c r="K81" s="49"/>
      <c r="L81" s="49"/>
    </row>
    <row r="82" spans="7:12" x14ac:dyDescent="0.25">
      <c r="G82" s="52" t="s">
        <v>96</v>
      </c>
      <c r="H82" s="53"/>
      <c r="I82" s="53"/>
      <c r="J82" s="53"/>
      <c r="K82" s="49"/>
      <c r="L82" s="49"/>
    </row>
    <row r="83" spans="7:12" x14ac:dyDescent="0.25">
      <c r="G83" s="52" t="s">
        <v>97</v>
      </c>
      <c r="H83" s="53"/>
      <c r="I83" s="53"/>
      <c r="J83" s="53"/>
      <c r="K83" s="49"/>
      <c r="L83" s="49"/>
    </row>
    <row r="84" spans="7:12" x14ac:dyDescent="0.25">
      <c r="G84" s="52" t="s">
        <v>98</v>
      </c>
      <c r="H84" s="53"/>
      <c r="I84" s="53"/>
      <c r="J84" s="53"/>
      <c r="K84" s="49"/>
      <c r="L84" s="49"/>
    </row>
    <row r="85" spans="7:12" x14ac:dyDescent="0.25">
      <c r="G85" s="52" t="s">
        <v>99</v>
      </c>
      <c r="H85" s="53"/>
      <c r="I85" s="53"/>
      <c r="J85" s="53"/>
      <c r="K85" s="49"/>
      <c r="L85" s="49"/>
    </row>
    <row r="86" spans="7:12" x14ac:dyDescent="0.25">
      <c r="G86" s="52" t="s">
        <v>100</v>
      </c>
      <c r="H86" s="53"/>
      <c r="I86" s="53"/>
      <c r="J86" s="53"/>
      <c r="K86" s="49"/>
      <c r="L86" s="49"/>
    </row>
    <row r="87" spans="7:12" x14ac:dyDescent="0.25">
      <c r="G87" s="52" t="s">
        <v>101</v>
      </c>
      <c r="H87" s="53"/>
      <c r="I87" s="53"/>
      <c r="J87" s="53"/>
      <c r="K87" s="49"/>
      <c r="L87" s="49"/>
    </row>
    <row r="88" spans="7:12" x14ac:dyDescent="0.25">
      <c r="G88" s="52" t="s">
        <v>102</v>
      </c>
      <c r="H88" s="53"/>
      <c r="I88" s="53"/>
      <c r="J88" s="53"/>
      <c r="K88" s="49"/>
      <c r="L88" s="49"/>
    </row>
    <row r="89" spans="7:12" x14ac:dyDescent="0.25">
      <c r="G89" s="52" t="s">
        <v>103</v>
      </c>
      <c r="H89" s="53"/>
      <c r="I89" s="53"/>
      <c r="J89" s="53"/>
      <c r="K89" s="49"/>
      <c r="L89" s="49"/>
    </row>
    <row r="90" spans="7:12" x14ac:dyDescent="0.25">
      <c r="G90" s="52" t="s">
        <v>104</v>
      </c>
      <c r="H90" s="53"/>
      <c r="I90" s="53"/>
      <c r="J90" s="53"/>
      <c r="K90" s="49"/>
      <c r="L90" s="49"/>
    </row>
    <row r="91" spans="7:12" x14ac:dyDescent="0.25">
      <c r="G91" s="52" t="s">
        <v>105</v>
      </c>
      <c r="H91" s="53"/>
      <c r="I91" s="53"/>
      <c r="J91" s="53"/>
    </row>
    <row r="92" spans="7:12" x14ac:dyDescent="0.25">
      <c r="G92" s="52" t="s">
        <v>106</v>
      </c>
      <c r="H92" s="53"/>
      <c r="I92" s="53"/>
      <c r="J92" s="53"/>
    </row>
    <row r="93" spans="7:12" x14ac:dyDescent="0.25">
      <c r="G93" s="52" t="s">
        <v>107</v>
      </c>
      <c r="H93" s="53"/>
      <c r="I93" s="53"/>
      <c r="J93" s="53"/>
    </row>
    <row r="94" spans="7:12" x14ac:dyDescent="0.25">
      <c r="G94" s="52" t="s">
        <v>108</v>
      </c>
      <c r="H94" s="53"/>
      <c r="I94" s="53"/>
      <c r="J94" s="53"/>
    </row>
    <row r="95" spans="7:12" x14ac:dyDescent="0.25">
      <c r="G95" s="52" t="s">
        <v>109</v>
      </c>
      <c r="H95" s="53"/>
      <c r="I95" s="53"/>
      <c r="J95" s="53"/>
    </row>
  </sheetData>
  <sheetProtection algorithmName="SHA-512" hashValue="daqp9k16yAb6h7SI19vInKnG8YL0cLuIQCPw9BOPp29oEaJ2SViYpdNbgAYe++H9tfvruMG5+tGktTplIVkiMg==" saltValue="H1EPhOTARxPAdAXMNUTFyg==" spinCount="100000" sheet="1" formatCells="0" formatColumns="0" formatRows="0" insertColumns="0" insertRows="0" insertHyperlinks="0" deleteColumns="0" deleteRows="0" selectLockedCells="1" sort="0" autoFilter="0" pivotTables="0"/>
  <mergeCells count="84">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1"/>
    <mergeCell ref="J27:O27"/>
    <mergeCell ref="J41:O41"/>
    <mergeCell ref="C23:D23"/>
    <mergeCell ref="E23:G23"/>
    <mergeCell ref="H23:I24"/>
    <mergeCell ref="J23:K24"/>
    <mergeCell ref="L23:M24"/>
    <mergeCell ref="C52:F52"/>
    <mergeCell ref="G52:J52"/>
    <mergeCell ref="K52:O52"/>
    <mergeCell ref="P27:P28"/>
    <mergeCell ref="J28:O33"/>
    <mergeCell ref="J34:O34"/>
    <mergeCell ref="J35:O38"/>
    <mergeCell ref="J39:O39"/>
    <mergeCell ref="J40:O40"/>
    <mergeCell ref="C43:O43"/>
    <mergeCell ref="C50:O50"/>
    <mergeCell ref="C51:F51"/>
    <mergeCell ref="G51:J51"/>
    <mergeCell ref="K51:O51"/>
    <mergeCell ref="C53:F53"/>
    <mergeCell ref="G53:J53"/>
    <mergeCell ref="K53:O53"/>
    <mergeCell ref="C54:F54"/>
    <mergeCell ref="G54:J54"/>
    <mergeCell ref="K54:O54"/>
    <mergeCell ref="C55:F55"/>
    <mergeCell ref="G55:J55"/>
    <mergeCell ref="K55:O55"/>
    <mergeCell ref="C56:F56"/>
    <mergeCell ref="G56:J56"/>
    <mergeCell ref="K56:O56"/>
    <mergeCell ref="C57:F57"/>
    <mergeCell ref="G57:J57"/>
    <mergeCell ref="K57:O57"/>
    <mergeCell ref="C58:F58"/>
    <mergeCell ref="G58:J58"/>
    <mergeCell ref="K58:O58"/>
  </mergeCells>
  <dataValidations count="5">
    <dataValidation type="list" allowBlank="1" showInputMessage="1" showErrorMessage="1" sqref="E20:G22" xr:uid="{00000000-0002-0000-0300-000000000000}">
      <formula1>$J$72:$J$73</formula1>
    </dataValidation>
    <dataValidation type="list" allowBlank="1" showInputMessage="1" showErrorMessage="1" sqref="J20:K22" xr:uid="{00000000-0002-0000-0300-000001000000}">
      <formula1>$J$74:$J$80</formula1>
    </dataValidation>
    <dataValidation type="list" allowBlank="1" showInputMessage="1" showErrorMessage="1" sqref="J17:K17" xr:uid="{00000000-0002-0000-0300-000002000000}">
      <formula1>$J$69:$J$71</formula1>
    </dataValidation>
    <dataValidation type="list" allowBlank="1" showInputMessage="1" showErrorMessage="1" sqref="E12:H12" xr:uid="{00000000-0002-0000-0300-000003000000}">
      <formula1>$G$69:$G$72</formula1>
    </dataValidation>
    <dataValidation type="list" allowBlank="1" showInputMessage="1" showErrorMessage="1" sqref="E13:O13" xr:uid="{00000000-0002-0000-0300-000004000000}">
      <formula1>$G$73:$G$95</formula1>
    </dataValidation>
  </dataValidations>
  <hyperlinks>
    <hyperlink ref="B2:C4" location="'MATRIZ DE INDICADORES '!A1" display="      REGRESAR" xr:uid="{00000000-0004-0000-0300-000000000000}"/>
  </hyperlinks>
  <pageMargins left="0.7" right="0.7" top="0.75" bottom="0.75" header="0.3" footer="0.3"/>
  <pageSetup paperSize="5" scale="7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1169" r:id="rId4" name="Option Button 1">
              <controlPr defaultSize="0" autoFill="0" autoLine="0" autoPict="0" macro="[0]!PORCENTAJE">
                <anchor moveWithCells="1">
                  <from>
                    <xdr:col>5</xdr:col>
                    <xdr:colOff>746760</xdr:colOff>
                    <xdr:row>16</xdr:row>
                    <xdr:rowOff>144780</xdr:rowOff>
                  </from>
                  <to>
                    <xdr:col>6</xdr:col>
                    <xdr:colOff>579120</xdr:colOff>
                    <xdr:row>16</xdr:row>
                    <xdr:rowOff>335280</xdr:rowOff>
                  </to>
                </anchor>
              </controlPr>
            </control>
          </mc:Choice>
        </mc:AlternateContent>
        <mc:AlternateContent xmlns:mc="http://schemas.openxmlformats.org/markup-compatibility/2006">
          <mc:Choice Requires="x14">
            <control shapeId="391170" r:id="rId5" name="Option Button 2">
              <controlPr defaultSize="0" autoFill="0" autoLine="0" autoPict="0" macro="[0]!RELATIVO">
                <anchor moveWithCells="1">
                  <from>
                    <xdr:col>4</xdr:col>
                    <xdr:colOff>449580</xdr:colOff>
                    <xdr:row>16</xdr:row>
                    <xdr:rowOff>121920</xdr:rowOff>
                  </from>
                  <to>
                    <xdr:col>5</xdr:col>
                    <xdr:colOff>320040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ITEM!$A$1:$A$4</xm:f>
          </x14:formula1>
          <xm:sqref>J23 N23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5">
    <tabColor theme="5"/>
    <pageSetUpPr fitToPage="1"/>
  </sheetPr>
  <dimension ref="A1:AB96"/>
  <sheetViews>
    <sheetView topLeftCell="A9" zoomScale="80" zoomScaleNormal="80" workbookViewId="0">
      <selection activeCell="E24" sqref="E24:G24"/>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8.109375" style="9" customWidth="1"/>
    <col min="5" max="5" width="15.44140625" style="9" customWidth="1"/>
    <col min="6" max="6" width="17.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6.664062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10" t="s">
        <v>31</v>
      </c>
      <c r="C2" s="310"/>
      <c r="D2" s="5"/>
      <c r="E2" s="5"/>
      <c r="F2" s="5"/>
      <c r="G2" s="5"/>
      <c r="H2" s="5"/>
      <c r="I2" s="5"/>
      <c r="J2" s="5"/>
      <c r="K2" s="5"/>
      <c r="L2" s="5"/>
      <c r="M2" s="5"/>
      <c r="N2" s="5"/>
      <c r="O2" s="5"/>
      <c r="P2" s="8"/>
    </row>
    <row r="3" spans="2:16" s="11" customFormat="1" ht="15.75" customHeight="1" x14ac:dyDescent="0.3">
      <c r="B3" s="310"/>
      <c r="C3" s="310"/>
      <c r="D3" s="5"/>
      <c r="E3" s="5"/>
      <c r="F3" s="5"/>
      <c r="G3" s="5"/>
      <c r="H3" s="5"/>
      <c r="I3" s="5"/>
      <c r="J3" s="5"/>
      <c r="K3" s="5"/>
      <c r="L3" s="5"/>
      <c r="M3" s="5"/>
      <c r="N3" s="5"/>
      <c r="O3" s="5"/>
      <c r="P3" s="8"/>
    </row>
    <row r="4" spans="2:16" s="11" customFormat="1" ht="15" customHeight="1" x14ac:dyDescent="0.3">
      <c r="B4" s="310"/>
      <c r="C4" s="310"/>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30" t="s">
        <v>43</v>
      </c>
      <c r="N5" s="130"/>
      <c r="O5" s="131"/>
      <c r="P5" s="8"/>
    </row>
    <row r="6" spans="2:16" s="11" customFormat="1" ht="15.75" customHeight="1" x14ac:dyDescent="0.3">
      <c r="B6" s="8"/>
      <c r="C6" s="189"/>
      <c r="D6" s="190"/>
      <c r="E6" s="193" t="s">
        <v>170</v>
      </c>
      <c r="F6" s="130"/>
      <c r="G6" s="130"/>
      <c r="H6" s="130"/>
      <c r="I6" s="130"/>
      <c r="J6" s="130"/>
      <c r="K6" s="130"/>
      <c r="L6" s="131"/>
      <c r="M6" s="130" t="s">
        <v>169</v>
      </c>
      <c r="N6" s="130"/>
      <c r="O6" s="131"/>
      <c r="P6" s="8"/>
    </row>
    <row r="7" spans="2:16" s="11" customFormat="1" ht="15.75" customHeight="1" x14ac:dyDescent="0.3">
      <c r="B7" s="8"/>
      <c r="C7" s="189"/>
      <c r="D7" s="190"/>
      <c r="E7" s="195" t="s">
        <v>30</v>
      </c>
      <c r="F7" s="196"/>
      <c r="G7" s="196"/>
      <c r="H7" s="196"/>
      <c r="I7" s="196"/>
      <c r="J7" s="196"/>
      <c r="K7" s="196"/>
      <c r="L7" s="197"/>
      <c r="M7" s="130" t="s">
        <v>168</v>
      </c>
      <c r="N7" s="130"/>
      <c r="O7" s="131"/>
      <c r="P7" s="8"/>
    </row>
    <row r="8" spans="2:16" s="11" customFormat="1" ht="15.75" customHeight="1" x14ac:dyDescent="0.3">
      <c r="B8" s="8"/>
      <c r="C8" s="191"/>
      <c r="D8" s="192"/>
      <c r="E8" s="198"/>
      <c r="F8" s="199"/>
      <c r="G8" s="199"/>
      <c r="H8" s="199"/>
      <c r="I8" s="199"/>
      <c r="J8" s="199"/>
      <c r="K8" s="199"/>
      <c r="L8" s="200"/>
      <c r="M8" s="130" t="s">
        <v>191</v>
      </c>
      <c r="N8" s="130"/>
      <c r="O8" s="131"/>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309" t="s">
        <v>84</v>
      </c>
      <c r="F12" s="309"/>
      <c r="G12" s="309"/>
      <c r="H12" s="309"/>
      <c r="I12" s="235" t="s">
        <v>0</v>
      </c>
      <c r="J12" s="235"/>
      <c r="K12" s="298" t="s">
        <v>265</v>
      </c>
      <c r="L12" s="298"/>
      <c r="M12" s="298"/>
      <c r="N12" s="298"/>
      <c r="O12" s="298"/>
      <c r="P12" s="8"/>
    </row>
    <row r="13" spans="2:16" s="11" customFormat="1" x14ac:dyDescent="0.3">
      <c r="B13" s="8"/>
      <c r="C13" s="176" t="s">
        <v>29</v>
      </c>
      <c r="D13" s="176"/>
      <c r="E13" s="184" t="s">
        <v>95</v>
      </c>
      <c r="F13" s="299"/>
      <c r="G13" s="299"/>
      <c r="H13" s="299"/>
      <c r="I13" s="299"/>
      <c r="J13" s="299"/>
      <c r="K13" s="299"/>
      <c r="L13" s="299"/>
      <c r="M13" s="299"/>
      <c r="N13" s="299"/>
      <c r="O13" s="299"/>
      <c r="P13" s="8"/>
    </row>
    <row r="14" spans="2:16" s="11" customFormat="1" x14ac:dyDescent="0.3">
      <c r="B14" s="8"/>
      <c r="C14" s="176" t="s">
        <v>19</v>
      </c>
      <c r="D14" s="176"/>
      <c r="E14" s="184" t="s">
        <v>137</v>
      </c>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t="s">
        <v>65</v>
      </c>
      <c r="K17" s="179"/>
      <c r="L17" s="176" t="s">
        <v>26</v>
      </c>
      <c r="M17" s="176"/>
      <c r="N17" s="291">
        <v>0.85</v>
      </c>
      <c r="O17" s="291"/>
      <c r="P17" s="263"/>
    </row>
    <row r="18" spans="2:16" s="11" customFormat="1" x14ac:dyDescent="0.3">
      <c r="B18" s="8"/>
      <c r="C18" s="176" t="s">
        <v>2</v>
      </c>
      <c r="D18" s="176"/>
      <c r="E18" s="176" t="s">
        <v>22</v>
      </c>
      <c r="F18" s="176"/>
      <c r="G18" s="178" t="s">
        <v>111</v>
      </c>
      <c r="H18" s="307"/>
      <c r="I18" s="307"/>
      <c r="J18" s="307"/>
      <c r="K18" s="179"/>
      <c r="L18" s="210" t="s">
        <v>64</v>
      </c>
      <c r="M18" s="211"/>
      <c r="N18" s="292" t="s">
        <v>110</v>
      </c>
      <c r="O18" s="293"/>
      <c r="P18" s="263"/>
    </row>
    <row r="19" spans="2:16" s="11" customFormat="1" ht="15.75" customHeight="1" x14ac:dyDescent="0.3">
      <c r="B19" s="8"/>
      <c r="C19" s="176"/>
      <c r="D19" s="176"/>
      <c r="E19" s="176" t="s">
        <v>23</v>
      </c>
      <c r="F19" s="176"/>
      <c r="G19" s="288" t="s">
        <v>112</v>
      </c>
      <c r="H19" s="289"/>
      <c r="I19" s="289"/>
      <c r="J19" s="289"/>
      <c r="K19" s="290"/>
      <c r="L19" s="212"/>
      <c r="M19" s="213"/>
      <c r="N19" s="294"/>
      <c r="O19" s="295"/>
      <c r="P19" s="8"/>
    </row>
    <row r="20" spans="2:16" s="11" customFormat="1" ht="15.75" customHeight="1" x14ac:dyDescent="0.3">
      <c r="B20" s="8"/>
      <c r="C20" s="210" t="s">
        <v>54</v>
      </c>
      <c r="D20" s="211"/>
      <c r="E20" s="204" t="s">
        <v>70</v>
      </c>
      <c r="F20" s="205"/>
      <c r="G20" s="206"/>
      <c r="H20" s="221" t="s">
        <v>60</v>
      </c>
      <c r="I20" s="222"/>
      <c r="J20" s="204" t="s">
        <v>77</v>
      </c>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t="s">
        <v>113</v>
      </c>
      <c r="M22" s="35" t="s">
        <v>155</v>
      </c>
      <c r="N22" s="36" t="s">
        <v>156</v>
      </c>
      <c r="O22" s="37" t="s">
        <v>157</v>
      </c>
      <c r="P22" s="8"/>
    </row>
    <row r="23" spans="2:16" s="11" customFormat="1" ht="26.25" customHeight="1" x14ac:dyDescent="0.3">
      <c r="B23" s="8"/>
      <c r="C23" s="176" t="s">
        <v>78</v>
      </c>
      <c r="D23" s="176"/>
      <c r="E23" s="194" t="s">
        <v>132</v>
      </c>
      <c r="F23" s="194"/>
      <c r="G23" s="194"/>
      <c r="H23" s="284" t="s">
        <v>3</v>
      </c>
      <c r="I23" s="222"/>
      <c r="J23" s="218" t="s">
        <v>13</v>
      </c>
      <c r="K23" s="218"/>
      <c r="L23" s="176" t="s">
        <v>15</v>
      </c>
      <c r="M23" s="176"/>
      <c r="N23" s="218" t="s">
        <v>13</v>
      </c>
      <c r="O23" s="218"/>
      <c r="P23" s="8"/>
    </row>
    <row r="24" spans="2:16" s="11" customFormat="1" ht="26.25" customHeight="1" x14ac:dyDescent="0.3">
      <c r="B24" s="8"/>
      <c r="C24" s="176" t="s">
        <v>79</v>
      </c>
      <c r="D24" s="176"/>
      <c r="E24" s="194" t="s">
        <v>133</v>
      </c>
      <c r="F24" s="194"/>
      <c r="G24" s="194"/>
      <c r="H24" s="285"/>
      <c r="I24" s="226"/>
      <c r="J24" s="218"/>
      <c r="K24" s="218"/>
      <c r="L24" s="176"/>
      <c r="M24" s="176"/>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x14ac:dyDescent="0.3">
      <c r="B28" s="8"/>
      <c r="C28" s="277"/>
      <c r="D28" s="277"/>
      <c r="E28" s="277"/>
      <c r="F28" s="277"/>
      <c r="G28" s="277"/>
      <c r="H28" s="277"/>
      <c r="I28" s="278"/>
      <c r="J28" s="317" t="s">
        <v>261</v>
      </c>
      <c r="K28" s="265"/>
      <c r="L28" s="265"/>
      <c r="M28" s="265"/>
      <c r="N28" s="265"/>
      <c r="O28" s="265"/>
      <c r="P28" s="263"/>
    </row>
    <row r="29" spans="2:16" s="11" customFormat="1" ht="15.6" x14ac:dyDescent="0.3">
      <c r="B29" s="8"/>
      <c r="C29" s="277"/>
      <c r="D29" s="277"/>
      <c r="E29" s="277"/>
      <c r="F29" s="277"/>
      <c r="G29" s="277"/>
      <c r="H29" s="277"/>
      <c r="I29" s="278"/>
      <c r="J29" s="266"/>
      <c r="K29" s="267"/>
      <c r="L29" s="267"/>
      <c r="M29" s="267"/>
      <c r="N29" s="267"/>
      <c r="O29" s="267"/>
      <c r="P29" s="55"/>
    </row>
    <row r="30" spans="2:16" s="11" customFormat="1" ht="15.6" x14ac:dyDescent="0.3">
      <c r="B30" s="8"/>
      <c r="C30" s="277"/>
      <c r="D30" s="277"/>
      <c r="E30" s="277"/>
      <c r="F30" s="277"/>
      <c r="G30" s="277"/>
      <c r="H30" s="277"/>
      <c r="I30" s="278"/>
      <c r="J30" s="266"/>
      <c r="K30" s="267"/>
      <c r="L30" s="267"/>
      <c r="M30" s="267"/>
      <c r="N30" s="267"/>
      <c r="O30" s="267"/>
      <c r="P30" s="55"/>
    </row>
    <row r="31" spans="2:16" s="11" customFormat="1" ht="15.6" x14ac:dyDescent="0.3">
      <c r="B31" s="8"/>
      <c r="C31" s="277"/>
      <c r="D31" s="277"/>
      <c r="E31" s="277"/>
      <c r="F31" s="277"/>
      <c r="G31" s="277"/>
      <c r="H31" s="277"/>
      <c r="I31" s="278"/>
      <c r="J31" s="266"/>
      <c r="K31" s="267"/>
      <c r="L31" s="267"/>
      <c r="M31" s="267"/>
      <c r="N31" s="267"/>
      <c r="O31" s="267"/>
      <c r="P31" s="55"/>
    </row>
    <row r="32" spans="2:16" s="11" customFormat="1" x14ac:dyDescent="0.3">
      <c r="B32" s="8"/>
      <c r="C32" s="277"/>
      <c r="D32" s="277"/>
      <c r="E32" s="277"/>
      <c r="F32" s="277"/>
      <c r="G32" s="277"/>
      <c r="H32" s="277"/>
      <c r="I32" s="278"/>
      <c r="J32" s="266"/>
      <c r="K32" s="267"/>
      <c r="L32" s="267"/>
      <c r="M32" s="267"/>
      <c r="N32" s="267"/>
      <c r="O32" s="267"/>
      <c r="P32" s="8"/>
    </row>
    <row r="33" spans="2:16" s="11" customFormat="1" x14ac:dyDescent="0.3">
      <c r="B33" s="8"/>
      <c r="C33" s="277"/>
      <c r="D33" s="277"/>
      <c r="E33" s="277"/>
      <c r="F33" s="277"/>
      <c r="G33" s="277"/>
      <c r="H33" s="277"/>
      <c r="I33" s="278"/>
      <c r="J33" s="266"/>
      <c r="K33" s="267"/>
      <c r="L33" s="267"/>
      <c r="M33" s="267"/>
      <c r="N33" s="267"/>
      <c r="O33" s="267"/>
      <c r="P33" s="8"/>
    </row>
    <row r="34" spans="2:16" s="11" customFormat="1" x14ac:dyDescent="0.3">
      <c r="B34" s="8"/>
      <c r="C34" s="277"/>
      <c r="D34" s="277"/>
      <c r="E34" s="277"/>
      <c r="F34" s="277"/>
      <c r="G34" s="277"/>
      <c r="H34" s="277"/>
      <c r="I34" s="278"/>
      <c r="J34" s="268"/>
      <c r="K34" s="269"/>
      <c r="L34" s="269"/>
      <c r="M34" s="269"/>
      <c r="N34" s="269"/>
      <c r="O34" s="269"/>
      <c r="P34" s="8"/>
    </row>
    <row r="35" spans="2:16" s="11" customFormat="1" ht="15.75" customHeight="1" x14ac:dyDescent="0.3">
      <c r="B35" s="8"/>
      <c r="C35" s="277"/>
      <c r="D35" s="277"/>
      <c r="E35" s="277"/>
      <c r="F35" s="277"/>
      <c r="G35" s="277"/>
      <c r="H35" s="277"/>
      <c r="I35" s="278"/>
      <c r="J35" s="311" t="s">
        <v>32</v>
      </c>
      <c r="K35" s="311"/>
      <c r="L35" s="311"/>
      <c r="M35" s="311"/>
      <c r="N35" s="311"/>
      <c r="O35" s="270"/>
      <c r="P35" s="8"/>
    </row>
    <row r="36" spans="2:16" s="11" customFormat="1" ht="18.75" customHeight="1" x14ac:dyDescent="0.3">
      <c r="B36" s="8"/>
      <c r="C36" s="277"/>
      <c r="D36" s="277"/>
      <c r="E36" s="277"/>
      <c r="F36" s="277"/>
      <c r="G36" s="277"/>
      <c r="H36" s="277"/>
      <c r="I36" s="278"/>
      <c r="J36" s="312" t="s">
        <v>262</v>
      </c>
      <c r="K36" s="313"/>
      <c r="L36" s="313"/>
      <c r="M36" s="313"/>
      <c r="N36" s="313"/>
      <c r="O36" s="314"/>
      <c r="P36" s="8"/>
    </row>
    <row r="37" spans="2:16" s="11" customFormat="1" ht="18.75" customHeight="1" x14ac:dyDescent="0.3">
      <c r="B37" s="8"/>
      <c r="C37" s="277"/>
      <c r="D37" s="277"/>
      <c r="E37" s="277"/>
      <c r="F37" s="277"/>
      <c r="G37" s="277"/>
      <c r="H37" s="277"/>
      <c r="I37" s="278"/>
      <c r="J37" s="313"/>
      <c r="K37" s="313"/>
      <c r="L37" s="313"/>
      <c r="M37" s="313"/>
      <c r="N37" s="313"/>
      <c r="O37" s="314"/>
      <c r="P37" s="8"/>
    </row>
    <row r="38" spans="2:16" s="11" customFormat="1" ht="18.75" customHeight="1" x14ac:dyDescent="0.3">
      <c r="B38" s="8"/>
      <c r="C38" s="277"/>
      <c r="D38" s="277"/>
      <c r="E38" s="277"/>
      <c r="F38" s="277"/>
      <c r="G38" s="277"/>
      <c r="H38" s="277"/>
      <c r="I38" s="278"/>
      <c r="J38" s="313"/>
      <c r="K38" s="313"/>
      <c r="L38" s="313"/>
      <c r="M38" s="313"/>
      <c r="N38" s="313"/>
      <c r="O38" s="314"/>
      <c r="P38" s="8"/>
    </row>
    <row r="39" spans="2:16" s="11" customFormat="1" ht="73.5" customHeight="1" x14ac:dyDescent="0.3">
      <c r="B39" s="8"/>
      <c r="C39" s="277"/>
      <c r="D39" s="277"/>
      <c r="E39" s="277"/>
      <c r="F39" s="277"/>
      <c r="G39" s="277"/>
      <c r="H39" s="277"/>
      <c r="I39" s="278"/>
      <c r="J39" s="313"/>
      <c r="K39" s="313"/>
      <c r="L39" s="313"/>
      <c r="M39" s="313"/>
      <c r="N39" s="313"/>
      <c r="O39" s="314"/>
      <c r="P39" s="8"/>
    </row>
    <row r="40" spans="2:16" s="11" customFormat="1" ht="18.75" customHeight="1" x14ac:dyDescent="0.3">
      <c r="B40" s="8"/>
      <c r="C40" s="277"/>
      <c r="D40" s="277"/>
      <c r="E40" s="277"/>
      <c r="F40" s="277"/>
      <c r="G40" s="277"/>
      <c r="H40" s="277"/>
      <c r="I40" s="278"/>
      <c r="J40" s="313"/>
      <c r="K40" s="313"/>
      <c r="L40" s="313"/>
      <c r="M40" s="313"/>
      <c r="N40" s="313"/>
      <c r="O40" s="314"/>
      <c r="P40" s="8"/>
    </row>
    <row r="41" spans="2:16" s="11" customFormat="1" ht="15.75" customHeight="1" x14ac:dyDescent="0.3">
      <c r="B41" s="8"/>
      <c r="C41" s="277"/>
      <c r="D41" s="277"/>
      <c r="E41" s="277"/>
      <c r="F41" s="277"/>
      <c r="G41" s="277"/>
      <c r="H41" s="277"/>
      <c r="I41" s="278"/>
      <c r="J41" s="311" t="s">
        <v>5</v>
      </c>
      <c r="K41" s="311"/>
      <c r="L41" s="311"/>
      <c r="M41" s="311"/>
      <c r="N41" s="311"/>
      <c r="O41" s="270"/>
      <c r="P41" s="8"/>
    </row>
    <row r="42" spans="2:16" s="11" customFormat="1" ht="15.75" customHeight="1" x14ac:dyDescent="0.3">
      <c r="B42" s="8"/>
      <c r="C42" s="277"/>
      <c r="D42" s="277"/>
      <c r="E42" s="277"/>
      <c r="F42" s="277"/>
      <c r="G42" s="277"/>
      <c r="H42" s="277"/>
      <c r="I42" s="278"/>
      <c r="J42" s="315" t="str">
        <f>E14</f>
        <v>Dirección de Interacción Universitaria</v>
      </c>
      <c r="K42" s="315"/>
      <c r="L42" s="315"/>
      <c r="M42" s="315"/>
      <c r="N42" s="315"/>
      <c r="O42" s="282"/>
      <c r="P42" s="8"/>
    </row>
    <row r="43" spans="2:16" s="11" customFormat="1" ht="16.5" customHeight="1" x14ac:dyDescent="0.3">
      <c r="B43" s="8"/>
      <c r="C43" s="277"/>
      <c r="D43" s="277"/>
      <c r="E43" s="277"/>
      <c r="F43" s="277"/>
      <c r="G43" s="277"/>
      <c r="H43" s="277"/>
      <c r="I43" s="278"/>
      <c r="J43" s="318"/>
      <c r="K43" s="318"/>
      <c r="L43" s="318"/>
      <c r="M43" s="318"/>
      <c r="N43" s="318"/>
      <c r="O43" s="281"/>
      <c r="P43" s="8"/>
    </row>
    <row r="44" spans="2:16" s="11" customFormat="1" ht="16.5" customHeight="1" x14ac:dyDescent="0.3">
      <c r="B44" s="8"/>
      <c r="C44" s="6"/>
      <c r="D44" s="6"/>
      <c r="E44" s="6"/>
      <c r="F44" s="6"/>
      <c r="G44" s="6"/>
      <c r="H44" s="6"/>
      <c r="I44" s="6"/>
      <c r="J44" s="6"/>
      <c r="K44" s="6"/>
      <c r="L44" s="6"/>
      <c r="M44" s="6"/>
      <c r="N44" s="6"/>
      <c r="O44" s="6"/>
      <c r="P44" s="8"/>
    </row>
    <row r="45" spans="2:16" s="14" customFormat="1" ht="15" customHeight="1" x14ac:dyDescent="0.3">
      <c r="B45" s="13"/>
      <c r="C45" s="272" t="s">
        <v>7</v>
      </c>
      <c r="D45" s="273"/>
      <c r="E45" s="273"/>
      <c r="F45" s="273"/>
      <c r="G45" s="273"/>
      <c r="H45" s="273"/>
      <c r="I45" s="273"/>
      <c r="J45" s="273"/>
      <c r="K45" s="273"/>
      <c r="L45" s="273"/>
      <c r="M45" s="273"/>
      <c r="N45" s="273"/>
      <c r="O45" s="274"/>
      <c r="P45" s="13"/>
    </row>
    <row r="46" spans="2:16" s="14" customFormat="1" x14ac:dyDescent="0.3">
      <c r="B46" s="13"/>
      <c r="C46" s="45" t="s">
        <v>6</v>
      </c>
      <c r="D46" s="2" t="str">
        <f ca="1">IF(J23="MENSUAL","ENERO",IF(J23="TRIMESTRAL","MARZO",IF(J23="SEMESTRAL","JUNIO",IF(J23="ANUAL",YEAR(TODAY()),""))))</f>
        <v>JUNIO</v>
      </c>
      <c r="E46" s="2" t="str">
        <f>IF(J23="MENSUAL","FEBRERO",IF(J23="TRIMESTRAL","JUNIO",IF(J23="SEMESTRAL","DICIEMBRE","")))</f>
        <v>DICIEMBRE</v>
      </c>
      <c r="F46" s="2" t="str">
        <f>IF(J23="MENSUAL","MARZO",IF(J23="TRIMESTRAL","SEPTIEMBRE",""))</f>
        <v/>
      </c>
      <c r="G46" s="2" t="str">
        <f>IF(J23="MENSUAL","ABRIL",IF(J23="TRIMESTRAL","DICIEMBRE",""))</f>
        <v/>
      </c>
      <c r="H46" s="2" t="str">
        <f>IF(J23="MENSUAL","MAYO","")</f>
        <v/>
      </c>
      <c r="I46" s="2" t="str">
        <f>IF(J23="MENSUAL","JUNIO","")</f>
        <v/>
      </c>
      <c r="J46" s="2" t="str">
        <f>IF(J23="MENSUAL","JULIO","")</f>
        <v/>
      </c>
      <c r="K46" s="2" t="str">
        <f>IF(J23="MENSUAL","AGOSTO","")</f>
        <v/>
      </c>
      <c r="L46" s="2" t="str">
        <f>IF(J23="MENSUAL","SEPTIEMBRE","")</f>
        <v/>
      </c>
      <c r="M46" s="2" t="str">
        <f>IF(J23="MENSUAL","OCTUBRE","")</f>
        <v/>
      </c>
      <c r="N46" s="2" t="str">
        <f>IF(J23="MENSUAL","NOVIEMBRE","")</f>
        <v/>
      </c>
      <c r="O46" s="2" t="str">
        <f>IF(J23="MENSUAL","DICIEMBRE","")</f>
        <v/>
      </c>
      <c r="P46" s="13"/>
    </row>
    <row r="47" spans="2:16" s="14" customFormat="1" ht="26.4" x14ac:dyDescent="0.3">
      <c r="B47" s="13"/>
      <c r="C47" s="54" t="str">
        <f>G18</f>
        <v>(# Evaluaciones Calificadas ≥ 4) * 100</v>
      </c>
      <c r="D47" s="2"/>
      <c r="E47" s="2"/>
      <c r="F47" s="2"/>
      <c r="G47" s="2"/>
      <c r="H47" s="2"/>
      <c r="I47" s="2"/>
      <c r="J47" s="2"/>
      <c r="K47" s="2"/>
      <c r="L47" s="2"/>
      <c r="M47" s="2"/>
      <c r="N47" s="2"/>
      <c r="O47" s="2"/>
      <c r="P47" s="13"/>
    </row>
    <row r="48" spans="2:16" s="14" customFormat="1" x14ac:dyDescent="0.3">
      <c r="B48" s="13"/>
      <c r="C48" s="54" t="str">
        <f>G19</f>
        <v># Total Evaluaciones</v>
      </c>
      <c r="D48" s="2"/>
      <c r="E48" s="2"/>
      <c r="F48" s="2"/>
      <c r="G48" s="2"/>
      <c r="H48" s="2"/>
      <c r="I48" s="2"/>
      <c r="J48" s="2"/>
      <c r="K48" s="2"/>
      <c r="L48" s="2"/>
      <c r="M48" s="2"/>
      <c r="N48" s="2"/>
      <c r="O48" s="2"/>
      <c r="P48" s="15"/>
    </row>
    <row r="49" spans="1:28" s="14" customFormat="1" x14ac:dyDescent="0.3">
      <c r="B49" s="13"/>
      <c r="C49" s="3" t="s">
        <v>8</v>
      </c>
      <c r="D49" s="51" t="str">
        <f>IFERROR(IF($E$17=1,D47/D48,IF($E$17=2,D47,"")),"")</f>
        <v/>
      </c>
      <c r="E49" s="51" t="str">
        <f t="shared" ref="E49:O49" si="0">IFERROR(IF($E$17=1,E47/E48,IF($E$17=2,E47,"")),"")</f>
        <v/>
      </c>
      <c r="G49" s="51" t="str">
        <f t="shared" si="0"/>
        <v/>
      </c>
      <c r="H49" s="51" t="str">
        <f t="shared" si="0"/>
        <v/>
      </c>
      <c r="I49" s="51" t="str">
        <f t="shared" si="0"/>
        <v/>
      </c>
      <c r="J49" s="51" t="str">
        <f t="shared" si="0"/>
        <v/>
      </c>
      <c r="K49" s="51" t="str">
        <f t="shared" si="0"/>
        <v/>
      </c>
      <c r="L49" s="51" t="str">
        <f t="shared" si="0"/>
        <v/>
      </c>
      <c r="M49" s="51" t="str">
        <f t="shared" si="0"/>
        <v/>
      </c>
      <c r="N49" s="51" t="str">
        <f t="shared" si="0"/>
        <v/>
      </c>
      <c r="O49" s="51" t="str">
        <f t="shared" si="0"/>
        <v/>
      </c>
      <c r="P49" s="13"/>
    </row>
    <row r="50" spans="1:28" s="14" customFormat="1" x14ac:dyDescent="0.3">
      <c r="B50" s="13"/>
      <c r="C50" s="4" t="s">
        <v>20</v>
      </c>
      <c r="D50"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0.85</v>
      </c>
      <c r="E50" s="5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0.85</v>
      </c>
      <c r="F50" s="51" t="str">
        <f>IF(AND(N23="ANUAL",J23="MENSUAL"),N17/12+E50,IF(AND(N23="ANUAL",J23="TRIMESTRAL"),N17/4+E50,IF(AND(N23="SEMESTRAL",J23="MENSUAL"),N17/6+E50,IF(AND(N23="SEMESTRAL",J23="TRIMESTRAL"),N17/2,IF(AND(N23="TRIMESTRAL",J23="MENSUAL"),N17/3+E50,IF(AND(N23="TRIMESTRAL",J23="TRIMESTRAL"),N17,IF(AND(N23="MENSUAL",J23="MENSUAL"),N17,"")))))))</f>
        <v/>
      </c>
      <c r="G50" s="51" t="str">
        <f>IF(AND(N23="ANUAL",J23="MENSUAL"),N17/12+F50,IF(AND(N23="ANUAL",J23="TRIMESTRAL"),N17/4+F50,IF(AND(N23="SEMESTRAL",J23="MENSUAL"),N17/6+F50,IF(AND(N23="SEMESTRAL",J23="TRIMESTRAL"),N17/2+F50,IF(AND(N23="TRIMESTRAL",J23="MENSUAL"),N17/3,IF(AND(N23="TRIMESTRAL",J23="TRIMESTRAL"),N17,IF(AND(N23="MENSUAL",J23="MENSUAL"),N17,"")))))))</f>
        <v/>
      </c>
      <c r="H50" s="51" t="str">
        <f>IF(AND($N$23="ANUAL",$J$23="MENSUAL"),$N$17/12+G50,IF(AND(N23="SEMESTRAL",J23="MENSUAL"),N17/6+G50,IF(AND(N23="TRIMESTRAL",J23="MENSUAL"),N17/3+G50,IF(AND(N23="MENSUAL",J23="MENSUAL"),N17,""))))</f>
        <v/>
      </c>
      <c r="I50" s="51" t="str">
        <f>IF(AND($N$23="ANUAL",$J$23="MENSUAL"),$N$17/12+H50,IF(AND(N23="SEMESTRAL",J23="MENSUAL"),N17/6+H50,IF(AND(N23="TRIMESTRAL",J23="MENSUAL"),N17/3+H50,IF(AND(N23="MENSUAL",J23="MENSUAL"),N17,""))))</f>
        <v/>
      </c>
      <c r="J50" s="51" t="str">
        <f>IF(AND($N$23="ANUAL",$J$23="MENSUAL"),$N$17/12+I50,IF(AND(N23="SEMESTRAL",J23="MENSUAL"),N17/6,IF(AND(N23="TRIMESTRAL",J23="MENSUAL"),N17/3,IF(AND(N23="MENSUAL",J23="MENSUAL"),N17,""))))</f>
        <v/>
      </c>
      <c r="K50" s="51" t="str">
        <f>IF(AND($N$23="ANUAL",$J$23="MENSUAL"),$N$17/12+J50,IF(AND(N23="SEMESTRAL",J23="MENSUAL"),N17/6+J50,IF(AND(N23="TRIMESTRAL",J23="MENSUAL"),N17/3+J50,IF(AND(N23="MENSUAL",J23="MENSUAL"),N17,""))))</f>
        <v/>
      </c>
      <c r="L50" s="51" t="str">
        <f>IF(AND($N$23="ANUAL",$J$23="MENSUAL"),$N$17/12+K50,IF(AND(N23="SEMESTRAL",J23="MENSUAL"),N17/6+K50,IF(AND(N23="TRIMESTRAL",J23="MENSUAL"),N17/3+K50,IF(AND(N23="MENSUAL",J23="MENSUAL"),N17,""))))</f>
        <v/>
      </c>
      <c r="M50" s="51" t="str">
        <f>IF(AND($N$23="ANUAL",$J$23="MENSUAL"),$N$17/12+L50,IF(AND(N23="SEMESTRAL",J23="MENSUAL"),N17/6+L50,IF(AND(N23="TRIMESTRAL",J23="MENSUAL"),N17/3,IF(AND(N23="MENSUAL",J23="MENSUAL"),N17,""))))</f>
        <v/>
      </c>
      <c r="N50" s="51" t="str">
        <f>IF(AND($N$23="ANUAL",$J$23="MENSUAL"),$N$17/12+M50,IF(AND(N23="SEMESTRAL",J23="MENSUAL"),N17/6+M50,IF(AND(N23="TRIMESTRAL",J23="MENSUAL"),N17/3+M50,IF(AND(N23="MENSUAL",J23="MENSUAL"),N17,""))))</f>
        <v/>
      </c>
      <c r="O50" s="51" t="str">
        <f>IF(AND($N$23="ANUAL",$J$23="MENSUAL"),$N$17/12+N50,IF(AND(N23="SEMESTRAL",J23="MENSUAL"),N17/6+N50,IF(AND(N23="TRIMESTRAL",J23="MENSUAL"),N17/3+N50,IF(AND(N23="MENSUAL",J23="MENSUAL"),N17,""))))</f>
        <v/>
      </c>
      <c r="P50" s="13"/>
    </row>
    <row r="51" spans="1:28" s="14" customFormat="1" x14ac:dyDescent="0.3">
      <c r="B51" s="13"/>
      <c r="C51" s="6"/>
      <c r="D51" s="6"/>
      <c r="E51" s="6"/>
      <c r="F51" s="6"/>
      <c r="G51" s="6"/>
      <c r="H51" s="6"/>
      <c r="I51" s="6"/>
      <c r="J51" s="6"/>
      <c r="K51" s="6"/>
      <c r="L51" s="6"/>
      <c r="M51" s="6"/>
      <c r="N51" s="6"/>
      <c r="O51" s="6"/>
      <c r="P51" s="13"/>
    </row>
    <row r="52" spans="1:28" s="16" customFormat="1" x14ac:dyDescent="0.25">
      <c r="A52" s="18"/>
      <c r="B52" s="1"/>
      <c r="C52" s="258" t="s">
        <v>60</v>
      </c>
      <c r="D52" s="258"/>
      <c r="E52" s="258"/>
      <c r="F52" s="258"/>
      <c r="G52" s="258"/>
      <c r="H52" s="258"/>
      <c r="I52" s="258"/>
      <c r="J52" s="258"/>
      <c r="K52" s="258"/>
      <c r="L52" s="258"/>
      <c r="M52" s="258"/>
      <c r="N52" s="258"/>
      <c r="O52" s="258"/>
      <c r="P52" s="1"/>
      <c r="Q52" s="18"/>
      <c r="R52" s="18"/>
      <c r="S52" s="18"/>
      <c r="T52" s="18"/>
      <c r="U52" s="18"/>
      <c r="V52" s="18"/>
      <c r="W52" s="18"/>
      <c r="X52" s="18"/>
      <c r="Y52" s="18"/>
      <c r="Z52" s="18"/>
      <c r="AA52" s="18"/>
      <c r="AB52" s="18"/>
    </row>
    <row r="53" spans="1:28" s="16" customFormat="1" x14ac:dyDescent="0.25">
      <c r="A53" s="18"/>
      <c r="B53" s="1"/>
      <c r="C53" s="316" t="s">
        <v>62</v>
      </c>
      <c r="D53" s="316"/>
      <c r="E53" s="316"/>
      <c r="F53" s="316"/>
      <c r="G53" s="259" t="s">
        <v>61</v>
      </c>
      <c r="H53" s="259"/>
      <c r="I53" s="259"/>
      <c r="J53" s="259"/>
      <c r="K53" s="259" t="s">
        <v>131</v>
      </c>
      <c r="L53" s="259"/>
      <c r="M53" s="259"/>
      <c r="N53" s="259"/>
      <c r="O53" s="259"/>
      <c r="P53" s="1"/>
      <c r="Q53" s="18"/>
      <c r="R53" s="18"/>
      <c r="S53" s="18"/>
      <c r="T53" s="18"/>
      <c r="U53" s="18"/>
      <c r="V53" s="18"/>
      <c r="W53" s="18"/>
      <c r="X53" s="18"/>
      <c r="Y53" s="18"/>
      <c r="Z53" s="18"/>
      <c r="AA53" s="18"/>
      <c r="AB53" s="18"/>
    </row>
    <row r="54" spans="1:28" s="16" customFormat="1" x14ac:dyDescent="0.25">
      <c r="A54" s="18"/>
      <c r="B54" s="1"/>
      <c r="C54" s="255"/>
      <c r="D54" s="255"/>
      <c r="E54" s="255"/>
      <c r="F54" s="255"/>
      <c r="G54" s="262"/>
      <c r="H54" s="262"/>
      <c r="I54" s="262"/>
      <c r="J54" s="262"/>
      <c r="K54" s="255"/>
      <c r="L54" s="255"/>
      <c r="M54" s="255"/>
      <c r="N54" s="255"/>
      <c r="O54" s="255"/>
      <c r="P54" s="1"/>
      <c r="Q54" s="18"/>
      <c r="R54" s="18"/>
      <c r="S54" s="18"/>
      <c r="T54" s="18"/>
      <c r="U54" s="18"/>
      <c r="V54" s="18"/>
      <c r="W54" s="18"/>
      <c r="X54" s="18"/>
      <c r="Y54" s="18"/>
      <c r="Z54" s="18"/>
      <c r="AA54" s="18"/>
      <c r="AB54" s="18"/>
    </row>
    <row r="55" spans="1:28" s="16" customFormat="1" x14ac:dyDescent="0.25">
      <c r="A55" s="18"/>
      <c r="B55" s="1"/>
      <c r="C55" s="255"/>
      <c r="D55" s="255"/>
      <c r="E55" s="255"/>
      <c r="F55" s="255"/>
      <c r="G55" s="262"/>
      <c r="H55" s="262"/>
      <c r="I55" s="262"/>
      <c r="J55" s="262"/>
      <c r="K55" s="255"/>
      <c r="L55" s="255"/>
      <c r="M55" s="255"/>
      <c r="N55" s="255"/>
      <c r="O55" s="255"/>
      <c r="P55" s="1"/>
      <c r="Q55" s="18"/>
      <c r="R55" s="18"/>
      <c r="S55" s="18"/>
      <c r="T55" s="18"/>
      <c r="U55" s="18"/>
      <c r="V55" s="18"/>
      <c r="W55" s="18"/>
      <c r="X55" s="18"/>
      <c r="Y55" s="18"/>
      <c r="Z55" s="18"/>
      <c r="AA55" s="18"/>
      <c r="AB55" s="18"/>
    </row>
    <row r="56" spans="1:28" s="16" customFormat="1" x14ac:dyDescent="0.25">
      <c r="A56" s="18"/>
      <c r="B56" s="1"/>
      <c r="C56" s="255"/>
      <c r="D56" s="255"/>
      <c r="E56" s="255"/>
      <c r="F56" s="255"/>
      <c r="G56" s="262"/>
      <c r="H56" s="262"/>
      <c r="I56" s="262"/>
      <c r="J56" s="262"/>
      <c r="K56" s="255"/>
      <c r="L56" s="255"/>
      <c r="M56" s="255"/>
      <c r="N56" s="255"/>
      <c r="O56" s="255"/>
      <c r="P56" s="1"/>
      <c r="Q56" s="18"/>
      <c r="R56" s="18"/>
      <c r="S56" s="18"/>
      <c r="T56" s="18"/>
      <c r="U56" s="18"/>
      <c r="V56" s="18"/>
      <c r="W56" s="18"/>
      <c r="X56" s="18"/>
      <c r="Y56" s="18"/>
      <c r="Z56" s="18"/>
      <c r="AA56" s="18"/>
      <c r="AB56" s="18"/>
    </row>
    <row r="57" spans="1:28" s="16" customFormat="1" x14ac:dyDescent="0.25">
      <c r="A57" s="18"/>
      <c r="B57" s="1"/>
      <c r="C57" s="255"/>
      <c r="D57" s="255"/>
      <c r="E57" s="255"/>
      <c r="F57" s="255"/>
      <c r="G57" s="255"/>
      <c r="H57" s="255"/>
      <c r="I57" s="255"/>
      <c r="J57" s="255"/>
      <c r="K57" s="255"/>
      <c r="L57" s="255"/>
      <c r="M57" s="255"/>
      <c r="N57" s="255"/>
      <c r="O57" s="255"/>
      <c r="P57" s="1"/>
      <c r="Q57" s="18"/>
      <c r="R57" s="18"/>
      <c r="S57" s="18"/>
      <c r="T57" s="18"/>
      <c r="U57" s="18"/>
      <c r="V57" s="18"/>
      <c r="W57" s="18"/>
      <c r="X57" s="18"/>
      <c r="Y57" s="18"/>
      <c r="Z57" s="18"/>
      <c r="AA57" s="18"/>
      <c r="AB57" s="18"/>
    </row>
    <row r="58" spans="1:28" s="16" customFormat="1" x14ac:dyDescent="0.25">
      <c r="A58" s="18"/>
      <c r="B58" s="1"/>
      <c r="C58" s="255"/>
      <c r="D58" s="255"/>
      <c r="E58" s="255"/>
      <c r="F58" s="255"/>
      <c r="G58" s="255"/>
      <c r="H58" s="255"/>
      <c r="I58" s="255"/>
      <c r="J58" s="255"/>
      <c r="K58" s="255"/>
      <c r="L58" s="255"/>
      <c r="M58" s="255"/>
      <c r="N58" s="255"/>
      <c r="O58" s="255"/>
      <c r="P58" s="1"/>
      <c r="Q58" s="18"/>
      <c r="R58" s="18"/>
      <c r="S58" s="18"/>
      <c r="T58" s="18"/>
      <c r="U58" s="18"/>
      <c r="V58" s="18"/>
      <c r="W58" s="18"/>
      <c r="X58" s="18"/>
      <c r="Y58" s="18"/>
      <c r="Z58" s="18"/>
      <c r="AA58" s="18"/>
      <c r="AB58" s="18"/>
    </row>
    <row r="59" spans="1:28" s="16" customFormat="1" x14ac:dyDescent="0.25">
      <c r="A59" s="18"/>
      <c r="B59" s="1"/>
      <c r="C59" s="255"/>
      <c r="D59" s="255"/>
      <c r="E59" s="255"/>
      <c r="F59" s="255"/>
      <c r="G59" s="255"/>
      <c r="H59" s="255"/>
      <c r="I59" s="255"/>
      <c r="J59" s="255"/>
      <c r="K59" s="255"/>
      <c r="L59" s="255"/>
      <c r="M59" s="255"/>
      <c r="N59" s="255"/>
      <c r="O59" s="255"/>
      <c r="P59" s="1"/>
      <c r="Q59" s="18"/>
      <c r="R59" s="18"/>
      <c r="S59" s="18"/>
      <c r="T59" s="18"/>
      <c r="U59" s="18"/>
      <c r="V59" s="18"/>
      <c r="W59" s="18"/>
      <c r="X59" s="18"/>
      <c r="Y59" s="18"/>
      <c r="Z59" s="18"/>
      <c r="AA59" s="18"/>
      <c r="AB59" s="18"/>
    </row>
    <row r="60" spans="1:28" s="16" customFormat="1" x14ac:dyDescent="0.25">
      <c r="A60" s="18"/>
      <c r="B60" s="1"/>
      <c r="C60" s="43"/>
      <c r="D60" s="44"/>
      <c r="E60" s="44"/>
      <c r="F60" s="44"/>
      <c r="G60" s="44"/>
      <c r="H60" s="44"/>
      <c r="I60" s="44"/>
      <c r="J60" s="44"/>
      <c r="K60" s="44"/>
      <c r="L60" s="44"/>
      <c r="M60" s="44"/>
      <c r="N60" s="44"/>
      <c r="O60" s="44"/>
      <c r="P60" s="1"/>
      <c r="Q60" s="18"/>
      <c r="R60" s="18"/>
      <c r="S60" s="18"/>
      <c r="T60" s="18"/>
      <c r="U60" s="18"/>
      <c r="V60" s="18"/>
      <c r="W60" s="18"/>
      <c r="X60" s="18"/>
      <c r="Y60" s="18"/>
      <c r="Z60" s="18"/>
      <c r="AA60" s="18"/>
      <c r="AB60" s="18"/>
    </row>
    <row r="61" spans="1:28" s="16" customFormat="1" x14ac:dyDescent="0.25">
      <c r="A61" s="18"/>
      <c r="B61" s="1"/>
      <c r="C61" s="43"/>
      <c r="D61" s="44"/>
      <c r="E61" s="44"/>
      <c r="F61" s="44"/>
      <c r="G61" s="44"/>
      <c r="H61" s="44"/>
      <c r="I61" s="44"/>
      <c r="J61" s="44"/>
      <c r="K61" s="44"/>
      <c r="L61" s="44"/>
      <c r="M61" s="44"/>
      <c r="N61" s="44"/>
      <c r="O61" s="44"/>
      <c r="P61" s="1"/>
      <c r="Q61" s="18"/>
      <c r="R61" s="18"/>
      <c r="S61" s="18"/>
      <c r="T61" s="18"/>
      <c r="U61" s="18"/>
      <c r="V61" s="18"/>
      <c r="W61" s="18"/>
      <c r="X61" s="18"/>
      <c r="Y61" s="18"/>
      <c r="Z61" s="18"/>
      <c r="AA61" s="18"/>
      <c r="AB61" s="18"/>
    </row>
    <row r="64" spans="1:28" s="50" customFormat="1" x14ac:dyDescent="0.25">
      <c r="C64" s="49"/>
      <c r="D64" s="49"/>
      <c r="E64" s="49"/>
      <c r="F64" s="49"/>
      <c r="G64" s="49"/>
      <c r="H64" s="49"/>
      <c r="I64" s="49"/>
      <c r="J64" s="49"/>
      <c r="K64" s="49"/>
      <c r="L64" s="49"/>
      <c r="M64" s="49"/>
      <c r="N64" s="49"/>
      <c r="O64" s="49"/>
    </row>
    <row r="65" spans="3:15" s="50" customFormat="1" x14ac:dyDescent="0.25">
      <c r="C65" s="49"/>
      <c r="D65" s="49"/>
      <c r="E65" s="49"/>
      <c r="F65" s="49"/>
      <c r="G65" s="49"/>
      <c r="H65" s="49"/>
      <c r="I65" s="49"/>
      <c r="J65" s="49"/>
      <c r="K65" s="49"/>
      <c r="L65" s="49"/>
      <c r="M65" s="49"/>
      <c r="N65" s="49"/>
      <c r="O65" s="49"/>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49"/>
      <c r="H69" s="49"/>
      <c r="I69" s="49"/>
      <c r="J69" s="49"/>
      <c r="K69" s="49"/>
      <c r="L69" s="49"/>
      <c r="M69" s="49"/>
      <c r="N69" s="49"/>
      <c r="O69" s="49"/>
    </row>
    <row r="70" spans="3:15" s="50" customFormat="1" x14ac:dyDescent="0.25">
      <c r="C70" s="49"/>
      <c r="D70" s="49"/>
      <c r="E70" s="49"/>
      <c r="F70" s="49"/>
      <c r="G70" s="52" t="s">
        <v>83</v>
      </c>
      <c r="H70" s="53"/>
      <c r="I70" s="53"/>
      <c r="J70" s="52" t="s">
        <v>65</v>
      </c>
      <c r="K70" s="49"/>
      <c r="L70" s="49"/>
      <c r="M70" s="49"/>
      <c r="N70" s="49"/>
      <c r="O70" s="49"/>
    </row>
    <row r="71" spans="3:15" s="50" customFormat="1" x14ac:dyDescent="0.25">
      <c r="C71" s="49"/>
      <c r="D71" s="49"/>
      <c r="E71" s="49"/>
      <c r="F71" s="49"/>
      <c r="G71" s="52" t="s">
        <v>84</v>
      </c>
      <c r="H71" s="53"/>
      <c r="I71" s="53"/>
      <c r="J71" s="52" t="s">
        <v>66</v>
      </c>
      <c r="K71" s="49"/>
      <c r="L71" s="49"/>
      <c r="M71" s="49"/>
      <c r="N71" s="49"/>
      <c r="O71" s="49"/>
    </row>
    <row r="72" spans="3:15" s="50" customFormat="1" x14ac:dyDescent="0.25">
      <c r="C72" s="49"/>
      <c r="D72" s="49"/>
      <c r="E72" s="49"/>
      <c r="F72" s="49"/>
      <c r="G72" s="52" t="s">
        <v>85</v>
      </c>
      <c r="H72" s="53"/>
      <c r="I72" s="53"/>
      <c r="J72" s="52" t="s">
        <v>67</v>
      </c>
      <c r="K72" s="49"/>
      <c r="L72" s="49"/>
      <c r="M72" s="49"/>
      <c r="N72" s="49"/>
      <c r="O72" s="49"/>
    </row>
    <row r="73" spans="3:15" s="50" customFormat="1" x14ac:dyDescent="0.25">
      <c r="C73" s="49"/>
      <c r="D73" s="49"/>
      <c r="E73" s="49"/>
      <c r="F73" s="49"/>
      <c r="G73" s="52" t="s">
        <v>86</v>
      </c>
      <c r="H73" s="53"/>
      <c r="I73" s="53"/>
      <c r="J73" s="52" t="s">
        <v>70</v>
      </c>
      <c r="K73" s="49"/>
      <c r="L73" s="49"/>
      <c r="M73" s="49"/>
      <c r="N73" s="49"/>
      <c r="O73" s="49"/>
    </row>
    <row r="74" spans="3:15" s="50" customFormat="1" x14ac:dyDescent="0.25">
      <c r="C74" s="49"/>
      <c r="D74" s="49"/>
      <c r="E74" s="49"/>
      <c r="F74" s="49"/>
      <c r="G74" s="52" t="s">
        <v>87</v>
      </c>
      <c r="H74" s="53"/>
      <c r="I74" s="53"/>
      <c r="J74" s="52" t="s">
        <v>71</v>
      </c>
      <c r="K74" s="49"/>
      <c r="L74" s="49"/>
      <c r="M74" s="49"/>
      <c r="N74" s="49"/>
      <c r="O74" s="49"/>
    </row>
    <row r="75" spans="3:15" s="50" customFormat="1" x14ac:dyDescent="0.25">
      <c r="C75" s="49"/>
      <c r="D75" s="49"/>
      <c r="E75" s="49"/>
      <c r="F75" s="49"/>
      <c r="G75" s="52" t="s">
        <v>88</v>
      </c>
      <c r="H75" s="53"/>
      <c r="I75" s="53"/>
      <c r="J75" s="52" t="s">
        <v>72</v>
      </c>
      <c r="K75" s="49"/>
      <c r="L75" s="49"/>
      <c r="M75" s="49"/>
      <c r="N75" s="49"/>
      <c r="O75" s="49"/>
    </row>
    <row r="76" spans="3:15" s="50" customFormat="1" x14ac:dyDescent="0.25">
      <c r="C76" s="49"/>
      <c r="D76" s="49"/>
      <c r="E76" s="49"/>
      <c r="F76" s="49"/>
      <c r="G76" s="52" t="s">
        <v>89</v>
      </c>
      <c r="H76" s="53"/>
      <c r="I76" s="53"/>
      <c r="J76" s="52" t="s">
        <v>73</v>
      </c>
      <c r="K76" s="49"/>
      <c r="L76" s="49"/>
      <c r="M76" s="49"/>
      <c r="N76" s="49"/>
      <c r="O76" s="49"/>
    </row>
    <row r="77" spans="3:15" s="50" customFormat="1" x14ac:dyDescent="0.25">
      <c r="C77" s="49"/>
      <c r="D77" s="49"/>
      <c r="E77" s="49"/>
      <c r="F77" s="49"/>
      <c r="G77" s="52" t="s">
        <v>90</v>
      </c>
      <c r="H77" s="53"/>
      <c r="I77" s="53"/>
      <c r="J77" s="52" t="s">
        <v>74</v>
      </c>
      <c r="K77" s="49"/>
      <c r="L77" s="49"/>
      <c r="M77" s="49"/>
      <c r="N77" s="49"/>
      <c r="O77" s="49"/>
    </row>
    <row r="78" spans="3:15" s="50" customFormat="1" x14ac:dyDescent="0.25">
      <c r="C78" s="49"/>
      <c r="D78" s="49"/>
      <c r="E78" s="49"/>
      <c r="F78" s="49"/>
      <c r="G78" s="52" t="s">
        <v>91</v>
      </c>
      <c r="H78" s="53"/>
      <c r="I78" s="53"/>
      <c r="J78" s="52" t="s">
        <v>75</v>
      </c>
      <c r="K78" s="49"/>
      <c r="L78" s="49"/>
      <c r="M78" s="49"/>
      <c r="N78" s="49"/>
      <c r="O78" s="49"/>
    </row>
    <row r="79" spans="3:15" s="50" customFormat="1" x14ac:dyDescent="0.25">
      <c r="C79" s="49"/>
      <c r="D79" s="49"/>
      <c r="E79" s="49"/>
      <c r="F79" s="49"/>
      <c r="G79" s="52" t="s">
        <v>92</v>
      </c>
      <c r="H79" s="53"/>
      <c r="I79" s="53"/>
      <c r="J79" s="52" t="s">
        <v>76</v>
      </c>
      <c r="K79" s="49"/>
      <c r="L79" s="49"/>
      <c r="M79" s="49"/>
      <c r="N79" s="49"/>
      <c r="O79" s="49"/>
    </row>
    <row r="80" spans="3:15" s="50" customFormat="1" x14ac:dyDescent="0.25">
      <c r="C80" s="49"/>
      <c r="D80" s="49"/>
      <c r="E80" s="49"/>
      <c r="F80" s="49"/>
      <c r="G80" s="52" t="s">
        <v>93</v>
      </c>
      <c r="H80" s="53"/>
      <c r="I80" s="53"/>
      <c r="J80" s="52" t="s">
        <v>81</v>
      </c>
      <c r="K80" s="49"/>
      <c r="L80" s="49"/>
      <c r="M80" s="49"/>
      <c r="N80" s="49"/>
      <c r="O80" s="49"/>
    </row>
    <row r="81" spans="3:15" s="50" customFormat="1" x14ac:dyDescent="0.25">
      <c r="C81" s="49"/>
      <c r="D81" s="49"/>
      <c r="E81" s="49"/>
      <c r="F81" s="49"/>
      <c r="G81" s="52" t="s">
        <v>94</v>
      </c>
      <c r="H81" s="53"/>
      <c r="I81" s="53"/>
      <c r="J81" s="52" t="s">
        <v>77</v>
      </c>
      <c r="K81" s="49"/>
      <c r="L81" s="49"/>
      <c r="M81" s="49"/>
      <c r="N81" s="49"/>
      <c r="O81" s="49"/>
    </row>
    <row r="82" spans="3:15" x14ac:dyDescent="0.25">
      <c r="G82" s="52" t="s">
        <v>95</v>
      </c>
      <c r="H82" s="53"/>
      <c r="I82" s="53"/>
      <c r="J82" s="53"/>
      <c r="K82" s="49"/>
      <c r="L82" s="49"/>
    </row>
    <row r="83" spans="3:15" x14ac:dyDescent="0.25">
      <c r="G83" s="52" t="s">
        <v>96</v>
      </c>
      <c r="H83" s="53"/>
      <c r="I83" s="53"/>
      <c r="J83" s="53"/>
      <c r="K83" s="49"/>
      <c r="L83" s="49"/>
    </row>
    <row r="84" spans="3:15" x14ac:dyDescent="0.25">
      <c r="G84" s="52" t="s">
        <v>97</v>
      </c>
      <c r="H84" s="53"/>
      <c r="I84" s="53"/>
      <c r="J84" s="53"/>
      <c r="K84" s="49"/>
      <c r="L84" s="49"/>
    </row>
    <row r="85" spans="3:15" x14ac:dyDescent="0.25">
      <c r="G85" s="52" t="s">
        <v>98</v>
      </c>
      <c r="H85" s="53"/>
      <c r="I85" s="53"/>
      <c r="J85" s="53"/>
      <c r="K85" s="49"/>
      <c r="L85" s="49"/>
    </row>
    <row r="86" spans="3:15" x14ac:dyDescent="0.25">
      <c r="G86" s="52" t="s">
        <v>99</v>
      </c>
      <c r="H86" s="53"/>
      <c r="I86" s="53"/>
      <c r="J86" s="53"/>
      <c r="K86" s="49"/>
      <c r="L86" s="49"/>
    </row>
    <row r="87" spans="3:15" x14ac:dyDescent="0.25">
      <c r="G87" s="52" t="s">
        <v>100</v>
      </c>
      <c r="H87" s="53"/>
      <c r="I87" s="53"/>
      <c r="J87" s="53"/>
      <c r="K87" s="49"/>
      <c r="L87" s="49"/>
    </row>
    <row r="88" spans="3:15" x14ac:dyDescent="0.25">
      <c r="G88" s="52" t="s">
        <v>101</v>
      </c>
      <c r="H88" s="53"/>
      <c r="I88" s="53"/>
      <c r="J88" s="53"/>
      <c r="K88" s="49"/>
      <c r="L88" s="49"/>
    </row>
    <row r="89" spans="3:15" x14ac:dyDescent="0.25">
      <c r="G89" s="52" t="s">
        <v>102</v>
      </c>
      <c r="H89" s="53"/>
      <c r="I89" s="53"/>
      <c r="J89" s="53"/>
      <c r="K89" s="49"/>
      <c r="L89" s="49"/>
    </row>
    <row r="90" spans="3:15" x14ac:dyDescent="0.25">
      <c r="G90" s="52" t="s">
        <v>103</v>
      </c>
      <c r="H90" s="53"/>
      <c r="I90" s="53"/>
      <c r="J90" s="53"/>
      <c r="K90" s="49"/>
      <c r="L90" s="49"/>
    </row>
    <row r="91" spans="3:15" x14ac:dyDescent="0.25">
      <c r="G91" s="52" t="s">
        <v>104</v>
      </c>
      <c r="H91" s="53"/>
      <c r="I91" s="53"/>
      <c r="J91" s="53"/>
      <c r="K91" s="49"/>
      <c r="L91" s="49"/>
    </row>
    <row r="92" spans="3:15" x14ac:dyDescent="0.25">
      <c r="G92" s="52" t="s">
        <v>105</v>
      </c>
      <c r="H92" s="53"/>
      <c r="I92" s="53"/>
      <c r="J92" s="53"/>
    </row>
    <row r="93" spans="3:15" x14ac:dyDescent="0.25">
      <c r="G93" s="52" t="s">
        <v>106</v>
      </c>
      <c r="H93" s="53"/>
      <c r="I93" s="53"/>
      <c r="J93" s="53"/>
    </row>
    <row r="94" spans="3:15" x14ac:dyDescent="0.25">
      <c r="G94" s="52" t="s">
        <v>107</v>
      </c>
      <c r="H94" s="53"/>
      <c r="I94" s="53"/>
      <c r="J94" s="53"/>
    </row>
    <row r="95" spans="3:15" x14ac:dyDescent="0.25">
      <c r="G95" s="52" t="s">
        <v>108</v>
      </c>
      <c r="H95" s="53"/>
      <c r="I95" s="53"/>
      <c r="J95" s="53"/>
    </row>
    <row r="96" spans="3:15" x14ac:dyDescent="0.25">
      <c r="G96" s="52" t="s">
        <v>109</v>
      </c>
      <c r="H96" s="53"/>
      <c r="I96" s="53"/>
      <c r="J96" s="53"/>
    </row>
  </sheetData>
  <sheetProtection formatCells="0" formatColumns="0" formatRows="0" insertColumns="0" insertRows="0" insertHyperlinks="0" deleteColumns="0" deleteRows="0" selectLockedCells="1" sort="0" autoFilter="0" pivotTables="0"/>
  <mergeCells count="81">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35:O35"/>
    <mergeCell ref="J36:O40"/>
    <mergeCell ref="J41:O41"/>
    <mergeCell ref="J42:O42"/>
    <mergeCell ref="C45:O45"/>
    <mergeCell ref="C52:O52"/>
    <mergeCell ref="C53:F53"/>
    <mergeCell ref="G53:J53"/>
    <mergeCell ref="K53:O53"/>
    <mergeCell ref="J28:O34"/>
    <mergeCell ref="C55:F55"/>
    <mergeCell ref="G55:J55"/>
    <mergeCell ref="K55:O55"/>
    <mergeCell ref="C56:F56"/>
    <mergeCell ref="G56:J56"/>
    <mergeCell ref="K56:O56"/>
    <mergeCell ref="C59:F59"/>
    <mergeCell ref="G59:J59"/>
    <mergeCell ref="K59:O59"/>
    <mergeCell ref="C57:F57"/>
    <mergeCell ref="G57:J57"/>
    <mergeCell ref="K57:O57"/>
    <mergeCell ref="C58:F58"/>
    <mergeCell ref="G58:J58"/>
    <mergeCell ref="K58:O58"/>
  </mergeCells>
  <dataValidations count="5">
    <dataValidation type="list" allowBlank="1" showInputMessage="1" showErrorMessage="1" sqref="E13:O13" xr:uid="{00000000-0002-0000-0400-000000000000}">
      <formula1>$G$74:$G$96</formula1>
    </dataValidation>
    <dataValidation type="list" allowBlank="1" showInputMessage="1" showErrorMessage="1" sqref="E12:H12" xr:uid="{00000000-0002-0000-0400-000001000000}">
      <formula1>$G$70:$G$73</formula1>
    </dataValidation>
    <dataValidation type="list" allowBlank="1" showInputMessage="1" showErrorMessage="1" sqref="J17:K17" xr:uid="{00000000-0002-0000-0400-000002000000}">
      <formula1>$J$70:$J$72</formula1>
    </dataValidation>
    <dataValidation type="list" allowBlank="1" showInputMessage="1" showErrorMessage="1" sqref="J20:K22" xr:uid="{00000000-0002-0000-0400-000003000000}">
      <formula1>$J$75:$J$81</formula1>
    </dataValidation>
    <dataValidation type="list" allowBlank="1" showInputMessage="1" showErrorMessage="1" sqref="E20:G22" xr:uid="{00000000-0002-0000-0400-000004000000}">
      <formula1>$J$73:$J$74</formula1>
    </dataValidation>
  </dataValidations>
  <hyperlinks>
    <hyperlink ref="B2:C4" location="'MATRIZ DE INDICADORES '!A1" display="      REGRESAR" xr:uid="{00000000-0004-0000-0400-000000000000}"/>
  </hyperlinks>
  <pageMargins left="0.7" right="0.7" top="0.75" bottom="0.75" header="0.3" footer="0.3"/>
  <pageSetup paperSize="5" scale="7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2193" r:id="rId4" name="Option Button 1">
              <controlPr defaultSize="0" autoFill="0" autoLine="0" autoPict="0" macro="[0]!PORCENTAJE">
                <anchor moveWithCells="1">
                  <from>
                    <xdr:col>5</xdr:col>
                    <xdr:colOff>30480</xdr:colOff>
                    <xdr:row>16</xdr:row>
                    <xdr:rowOff>144780</xdr:rowOff>
                  </from>
                  <to>
                    <xdr:col>5</xdr:col>
                    <xdr:colOff>899160</xdr:colOff>
                    <xdr:row>16</xdr:row>
                    <xdr:rowOff>335280</xdr:rowOff>
                  </to>
                </anchor>
              </controlPr>
            </control>
          </mc:Choice>
        </mc:AlternateContent>
        <mc:AlternateContent xmlns:mc="http://schemas.openxmlformats.org/markup-compatibility/2006">
          <mc:Choice Requires="x14">
            <control shapeId="392194" r:id="rId5" name="Option Button 2">
              <controlPr defaultSize="0" autoFill="0" autoLine="0" autoPict="0" macro="[0]!RELATIVO">
                <anchor moveWithCells="1">
                  <from>
                    <xdr:col>4</xdr:col>
                    <xdr:colOff>175260</xdr:colOff>
                    <xdr:row>16</xdr:row>
                    <xdr:rowOff>121920</xdr:rowOff>
                  </from>
                  <to>
                    <xdr:col>4</xdr:col>
                    <xdr:colOff>899160</xdr:colOff>
                    <xdr:row>16</xdr:row>
                    <xdr:rowOff>335280</xdr:rowOff>
                  </to>
                </anchor>
              </controlPr>
            </control>
          </mc:Choice>
        </mc:AlternateContent>
        <mc:AlternateContent xmlns:mc="http://schemas.openxmlformats.org/markup-compatibility/2006">
          <mc:Choice Requires="x14">
            <control shapeId="392195" r:id="rId6" name="Option Button 3">
              <controlPr defaultSize="0" autoFill="0" autoLine="0" autoPict="0" macro="[0]!RELATIVO">
                <anchor moveWithCells="1">
                  <from>
                    <xdr:col>5</xdr:col>
                    <xdr:colOff>899160</xdr:colOff>
                    <xdr:row>16</xdr:row>
                    <xdr:rowOff>121920</xdr:rowOff>
                  </from>
                  <to>
                    <xdr:col>6</xdr:col>
                    <xdr:colOff>906780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5000000}">
          <x14:formula1>
            <xm:f>ITEM!$A$1:$A$4</xm:f>
          </x14:formula1>
          <xm:sqref>J23 N23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6">
    <tabColor theme="5"/>
    <pageSetUpPr fitToPage="1"/>
  </sheetPr>
  <dimension ref="A1:AB96"/>
  <sheetViews>
    <sheetView topLeftCell="A15" zoomScale="70" zoomScaleNormal="70" workbookViewId="0">
      <selection activeCell="K12" sqref="K12:O12"/>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6.664062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10" t="s">
        <v>31</v>
      </c>
      <c r="C2" s="310"/>
      <c r="D2" s="5"/>
      <c r="E2" s="5"/>
      <c r="F2" s="5"/>
      <c r="G2" s="5"/>
      <c r="H2" s="5"/>
      <c r="I2" s="5"/>
      <c r="J2" s="5"/>
      <c r="K2" s="5"/>
      <c r="L2" s="5"/>
      <c r="M2" s="5"/>
      <c r="N2" s="5"/>
      <c r="O2" s="5"/>
      <c r="P2" s="8"/>
    </row>
    <row r="3" spans="2:16" s="11" customFormat="1" ht="15.75" customHeight="1" x14ac:dyDescent="0.3">
      <c r="B3" s="310"/>
      <c r="C3" s="310"/>
      <c r="D3" s="5"/>
      <c r="E3" s="5"/>
      <c r="F3" s="5"/>
      <c r="G3" s="5"/>
      <c r="H3" s="5"/>
      <c r="I3" s="5"/>
      <c r="J3" s="5"/>
      <c r="K3" s="5"/>
      <c r="L3" s="5"/>
      <c r="M3" s="5"/>
      <c r="N3" s="5"/>
      <c r="O3" s="5"/>
      <c r="P3" s="8"/>
    </row>
    <row r="4" spans="2:16" s="11" customFormat="1" ht="15" customHeight="1" x14ac:dyDescent="0.3">
      <c r="B4" s="310"/>
      <c r="C4" s="310"/>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30" t="s">
        <v>43</v>
      </c>
      <c r="N5" s="130"/>
      <c r="O5" s="131"/>
      <c r="P5" s="8"/>
    </row>
    <row r="6" spans="2:16" s="11" customFormat="1" ht="15.75" customHeight="1" x14ac:dyDescent="0.3">
      <c r="B6" s="8"/>
      <c r="C6" s="189"/>
      <c r="D6" s="190"/>
      <c r="E6" s="193" t="s">
        <v>170</v>
      </c>
      <c r="F6" s="130"/>
      <c r="G6" s="130"/>
      <c r="H6" s="130"/>
      <c r="I6" s="130"/>
      <c r="J6" s="130"/>
      <c r="K6" s="130"/>
      <c r="L6" s="131"/>
      <c r="M6" s="130" t="s">
        <v>169</v>
      </c>
      <c r="N6" s="130"/>
      <c r="O6" s="131"/>
      <c r="P6" s="8"/>
    </row>
    <row r="7" spans="2:16" s="11" customFormat="1" ht="15.75" customHeight="1" x14ac:dyDescent="0.3">
      <c r="B7" s="8"/>
      <c r="C7" s="189"/>
      <c r="D7" s="190"/>
      <c r="E7" s="195" t="s">
        <v>30</v>
      </c>
      <c r="F7" s="196"/>
      <c r="G7" s="196"/>
      <c r="H7" s="196"/>
      <c r="I7" s="196"/>
      <c r="J7" s="196"/>
      <c r="K7" s="196"/>
      <c r="L7" s="197"/>
      <c r="M7" s="130" t="s">
        <v>168</v>
      </c>
      <c r="N7" s="130"/>
      <c r="O7" s="131"/>
      <c r="P7" s="8"/>
    </row>
    <row r="8" spans="2:16" s="11" customFormat="1" ht="15.75" customHeight="1" x14ac:dyDescent="0.3">
      <c r="B8" s="8"/>
      <c r="C8" s="191"/>
      <c r="D8" s="192"/>
      <c r="E8" s="198"/>
      <c r="F8" s="199"/>
      <c r="G8" s="199"/>
      <c r="H8" s="199"/>
      <c r="I8" s="199"/>
      <c r="J8" s="199"/>
      <c r="K8" s="199"/>
      <c r="L8" s="200"/>
      <c r="M8" s="130" t="s">
        <v>192</v>
      </c>
      <c r="N8" s="130"/>
      <c r="O8" s="131"/>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309" t="s">
        <v>84</v>
      </c>
      <c r="F12" s="309"/>
      <c r="G12" s="309"/>
      <c r="H12" s="309"/>
      <c r="I12" s="235" t="s">
        <v>0</v>
      </c>
      <c r="J12" s="235"/>
      <c r="K12" s="298" t="s">
        <v>266</v>
      </c>
      <c r="L12" s="298"/>
      <c r="M12" s="298"/>
      <c r="N12" s="298"/>
      <c r="O12" s="298"/>
      <c r="P12" s="8"/>
    </row>
    <row r="13" spans="2:16" s="11" customFormat="1" x14ac:dyDescent="0.3">
      <c r="B13" s="8"/>
      <c r="C13" s="176" t="s">
        <v>29</v>
      </c>
      <c r="D13" s="176"/>
      <c r="E13" s="184" t="s">
        <v>95</v>
      </c>
      <c r="F13" s="299"/>
      <c r="G13" s="299"/>
      <c r="H13" s="299"/>
      <c r="I13" s="299"/>
      <c r="J13" s="299"/>
      <c r="K13" s="299"/>
      <c r="L13" s="299"/>
      <c r="M13" s="299"/>
      <c r="N13" s="299"/>
      <c r="O13" s="299"/>
      <c r="P13" s="8"/>
    </row>
    <row r="14" spans="2:16" s="11" customFormat="1" x14ac:dyDescent="0.3">
      <c r="B14" s="8"/>
      <c r="C14" s="176" t="s">
        <v>19</v>
      </c>
      <c r="D14" s="176"/>
      <c r="E14" s="184" t="s">
        <v>137</v>
      </c>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t="s">
        <v>65</v>
      </c>
      <c r="K17" s="179"/>
      <c r="L17" s="176" t="s">
        <v>26</v>
      </c>
      <c r="M17" s="176"/>
      <c r="N17" s="319">
        <v>0.95</v>
      </c>
      <c r="O17" s="319"/>
      <c r="P17" s="263"/>
    </row>
    <row r="18" spans="2:16" s="11" customFormat="1" x14ac:dyDescent="0.3">
      <c r="B18" s="8"/>
      <c r="C18" s="176" t="s">
        <v>2</v>
      </c>
      <c r="D18" s="176"/>
      <c r="E18" s="176" t="s">
        <v>22</v>
      </c>
      <c r="F18" s="176"/>
      <c r="G18" s="178" t="s">
        <v>111</v>
      </c>
      <c r="H18" s="307"/>
      <c r="I18" s="307"/>
      <c r="J18" s="307"/>
      <c r="K18" s="179"/>
      <c r="L18" s="210" t="s">
        <v>64</v>
      </c>
      <c r="M18" s="211"/>
      <c r="N18" s="292" t="s">
        <v>110</v>
      </c>
      <c r="O18" s="293"/>
      <c r="P18" s="263"/>
    </row>
    <row r="19" spans="2:16" s="11" customFormat="1" ht="15.75" customHeight="1" x14ac:dyDescent="0.3">
      <c r="B19" s="8"/>
      <c r="C19" s="176"/>
      <c r="D19" s="176"/>
      <c r="E19" s="176" t="s">
        <v>23</v>
      </c>
      <c r="F19" s="176"/>
      <c r="G19" s="288" t="s">
        <v>112</v>
      </c>
      <c r="H19" s="289"/>
      <c r="I19" s="289"/>
      <c r="J19" s="289"/>
      <c r="K19" s="290"/>
      <c r="L19" s="212"/>
      <c r="M19" s="213"/>
      <c r="N19" s="294"/>
      <c r="O19" s="295"/>
      <c r="P19" s="8"/>
    </row>
    <row r="20" spans="2:16" s="11" customFormat="1" ht="15.75" customHeight="1" x14ac:dyDescent="0.3">
      <c r="B20" s="8"/>
      <c r="C20" s="210" t="s">
        <v>54</v>
      </c>
      <c r="D20" s="211"/>
      <c r="E20" s="204" t="s">
        <v>70</v>
      </c>
      <c r="F20" s="205"/>
      <c r="G20" s="206"/>
      <c r="H20" s="221" t="s">
        <v>60</v>
      </c>
      <c r="I20" s="222"/>
      <c r="J20" s="204" t="s">
        <v>77</v>
      </c>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t="s">
        <v>113</v>
      </c>
      <c r="M22" s="35" t="s">
        <v>150</v>
      </c>
      <c r="N22" s="36" t="s">
        <v>152</v>
      </c>
      <c r="O22" s="37" t="s">
        <v>151</v>
      </c>
      <c r="P22" s="8"/>
    </row>
    <row r="23" spans="2:16" s="11" customFormat="1" ht="26.25" customHeight="1" x14ac:dyDescent="0.3">
      <c r="B23" s="8"/>
      <c r="C23" s="176" t="s">
        <v>78</v>
      </c>
      <c r="D23" s="176"/>
      <c r="E23" s="194" t="s">
        <v>125</v>
      </c>
      <c r="F23" s="194"/>
      <c r="G23" s="194"/>
      <c r="H23" s="284" t="s">
        <v>3</v>
      </c>
      <c r="I23" s="222"/>
      <c r="J23" s="218" t="s">
        <v>13</v>
      </c>
      <c r="K23" s="218"/>
      <c r="L23" s="176" t="s">
        <v>15</v>
      </c>
      <c r="M23" s="176"/>
      <c r="N23" s="218" t="s">
        <v>13</v>
      </c>
      <c r="O23" s="218"/>
      <c r="P23" s="8"/>
    </row>
    <row r="24" spans="2:16" s="11" customFormat="1" ht="26.25" customHeight="1" x14ac:dyDescent="0.3">
      <c r="B24" s="8"/>
      <c r="C24" s="176" t="s">
        <v>79</v>
      </c>
      <c r="D24" s="176"/>
      <c r="E24" s="194" t="s">
        <v>126</v>
      </c>
      <c r="F24" s="194"/>
      <c r="G24" s="194"/>
      <c r="H24" s="285"/>
      <c r="I24" s="226"/>
      <c r="J24" s="218"/>
      <c r="K24" s="218"/>
      <c r="L24" s="176"/>
      <c r="M24" s="176"/>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ht="38.25" customHeight="1" x14ac:dyDescent="0.3">
      <c r="B28" s="8"/>
      <c r="C28" s="277"/>
      <c r="D28" s="277"/>
      <c r="E28" s="277"/>
      <c r="F28" s="277"/>
      <c r="G28" s="277"/>
      <c r="H28" s="277"/>
      <c r="I28" s="278"/>
      <c r="J28" s="317" t="s">
        <v>253</v>
      </c>
      <c r="K28" s="265"/>
      <c r="L28" s="265"/>
      <c r="M28" s="265"/>
      <c r="N28" s="265"/>
      <c r="O28" s="265"/>
      <c r="P28" s="263"/>
    </row>
    <row r="29" spans="2:16" s="11" customFormat="1" ht="38.25" customHeight="1" x14ac:dyDescent="0.3">
      <c r="B29" s="8"/>
      <c r="C29" s="277"/>
      <c r="D29" s="277"/>
      <c r="E29" s="277"/>
      <c r="F29" s="277"/>
      <c r="G29" s="277"/>
      <c r="H29" s="277"/>
      <c r="I29" s="278"/>
      <c r="J29" s="266"/>
      <c r="K29" s="267"/>
      <c r="L29" s="267"/>
      <c r="M29" s="267"/>
      <c r="N29" s="267"/>
      <c r="O29" s="267"/>
      <c r="P29" s="8"/>
    </row>
    <row r="30" spans="2:16" s="11" customFormat="1" ht="38.25" customHeight="1" x14ac:dyDescent="0.3">
      <c r="B30" s="8"/>
      <c r="C30" s="277"/>
      <c r="D30" s="277"/>
      <c r="E30" s="277"/>
      <c r="F30" s="277"/>
      <c r="G30" s="277"/>
      <c r="H30" s="277"/>
      <c r="I30" s="278"/>
      <c r="J30" s="266"/>
      <c r="K30" s="267"/>
      <c r="L30" s="267"/>
      <c r="M30" s="267"/>
      <c r="N30" s="267"/>
      <c r="O30" s="267"/>
      <c r="P30" s="8"/>
    </row>
    <row r="31" spans="2:16" s="11" customFormat="1" ht="38.25" customHeight="1" x14ac:dyDescent="0.3">
      <c r="B31" s="8"/>
      <c r="C31" s="277"/>
      <c r="D31" s="277"/>
      <c r="E31" s="277"/>
      <c r="F31" s="277"/>
      <c r="G31" s="277"/>
      <c r="H31" s="277"/>
      <c r="I31" s="278"/>
      <c r="J31" s="266"/>
      <c r="K31" s="267"/>
      <c r="L31" s="267"/>
      <c r="M31" s="267"/>
      <c r="N31" s="267"/>
      <c r="O31" s="267"/>
      <c r="P31" s="8"/>
    </row>
    <row r="32" spans="2:16" s="11" customFormat="1" ht="38.25" customHeight="1" x14ac:dyDescent="0.3">
      <c r="B32" s="8"/>
      <c r="C32" s="277"/>
      <c r="D32" s="277"/>
      <c r="E32" s="277"/>
      <c r="F32" s="277"/>
      <c r="G32" s="277"/>
      <c r="H32" s="277"/>
      <c r="I32" s="278"/>
      <c r="J32" s="266"/>
      <c r="K32" s="267"/>
      <c r="L32" s="267"/>
      <c r="M32" s="267"/>
      <c r="N32" s="267"/>
      <c r="O32" s="267"/>
      <c r="P32" s="8"/>
    </row>
    <row r="33" spans="2:16" s="11" customFormat="1" ht="38.25" customHeight="1" x14ac:dyDescent="0.3">
      <c r="B33" s="8"/>
      <c r="C33" s="277"/>
      <c r="D33" s="277"/>
      <c r="E33" s="277"/>
      <c r="F33" s="277"/>
      <c r="G33" s="277"/>
      <c r="H33" s="277"/>
      <c r="I33" s="278"/>
      <c r="J33" s="268"/>
      <c r="K33" s="269"/>
      <c r="L33" s="269"/>
      <c r="M33" s="269"/>
      <c r="N33" s="269"/>
      <c r="O33" s="269"/>
      <c r="P33" s="8"/>
    </row>
    <row r="34" spans="2:16" s="11" customFormat="1" ht="15.75" customHeight="1" x14ac:dyDescent="0.3">
      <c r="B34" s="8"/>
      <c r="C34" s="277"/>
      <c r="D34" s="277"/>
      <c r="E34" s="277"/>
      <c r="F34" s="277"/>
      <c r="G34" s="277"/>
      <c r="H34" s="277"/>
      <c r="I34" s="278"/>
      <c r="J34" s="270" t="s">
        <v>32</v>
      </c>
      <c r="K34" s="271"/>
      <c r="L34" s="271"/>
      <c r="M34" s="271"/>
      <c r="N34" s="271"/>
      <c r="O34" s="271"/>
      <c r="P34" s="8"/>
    </row>
    <row r="35" spans="2:16" s="11" customFormat="1" ht="21" customHeight="1" x14ac:dyDescent="0.3">
      <c r="B35" s="8"/>
      <c r="C35" s="277"/>
      <c r="D35" s="277"/>
      <c r="E35" s="277"/>
      <c r="F35" s="277"/>
      <c r="G35" s="277"/>
      <c r="H35" s="277"/>
      <c r="I35" s="278"/>
      <c r="J35" s="317" t="s">
        <v>254</v>
      </c>
      <c r="K35" s="265"/>
      <c r="L35" s="265"/>
      <c r="M35" s="265"/>
      <c r="N35" s="265"/>
      <c r="O35" s="265"/>
      <c r="P35" s="8"/>
    </row>
    <row r="36" spans="2:16" s="11" customFormat="1" ht="21" customHeight="1" x14ac:dyDescent="0.3">
      <c r="B36" s="8"/>
      <c r="C36" s="277"/>
      <c r="D36" s="277"/>
      <c r="E36" s="277"/>
      <c r="F36" s="277"/>
      <c r="G36" s="277"/>
      <c r="H36" s="277"/>
      <c r="I36" s="278"/>
      <c r="J36" s="266"/>
      <c r="K36" s="267"/>
      <c r="L36" s="267"/>
      <c r="M36" s="267"/>
      <c r="N36" s="267"/>
      <c r="O36" s="267"/>
      <c r="P36" s="8"/>
    </row>
    <row r="37" spans="2:16" s="11" customFormat="1" ht="21" customHeight="1" x14ac:dyDescent="0.3">
      <c r="B37" s="8"/>
      <c r="C37" s="277"/>
      <c r="D37" s="277"/>
      <c r="E37" s="277"/>
      <c r="F37" s="277"/>
      <c r="G37" s="277"/>
      <c r="H37" s="277"/>
      <c r="I37" s="278"/>
      <c r="J37" s="266"/>
      <c r="K37" s="267"/>
      <c r="L37" s="267"/>
      <c r="M37" s="267"/>
      <c r="N37" s="267"/>
      <c r="O37" s="267"/>
      <c r="P37" s="8"/>
    </row>
    <row r="38" spans="2:16" s="11" customFormat="1" ht="132.75" customHeight="1" x14ac:dyDescent="0.3">
      <c r="B38" s="8"/>
      <c r="C38" s="277"/>
      <c r="D38" s="277"/>
      <c r="E38" s="277"/>
      <c r="F38" s="277"/>
      <c r="G38" s="277"/>
      <c r="H38" s="277"/>
      <c r="I38" s="278"/>
      <c r="J38" s="266"/>
      <c r="K38" s="267"/>
      <c r="L38" s="267"/>
      <c r="M38" s="267"/>
      <c r="N38" s="267"/>
      <c r="O38" s="267"/>
      <c r="P38" s="8"/>
    </row>
    <row r="39" spans="2:16" s="11" customFormat="1" ht="21" customHeight="1" x14ac:dyDescent="0.3">
      <c r="B39" s="8"/>
      <c r="C39" s="277"/>
      <c r="D39" s="277"/>
      <c r="E39" s="277"/>
      <c r="F39" s="277"/>
      <c r="G39" s="277"/>
      <c r="H39" s="277"/>
      <c r="I39" s="278"/>
      <c r="J39" s="266"/>
      <c r="K39" s="267"/>
      <c r="L39" s="267"/>
      <c r="M39" s="267"/>
      <c r="N39" s="267"/>
      <c r="O39" s="267"/>
      <c r="P39" s="8"/>
    </row>
    <row r="40" spans="2:16" s="11" customFormat="1" ht="15.75" customHeight="1" x14ac:dyDescent="0.3">
      <c r="B40" s="8"/>
      <c r="C40" s="277"/>
      <c r="D40" s="277"/>
      <c r="E40" s="277"/>
      <c r="F40" s="277"/>
      <c r="G40" s="277"/>
      <c r="H40" s="277"/>
      <c r="I40" s="278"/>
      <c r="J40" s="270" t="s">
        <v>5</v>
      </c>
      <c r="K40" s="271"/>
      <c r="L40" s="271"/>
      <c r="M40" s="271"/>
      <c r="N40" s="271"/>
      <c r="O40" s="271"/>
      <c r="P40" s="8"/>
    </row>
    <row r="41" spans="2:16" s="11" customFormat="1" ht="15.75" customHeight="1" x14ac:dyDescent="0.3">
      <c r="B41" s="8"/>
      <c r="C41" s="277"/>
      <c r="D41" s="277"/>
      <c r="E41" s="277"/>
      <c r="F41" s="277"/>
      <c r="G41" s="277"/>
      <c r="H41" s="277"/>
      <c r="I41" s="278"/>
      <c r="J41" s="282" t="str">
        <f>E14</f>
        <v>Dirección de Interacción Universitaria</v>
      </c>
      <c r="K41" s="283"/>
      <c r="L41" s="283"/>
      <c r="M41" s="283"/>
      <c r="N41" s="283"/>
      <c r="O41" s="283"/>
      <c r="P41" s="8"/>
    </row>
    <row r="42" spans="2:16" s="11" customFormat="1" ht="16.5" customHeight="1" x14ac:dyDescent="0.3">
      <c r="B42" s="8"/>
      <c r="C42" s="277"/>
      <c r="D42" s="277"/>
      <c r="E42" s="277"/>
      <c r="F42" s="277"/>
      <c r="G42" s="277"/>
      <c r="H42" s="277"/>
      <c r="I42" s="278"/>
      <c r="J42" s="281"/>
      <c r="K42" s="265"/>
      <c r="L42" s="265"/>
      <c r="M42" s="265"/>
      <c r="N42" s="265"/>
      <c r="O42" s="265"/>
      <c r="P42" s="8"/>
    </row>
    <row r="43" spans="2:16" s="11" customFormat="1" ht="16.5" customHeight="1" x14ac:dyDescent="0.3">
      <c r="B43" s="8"/>
      <c r="C43" s="6"/>
      <c r="D43" s="6"/>
      <c r="E43" s="6"/>
      <c r="F43" s="6"/>
      <c r="G43" s="6"/>
      <c r="H43" s="6"/>
      <c r="I43" s="6"/>
      <c r="J43" s="6"/>
      <c r="K43" s="6"/>
      <c r="L43" s="6"/>
      <c r="M43" s="6"/>
      <c r="N43" s="6"/>
      <c r="O43" s="6"/>
      <c r="P43" s="8"/>
    </row>
    <row r="44" spans="2:16" s="14" customFormat="1" ht="15" customHeight="1" x14ac:dyDescent="0.3">
      <c r="B44" s="13"/>
      <c r="C44" s="272" t="s">
        <v>7</v>
      </c>
      <c r="D44" s="273"/>
      <c r="E44" s="273"/>
      <c r="F44" s="273"/>
      <c r="G44" s="273"/>
      <c r="H44" s="273"/>
      <c r="I44" s="273"/>
      <c r="J44" s="273"/>
      <c r="K44" s="273"/>
      <c r="L44" s="273"/>
      <c r="M44" s="273"/>
      <c r="N44" s="273"/>
      <c r="O44" s="274"/>
      <c r="P44" s="13"/>
    </row>
    <row r="45" spans="2:16" s="14" customFormat="1" x14ac:dyDescent="0.3">
      <c r="B45" s="13"/>
      <c r="C45" s="45" t="s">
        <v>6</v>
      </c>
      <c r="D45" s="2" t="str">
        <f ca="1">IF(J23="MENSUAL","ENERO",IF(J23="TRIMESTRAL","MARZO",IF(J23="SEMESTRAL","JUNIO",IF(J23="ANUAL",YEAR(TODAY()),""))))</f>
        <v>JUNIO</v>
      </c>
      <c r="E45" s="2" t="str">
        <f>IF(J23="MENSUAL","FEBRERO",IF(J23="TRIMESTRAL","JUNIO",IF(J23="SEMESTRAL","DICIEMBRE","")))</f>
        <v>DICIEMBRE</v>
      </c>
      <c r="F45" s="2" t="str">
        <f>IF(J23="MENSUAL","MARZO",IF(J23="TRIMESTRAL","SEPTIEMBRE",""))</f>
        <v/>
      </c>
      <c r="G45" s="2" t="str">
        <f>IF(J23="MENSUAL","ABRIL",IF(J23="TRIMESTRAL","DICIEMBRE",""))</f>
        <v/>
      </c>
      <c r="H45" s="2" t="str">
        <f>IF(J23="MENSUAL","MAYO","")</f>
        <v/>
      </c>
      <c r="I45" s="2" t="str">
        <f>IF(J23="MENSUAL","JUNIO","")</f>
        <v/>
      </c>
      <c r="J45" s="2" t="str">
        <f>IF(J23="MENSUAL","JULIO","")</f>
        <v/>
      </c>
      <c r="K45" s="2" t="str">
        <f>IF(J23="MENSUAL","AGOSTO","")</f>
        <v/>
      </c>
      <c r="L45" s="2" t="str">
        <f>IF(J23="MENSUAL","SEPTIEMBRE","")</f>
        <v/>
      </c>
      <c r="M45" s="2" t="str">
        <f>IF(J23="MENSUAL","OCTUBRE","")</f>
        <v/>
      </c>
      <c r="N45" s="2" t="str">
        <f>IF(J23="MENSUAL","NOVIEMBRE","")</f>
        <v/>
      </c>
      <c r="O45" s="2" t="str">
        <f>IF(J23="MENSUAL","DICIEMBRE","")</f>
        <v/>
      </c>
      <c r="P45" s="13"/>
    </row>
    <row r="46" spans="2:16" s="14" customFormat="1" ht="26.4" x14ac:dyDescent="0.3">
      <c r="B46" s="13"/>
      <c r="C46" s="54" t="str">
        <f>G18</f>
        <v>(# Evaluaciones Calificadas ≥ 4) * 100</v>
      </c>
      <c r="D46" s="2">
        <v>309</v>
      </c>
      <c r="E46" s="2">
        <v>210</v>
      </c>
      <c r="F46" s="2"/>
      <c r="G46" s="2"/>
      <c r="H46" s="2"/>
      <c r="I46" s="2"/>
      <c r="J46" s="2"/>
      <c r="K46" s="2"/>
      <c r="L46" s="2"/>
      <c r="M46" s="2"/>
      <c r="N46" s="2"/>
      <c r="O46" s="2"/>
      <c r="P46" s="13"/>
    </row>
    <row r="47" spans="2:16" s="14" customFormat="1" x14ac:dyDescent="0.3">
      <c r="B47" s="13"/>
      <c r="C47" s="54" t="str">
        <f>G19</f>
        <v># Total Evaluaciones</v>
      </c>
      <c r="D47" s="2">
        <v>349</v>
      </c>
      <c r="E47" s="2">
        <v>233</v>
      </c>
      <c r="F47" s="2"/>
      <c r="G47" s="2"/>
      <c r="H47" s="2"/>
      <c r="I47" s="2"/>
      <c r="J47" s="2"/>
      <c r="K47" s="2"/>
      <c r="L47" s="2"/>
      <c r="M47" s="2"/>
      <c r="N47" s="2"/>
      <c r="O47" s="2"/>
      <c r="P47" s="15"/>
    </row>
    <row r="48" spans="2:16" s="14" customFormat="1" x14ac:dyDescent="0.3">
      <c r="B48" s="13"/>
      <c r="C48" s="3" t="s">
        <v>8</v>
      </c>
      <c r="D48" s="51">
        <f>IFERROR(IF($E$17=1,D46/D47,IF($E$17=2,D46,"")),"")</f>
        <v>0.88538681948424069</v>
      </c>
      <c r="E48" s="51">
        <f t="shared" ref="E48:O48" si="0">IFERROR(IF($E$17=1,E46/E47,IF($E$17=2,E46,"")),"")</f>
        <v>0.90128755364806867</v>
      </c>
      <c r="F48" s="51"/>
      <c r="G48" s="51" t="str">
        <f t="shared" si="0"/>
        <v/>
      </c>
      <c r="H48" s="51" t="str">
        <f t="shared" si="0"/>
        <v/>
      </c>
      <c r="I48" s="51" t="str">
        <f t="shared" si="0"/>
        <v/>
      </c>
      <c r="J48" s="51" t="str">
        <f t="shared" si="0"/>
        <v/>
      </c>
      <c r="K48" s="51" t="str">
        <f t="shared" si="0"/>
        <v/>
      </c>
      <c r="L48" s="51" t="str">
        <f t="shared" si="0"/>
        <v/>
      </c>
      <c r="M48" s="51" t="str">
        <f t="shared" si="0"/>
        <v/>
      </c>
      <c r="N48" s="51" t="str">
        <f t="shared" si="0"/>
        <v/>
      </c>
      <c r="O48" s="51" t="str">
        <f t="shared" si="0"/>
        <v/>
      </c>
      <c r="P48" s="13"/>
    </row>
    <row r="49" spans="1:28" s="14" customFormat="1" x14ac:dyDescent="0.3">
      <c r="B49" s="13"/>
      <c r="C49" s="4" t="s">
        <v>20</v>
      </c>
      <c r="D49"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0.95</v>
      </c>
      <c r="E49" s="51">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0.95</v>
      </c>
      <c r="F49" s="51" t="str">
        <f>IF(AND(N23="ANUAL",J23="MENSUAL"),N17/12+E49,IF(AND(N23="ANUAL",J23="TRIMESTRAL"),N17/4+E49,IF(AND(N23="SEMESTRAL",J23="MENSUAL"),N17/6+E49,IF(AND(N23="SEMESTRAL",J23="TRIMESTRAL"),N17/2,IF(AND(N23="TRIMESTRAL",J23="MENSUAL"),N17/3+E49,IF(AND(N23="TRIMESTRAL",J23="TRIMESTRAL"),N17,IF(AND(N23="MENSUAL",J23="MENSUAL"),N17,"")))))))</f>
        <v/>
      </c>
      <c r="G49" s="51" t="str">
        <f>IF(AND(N23="ANUAL",J23="MENSUAL"),N17/12+F49,IF(AND(N23="ANUAL",J23="TRIMESTRAL"),N17/4+F49,IF(AND(N23="SEMESTRAL",J23="MENSUAL"),N17/6+F49,IF(AND(N23="SEMESTRAL",J23="TRIMESTRAL"),N17/2+F49,IF(AND(N23="TRIMESTRAL",J23="MENSUAL"),N17/3,IF(AND(N23="TRIMESTRAL",J23="TRIMESTRAL"),N17,IF(AND(N23="MENSUAL",J23="MENSUAL"),N17,"")))))))</f>
        <v/>
      </c>
      <c r="H49" s="51" t="str">
        <f>IF(AND($N$23="ANUAL",$J$23="MENSUAL"),$N$17/12+G49,IF(AND(N23="SEMESTRAL",J23="MENSUAL"),N17/6+G49,IF(AND(N23="TRIMESTRAL",J23="MENSUAL"),N17/3+G49,IF(AND(N23="MENSUAL",J23="MENSUAL"),N17,""))))</f>
        <v/>
      </c>
      <c r="I49" s="51" t="str">
        <f>IF(AND($N$23="ANUAL",$J$23="MENSUAL"),$N$17/12+H49,IF(AND(N23="SEMESTRAL",J23="MENSUAL"),N17/6+H49,IF(AND(N23="TRIMESTRAL",J23="MENSUAL"),N17/3+H49,IF(AND(N23="MENSUAL",J23="MENSUAL"),N17,""))))</f>
        <v/>
      </c>
      <c r="J49" s="51" t="str">
        <f>IF(AND($N$23="ANUAL",$J$23="MENSUAL"),$N$17/12+I49,IF(AND(N23="SEMESTRAL",J23="MENSUAL"),N17/6,IF(AND(N23="TRIMESTRAL",J23="MENSUAL"),N17/3,IF(AND(N23="MENSUAL",J23="MENSUAL"),N17,""))))</f>
        <v/>
      </c>
      <c r="K49" s="51" t="str">
        <f>IF(AND($N$23="ANUAL",$J$23="MENSUAL"),$N$17/12+J49,IF(AND(N23="SEMESTRAL",J23="MENSUAL"),N17/6+J49,IF(AND(N23="TRIMESTRAL",J23="MENSUAL"),N17/3+J49,IF(AND(N23="MENSUAL",J23="MENSUAL"),N17,""))))</f>
        <v/>
      </c>
      <c r="L49" s="51" t="str">
        <f>IF(AND($N$23="ANUAL",$J$23="MENSUAL"),$N$17/12+K49,IF(AND(N23="SEMESTRAL",J23="MENSUAL"),N17/6+K49,IF(AND(N23="TRIMESTRAL",J23="MENSUAL"),N17/3+K49,IF(AND(N23="MENSUAL",J23="MENSUAL"),N17,""))))</f>
        <v/>
      </c>
      <c r="M49" s="51" t="str">
        <f>IF(AND($N$23="ANUAL",$J$23="MENSUAL"),$N$17/12+L49,IF(AND(N23="SEMESTRAL",J23="MENSUAL"),N17/6+L49,IF(AND(N23="TRIMESTRAL",J23="MENSUAL"),N17/3,IF(AND(N23="MENSUAL",J23="MENSUAL"),N17,""))))</f>
        <v/>
      </c>
      <c r="N49" s="51" t="str">
        <f>IF(AND($N$23="ANUAL",$J$23="MENSUAL"),$N$17/12+M49,IF(AND(N23="SEMESTRAL",J23="MENSUAL"),N17/6+M49,IF(AND(N23="TRIMESTRAL",J23="MENSUAL"),N17/3+M49,IF(AND(N23="MENSUAL",J23="MENSUAL"),N17,""))))</f>
        <v/>
      </c>
      <c r="O49" s="51" t="str">
        <f>IF(AND($N$23="ANUAL",$J$23="MENSUAL"),$N$17/12+N49,IF(AND(N23="SEMESTRAL",J23="MENSUAL"),N17/6+N49,IF(AND(N23="TRIMESTRAL",J23="MENSUAL"),N17/3+N49,IF(AND(N23="MENSUAL",J23="MENSUAL"),N17,""))))</f>
        <v/>
      </c>
      <c r="P49" s="13"/>
    </row>
    <row r="50" spans="1:28" s="14" customFormat="1" x14ac:dyDescent="0.3">
      <c r="B50" s="13"/>
      <c r="C50" s="6"/>
      <c r="D50" s="6"/>
      <c r="E50" s="6"/>
      <c r="F50" s="6"/>
      <c r="G50" s="6"/>
      <c r="H50" s="6"/>
      <c r="I50" s="6"/>
      <c r="J50" s="6"/>
      <c r="K50" s="6"/>
      <c r="L50" s="6"/>
      <c r="M50" s="6"/>
      <c r="N50" s="6"/>
      <c r="O50" s="6"/>
      <c r="P50" s="13"/>
    </row>
    <row r="51" spans="1:28" s="16" customFormat="1" x14ac:dyDescent="0.25">
      <c r="A51" s="18"/>
      <c r="B51" s="1"/>
      <c r="C51" s="258" t="s">
        <v>60</v>
      </c>
      <c r="D51" s="258"/>
      <c r="E51" s="258"/>
      <c r="F51" s="258"/>
      <c r="G51" s="258"/>
      <c r="H51" s="258"/>
      <c r="I51" s="258"/>
      <c r="J51" s="258"/>
      <c r="K51" s="258"/>
      <c r="L51" s="258"/>
      <c r="M51" s="258"/>
      <c r="N51" s="258"/>
      <c r="O51" s="258"/>
      <c r="P51" s="1"/>
      <c r="Q51" s="18"/>
      <c r="R51" s="18"/>
      <c r="S51" s="18"/>
      <c r="T51" s="18"/>
      <c r="U51" s="18"/>
      <c r="V51" s="18"/>
      <c r="W51" s="18"/>
      <c r="X51" s="18"/>
      <c r="Y51" s="18"/>
      <c r="Z51" s="18"/>
      <c r="AA51" s="18"/>
      <c r="AB51" s="18"/>
    </row>
    <row r="52" spans="1:28" s="16" customFormat="1" x14ac:dyDescent="0.25">
      <c r="A52" s="18"/>
      <c r="B52" s="1"/>
      <c r="C52" s="259" t="s">
        <v>62</v>
      </c>
      <c r="D52" s="259"/>
      <c r="E52" s="259"/>
      <c r="F52" s="259"/>
      <c r="G52" s="259" t="s">
        <v>61</v>
      </c>
      <c r="H52" s="259"/>
      <c r="I52" s="259"/>
      <c r="J52" s="259"/>
      <c r="K52" s="259" t="s">
        <v>131</v>
      </c>
      <c r="L52" s="259"/>
      <c r="M52" s="259"/>
      <c r="N52" s="259"/>
      <c r="O52" s="259"/>
      <c r="P52" s="1"/>
      <c r="Q52" s="18"/>
      <c r="R52" s="18"/>
      <c r="S52" s="18"/>
      <c r="T52" s="18"/>
      <c r="U52" s="18"/>
      <c r="V52" s="18"/>
      <c r="W52" s="18"/>
      <c r="X52" s="18"/>
      <c r="Y52" s="18"/>
      <c r="Z52" s="18"/>
      <c r="AA52" s="18"/>
      <c r="AB52" s="18"/>
    </row>
    <row r="53" spans="1:28" s="16" customFormat="1" x14ac:dyDescent="0.25">
      <c r="A53" s="18"/>
      <c r="B53" s="1"/>
      <c r="C53" s="255"/>
      <c r="D53" s="255"/>
      <c r="E53" s="255"/>
      <c r="F53" s="255"/>
      <c r="G53" s="262"/>
      <c r="H53" s="262"/>
      <c r="I53" s="262"/>
      <c r="J53" s="262"/>
      <c r="K53" s="255"/>
      <c r="L53" s="255"/>
      <c r="M53" s="255"/>
      <c r="N53" s="255"/>
      <c r="O53" s="255"/>
      <c r="P53" s="1"/>
      <c r="Q53" s="18"/>
      <c r="R53" s="18"/>
      <c r="S53" s="18"/>
      <c r="T53" s="18"/>
      <c r="U53" s="18"/>
      <c r="V53" s="18"/>
      <c r="W53" s="18"/>
      <c r="X53" s="18"/>
      <c r="Y53" s="18"/>
      <c r="Z53" s="18"/>
      <c r="AA53" s="18"/>
      <c r="AB53" s="18"/>
    </row>
    <row r="54" spans="1:28" s="16" customFormat="1" x14ac:dyDescent="0.25">
      <c r="A54" s="18"/>
      <c r="B54" s="1"/>
      <c r="C54" s="255"/>
      <c r="D54" s="255"/>
      <c r="E54" s="255"/>
      <c r="F54" s="255"/>
      <c r="G54" s="262"/>
      <c r="H54" s="262"/>
      <c r="I54" s="262"/>
      <c r="J54" s="262"/>
      <c r="K54" s="255"/>
      <c r="L54" s="255"/>
      <c r="M54" s="255"/>
      <c r="N54" s="255"/>
      <c r="O54" s="255"/>
      <c r="P54" s="1"/>
      <c r="Q54" s="18"/>
      <c r="R54" s="18"/>
      <c r="S54" s="18"/>
      <c r="T54" s="18"/>
      <c r="U54" s="18"/>
      <c r="V54" s="18"/>
      <c r="W54" s="18"/>
      <c r="X54" s="18"/>
      <c r="Y54" s="18"/>
      <c r="Z54" s="18"/>
      <c r="AA54" s="18"/>
      <c r="AB54" s="18"/>
    </row>
    <row r="55" spans="1:28" s="16" customFormat="1" x14ac:dyDescent="0.25">
      <c r="A55" s="18"/>
      <c r="B55" s="1"/>
      <c r="C55" s="255"/>
      <c r="D55" s="255"/>
      <c r="E55" s="255"/>
      <c r="F55" s="255"/>
      <c r="G55" s="262"/>
      <c r="H55" s="262"/>
      <c r="I55" s="262"/>
      <c r="J55" s="262"/>
      <c r="K55" s="255"/>
      <c r="L55" s="255"/>
      <c r="M55" s="255"/>
      <c r="N55" s="255"/>
      <c r="O55" s="255"/>
      <c r="P55" s="1"/>
      <c r="Q55" s="18"/>
      <c r="R55" s="18"/>
      <c r="S55" s="18"/>
      <c r="T55" s="18"/>
      <c r="U55" s="18"/>
      <c r="V55" s="18"/>
      <c r="W55" s="18"/>
      <c r="X55" s="18"/>
      <c r="Y55" s="18"/>
      <c r="Z55" s="18"/>
      <c r="AA55" s="18"/>
      <c r="AB55" s="18"/>
    </row>
    <row r="56" spans="1:28" s="16" customFormat="1" x14ac:dyDescent="0.25">
      <c r="A56" s="18"/>
      <c r="B56" s="1"/>
      <c r="C56" s="255"/>
      <c r="D56" s="255"/>
      <c r="E56" s="255"/>
      <c r="F56" s="255"/>
      <c r="G56" s="255"/>
      <c r="H56" s="255"/>
      <c r="I56" s="255"/>
      <c r="J56" s="255"/>
      <c r="K56" s="255"/>
      <c r="L56" s="255"/>
      <c r="M56" s="255"/>
      <c r="N56" s="255"/>
      <c r="O56" s="255"/>
      <c r="P56" s="1"/>
      <c r="Q56" s="18"/>
      <c r="R56" s="18"/>
      <c r="S56" s="18"/>
      <c r="T56" s="18"/>
      <c r="U56" s="18"/>
      <c r="V56" s="18"/>
      <c r="W56" s="18"/>
      <c r="X56" s="18"/>
      <c r="Y56" s="18"/>
      <c r="Z56" s="18"/>
      <c r="AA56" s="18"/>
      <c r="AB56" s="18"/>
    </row>
    <row r="57" spans="1:28" s="16" customFormat="1" x14ac:dyDescent="0.25">
      <c r="A57" s="18"/>
      <c r="B57" s="1"/>
      <c r="C57" s="255"/>
      <c r="D57" s="255"/>
      <c r="E57" s="255"/>
      <c r="F57" s="255"/>
      <c r="G57" s="255"/>
      <c r="H57" s="255"/>
      <c r="I57" s="255"/>
      <c r="J57" s="255"/>
      <c r="K57" s="255"/>
      <c r="L57" s="255"/>
      <c r="M57" s="255"/>
      <c r="N57" s="255"/>
      <c r="O57" s="255"/>
      <c r="P57" s="1"/>
      <c r="Q57" s="18"/>
      <c r="R57" s="18"/>
      <c r="S57" s="18"/>
      <c r="T57" s="18"/>
      <c r="U57" s="18"/>
      <c r="V57" s="18"/>
      <c r="W57" s="18"/>
      <c r="X57" s="18"/>
      <c r="Y57" s="18"/>
      <c r="Z57" s="18"/>
      <c r="AA57" s="18"/>
      <c r="AB57" s="18"/>
    </row>
    <row r="58" spans="1:28" s="16" customFormat="1" x14ac:dyDescent="0.25">
      <c r="A58" s="18"/>
      <c r="B58" s="1"/>
      <c r="C58" s="255"/>
      <c r="D58" s="255"/>
      <c r="E58" s="255"/>
      <c r="F58" s="255"/>
      <c r="G58" s="255"/>
      <c r="H58" s="255"/>
      <c r="I58" s="255"/>
      <c r="J58" s="255"/>
      <c r="K58" s="255"/>
      <c r="L58" s="255"/>
      <c r="M58" s="255"/>
      <c r="N58" s="255"/>
      <c r="O58" s="255"/>
      <c r="P58" s="1"/>
      <c r="Q58" s="18"/>
      <c r="R58" s="18"/>
      <c r="S58" s="18"/>
      <c r="T58" s="18"/>
      <c r="U58" s="18"/>
      <c r="V58" s="18"/>
      <c r="W58" s="18"/>
      <c r="X58" s="18"/>
      <c r="Y58" s="18"/>
      <c r="Z58" s="18"/>
      <c r="AA58" s="18"/>
      <c r="AB58" s="18"/>
    </row>
    <row r="59" spans="1:28" s="16" customFormat="1" x14ac:dyDescent="0.25">
      <c r="A59" s="18"/>
      <c r="B59" s="1"/>
      <c r="C59" s="255"/>
      <c r="D59" s="255"/>
      <c r="E59" s="255"/>
      <c r="F59" s="255"/>
      <c r="G59" s="255"/>
      <c r="H59" s="255"/>
      <c r="I59" s="255"/>
      <c r="J59" s="255"/>
      <c r="K59" s="255"/>
      <c r="L59" s="255"/>
      <c r="M59" s="255"/>
      <c r="N59" s="255"/>
      <c r="O59" s="255"/>
      <c r="P59" s="1"/>
      <c r="Q59" s="18"/>
      <c r="R59" s="18"/>
      <c r="S59" s="18"/>
      <c r="T59" s="18"/>
      <c r="U59" s="18"/>
      <c r="V59" s="18"/>
      <c r="W59" s="18"/>
      <c r="X59" s="18"/>
      <c r="Y59" s="18"/>
      <c r="Z59" s="18"/>
      <c r="AA59" s="18"/>
      <c r="AB59" s="18"/>
    </row>
    <row r="60" spans="1:28" s="16" customFormat="1" x14ac:dyDescent="0.25">
      <c r="A60" s="18"/>
      <c r="B60" s="1"/>
      <c r="C60" s="43"/>
      <c r="D60" s="44"/>
      <c r="E60" s="44"/>
      <c r="F60" s="44"/>
      <c r="G60" s="44"/>
      <c r="H60" s="44"/>
      <c r="I60" s="44"/>
      <c r="J60" s="44"/>
      <c r="K60" s="44"/>
      <c r="L60" s="44"/>
      <c r="M60" s="44"/>
      <c r="N60" s="44"/>
      <c r="O60" s="44"/>
      <c r="P60" s="1"/>
      <c r="Q60" s="18"/>
      <c r="R60" s="18"/>
      <c r="S60" s="18"/>
      <c r="T60" s="18"/>
      <c r="U60" s="18"/>
      <c r="V60" s="18"/>
      <c r="W60" s="18"/>
      <c r="X60" s="18"/>
      <c r="Y60" s="18"/>
      <c r="Z60" s="18"/>
      <c r="AA60" s="18"/>
      <c r="AB60" s="18"/>
    </row>
    <row r="61" spans="1:28" s="16" customFormat="1" x14ac:dyDescent="0.25">
      <c r="A61" s="18"/>
      <c r="B61" s="1"/>
      <c r="C61" s="43"/>
      <c r="D61" s="44"/>
      <c r="E61" s="44"/>
      <c r="F61" s="44"/>
      <c r="G61" s="44"/>
      <c r="H61" s="44"/>
      <c r="I61" s="44"/>
      <c r="J61" s="44"/>
      <c r="K61" s="44"/>
      <c r="L61" s="44"/>
      <c r="M61" s="44"/>
      <c r="N61" s="44"/>
      <c r="O61" s="44"/>
      <c r="P61" s="1"/>
      <c r="Q61" s="18"/>
      <c r="R61" s="18"/>
      <c r="S61" s="18"/>
      <c r="T61" s="18"/>
      <c r="U61" s="18"/>
      <c r="V61" s="18"/>
      <c r="W61" s="18"/>
      <c r="X61" s="18"/>
      <c r="Y61" s="18"/>
      <c r="Z61" s="18"/>
      <c r="AA61" s="18"/>
      <c r="AB61" s="18"/>
    </row>
    <row r="64" spans="1:28" s="50" customFormat="1" x14ac:dyDescent="0.25">
      <c r="C64" s="49"/>
      <c r="D64" s="49"/>
      <c r="E64" s="49"/>
      <c r="F64" s="49"/>
      <c r="G64" s="49"/>
      <c r="H64" s="49"/>
      <c r="I64" s="49"/>
      <c r="J64" s="49"/>
      <c r="K64" s="49"/>
      <c r="L64" s="49"/>
      <c r="M64" s="49"/>
      <c r="N64" s="49"/>
      <c r="O64" s="49"/>
    </row>
    <row r="65" spans="3:15" s="50" customFormat="1" x14ac:dyDescent="0.25">
      <c r="C65" s="49"/>
      <c r="D65" s="49"/>
      <c r="E65" s="49"/>
      <c r="F65" s="49"/>
      <c r="G65" s="49"/>
      <c r="H65" s="49"/>
      <c r="I65" s="49"/>
      <c r="J65" s="49"/>
      <c r="K65" s="49"/>
      <c r="L65" s="49"/>
      <c r="M65" s="49"/>
      <c r="N65" s="49"/>
      <c r="O65" s="49"/>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49"/>
      <c r="H69" s="49"/>
      <c r="I69" s="49"/>
      <c r="J69" s="49"/>
      <c r="K69" s="49"/>
      <c r="L69" s="49"/>
      <c r="M69" s="49"/>
      <c r="N69" s="49"/>
      <c r="O69" s="49"/>
    </row>
    <row r="70" spans="3:15" s="50" customFormat="1" x14ac:dyDescent="0.25">
      <c r="C70" s="49"/>
      <c r="D70" s="49"/>
      <c r="E70" s="49"/>
      <c r="F70" s="49"/>
      <c r="G70" s="52" t="s">
        <v>83</v>
      </c>
      <c r="H70" s="53"/>
      <c r="I70" s="53"/>
      <c r="J70" s="52" t="s">
        <v>65</v>
      </c>
      <c r="K70" s="49"/>
      <c r="L70" s="49"/>
      <c r="M70" s="49"/>
      <c r="N70" s="49"/>
      <c r="O70" s="49"/>
    </row>
    <row r="71" spans="3:15" s="50" customFormat="1" x14ac:dyDescent="0.25">
      <c r="C71" s="49"/>
      <c r="D71" s="49"/>
      <c r="E71" s="49"/>
      <c r="F71" s="49"/>
      <c r="G71" s="52" t="s">
        <v>84</v>
      </c>
      <c r="H71" s="53"/>
      <c r="I71" s="53"/>
      <c r="J71" s="52" t="s">
        <v>66</v>
      </c>
      <c r="K71" s="49"/>
      <c r="L71" s="49"/>
      <c r="M71" s="49"/>
      <c r="N71" s="49"/>
      <c r="O71" s="49"/>
    </row>
    <row r="72" spans="3:15" s="50" customFormat="1" x14ac:dyDescent="0.25">
      <c r="C72" s="49"/>
      <c r="D72" s="49"/>
      <c r="E72" s="49"/>
      <c r="F72" s="49"/>
      <c r="G72" s="52" t="s">
        <v>85</v>
      </c>
      <c r="H72" s="53"/>
      <c r="I72" s="53"/>
      <c r="J72" s="52" t="s">
        <v>67</v>
      </c>
      <c r="K72" s="49"/>
      <c r="L72" s="49"/>
      <c r="M72" s="49"/>
      <c r="N72" s="49"/>
      <c r="O72" s="49"/>
    </row>
    <row r="73" spans="3:15" s="50" customFormat="1" x14ac:dyDescent="0.25">
      <c r="C73" s="49"/>
      <c r="D73" s="49"/>
      <c r="E73" s="49"/>
      <c r="F73" s="49"/>
      <c r="G73" s="52" t="s">
        <v>86</v>
      </c>
      <c r="H73" s="53"/>
      <c r="I73" s="53"/>
      <c r="J73" s="52" t="s">
        <v>70</v>
      </c>
      <c r="K73" s="49"/>
      <c r="L73" s="49"/>
      <c r="M73" s="49"/>
      <c r="N73" s="49"/>
      <c r="O73" s="49"/>
    </row>
    <row r="74" spans="3:15" s="50" customFormat="1" x14ac:dyDescent="0.25">
      <c r="C74" s="49"/>
      <c r="D74" s="49"/>
      <c r="E74" s="49"/>
      <c r="F74" s="49"/>
      <c r="G74" s="52" t="s">
        <v>87</v>
      </c>
      <c r="H74" s="53"/>
      <c r="I74" s="53"/>
      <c r="J74" s="52" t="s">
        <v>71</v>
      </c>
      <c r="K74" s="49"/>
      <c r="L74" s="49"/>
      <c r="M74" s="49"/>
      <c r="N74" s="49"/>
      <c r="O74" s="49"/>
    </row>
    <row r="75" spans="3:15" s="50" customFormat="1" x14ac:dyDescent="0.25">
      <c r="C75" s="49"/>
      <c r="D75" s="49"/>
      <c r="E75" s="49"/>
      <c r="F75" s="49"/>
      <c r="G75" s="52" t="s">
        <v>88</v>
      </c>
      <c r="H75" s="53"/>
      <c r="I75" s="53"/>
      <c r="J75" s="52" t="s">
        <v>72</v>
      </c>
      <c r="K75" s="49"/>
      <c r="L75" s="49"/>
      <c r="M75" s="49"/>
      <c r="N75" s="49"/>
      <c r="O75" s="49"/>
    </row>
    <row r="76" spans="3:15" s="50" customFormat="1" x14ac:dyDescent="0.25">
      <c r="C76" s="49"/>
      <c r="D76" s="49"/>
      <c r="E76" s="49"/>
      <c r="F76" s="49"/>
      <c r="G76" s="52" t="s">
        <v>89</v>
      </c>
      <c r="H76" s="53"/>
      <c r="I76" s="53"/>
      <c r="J76" s="52" t="s">
        <v>73</v>
      </c>
      <c r="K76" s="49"/>
      <c r="L76" s="49"/>
      <c r="M76" s="49"/>
      <c r="N76" s="49"/>
      <c r="O76" s="49"/>
    </row>
    <row r="77" spans="3:15" s="50" customFormat="1" x14ac:dyDescent="0.25">
      <c r="C77" s="49"/>
      <c r="D77" s="49"/>
      <c r="E77" s="49"/>
      <c r="F77" s="49"/>
      <c r="G77" s="52" t="s">
        <v>90</v>
      </c>
      <c r="H77" s="53"/>
      <c r="I77" s="53"/>
      <c r="J77" s="52" t="s">
        <v>74</v>
      </c>
      <c r="K77" s="49"/>
      <c r="L77" s="49"/>
      <c r="M77" s="49"/>
      <c r="N77" s="49"/>
      <c r="O77" s="49"/>
    </row>
    <row r="78" spans="3:15" s="50" customFormat="1" x14ac:dyDescent="0.25">
      <c r="C78" s="49"/>
      <c r="D78" s="49"/>
      <c r="E78" s="49"/>
      <c r="F78" s="49"/>
      <c r="G78" s="52" t="s">
        <v>91</v>
      </c>
      <c r="H78" s="53"/>
      <c r="I78" s="53"/>
      <c r="J78" s="52" t="s">
        <v>75</v>
      </c>
      <c r="K78" s="49"/>
      <c r="L78" s="49"/>
      <c r="M78" s="49"/>
      <c r="N78" s="49"/>
      <c r="O78" s="49"/>
    </row>
    <row r="79" spans="3:15" s="50" customFormat="1" x14ac:dyDescent="0.25">
      <c r="C79" s="49"/>
      <c r="D79" s="49"/>
      <c r="E79" s="49"/>
      <c r="F79" s="49"/>
      <c r="G79" s="52" t="s">
        <v>92</v>
      </c>
      <c r="H79" s="53"/>
      <c r="I79" s="53"/>
      <c r="J79" s="52" t="s">
        <v>76</v>
      </c>
      <c r="K79" s="49"/>
      <c r="L79" s="49"/>
      <c r="M79" s="49"/>
      <c r="N79" s="49"/>
      <c r="O79" s="49"/>
    </row>
    <row r="80" spans="3:15" s="50" customFormat="1" x14ac:dyDescent="0.25">
      <c r="C80" s="49"/>
      <c r="D80" s="49"/>
      <c r="E80" s="49"/>
      <c r="F80" s="49"/>
      <c r="G80" s="52" t="s">
        <v>93</v>
      </c>
      <c r="H80" s="53"/>
      <c r="I80" s="53"/>
      <c r="J80" s="52" t="s">
        <v>81</v>
      </c>
      <c r="K80" s="49"/>
      <c r="L80" s="49"/>
      <c r="M80" s="49"/>
      <c r="N80" s="49"/>
      <c r="O80" s="49"/>
    </row>
    <row r="81" spans="3:15" s="50" customFormat="1" x14ac:dyDescent="0.25">
      <c r="C81" s="49"/>
      <c r="D81" s="49"/>
      <c r="E81" s="49"/>
      <c r="F81" s="49"/>
      <c r="G81" s="52" t="s">
        <v>94</v>
      </c>
      <c r="H81" s="53"/>
      <c r="I81" s="53"/>
      <c r="J81" s="52" t="s">
        <v>77</v>
      </c>
      <c r="K81" s="49"/>
      <c r="L81" s="49"/>
      <c r="M81" s="49"/>
      <c r="N81" s="49"/>
      <c r="O81" s="49"/>
    </row>
    <row r="82" spans="3:15" x14ac:dyDescent="0.25">
      <c r="G82" s="52" t="s">
        <v>95</v>
      </c>
      <c r="H82" s="53"/>
      <c r="I82" s="53"/>
      <c r="J82" s="53"/>
      <c r="K82" s="49"/>
      <c r="L82" s="49"/>
    </row>
    <row r="83" spans="3:15" x14ac:dyDescent="0.25">
      <c r="G83" s="52" t="s">
        <v>96</v>
      </c>
      <c r="H83" s="53"/>
      <c r="I83" s="53"/>
      <c r="J83" s="53"/>
      <c r="K83" s="49"/>
      <c r="L83" s="49"/>
    </row>
    <row r="84" spans="3:15" x14ac:dyDescent="0.25">
      <c r="G84" s="52" t="s">
        <v>97</v>
      </c>
      <c r="H84" s="53"/>
      <c r="I84" s="53"/>
      <c r="J84" s="53"/>
      <c r="K84" s="49"/>
      <c r="L84" s="49"/>
    </row>
    <row r="85" spans="3:15" x14ac:dyDescent="0.25">
      <c r="G85" s="52" t="s">
        <v>98</v>
      </c>
      <c r="H85" s="53"/>
      <c r="I85" s="53"/>
      <c r="J85" s="53"/>
      <c r="K85" s="49"/>
      <c r="L85" s="49"/>
    </row>
    <row r="86" spans="3:15" x14ac:dyDescent="0.25">
      <c r="G86" s="52" t="s">
        <v>99</v>
      </c>
      <c r="H86" s="53"/>
      <c r="I86" s="53"/>
      <c r="J86" s="53"/>
      <c r="K86" s="49"/>
      <c r="L86" s="49"/>
    </row>
    <row r="87" spans="3:15" x14ac:dyDescent="0.25">
      <c r="G87" s="52" t="s">
        <v>100</v>
      </c>
      <c r="H87" s="53"/>
      <c r="I87" s="53"/>
      <c r="J87" s="53"/>
      <c r="K87" s="49"/>
      <c r="L87" s="49"/>
    </row>
    <row r="88" spans="3:15" x14ac:dyDescent="0.25">
      <c r="G88" s="52" t="s">
        <v>101</v>
      </c>
      <c r="H88" s="53"/>
      <c r="I88" s="53"/>
      <c r="J88" s="53"/>
      <c r="K88" s="49"/>
      <c r="L88" s="49"/>
    </row>
    <row r="89" spans="3:15" x14ac:dyDescent="0.25">
      <c r="G89" s="52" t="s">
        <v>102</v>
      </c>
      <c r="H89" s="53"/>
      <c r="I89" s="53"/>
      <c r="J89" s="53"/>
      <c r="K89" s="49"/>
      <c r="L89" s="49"/>
    </row>
    <row r="90" spans="3:15" x14ac:dyDescent="0.25">
      <c r="G90" s="52" t="s">
        <v>103</v>
      </c>
      <c r="H90" s="53"/>
      <c r="I90" s="53"/>
      <c r="J90" s="53"/>
      <c r="K90" s="49"/>
      <c r="L90" s="49"/>
    </row>
    <row r="91" spans="3:15" x14ac:dyDescent="0.25">
      <c r="G91" s="52" t="s">
        <v>104</v>
      </c>
      <c r="H91" s="53"/>
      <c r="I91" s="53"/>
      <c r="J91" s="53"/>
      <c r="K91" s="49"/>
      <c r="L91" s="49"/>
    </row>
    <row r="92" spans="3:15" x14ac:dyDescent="0.25">
      <c r="G92" s="52" t="s">
        <v>105</v>
      </c>
      <c r="H92" s="53"/>
      <c r="I92" s="53"/>
      <c r="J92" s="53"/>
    </row>
    <row r="93" spans="3:15" x14ac:dyDescent="0.25">
      <c r="G93" s="52" t="s">
        <v>106</v>
      </c>
      <c r="H93" s="53"/>
      <c r="I93" s="53"/>
      <c r="J93" s="53"/>
    </row>
    <row r="94" spans="3:15" x14ac:dyDescent="0.25">
      <c r="G94" s="52" t="s">
        <v>107</v>
      </c>
      <c r="H94" s="53"/>
      <c r="I94" s="53"/>
      <c r="J94" s="53"/>
    </row>
    <row r="95" spans="3:15" x14ac:dyDescent="0.25">
      <c r="G95" s="52" t="s">
        <v>108</v>
      </c>
      <c r="H95" s="53"/>
      <c r="I95" s="53"/>
      <c r="J95" s="53"/>
    </row>
    <row r="96" spans="3:15" x14ac:dyDescent="0.25">
      <c r="G96" s="52" t="s">
        <v>109</v>
      </c>
      <c r="H96" s="53"/>
      <c r="I96" s="53"/>
      <c r="J96" s="53"/>
    </row>
  </sheetData>
  <sheetProtection formatCells="0" formatColumns="0" formatRows="0" insertColumns="0" insertRows="0" insertHyperlinks="0" deleteColumns="0" deleteRows="0" selectLockedCells="1" sort="0" autoFilter="0" pivotTables="0"/>
  <mergeCells count="84">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2"/>
    <mergeCell ref="J27:O27"/>
    <mergeCell ref="J42:O42"/>
    <mergeCell ref="C23:D23"/>
    <mergeCell ref="E23:G23"/>
    <mergeCell ref="H23:I24"/>
    <mergeCell ref="J23:K24"/>
    <mergeCell ref="L23:M24"/>
    <mergeCell ref="C53:F53"/>
    <mergeCell ref="G53:J53"/>
    <mergeCell ref="K53:O53"/>
    <mergeCell ref="P27:P28"/>
    <mergeCell ref="J28:O33"/>
    <mergeCell ref="J34:O34"/>
    <mergeCell ref="J35:O39"/>
    <mergeCell ref="J40:O40"/>
    <mergeCell ref="J41:O41"/>
    <mergeCell ref="C44:O44"/>
    <mergeCell ref="C51:O51"/>
    <mergeCell ref="C52:F52"/>
    <mergeCell ref="G52:J52"/>
    <mergeCell ref="K52:O52"/>
    <mergeCell ref="C54:F54"/>
    <mergeCell ref="G54:J54"/>
    <mergeCell ref="K54:O54"/>
    <mergeCell ref="C55:F55"/>
    <mergeCell ref="G55:J55"/>
    <mergeCell ref="K55:O55"/>
    <mergeCell ref="C56:F56"/>
    <mergeCell ref="G56:J56"/>
    <mergeCell ref="K56:O56"/>
    <mergeCell ref="C57:F57"/>
    <mergeCell ref="G57:J57"/>
    <mergeCell ref="K57:O57"/>
    <mergeCell ref="C58:F58"/>
    <mergeCell ref="G58:J58"/>
    <mergeCell ref="K58:O58"/>
    <mergeCell ref="C59:F59"/>
    <mergeCell ref="G59:J59"/>
    <mergeCell ref="K59:O59"/>
  </mergeCells>
  <dataValidations count="5">
    <dataValidation type="list" allowBlank="1" showInputMessage="1" showErrorMessage="1" sqref="E20:G22" xr:uid="{00000000-0002-0000-0500-000000000000}">
      <formula1>$J$73:$J$74</formula1>
    </dataValidation>
    <dataValidation type="list" allowBlank="1" showInputMessage="1" showErrorMessage="1" sqref="J20:K22" xr:uid="{00000000-0002-0000-0500-000001000000}">
      <formula1>$J$75:$J$81</formula1>
    </dataValidation>
    <dataValidation type="list" allowBlank="1" showInputMessage="1" showErrorMessage="1" sqref="J17:K17" xr:uid="{00000000-0002-0000-0500-000002000000}">
      <formula1>$J$70:$J$72</formula1>
    </dataValidation>
    <dataValidation type="list" allowBlank="1" showInputMessage="1" showErrorMessage="1" sqref="E12:H12" xr:uid="{00000000-0002-0000-0500-000003000000}">
      <formula1>$G$70:$G$73</formula1>
    </dataValidation>
    <dataValidation type="list" allowBlank="1" showInputMessage="1" showErrorMessage="1" sqref="E13:O13" xr:uid="{00000000-0002-0000-0500-000004000000}">
      <formula1>$G$74:$G$96</formula1>
    </dataValidation>
  </dataValidations>
  <hyperlinks>
    <hyperlink ref="B2:C4" location="'MATRIZ DE INDICADORES '!A1" display="      REGRESAR" xr:uid="{00000000-0004-0000-0500-000000000000}"/>
  </hyperlinks>
  <pageMargins left="0.7" right="0.7" top="0.75" bottom="0.75" header="0.3" footer="0.3"/>
  <pageSetup paperSize="5" scale="7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3217" r:id="rId4" name="Option Button 1">
              <controlPr defaultSize="0" autoFill="0" autoLine="0" autoPict="0" macro="[0]!PORCENTAJE">
                <anchor moveWithCells="1">
                  <from>
                    <xdr:col>5</xdr:col>
                    <xdr:colOff>30480</xdr:colOff>
                    <xdr:row>16</xdr:row>
                    <xdr:rowOff>144780</xdr:rowOff>
                  </from>
                  <to>
                    <xdr:col>5</xdr:col>
                    <xdr:colOff>899160</xdr:colOff>
                    <xdr:row>16</xdr:row>
                    <xdr:rowOff>335280</xdr:rowOff>
                  </to>
                </anchor>
              </controlPr>
            </control>
          </mc:Choice>
        </mc:AlternateContent>
        <mc:AlternateContent xmlns:mc="http://schemas.openxmlformats.org/markup-compatibility/2006">
          <mc:Choice Requires="x14">
            <control shapeId="393218" r:id="rId5" name="Option Button 2">
              <controlPr defaultSize="0" autoFill="0" autoLine="0" autoPict="0" macro="[0]!RELATIVO">
                <anchor moveWithCells="1">
                  <from>
                    <xdr:col>4</xdr:col>
                    <xdr:colOff>175260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93219" r:id="rId6" name="Option Button 3">
              <controlPr defaultSize="0" autoFill="0" autoLine="0" autoPict="0" macro="[0]!RELATIVO">
                <anchor moveWithCells="1">
                  <from>
                    <xdr:col>5</xdr:col>
                    <xdr:colOff>899160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5000000}">
          <x14:formula1>
            <xm:f>ITEM!$A$1:$A$4</xm:f>
          </x14:formula1>
          <xm:sqref>J23 N23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7">
    <tabColor rgb="FFEDE394"/>
    <pageSetUpPr fitToPage="1"/>
  </sheetPr>
  <dimension ref="A1:AB97"/>
  <sheetViews>
    <sheetView topLeftCell="B13" zoomScale="70" zoomScaleNormal="70" workbookViewId="0">
      <selection activeCell="E46" sqref="E46"/>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6.664062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10" t="s">
        <v>31</v>
      </c>
      <c r="C2" s="310"/>
      <c r="D2" s="5"/>
      <c r="E2" s="5"/>
      <c r="F2" s="5"/>
      <c r="G2" s="5"/>
      <c r="H2" s="5"/>
      <c r="I2" s="5"/>
      <c r="J2" s="5"/>
      <c r="K2" s="5"/>
      <c r="L2" s="5"/>
      <c r="M2" s="5"/>
      <c r="N2" s="5"/>
      <c r="O2" s="5"/>
      <c r="P2" s="8"/>
    </row>
    <row r="3" spans="2:16" s="11" customFormat="1" ht="15.75" customHeight="1" x14ac:dyDescent="0.3">
      <c r="B3" s="310"/>
      <c r="C3" s="310"/>
      <c r="D3" s="5"/>
      <c r="E3" s="5"/>
      <c r="F3" s="5"/>
      <c r="G3" s="5"/>
      <c r="H3" s="5"/>
      <c r="I3" s="5"/>
      <c r="J3" s="5"/>
      <c r="K3" s="5"/>
      <c r="L3" s="5"/>
      <c r="M3" s="5"/>
      <c r="N3" s="5"/>
      <c r="O3" s="5"/>
      <c r="P3" s="8"/>
    </row>
    <row r="4" spans="2:16" s="11" customFormat="1" ht="15" customHeight="1" x14ac:dyDescent="0.3">
      <c r="B4" s="310"/>
      <c r="C4" s="310"/>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30" t="s">
        <v>43</v>
      </c>
      <c r="N5" s="130"/>
      <c r="O5" s="131"/>
      <c r="P5" s="8"/>
    </row>
    <row r="6" spans="2:16" s="11" customFormat="1" ht="15.75" customHeight="1" x14ac:dyDescent="0.3">
      <c r="B6" s="8"/>
      <c r="C6" s="189"/>
      <c r="D6" s="190"/>
      <c r="E6" s="193" t="s">
        <v>170</v>
      </c>
      <c r="F6" s="130"/>
      <c r="G6" s="130"/>
      <c r="H6" s="130"/>
      <c r="I6" s="130"/>
      <c r="J6" s="130"/>
      <c r="K6" s="130"/>
      <c r="L6" s="131"/>
      <c r="M6" s="130" t="s">
        <v>284</v>
      </c>
      <c r="N6" s="130"/>
      <c r="O6" s="131"/>
      <c r="P6" s="8"/>
    </row>
    <row r="7" spans="2:16" s="11" customFormat="1" ht="15.75" customHeight="1" x14ac:dyDescent="0.3">
      <c r="B7" s="8"/>
      <c r="C7" s="189"/>
      <c r="D7" s="190"/>
      <c r="E7" s="195" t="s">
        <v>274</v>
      </c>
      <c r="F7" s="196"/>
      <c r="G7" s="196"/>
      <c r="H7" s="196"/>
      <c r="I7" s="196"/>
      <c r="J7" s="196"/>
      <c r="K7" s="196"/>
      <c r="L7" s="197"/>
      <c r="M7" s="130" t="s">
        <v>285</v>
      </c>
      <c r="N7" s="130"/>
      <c r="O7" s="131"/>
      <c r="P7" s="8"/>
    </row>
    <row r="8" spans="2:16" s="11" customFormat="1" ht="15.75" customHeight="1" x14ac:dyDescent="0.3">
      <c r="B8" s="8"/>
      <c r="C8" s="191"/>
      <c r="D8" s="192"/>
      <c r="E8" s="198"/>
      <c r="F8" s="199"/>
      <c r="G8" s="199"/>
      <c r="H8" s="199"/>
      <c r="I8" s="199"/>
      <c r="J8" s="199"/>
      <c r="K8" s="199"/>
      <c r="L8" s="200"/>
      <c r="M8" s="130" t="s">
        <v>193</v>
      </c>
      <c r="N8" s="130"/>
      <c r="O8" s="131"/>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309" t="s">
        <v>84</v>
      </c>
      <c r="F12" s="309"/>
      <c r="G12" s="309"/>
      <c r="H12" s="309"/>
      <c r="I12" s="235" t="s">
        <v>0</v>
      </c>
      <c r="J12" s="235"/>
      <c r="K12" s="298" t="s">
        <v>114</v>
      </c>
      <c r="L12" s="298"/>
      <c r="M12" s="298"/>
      <c r="N12" s="298"/>
      <c r="O12" s="298"/>
      <c r="P12" s="8"/>
    </row>
    <row r="13" spans="2:16" s="11" customFormat="1" x14ac:dyDescent="0.3">
      <c r="B13" s="8"/>
      <c r="C13" s="176" t="s">
        <v>29</v>
      </c>
      <c r="D13" s="176"/>
      <c r="E13" s="184" t="s">
        <v>95</v>
      </c>
      <c r="F13" s="299"/>
      <c r="G13" s="299"/>
      <c r="H13" s="299"/>
      <c r="I13" s="299"/>
      <c r="J13" s="299"/>
      <c r="K13" s="299"/>
      <c r="L13" s="299"/>
      <c r="M13" s="299"/>
      <c r="N13" s="299"/>
      <c r="O13" s="299"/>
      <c r="P13" s="8"/>
    </row>
    <row r="14" spans="2:16" s="11" customFormat="1" x14ac:dyDescent="0.3">
      <c r="B14" s="8"/>
      <c r="C14" s="176" t="s">
        <v>19</v>
      </c>
      <c r="D14" s="176"/>
      <c r="E14" s="184" t="s">
        <v>137</v>
      </c>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t="s">
        <v>65</v>
      </c>
      <c r="K17" s="179"/>
      <c r="L17" s="176" t="s">
        <v>26</v>
      </c>
      <c r="M17" s="176"/>
      <c r="N17" s="291">
        <v>0.95</v>
      </c>
      <c r="O17" s="291"/>
      <c r="P17" s="263"/>
    </row>
    <row r="18" spans="2:16" s="11" customFormat="1" x14ac:dyDescent="0.3">
      <c r="B18" s="8"/>
      <c r="C18" s="176" t="s">
        <v>2</v>
      </c>
      <c r="D18" s="176"/>
      <c r="E18" s="176" t="s">
        <v>22</v>
      </c>
      <c r="F18" s="176"/>
      <c r="G18" s="178" t="s">
        <v>111</v>
      </c>
      <c r="H18" s="307"/>
      <c r="I18" s="307"/>
      <c r="J18" s="307"/>
      <c r="K18" s="179"/>
      <c r="L18" s="210" t="s">
        <v>64</v>
      </c>
      <c r="M18" s="211"/>
      <c r="N18" s="292" t="s">
        <v>110</v>
      </c>
      <c r="O18" s="293"/>
      <c r="P18" s="263"/>
    </row>
    <row r="19" spans="2:16" s="11" customFormat="1" ht="15.75" customHeight="1" x14ac:dyDescent="0.3">
      <c r="B19" s="8"/>
      <c r="C19" s="176"/>
      <c r="D19" s="176"/>
      <c r="E19" s="176" t="s">
        <v>23</v>
      </c>
      <c r="F19" s="176"/>
      <c r="G19" s="288" t="s">
        <v>112</v>
      </c>
      <c r="H19" s="289"/>
      <c r="I19" s="289"/>
      <c r="J19" s="289"/>
      <c r="K19" s="290"/>
      <c r="L19" s="212"/>
      <c r="M19" s="213"/>
      <c r="N19" s="294"/>
      <c r="O19" s="295"/>
      <c r="P19" s="8"/>
    </row>
    <row r="20" spans="2:16" s="11" customFormat="1" ht="15.75" customHeight="1" x14ac:dyDescent="0.3">
      <c r="B20" s="8"/>
      <c r="C20" s="210" t="s">
        <v>54</v>
      </c>
      <c r="D20" s="211"/>
      <c r="E20" s="204" t="s">
        <v>70</v>
      </c>
      <c r="F20" s="205"/>
      <c r="G20" s="206"/>
      <c r="H20" s="221" t="s">
        <v>60</v>
      </c>
      <c r="I20" s="222"/>
      <c r="J20" s="204" t="s">
        <v>77</v>
      </c>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t="s">
        <v>113</v>
      </c>
      <c r="M22" s="35" t="s">
        <v>153</v>
      </c>
      <c r="N22" s="36" t="s">
        <v>154</v>
      </c>
      <c r="O22" s="37" t="s">
        <v>151</v>
      </c>
      <c r="P22" s="8"/>
    </row>
    <row r="23" spans="2:16" s="11" customFormat="1" ht="26.25" customHeight="1" x14ac:dyDescent="0.3">
      <c r="B23" s="8"/>
      <c r="C23" s="176" t="s">
        <v>78</v>
      </c>
      <c r="D23" s="176"/>
      <c r="E23" s="194" t="s">
        <v>123</v>
      </c>
      <c r="F23" s="194"/>
      <c r="G23" s="194"/>
      <c r="H23" s="284" t="s">
        <v>3</v>
      </c>
      <c r="I23" s="222"/>
      <c r="J23" s="218" t="s">
        <v>13</v>
      </c>
      <c r="K23" s="218"/>
      <c r="L23" s="176" t="s">
        <v>15</v>
      </c>
      <c r="M23" s="176"/>
      <c r="N23" s="218" t="s">
        <v>13</v>
      </c>
      <c r="O23" s="218"/>
      <c r="P23" s="8"/>
    </row>
    <row r="24" spans="2:16" s="11" customFormat="1" ht="26.25" customHeight="1" x14ac:dyDescent="0.3">
      <c r="B24" s="8"/>
      <c r="C24" s="176" t="s">
        <v>79</v>
      </c>
      <c r="D24" s="176"/>
      <c r="E24" s="194" t="s">
        <v>124</v>
      </c>
      <c r="F24" s="194"/>
      <c r="G24" s="194"/>
      <c r="H24" s="285"/>
      <c r="I24" s="226"/>
      <c r="J24" s="218"/>
      <c r="K24" s="218"/>
      <c r="L24" s="176"/>
      <c r="M24" s="176"/>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ht="28.8" customHeight="1" x14ac:dyDescent="0.3">
      <c r="B28" s="8"/>
      <c r="C28" s="277"/>
      <c r="D28" s="277"/>
      <c r="E28" s="277"/>
      <c r="F28" s="277"/>
      <c r="G28" s="277"/>
      <c r="H28" s="277"/>
      <c r="I28" s="278"/>
      <c r="J28" s="300" t="s">
        <v>294</v>
      </c>
      <c r="K28" s="301"/>
      <c r="L28" s="301"/>
      <c r="M28" s="301"/>
      <c r="N28" s="301"/>
      <c r="O28" s="301"/>
      <c r="P28" s="263"/>
    </row>
    <row r="29" spans="2:16" s="11" customFormat="1" ht="26.4" customHeight="1" x14ac:dyDescent="0.3">
      <c r="B29" s="8"/>
      <c r="C29" s="277"/>
      <c r="D29" s="277"/>
      <c r="E29" s="277"/>
      <c r="F29" s="277"/>
      <c r="G29" s="277"/>
      <c r="H29" s="277"/>
      <c r="I29" s="278"/>
      <c r="J29" s="302"/>
      <c r="K29" s="303"/>
      <c r="L29" s="303"/>
      <c r="M29" s="303"/>
      <c r="N29" s="303"/>
      <c r="O29" s="303"/>
      <c r="P29" s="8"/>
    </row>
    <row r="30" spans="2:16" s="11" customFormat="1" ht="43.8" customHeight="1" x14ac:dyDescent="0.3">
      <c r="B30" s="8"/>
      <c r="C30" s="277"/>
      <c r="D30" s="277"/>
      <c r="E30" s="277"/>
      <c r="F30" s="277"/>
      <c r="G30" s="277"/>
      <c r="H30" s="277"/>
      <c r="I30" s="278"/>
      <c r="J30" s="302"/>
      <c r="K30" s="303"/>
      <c r="L30" s="303"/>
      <c r="M30" s="303"/>
      <c r="N30" s="303"/>
      <c r="O30" s="303"/>
      <c r="P30" s="8"/>
    </row>
    <row r="31" spans="2:16" s="11" customFormat="1" ht="46.2" customHeight="1" x14ac:dyDescent="0.3">
      <c r="B31" s="8"/>
      <c r="C31" s="277"/>
      <c r="D31" s="277"/>
      <c r="E31" s="277"/>
      <c r="F31" s="277"/>
      <c r="G31" s="277"/>
      <c r="H31" s="277"/>
      <c r="I31" s="278"/>
      <c r="J31" s="302"/>
      <c r="K31" s="303"/>
      <c r="L31" s="303"/>
      <c r="M31" s="303"/>
      <c r="N31" s="303"/>
      <c r="O31" s="303"/>
      <c r="P31" s="8"/>
    </row>
    <row r="32" spans="2:16" s="11" customFormat="1" ht="21" customHeight="1" x14ac:dyDescent="0.3">
      <c r="B32" s="8"/>
      <c r="C32" s="277"/>
      <c r="D32" s="277"/>
      <c r="E32" s="277"/>
      <c r="F32" s="277"/>
      <c r="G32" s="277"/>
      <c r="H32" s="277"/>
      <c r="I32" s="278"/>
      <c r="J32" s="302"/>
      <c r="K32" s="303"/>
      <c r="L32" s="303"/>
      <c r="M32" s="303"/>
      <c r="N32" s="303"/>
      <c r="O32" s="303"/>
      <c r="P32" s="8"/>
    </row>
    <row r="33" spans="2:16" s="11" customFormat="1" ht="0.75" hidden="1" customHeight="1" x14ac:dyDescent="0.3">
      <c r="B33" s="8"/>
      <c r="C33" s="277"/>
      <c r="D33" s="277"/>
      <c r="E33" s="277"/>
      <c r="F33" s="277"/>
      <c r="G33" s="277"/>
      <c r="H33" s="277"/>
      <c r="I33" s="278"/>
      <c r="J33" s="304"/>
      <c r="K33" s="305"/>
      <c r="L33" s="305"/>
      <c r="M33" s="305"/>
      <c r="N33" s="305"/>
      <c r="O33" s="305"/>
      <c r="P33" s="8"/>
    </row>
    <row r="34" spans="2:16" s="11" customFormat="1" ht="15.75" customHeight="1" x14ac:dyDescent="0.3">
      <c r="B34" s="8"/>
      <c r="C34" s="277"/>
      <c r="D34" s="277"/>
      <c r="E34" s="277"/>
      <c r="F34" s="277"/>
      <c r="G34" s="277"/>
      <c r="H34" s="277"/>
      <c r="I34" s="278"/>
      <c r="J34" s="270" t="s">
        <v>32</v>
      </c>
      <c r="K34" s="271"/>
      <c r="L34" s="271"/>
      <c r="M34" s="271"/>
      <c r="N34" s="271"/>
      <c r="O34" s="271"/>
      <c r="P34" s="8"/>
    </row>
    <row r="35" spans="2:16" s="11" customFormat="1" ht="16.5" customHeight="1" x14ac:dyDescent="0.3">
      <c r="B35" s="8"/>
      <c r="C35" s="277"/>
      <c r="D35" s="277"/>
      <c r="E35" s="277"/>
      <c r="F35" s="277"/>
      <c r="G35" s="277"/>
      <c r="H35" s="277"/>
      <c r="I35" s="278"/>
      <c r="J35" s="300" t="s">
        <v>295</v>
      </c>
      <c r="K35" s="301"/>
      <c r="L35" s="301"/>
      <c r="M35" s="301"/>
      <c r="N35" s="301"/>
      <c r="O35" s="301"/>
      <c r="P35" s="8"/>
    </row>
    <row r="36" spans="2:16" s="11" customFormat="1" ht="15.75" customHeight="1" x14ac:dyDescent="0.3">
      <c r="B36" s="8"/>
      <c r="C36" s="277"/>
      <c r="D36" s="277"/>
      <c r="E36" s="277"/>
      <c r="F36" s="277"/>
      <c r="G36" s="277"/>
      <c r="H36" s="277"/>
      <c r="I36" s="278"/>
      <c r="J36" s="302"/>
      <c r="K36" s="303"/>
      <c r="L36" s="303"/>
      <c r="M36" s="303"/>
      <c r="N36" s="303"/>
      <c r="O36" s="303"/>
      <c r="P36" s="8"/>
    </row>
    <row r="37" spans="2:16" s="11" customFormat="1" ht="15.75" customHeight="1" x14ac:dyDescent="0.3">
      <c r="B37" s="8"/>
      <c r="C37" s="277"/>
      <c r="D37" s="277"/>
      <c r="E37" s="277"/>
      <c r="F37" s="277"/>
      <c r="G37" s="277"/>
      <c r="H37" s="277"/>
      <c r="I37" s="278"/>
      <c r="J37" s="302"/>
      <c r="K37" s="303"/>
      <c r="L37" s="303"/>
      <c r="M37" s="303"/>
      <c r="N37" s="303"/>
      <c r="O37" s="303"/>
      <c r="P37" s="8"/>
    </row>
    <row r="38" spans="2:16" s="11" customFormat="1" ht="15.75" customHeight="1" x14ac:dyDescent="0.3">
      <c r="B38" s="8"/>
      <c r="C38" s="277"/>
      <c r="D38" s="277"/>
      <c r="E38" s="277"/>
      <c r="F38" s="277"/>
      <c r="G38" s="277"/>
      <c r="H38" s="277"/>
      <c r="I38" s="278"/>
      <c r="J38" s="302"/>
      <c r="K38" s="303"/>
      <c r="L38" s="303"/>
      <c r="M38" s="303"/>
      <c r="N38" s="303"/>
      <c r="O38" s="303"/>
      <c r="P38" s="8"/>
    </row>
    <row r="39" spans="2:16" s="11" customFormat="1" ht="16.5" customHeight="1" x14ac:dyDescent="0.3">
      <c r="B39" s="8"/>
      <c r="C39" s="277"/>
      <c r="D39" s="277"/>
      <c r="E39" s="277"/>
      <c r="F39" s="277"/>
      <c r="G39" s="277"/>
      <c r="H39" s="277"/>
      <c r="I39" s="278"/>
      <c r="J39" s="304"/>
      <c r="K39" s="305"/>
      <c r="L39" s="305"/>
      <c r="M39" s="305"/>
      <c r="N39" s="305"/>
      <c r="O39" s="305"/>
      <c r="P39" s="8"/>
    </row>
    <row r="40" spans="2:16" s="11" customFormat="1" ht="15.75" customHeight="1" x14ac:dyDescent="0.3">
      <c r="B40" s="8"/>
      <c r="C40" s="277"/>
      <c r="D40" s="277"/>
      <c r="E40" s="277"/>
      <c r="F40" s="277"/>
      <c r="G40" s="277"/>
      <c r="H40" s="277"/>
      <c r="I40" s="278"/>
      <c r="J40" s="270" t="s">
        <v>5</v>
      </c>
      <c r="K40" s="271"/>
      <c r="L40" s="271"/>
      <c r="M40" s="271"/>
      <c r="N40" s="271"/>
      <c r="O40" s="271"/>
      <c r="P40" s="8"/>
    </row>
    <row r="41" spans="2:16" s="11" customFormat="1" ht="15.75" customHeight="1" x14ac:dyDescent="0.3">
      <c r="B41" s="8"/>
      <c r="C41" s="277"/>
      <c r="D41" s="277"/>
      <c r="E41" s="277"/>
      <c r="F41" s="277"/>
      <c r="G41" s="277"/>
      <c r="H41" s="277"/>
      <c r="I41" s="278"/>
      <c r="J41" s="282" t="str">
        <f>E14</f>
        <v>Dirección de Interacción Universitaria</v>
      </c>
      <c r="K41" s="283"/>
      <c r="L41" s="283"/>
      <c r="M41" s="283"/>
      <c r="N41" s="283"/>
      <c r="O41" s="283"/>
      <c r="P41" s="8"/>
    </row>
    <row r="42" spans="2:16" s="11" customFormat="1" ht="16.5" customHeight="1" x14ac:dyDescent="0.3">
      <c r="B42" s="8"/>
      <c r="C42" s="277"/>
      <c r="D42" s="277"/>
      <c r="E42" s="277"/>
      <c r="F42" s="277"/>
      <c r="G42" s="277"/>
      <c r="H42" s="277"/>
      <c r="I42" s="278"/>
      <c r="J42" s="281"/>
      <c r="K42" s="265"/>
      <c r="L42" s="265"/>
      <c r="M42" s="265"/>
      <c r="N42" s="265"/>
      <c r="O42" s="265"/>
      <c r="P42" s="8"/>
    </row>
    <row r="43" spans="2:16" s="11" customFormat="1" ht="16.5" customHeight="1" x14ac:dyDescent="0.3">
      <c r="B43" s="8"/>
      <c r="C43" s="6"/>
      <c r="D43" s="6"/>
      <c r="E43" s="6"/>
      <c r="F43" s="6"/>
      <c r="G43" s="6"/>
      <c r="H43" s="6"/>
      <c r="I43" s="6"/>
      <c r="J43" s="6"/>
      <c r="K43" s="6"/>
      <c r="L43" s="6"/>
      <c r="M43" s="6"/>
      <c r="N43" s="6"/>
      <c r="O43" s="6"/>
      <c r="P43" s="8"/>
    </row>
    <row r="44" spans="2:16" s="14" customFormat="1" ht="15" customHeight="1" x14ac:dyDescent="0.3">
      <c r="B44" s="13"/>
      <c r="C44" s="272" t="s">
        <v>7</v>
      </c>
      <c r="D44" s="273"/>
      <c r="E44" s="273"/>
      <c r="F44" s="273"/>
      <c r="G44" s="273"/>
      <c r="H44" s="273"/>
      <c r="I44" s="273"/>
      <c r="J44" s="273"/>
      <c r="K44" s="273"/>
      <c r="L44" s="273"/>
      <c r="M44" s="273"/>
      <c r="N44" s="273"/>
      <c r="O44" s="274"/>
      <c r="P44" s="13"/>
    </row>
    <row r="45" spans="2:16" s="14" customFormat="1" x14ac:dyDescent="0.3">
      <c r="B45" s="13"/>
      <c r="C45" s="45" t="s">
        <v>6</v>
      </c>
      <c r="D45" s="2" t="str">
        <f ca="1">IF(J23="MENSUAL","ENERO",IF(J23="TRIMESTRAL","MARZO",IF(J23="SEMESTRAL","JUNIO",IF(J23="ANUAL",YEAR(TODAY()),""))))</f>
        <v>JUNIO</v>
      </c>
      <c r="E45" s="2" t="str">
        <f>IF(J23="MENSUAL","FEBRERO",IF(J23="TRIMESTRAL","JUNIO",IF(J23="SEMESTRAL","DICIEMBRE","")))</f>
        <v>DICIEMBRE</v>
      </c>
      <c r="F45" s="2" t="str">
        <f>IF(J23="MENSUAL","MARZO",IF(J23="TRIMESTRAL","SEPTIEMBRE",""))</f>
        <v/>
      </c>
      <c r="G45" s="2" t="str">
        <f>IF(J23="MENSUAL","ABRIL",IF(J23="TRIMESTRAL","DICIEMBRE",""))</f>
        <v/>
      </c>
      <c r="H45" s="2" t="str">
        <f>IF(J23="MENSUAL","MAYO","")</f>
        <v/>
      </c>
      <c r="I45" s="2" t="str">
        <f>IF(J23="MENSUAL","JUNIO","")</f>
        <v/>
      </c>
      <c r="J45" s="2" t="str">
        <f>IF(J23="MENSUAL","JULIO","")</f>
        <v/>
      </c>
      <c r="K45" s="2" t="str">
        <f>IF(J23="MENSUAL","AGOSTO","")</f>
        <v/>
      </c>
      <c r="L45" s="2" t="str">
        <f>IF(J23="MENSUAL","SEPTIEMBRE","")</f>
        <v/>
      </c>
      <c r="M45" s="2" t="str">
        <f>IF(J23="MENSUAL","OCTUBRE","")</f>
        <v/>
      </c>
      <c r="N45" s="2" t="str">
        <f>IF(J23="MENSUAL","NOVIEMBRE","")</f>
        <v/>
      </c>
      <c r="O45" s="2" t="str">
        <f>IF(J23="MENSUAL","DICIEMBRE","")</f>
        <v/>
      </c>
      <c r="P45" s="13"/>
    </row>
    <row r="46" spans="2:16" s="14" customFormat="1" ht="26.4" x14ac:dyDescent="0.3">
      <c r="B46" s="13"/>
      <c r="C46" s="54" t="str">
        <f>G18</f>
        <v>(# Evaluaciones Calificadas ≥ 4) * 100</v>
      </c>
      <c r="D46" s="102">
        <v>8</v>
      </c>
      <c r="E46" s="102"/>
      <c r="F46" s="2"/>
      <c r="G46" s="2"/>
      <c r="H46" s="2"/>
      <c r="I46" s="2"/>
      <c r="J46" s="2"/>
      <c r="K46" s="2"/>
      <c r="L46" s="2"/>
      <c r="M46" s="2"/>
      <c r="N46" s="2"/>
      <c r="O46" s="2"/>
      <c r="P46" s="13"/>
    </row>
    <row r="47" spans="2:16" s="14" customFormat="1" x14ac:dyDescent="0.3">
      <c r="B47" s="13"/>
      <c r="C47" s="54" t="str">
        <f>G19</f>
        <v># Total Evaluaciones</v>
      </c>
      <c r="D47" s="102">
        <v>8</v>
      </c>
      <c r="E47" s="102"/>
      <c r="F47" s="2"/>
      <c r="G47" s="2"/>
      <c r="H47" s="2"/>
      <c r="I47" s="2"/>
      <c r="J47" s="2"/>
      <c r="K47" s="2"/>
      <c r="L47" s="2"/>
      <c r="M47" s="2"/>
      <c r="N47" s="2"/>
      <c r="O47" s="2"/>
      <c r="P47" s="15"/>
    </row>
    <row r="48" spans="2:16" s="14" customFormat="1" x14ac:dyDescent="0.3">
      <c r="B48" s="13"/>
      <c r="C48" s="3" t="s">
        <v>8</v>
      </c>
      <c r="D48" s="113">
        <f>IFERROR(IF($E$17=1,D46/D47,IF($E$17=2,D46,"")),"")</f>
        <v>1</v>
      </c>
      <c r="E48" s="113" t="str">
        <f t="shared" ref="E48:O48" si="0">IFERROR(IF($E$17=1,E46/E47,IF($E$17=2,E46,"")),"")</f>
        <v/>
      </c>
      <c r="F48" s="51"/>
      <c r="G48" s="51" t="str">
        <f t="shared" si="0"/>
        <v/>
      </c>
      <c r="H48" s="51" t="str">
        <f t="shared" si="0"/>
        <v/>
      </c>
      <c r="I48" s="51" t="str">
        <f t="shared" si="0"/>
        <v/>
      </c>
      <c r="J48" s="51" t="str">
        <f t="shared" si="0"/>
        <v/>
      </c>
      <c r="K48" s="51" t="str">
        <f t="shared" si="0"/>
        <v/>
      </c>
      <c r="L48" s="51" t="str">
        <f t="shared" si="0"/>
        <v/>
      </c>
      <c r="M48" s="51" t="str">
        <f t="shared" si="0"/>
        <v/>
      </c>
      <c r="N48" s="51" t="str">
        <f t="shared" si="0"/>
        <v/>
      </c>
      <c r="O48" s="51" t="str">
        <f t="shared" si="0"/>
        <v/>
      </c>
      <c r="P48" s="103">
        <f>+AVERAGE(D48:E48)</f>
        <v>1</v>
      </c>
    </row>
    <row r="49" spans="1:28" s="14" customFormat="1" x14ac:dyDescent="0.3">
      <c r="B49" s="13"/>
      <c r="C49" s="4" t="s">
        <v>20</v>
      </c>
      <c r="D49"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0.95</v>
      </c>
      <c r="E49" s="51">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0.95</v>
      </c>
      <c r="F49" s="33" t="str">
        <f>IF(AND(N23="ANUAL",J23="MENSUAL"),N17/12+E49,IF(AND(N23="ANUAL",J23="TRIMESTRAL"),N17/4+E49,IF(AND(N23="SEMESTRAL",J23="MENSUAL"),N17/6+E49,IF(AND(N23="SEMESTRAL",J23="TRIMESTRAL"),N17/2,IF(AND(N23="TRIMESTRAL",J23="MENSUAL"),N17/3+E49,IF(AND(N23="TRIMESTRAL",J23="TRIMESTRAL"),N17,IF(AND(N23="MENSUAL",J23="MENSUAL"),N17,"")))))))</f>
        <v/>
      </c>
      <c r="G49" s="33" t="str">
        <f>IF(AND(N23="ANUAL",J23="MENSUAL"),N17/12+F49,IF(AND(N23="ANUAL",J23="TRIMESTRAL"),N17/4+F49,IF(AND(N23="SEMESTRAL",J23="MENSUAL"),N17/6+F49,IF(AND(N23="SEMESTRAL",J23="TRIMESTRAL"),N17/2+F49,IF(AND(N23="TRIMESTRAL",J23="MENSUAL"),N17/3,IF(AND(N23="TRIMESTRAL",J23="TRIMESTRAL"),N17,IF(AND(N23="MENSUAL",J23="MENSUAL"),N17,"")))))))</f>
        <v/>
      </c>
      <c r="H49" s="33" t="str">
        <f>IF(AND($N$23="ANUAL",$J$23="MENSUAL"),$N$17/12+G49,IF(AND(N23="SEMESTRAL",J23="MENSUAL"),N17/6+G49,IF(AND(N23="TRIMESTRAL",J23="MENSUAL"),N17/3+G49,IF(AND(N23="MENSUAL",J23="MENSUAL"),N17,""))))</f>
        <v/>
      </c>
      <c r="I49" s="33" t="str">
        <f>IF(AND($N$23="ANUAL",$J$23="MENSUAL"),$N$17/12+H49,IF(AND(N23="SEMESTRAL",J23="MENSUAL"),N17/6+H49,IF(AND(N23="TRIMESTRAL",J23="MENSUAL"),N17/3+H49,IF(AND(N23="MENSUAL",J23="MENSUAL"),N17,""))))</f>
        <v/>
      </c>
      <c r="J49" s="33" t="str">
        <f>IF(AND($N$23="ANUAL",$J$23="MENSUAL"),$N$17/12+I49,IF(AND(N23="SEMESTRAL",J23="MENSUAL"),N17/6,IF(AND(N23="TRIMESTRAL",J23="MENSUAL"),N17/3,IF(AND(N23="MENSUAL",J23="MENSUAL"),N17,""))))</f>
        <v/>
      </c>
      <c r="K49" s="33" t="str">
        <f>IF(AND($N$23="ANUAL",$J$23="MENSUAL"),$N$17/12+J49,IF(AND(N23="SEMESTRAL",J23="MENSUAL"),N17/6+J49,IF(AND(N23="TRIMESTRAL",J23="MENSUAL"),N17/3+J49,IF(AND(N23="MENSUAL",J23="MENSUAL"),N17,""))))</f>
        <v/>
      </c>
      <c r="L49" s="33" t="str">
        <f>IF(AND($N$23="ANUAL",$J$23="MENSUAL"),$N$17/12+K49,IF(AND(N23="SEMESTRAL",J23="MENSUAL"),N17/6+K49,IF(AND(N23="TRIMESTRAL",J23="MENSUAL"),N17/3+K49,IF(AND(N23="MENSUAL",J23="MENSUAL"),N17,""))))</f>
        <v/>
      </c>
      <c r="M49" s="33" t="str">
        <f>IF(AND($N$23="ANUAL",$J$23="MENSUAL"),$N$17/12+L49,IF(AND(N23="SEMESTRAL",J23="MENSUAL"),N17/6+L49,IF(AND(N23="TRIMESTRAL",J23="MENSUAL"),N17/3,IF(AND(N23="MENSUAL",J23="MENSUAL"),N17,""))))</f>
        <v/>
      </c>
      <c r="N49" s="33" t="str">
        <f>IF(AND($N$23="ANUAL",$J$23="MENSUAL"),$N$17/12+M49,IF(AND(N23="SEMESTRAL",J23="MENSUAL"),N17/6+M49,IF(AND(N23="TRIMESTRAL",J23="MENSUAL"),N17/3+M49,IF(AND(N23="MENSUAL",J23="MENSUAL"),N17,""))))</f>
        <v/>
      </c>
      <c r="O49" s="33" t="str">
        <f>IF(AND($N$23="ANUAL",$J$23="MENSUAL"),$N$17/12+N49,IF(AND(N23="SEMESTRAL",J23="MENSUAL"),N17/6+N49,IF(AND(N23="TRIMESTRAL",J23="MENSUAL"),N17/3+N49,IF(AND(N23="MENSUAL",J23="MENSUAL"),N17,""))))</f>
        <v/>
      </c>
      <c r="P49" s="13"/>
    </row>
    <row r="50" spans="1:28" s="14" customFormat="1" x14ac:dyDescent="0.3">
      <c r="B50" s="13"/>
      <c r="C50" s="6"/>
      <c r="D50" s="6"/>
      <c r="E50" s="6"/>
      <c r="F50" s="6"/>
      <c r="G50" s="6"/>
      <c r="H50" s="6"/>
      <c r="I50" s="6"/>
      <c r="J50" s="6"/>
      <c r="K50" s="6"/>
      <c r="L50" s="6"/>
      <c r="M50" s="6"/>
      <c r="N50" s="6"/>
      <c r="O50" s="6"/>
      <c r="P50" s="13"/>
    </row>
    <row r="51" spans="1:28" s="16" customFormat="1" x14ac:dyDescent="0.25">
      <c r="A51" s="18"/>
      <c r="B51" s="1"/>
      <c r="C51" s="258" t="s">
        <v>60</v>
      </c>
      <c r="D51" s="258"/>
      <c r="E51" s="258"/>
      <c r="F51" s="258"/>
      <c r="G51" s="258"/>
      <c r="H51" s="258"/>
      <c r="I51" s="258"/>
      <c r="J51" s="258"/>
      <c r="K51" s="258"/>
      <c r="L51" s="258"/>
      <c r="M51" s="258"/>
      <c r="N51" s="258"/>
      <c r="O51" s="258"/>
      <c r="P51" s="1"/>
      <c r="Q51" s="18"/>
      <c r="R51" s="18"/>
      <c r="S51" s="18"/>
      <c r="T51" s="18"/>
      <c r="U51" s="18"/>
      <c r="V51" s="18"/>
      <c r="W51" s="18"/>
      <c r="X51" s="18"/>
      <c r="Y51" s="18"/>
      <c r="Z51" s="18"/>
      <c r="AA51" s="18"/>
      <c r="AB51" s="18"/>
    </row>
    <row r="52" spans="1:28" s="16" customFormat="1" x14ac:dyDescent="0.25">
      <c r="A52" s="18"/>
      <c r="B52" s="1"/>
      <c r="C52" s="259" t="s">
        <v>62</v>
      </c>
      <c r="D52" s="259"/>
      <c r="E52" s="259"/>
      <c r="F52" s="259"/>
      <c r="G52" s="259" t="s">
        <v>61</v>
      </c>
      <c r="H52" s="259"/>
      <c r="I52" s="259"/>
      <c r="J52" s="259"/>
      <c r="K52" s="259" t="s">
        <v>131</v>
      </c>
      <c r="L52" s="259"/>
      <c r="M52" s="259"/>
      <c r="N52" s="259"/>
      <c r="O52" s="259"/>
      <c r="P52" s="1"/>
      <c r="Q52" s="18"/>
      <c r="R52" s="18"/>
      <c r="S52" s="18"/>
      <c r="T52" s="18"/>
      <c r="U52" s="18"/>
      <c r="V52" s="18"/>
      <c r="W52" s="18"/>
      <c r="X52" s="18"/>
      <c r="Y52" s="18"/>
      <c r="Z52" s="18"/>
      <c r="AA52" s="18"/>
      <c r="AB52" s="18"/>
    </row>
    <row r="53" spans="1:28" s="16" customFormat="1" x14ac:dyDescent="0.25">
      <c r="A53" s="18"/>
      <c r="B53" s="1"/>
      <c r="C53" s="255"/>
      <c r="D53" s="255"/>
      <c r="E53" s="255"/>
      <c r="F53" s="255"/>
      <c r="G53" s="262"/>
      <c r="H53" s="262"/>
      <c r="I53" s="262"/>
      <c r="J53" s="262"/>
      <c r="K53" s="255"/>
      <c r="L53" s="255"/>
      <c r="M53" s="255"/>
      <c r="N53" s="255"/>
      <c r="O53" s="255"/>
      <c r="P53" s="1"/>
      <c r="Q53" s="18"/>
      <c r="R53" s="18"/>
      <c r="S53" s="18"/>
      <c r="T53" s="18"/>
      <c r="U53" s="18"/>
      <c r="V53" s="18"/>
      <c r="W53" s="18"/>
      <c r="X53" s="18"/>
      <c r="Y53" s="18"/>
      <c r="Z53" s="18"/>
      <c r="AA53" s="18"/>
      <c r="AB53" s="18"/>
    </row>
    <row r="54" spans="1:28" s="16" customFormat="1" x14ac:dyDescent="0.25">
      <c r="A54" s="18"/>
      <c r="B54" s="1"/>
      <c r="C54" s="255"/>
      <c r="D54" s="255"/>
      <c r="E54" s="255"/>
      <c r="F54" s="255"/>
      <c r="G54" s="262"/>
      <c r="H54" s="262"/>
      <c r="I54" s="262"/>
      <c r="J54" s="262"/>
      <c r="K54" s="255"/>
      <c r="L54" s="255"/>
      <c r="M54" s="255"/>
      <c r="N54" s="255"/>
      <c r="O54" s="255"/>
      <c r="P54" s="1"/>
      <c r="Q54" s="18"/>
      <c r="R54" s="18"/>
      <c r="S54" s="18"/>
      <c r="T54" s="18"/>
      <c r="U54" s="18"/>
      <c r="V54" s="18"/>
      <c r="W54" s="18"/>
      <c r="X54" s="18"/>
      <c r="Y54" s="18"/>
      <c r="Z54" s="18"/>
      <c r="AA54" s="18"/>
      <c r="AB54" s="18"/>
    </row>
    <row r="55" spans="1:28" s="16" customFormat="1" x14ac:dyDescent="0.25">
      <c r="A55" s="18"/>
      <c r="B55" s="1"/>
      <c r="C55" s="255"/>
      <c r="D55" s="255"/>
      <c r="E55" s="255"/>
      <c r="F55" s="255"/>
      <c r="G55" s="262"/>
      <c r="H55" s="262"/>
      <c r="I55" s="262"/>
      <c r="J55" s="262"/>
      <c r="K55" s="255"/>
      <c r="L55" s="255"/>
      <c r="M55" s="255"/>
      <c r="N55" s="255"/>
      <c r="O55" s="255"/>
      <c r="P55" s="1"/>
      <c r="Q55" s="18"/>
      <c r="R55" s="18"/>
      <c r="S55" s="18"/>
      <c r="T55" s="18"/>
      <c r="U55" s="18"/>
      <c r="V55" s="18"/>
      <c r="W55" s="18"/>
      <c r="X55" s="18"/>
      <c r="Y55" s="18"/>
      <c r="Z55" s="18"/>
      <c r="AA55" s="18"/>
      <c r="AB55" s="18"/>
    </row>
    <row r="56" spans="1:28" s="16" customFormat="1" x14ac:dyDescent="0.25">
      <c r="A56" s="18"/>
      <c r="B56" s="1"/>
      <c r="C56" s="255"/>
      <c r="D56" s="255"/>
      <c r="E56" s="255"/>
      <c r="F56" s="255"/>
      <c r="G56" s="255"/>
      <c r="H56" s="255"/>
      <c r="I56" s="255"/>
      <c r="J56" s="255"/>
      <c r="K56" s="255"/>
      <c r="L56" s="255"/>
      <c r="M56" s="255"/>
      <c r="N56" s="255"/>
      <c r="O56" s="255"/>
      <c r="P56" s="1"/>
      <c r="Q56" s="18"/>
      <c r="R56" s="18"/>
      <c r="S56" s="18"/>
      <c r="T56" s="18"/>
      <c r="U56" s="18"/>
      <c r="V56" s="18"/>
      <c r="W56" s="18"/>
      <c r="X56" s="18"/>
      <c r="Y56" s="18"/>
      <c r="Z56" s="18"/>
      <c r="AA56" s="18"/>
      <c r="AB56" s="18"/>
    </row>
    <row r="57" spans="1:28" s="16" customFormat="1" x14ac:dyDescent="0.25">
      <c r="A57" s="18"/>
      <c r="B57" s="1"/>
      <c r="C57" s="255"/>
      <c r="D57" s="255"/>
      <c r="E57" s="255"/>
      <c r="F57" s="255"/>
      <c r="G57" s="255"/>
      <c r="H57" s="255"/>
      <c r="I57" s="255"/>
      <c r="J57" s="255"/>
      <c r="K57" s="255"/>
      <c r="L57" s="255"/>
      <c r="M57" s="255"/>
      <c r="N57" s="255"/>
      <c r="O57" s="255"/>
      <c r="P57" s="1"/>
      <c r="Q57" s="18"/>
      <c r="R57" s="18"/>
      <c r="S57" s="18"/>
      <c r="T57" s="18"/>
      <c r="U57" s="18"/>
      <c r="V57" s="18"/>
      <c r="W57" s="18"/>
      <c r="X57" s="18"/>
      <c r="Y57" s="18"/>
      <c r="Z57" s="18"/>
      <c r="AA57" s="18"/>
      <c r="AB57" s="18"/>
    </row>
    <row r="58" spans="1:28" s="16" customFormat="1" x14ac:dyDescent="0.25">
      <c r="A58" s="18"/>
      <c r="B58" s="1"/>
      <c r="C58" s="255"/>
      <c r="D58" s="255"/>
      <c r="E58" s="255"/>
      <c r="F58" s="255"/>
      <c r="G58" s="255"/>
      <c r="H58" s="255"/>
      <c r="I58" s="255"/>
      <c r="J58" s="255"/>
      <c r="K58" s="255"/>
      <c r="L58" s="255"/>
      <c r="M58" s="255"/>
      <c r="N58" s="255"/>
      <c r="O58" s="255"/>
      <c r="P58" s="1"/>
      <c r="Q58" s="18"/>
      <c r="R58" s="18"/>
      <c r="S58" s="18"/>
      <c r="T58" s="18"/>
      <c r="U58" s="18"/>
      <c r="V58" s="18"/>
      <c r="W58" s="18"/>
      <c r="X58" s="18"/>
      <c r="Y58" s="18"/>
      <c r="Z58" s="18"/>
      <c r="AA58" s="18"/>
      <c r="AB58" s="18"/>
    </row>
    <row r="59" spans="1:28" s="16" customFormat="1" x14ac:dyDescent="0.25">
      <c r="A59" s="18"/>
      <c r="B59" s="1"/>
      <c r="C59" s="261"/>
      <c r="D59" s="261"/>
      <c r="E59" s="261"/>
      <c r="F59" s="261"/>
      <c r="G59" s="261"/>
      <c r="H59" s="261"/>
      <c r="I59" s="261"/>
      <c r="J59" s="261"/>
      <c r="K59" s="261"/>
      <c r="L59" s="261"/>
      <c r="M59" s="261"/>
      <c r="N59" s="261"/>
      <c r="O59" s="261"/>
      <c r="P59" s="1"/>
      <c r="Q59" s="18"/>
      <c r="R59" s="18"/>
      <c r="S59" s="18"/>
      <c r="T59" s="18"/>
      <c r="U59" s="18"/>
      <c r="V59" s="18"/>
      <c r="W59" s="18"/>
      <c r="X59" s="18"/>
      <c r="Y59" s="18"/>
      <c r="Z59" s="18"/>
      <c r="AA59" s="18"/>
      <c r="AB59" s="18"/>
    </row>
    <row r="60" spans="1:28" s="16" customFormat="1" x14ac:dyDescent="0.25">
      <c r="A60" s="18"/>
      <c r="B60" s="1"/>
      <c r="C60" s="43"/>
      <c r="D60" s="44"/>
      <c r="E60" s="44"/>
      <c r="F60" s="44"/>
      <c r="G60" s="44"/>
      <c r="H60" s="44"/>
      <c r="I60" s="44"/>
      <c r="J60" s="44"/>
      <c r="K60" s="44"/>
      <c r="L60" s="44"/>
      <c r="M60" s="44"/>
      <c r="N60" s="44"/>
      <c r="O60" s="44"/>
      <c r="P60" s="1"/>
      <c r="Q60" s="18"/>
      <c r="R60" s="18"/>
      <c r="S60" s="18"/>
      <c r="T60" s="18"/>
      <c r="U60" s="18"/>
      <c r="V60" s="18"/>
      <c r="W60" s="18"/>
      <c r="X60" s="18"/>
      <c r="Y60" s="18"/>
      <c r="Z60" s="18"/>
      <c r="AA60" s="18"/>
      <c r="AB60" s="18"/>
    </row>
    <row r="61" spans="1:28" s="16" customFormat="1" x14ac:dyDescent="0.25">
      <c r="A61" s="18"/>
      <c r="B61" s="1"/>
      <c r="C61" s="43"/>
      <c r="D61" s="44"/>
      <c r="E61" s="44"/>
      <c r="F61" s="44"/>
      <c r="G61" s="44"/>
      <c r="H61" s="44"/>
      <c r="I61" s="44"/>
      <c r="J61" s="44"/>
      <c r="K61" s="44"/>
      <c r="L61" s="44"/>
      <c r="M61" s="44"/>
      <c r="N61" s="44"/>
      <c r="O61" s="44"/>
      <c r="P61" s="1"/>
      <c r="Q61" s="18"/>
      <c r="R61" s="18"/>
      <c r="S61" s="18"/>
      <c r="T61" s="18"/>
      <c r="U61" s="18"/>
      <c r="V61" s="18"/>
      <c r="W61" s="18"/>
      <c r="X61" s="18"/>
      <c r="Y61" s="18"/>
      <c r="Z61" s="18"/>
      <c r="AA61" s="18"/>
      <c r="AB61" s="18"/>
    </row>
    <row r="62" spans="1:28" s="16" customFormat="1" x14ac:dyDescent="0.25">
      <c r="A62" s="18"/>
      <c r="B62" s="1"/>
      <c r="C62" s="43"/>
      <c r="D62" s="44"/>
      <c r="E62" s="44"/>
      <c r="F62" s="44"/>
      <c r="G62" s="44"/>
      <c r="H62" s="44"/>
      <c r="I62" s="44"/>
      <c r="J62" s="44"/>
      <c r="K62" s="44"/>
      <c r="L62" s="44"/>
      <c r="M62" s="44"/>
      <c r="N62" s="44"/>
      <c r="O62" s="44"/>
      <c r="P62" s="1"/>
      <c r="Q62" s="18"/>
      <c r="R62" s="18"/>
      <c r="S62" s="18"/>
      <c r="T62" s="18"/>
      <c r="U62" s="18"/>
      <c r="V62" s="18"/>
      <c r="W62" s="18"/>
      <c r="X62" s="18"/>
      <c r="Y62" s="18"/>
      <c r="Z62" s="18"/>
      <c r="AA62" s="18"/>
      <c r="AB62" s="18"/>
    </row>
    <row r="65" spans="3:15" s="50" customFormat="1" x14ac:dyDescent="0.25">
      <c r="C65" s="49"/>
      <c r="D65" s="49"/>
      <c r="E65" s="49"/>
      <c r="F65" s="49"/>
      <c r="G65" s="49"/>
      <c r="H65" s="49"/>
      <c r="I65" s="49"/>
      <c r="J65" s="49"/>
      <c r="K65" s="49"/>
      <c r="L65" s="49"/>
      <c r="M65" s="49"/>
      <c r="N65" s="49"/>
      <c r="O65" s="49"/>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49"/>
      <c r="H69" s="49"/>
      <c r="I69" s="49"/>
      <c r="J69" s="49"/>
      <c r="K69" s="49"/>
      <c r="L69" s="49"/>
      <c r="M69" s="49"/>
      <c r="N69" s="49"/>
      <c r="O69" s="49"/>
    </row>
    <row r="70" spans="3:15" s="50" customFormat="1" x14ac:dyDescent="0.25">
      <c r="C70" s="49"/>
      <c r="D70" s="49"/>
      <c r="E70" s="49"/>
      <c r="F70" s="49"/>
      <c r="G70" s="49"/>
      <c r="H70" s="49"/>
      <c r="I70" s="49"/>
      <c r="J70" s="49"/>
      <c r="K70" s="49"/>
      <c r="L70" s="49"/>
      <c r="M70" s="49"/>
      <c r="N70" s="49"/>
      <c r="O70" s="49"/>
    </row>
    <row r="71" spans="3:15" s="50" customFormat="1" x14ac:dyDescent="0.25">
      <c r="C71" s="49"/>
      <c r="D71" s="49"/>
      <c r="E71" s="49"/>
      <c r="F71" s="49"/>
      <c r="G71" s="52" t="s">
        <v>83</v>
      </c>
      <c r="H71" s="53"/>
      <c r="I71" s="53"/>
      <c r="J71" s="52" t="s">
        <v>65</v>
      </c>
      <c r="K71" s="49"/>
      <c r="L71" s="49"/>
      <c r="M71" s="49"/>
      <c r="N71" s="49"/>
      <c r="O71" s="49"/>
    </row>
    <row r="72" spans="3:15" s="50" customFormat="1" x14ac:dyDescent="0.25">
      <c r="C72" s="49"/>
      <c r="D72" s="49"/>
      <c r="E72" s="49"/>
      <c r="F72" s="49"/>
      <c r="G72" s="52" t="s">
        <v>84</v>
      </c>
      <c r="H72" s="53"/>
      <c r="I72" s="53"/>
      <c r="J72" s="52" t="s">
        <v>66</v>
      </c>
      <c r="K72" s="49"/>
      <c r="L72" s="49"/>
      <c r="M72" s="49"/>
      <c r="N72" s="49"/>
      <c r="O72" s="49"/>
    </row>
    <row r="73" spans="3:15" s="50" customFormat="1" x14ac:dyDescent="0.25">
      <c r="C73" s="49"/>
      <c r="D73" s="49"/>
      <c r="E73" s="49"/>
      <c r="F73" s="49"/>
      <c r="G73" s="52" t="s">
        <v>85</v>
      </c>
      <c r="H73" s="53"/>
      <c r="I73" s="53"/>
      <c r="J73" s="52" t="s">
        <v>67</v>
      </c>
      <c r="K73" s="49"/>
      <c r="L73" s="49"/>
      <c r="M73" s="49"/>
      <c r="N73" s="49"/>
      <c r="O73" s="49"/>
    </row>
    <row r="74" spans="3:15" s="50" customFormat="1" x14ac:dyDescent="0.25">
      <c r="C74" s="49"/>
      <c r="D74" s="49"/>
      <c r="E74" s="49"/>
      <c r="F74" s="49"/>
      <c r="G74" s="52" t="s">
        <v>86</v>
      </c>
      <c r="H74" s="53"/>
      <c r="I74" s="53"/>
      <c r="J74" s="52" t="s">
        <v>70</v>
      </c>
      <c r="K74" s="49"/>
      <c r="L74" s="49"/>
      <c r="M74" s="49"/>
      <c r="N74" s="49"/>
      <c r="O74" s="49"/>
    </row>
    <row r="75" spans="3:15" s="50" customFormat="1" x14ac:dyDescent="0.25">
      <c r="C75" s="49"/>
      <c r="D75" s="49"/>
      <c r="E75" s="49"/>
      <c r="F75" s="49"/>
      <c r="G75" s="52" t="s">
        <v>87</v>
      </c>
      <c r="H75" s="53"/>
      <c r="I75" s="53"/>
      <c r="J75" s="52" t="s">
        <v>71</v>
      </c>
      <c r="K75" s="49"/>
      <c r="L75" s="49"/>
      <c r="M75" s="49"/>
      <c r="N75" s="49"/>
      <c r="O75" s="49"/>
    </row>
    <row r="76" spans="3:15" s="50" customFormat="1" x14ac:dyDescent="0.25">
      <c r="C76" s="49"/>
      <c r="D76" s="49"/>
      <c r="E76" s="49"/>
      <c r="F76" s="49"/>
      <c r="G76" s="52" t="s">
        <v>88</v>
      </c>
      <c r="H76" s="53"/>
      <c r="I76" s="53"/>
      <c r="J76" s="52" t="s">
        <v>72</v>
      </c>
      <c r="K76" s="49"/>
      <c r="L76" s="49"/>
      <c r="M76" s="49"/>
      <c r="N76" s="49"/>
      <c r="O76" s="49"/>
    </row>
    <row r="77" spans="3:15" s="50" customFormat="1" x14ac:dyDescent="0.25">
      <c r="C77" s="49"/>
      <c r="D77" s="49"/>
      <c r="E77" s="49"/>
      <c r="F77" s="49"/>
      <c r="G77" s="52" t="s">
        <v>89</v>
      </c>
      <c r="H77" s="53"/>
      <c r="I77" s="53"/>
      <c r="J77" s="52" t="s">
        <v>73</v>
      </c>
      <c r="K77" s="49"/>
      <c r="L77" s="49"/>
      <c r="M77" s="49"/>
      <c r="N77" s="49"/>
      <c r="O77" s="49"/>
    </row>
    <row r="78" spans="3:15" s="50" customFormat="1" x14ac:dyDescent="0.25">
      <c r="C78" s="49"/>
      <c r="D78" s="49"/>
      <c r="E78" s="49"/>
      <c r="F78" s="49"/>
      <c r="G78" s="52" t="s">
        <v>90</v>
      </c>
      <c r="H78" s="53"/>
      <c r="I78" s="53"/>
      <c r="J78" s="52" t="s">
        <v>74</v>
      </c>
      <c r="K78" s="49"/>
      <c r="L78" s="49"/>
      <c r="M78" s="49"/>
      <c r="N78" s="49"/>
      <c r="O78" s="49"/>
    </row>
    <row r="79" spans="3:15" s="50" customFormat="1" x14ac:dyDescent="0.25">
      <c r="C79" s="49"/>
      <c r="D79" s="49"/>
      <c r="E79" s="49"/>
      <c r="F79" s="49"/>
      <c r="G79" s="52" t="s">
        <v>91</v>
      </c>
      <c r="H79" s="53"/>
      <c r="I79" s="53"/>
      <c r="J79" s="52" t="s">
        <v>75</v>
      </c>
      <c r="K79" s="49"/>
      <c r="L79" s="49"/>
      <c r="M79" s="49"/>
      <c r="N79" s="49"/>
      <c r="O79" s="49"/>
    </row>
    <row r="80" spans="3:15" s="50" customFormat="1" x14ac:dyDescent="0.25">
      <c r="C80" s="49"/>
      <c r="D80" s="49"/>
      <c r="E80" s="49"/>
      <c r="F80" s="49"/>
      <c r="G80" s="52" t="s">
        <v>92</v>
      </c>
      <c r="H80" s="53"/>
      <c r="I80" s="53"/>
      <c r="J80" s="52" t="s">
        <v>76</v>
      </c>
      <c r="K80" s="49"/>
      <c r="L80" s="49"/>
      <c r="M80" s="49"/>
      <c r="N80" s="49"/>
      <c r="O80" s="49"/>
    </row>
    <row r="81" spans="3:15" s="50" customFormat="1" x14ac:dyDescent="0.25">
      <c r="C81" s="49"/>
      <c r="D81" s="49"/>
      <c r="E81" s="49"/>
      <c r="F81" s="49"/>
      <c r="G81" s="52" t="s">
        <v>93</v>
      </c>
      <c r="H81" s="53"/>
      <c r="I81" s="53"/>
      <c r="J81" s="52" t="s">
        <v>81</v>
      </c>
      <c r="K81" s="49"/>
      <c r="L81" s="49"/>
      <c r="M81" s="49"/>
      <c r="N81" s="49"/>
      <c r="O81" s="49"/>
    </row>
    <row r="82" spans="3:15" s="50" customFormat="1" x14ac:dyDescent="0.25">
      <c r="C82" s="49"/>
      <c r="D82" s="49"/>
      <c r="E82" s="49"/>
      <c r="F82" s="49"/>
      <c r="G82" s="52" t="s">
        <v>94</v>
      </c>
      <c r="H82" s="53"/>
      <c r="I82" s="53"/>
      <c r="J82" s="52" t="s">
        <v>77</v>
      </c>
      <c r="K82" s="49"/>
      <c r="L82" s="49"/>
      <c r="M82" s="49"/>
      <c r="N82" s="49"/>
      <c r="O82" s="49"/>
    </row>
    <row r="83" spans="3:15" x14ac:dyDescent="0.25">
      <c r="G83" s="52" t="s">
        <v>95</v>
      </c>
      <c r="H83" s="53"/>
      <c r="I83" s="53"/>
      <c r="J83" s="53"/>
      <c r="K83" s="49"/>
      <c r="L83" s="49"/>
    </row>
    <row r="84" spans="3:15" x14ac:dyDescent="0.25">
      <c r="G84" s="52" t="s">
        <v>96</v>
      </c>
      <c r="H84" s="53"/>
      <c r="I84" s="53"/>
      <c r="J84" s="53"/>
      <c r="K84" s="49"/>
      <c r="L84" s="49"/>
    </row>
    <row r="85" spans="3:15" x14ac:dyDescent="0.25">
      <c r="G85" s="52" t="s">
        <v>97</v>
      </c>
      <c r="H85" s="53"/>
      <c r="I85" s="53"/>
      <c r="J85" s="53"/>
      <c r="K85" s="49"/>
      <c r="L85" s="49"/>
    </row>
    <row r="86" spans="3:15" x14ac:dyDescent="0.25">
      <c r="G86" s="52" t="s">
        <v>98</v>
      </c>
      <c r="H86" s="53"/>
      <c r="I86" s="53"/>
      <c r="J86" s="53"/>
      <c r="K86" s="49"/>
      <c r="L86" s="49"/>
    </row>
    <row r="87" spans="3:15" x14ac:dyDescent="0.25">
      <c r="G87" s="52" t="s">
        <v>99</v>
      </c>
      <c r="H87" s="53"/>
      <c r="I87" s="53"/>
      <c r="J87" s="53"/>
      <c r="K87" s="49"/>
      <c r="L87" s="49"/>
    </row>
    <row r="88" spans="3:15" x14ac:dyDescent="0.25">
      <c r="G88" s="52" t="s">
        <v>100</v>
      </c>
      <c r="H88" s="53"/>
      <c r="I88" s="53"/>
      <c r="J88" s="53"/>
      <c r="K88" s="49"/>
      <c r="L88" s="49"/>
    </row>
    <row r="89" spans="3:15" x14ac:dyDescent="0.25">
      <c r="G89" s="52" t="s">
        <v>101</v>
      </c>
      <c r="H89" s="53"/>
      <c r="I89" s="53"/>
      <c r="J89" s="53"/>
      <c r="K89" s="49"/>
      <c r="L89" s="49"/>
    </row>
    <row r="90" spans="3:15" x14ac:dyDescent="0.25">
      <c r="G90" s="52" t="s">
        <v>102</v>
      </c>
      <c r="H90" s="53"/>
      <c r="I90" s="53"/>
      <c r="J90" s="53"/>
      <c r="K90" s="49"/>
      <c r="L90" s="49"/>
    </row>
    <row r="91" spans="3:15" x14ac:dyDescent="0.25">
      <c r="G91" s="52" t="s">
        <v>103</v>
      </c>
      <c r="H91" s="53"/>
      <c r="I91" s="53"/>
      <c r="J91" s="53"/>
      <c r="K91" s="49"/>
      <c r="L91" s="49"/>
    </row>
    <row r="92" spans="3:15" x14ac:dyDescent="0.25">
      <c r="G92" s="52" t="s">
        <v>104</v>
      </c>
      <c r="H92" s="53"/>
      <c r="I92" s="53"/>
      <c r="J92" s="53"/>
      <c r="K92" s="49"/>
      <c r="L92" s="49"/>
    </row>
    <row r="93" spans="3:15" x14ac:dyDescent="0.25">
      <c r="G93" s="52" t="s">
        <v>105</v>
      </c>
      <c r="H93" s="53"/>
      <c r="I93" s="53"/>
      <c r="J93" s="53"/>
    </row>
    <row r="94" spans="3:15" x14ac:dyDescent="0.25">
      <c r="G94" s="52" t="s">
        <v>106</v>
      </c>
      <c r="H94" s="53"/>
      <c r="I94" s="53"/>
      <c r="J94" s="53"/>
    </row>
    <row r="95" spans="3:15" x14ac:dyDescent="0.25">
      <c r="G95" s="52" t="s">
        <v>107</v>
      </c>
      <c r="H95" s="53"/>
      <c r="I95" s="53"/>
      <c r="J95" s="53"/>
    </row>
    <row r="96" spans="3:15" x14ac:dyDescent="0.25">
      <c r="G96" s="52" t="s">
        <v>108</v>
      </c>
      <c r="H96" s="53"/>
      <c r="I96" s="53"/>
      <c r="J96" s="53"/>
    </row>
    <row r="97" spans="7:10" x14ac:dyDescent="0.25">
      <c r="G97" s="52" t="s">
        <v>109</v>
      </c>
      <c r="H97" s="53"/>
      <c r="I97" s="53"/>
      <c r="J97" s="53"/>
    </row>
  </sheetData>
  <sheetProtection algorithmName="SHA-512" hashValue="njUVTkHxOM8yJb6OtiMICbanF5l80yE2CVM/t/GzmMAA3AOtRyYCfJ4SkFdmFq6m3JvKfa3sKQxs2SRscEHNsQ==" saltValue="yvHyb31b2KdzeQTriNaQ/Q==" spinCount="100000" sheet="1" formatCells="0" formatColumns="0" formatRows="0" insertColumns="0" insertRows="0" insertHyperlinks="0" deleteColumns="0" deleteRows="0" selectLockedCells="1" sort="0" autoFilter="0" pivotTables="0"/>
  <mergeCells count="84">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2"/>
    <mergeCell ref="J27:O27"/>
    <mergeCell ref="J42:O42"/>
    <mergeCell ref="C23:D23"/>
    <mergeCell ref="E23:G23"/>
    <mergeCell ref="H23:I24"/>
    <mergeCell ref="J23:K24"/>
    <mergeCell ref="L23:M24"/>
    <mergeCell ref="C53:F53"/>
    <mergeCell ref="G53:J53"/>
    <mergeCell ref="K53:O53"/>
    <mergeCell ref="P27:P28"/>
    <mergeCell ref="J28:O33"/>
    <mergeCell ref="J34:O34"/>
    <mergeCell ref="J35:O39"/>
    <mergeCell ref="J40:O40"/>
    <mergeCell ref="J41:O41"/>
    <mergeCell ref="C44:O44"/>
    <mergeCell ref="C51:O51"/>
    <mergeCell ref="C52:F52"/>
    <mergeCell ref="G52:J52"/>
    <mergeCell ref="K52:O52"/>
    <mergeCell ref="C54:F54"/>
    <mergeCell ref="G54:J54"/>
    <mergeCell ref="K54:O54"/>
    <mergeCell ref="C55:F55"/>
    <mergeCell ref="G55:J55"/>
    <mergeCell ref="K55:O55"/>
    <mergeCell ref="C56:F56"/>
    <mergeCell ref="G56:J56"/>
    <mergeCell ref="K56:O56"/>
    <mergeCell ref="C57:F57"/>
    <mergeCell ref="G57:J57"/>
    <mergeCell ref="K57:O57"/>
    <mergeCell ref="C58:F58"/>
    <mergeCell ref="G58:J58"/>
    <mergeCell ref="K58:O58"/>
    <mergeCell ref="C59:F59"/>
    <mergeCell ref="G59:J59"/>
    <mergeCell ref="K59:O59"/>
  </mergeCells>
  <dataValidations count="5">
    <dataValidation type="list" allowBlank="1" showInputMessage="1" showErrorMessage="1" sqref="E13:O13" xr:uid="{00000000-0002-0000-0600-000000000000}">
      <formula1>$G$75:$G$97</formula1>
    </dataValidation>
    <dataValidation type="list" allowBlank="1" showInputMessage="1" showErrorMessage="1" sqref="E12:H12" xr:uid="{00000000-0002-0000-0600-000001000000}">
      <formula1>$G$71:$G$74</formula1>
    </dataValidation>
    <dataValidation type="list" allowBlank="1" showInputMessage="1" showErrorMessage="1" sqref="J17:K17" xr:uid="{00000000-0002-0000-0600-000002000000}">
      <formula1>$J$71:$J$73</formula1>
    </dataValidation>
    <dataValidation type="list" allowBlank="1" showInputMessage="1" showErrorMessage="1" sqref="J20:K22" xr:uid="{00000000-0002-0000-0600-000003000000}">
      <formula1>$J$76:$J$82</formula1>
    </dataValidation>
    <dataValidation type="list" allowBlank="1" showInputMessage="1" showErrorMessage="1" sqref="E20:G22" xr:uid="{00000000-0002-0000-0600-000004000000}">
      <formula1>$J$74:$J$75</formula1>
    </dataValidation>
  </dataValidations>
  <hyperlinks>
    <hyperlink ref="B2:C4" location="'MATRIZ DE INDICADORES '!A1" display="      REGRESAR" xr:uid="{00000000-0004-0000-0600-000000000000}"/>
  </hyperlinks>
  <pageMargins left="0.7" right="0.7" top="0.75" bottom="0.75" header="0.3" footer="0.3"/>
  <pageSetup paperSize="5" scale="7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4241" r:id="rId4" name="Option Button 1">
              <controlPr defaultSize="0" autoFill="0" autoLine="0" autoPict="0" macro="[0]!PORCENTAJE">
                <anchor moveWithCells="1">
                  <from>
                    <xdr:col>5</xdr:col>
                    <xdr:colOff>777240</xdr:colOff>
                    <xdr:row>16</xdr:row>
                    <xdr:rowOff>144780</xdr:rowOff>
                  </from>
                  <to>
                    <xdr:col>6</xdr:col>
                    <xdr:colOff>601980</xdr:colOff>
                    <xdr:row>16</xdr:row>
                    <xdr:rowOff>335280</xdr:rowOff>
                  </to>
                </anchor>
              </controlPr>
            </control>
          </mc:Choice>
        </mc:AlternateContent>
        <mc:AlternateContent xmlns:mc="http://schemas.openxmlformats.org/markup-compatibility/2006">
          <mc:Choice Requires="x14">
            <control shapeId="394242" r:id="rId5" name="Option Button 2">
              <controlPr defaultSize="0" autoFill="0" autoLine="0" autoPict="0" macro="[0]!RELATIVO">
                <anchor moveWithCells="1">
                  <from>
                    <xdr:col>4</xdr:col>
                    <xdr:colOff>426720</xdr:colOff>
                    <xdr:row>16</xdr:row>
                    <xdr:rowOff>121920</xdr:rowOff>
                  </from>
                  <to>
                    <xdr:col>5</xdr:col>
                    <xdr:colOff>297180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ITEM!$A$1:$A$4</xm:f>
          </x14:formula1>
          <xm:sqref>J23 N23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8">
    <tabColor rgb="FFEDE394"/>
    <pageSetUpPr fitToPage="1"/>
  </sheetPr>
  <dimension ref="A1:AB97"/>
  <sheetViews>
    <sheetView topLeftCell="A13" zoomScale="70" zoomScaleNormal="70" workbookViewId="0">
      <selection activeCell="G19" sqref="G19:K19"/>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6.664062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186" t="s">
        <v>31</v>
      </c>
      <c r="C2" s="186"/>
      <c r="D2" s="5"/>
      <c r="E2" s="5"/>
      <c r="F2" s="5"/>
      <c r="G2" s="5"/>
      <c r="H2" s="5"/>
      <c r="I2" s="5"/>
      <c r="J2" s="5"/>
      <c r="K2" s="5"/>
      <c r="L2" s="5"/>
      <c r="M2" s="5"/>
      <c r="N2" s="5"/>
      <c r="O2" s="5"/>
      <c r="P2" s="8"/>
    </row>
    <row r="3" spans="2:16" s="11" customFormat="1" ht="15.75" customHeight="1" x14ac:dyDescent="0.3">
      <c r="B3" s="186"/>
      <c r="C3" s="186"/>
      <c r="D3" s="5"/>
      <c r="E3" s="5"/>
      <c r="F3" s="5"/>
      <c r="G3" s="5"/>
      <c r="H3" s="5"/>
      <c r="I3" s="5"/>
      <c r="J3" s="5"/>
      <c r="K3" s="5"/>
      <c r="L3" s="5"/>
      <c r="M3" s="5"/>
      <c r="N3" s="5"/>
      <c r="O3" s="5"/>
      <c r="P3" s="8"/>
    </row>
    <row r="4" spans="2:16" s="11" customFormat="1" ht="15" customHeight="1" x14ac:dyDescent="0.3">
      <c r="B4" s="186"/>
      <c r="C4" s="186"/>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94" t="s">
        <v>43</v>
      </c>
      <c r="N5" s="194"/>
      <c r="O5" s="194"/>
      <c r="P5" s="8"/>
    </row>
    <row r="6" spans="2:16" s="11" customFormat="1" ht="15.75" customHeight="1" x14ac:dyDescent="0.3">
      <c r="B6" s="8"/>
      <c r="C6" s="189"/>
      <c r="D6" s="190"/>
      <c r="E6" s="193" t="s">
        <v>42</v>
      </c>
      <c r="F6" s="130"/>
      <c r="G6" s="130"/>
      <c r="H6" s="130"/>
      <c r="I6" s="130"/>
      <c r="J6" s="130"/>
      <c r="K6" s="130"/>
      <c r="L6" s="131"/>
      <c r="M6" s="194" t="s">
        <v>53</v>
      </c>
      <c r="N6" s="194"/>
      <c r="O6" s="194"/>
      <c r="P6" s="8"/>
    </row>
    <row r="7" spans="2:16" s="11" customFormat="1" ht="15.75" customHeight="1" x14ac:dyDescent="0.3">
      <c r="B7" s="8"/>
      <c r="C7" s="189"/>
      <c r="D7" s="190"/>
      <c r="E7" s="195" t="s">
        <v>30</v>
      </c>
      <c r="F7" s="196"/>
      <c r="G7" s="196"/>
      <c r="H7" s="196"/>
      <c r="I7" s="196"/>
      <c r="J7" s="196"/>
      <c r="K7" s="196"/>
      <c r="L7" s="197"/>
      <c r="M7" s="194" t="s">
        <v>82</v>
      </c>
      <c r="N7" s="194"/>
      <c r="O7" s="194"/>
      <c r="P7" s="8"/>
    </row>
    <row r="8" spans="2:16" s="11" customFormat="1" ht="15.75" customHeight="1" x14ac:dyDescent="0.3">
      <c r="B8" s="8"/>
      <c r="C8" s="191"/>
      <c r="D8" s="192"/>
      <c r="E8" s="198"/>
      <c r="F8" s="199"/>
      <c r="G8" s="199"/>
      <c r="H8" s="199"/>
      <c r="I8" s="199"/>
      <c r="J8" s="199"/>
      <c r="K8" s="199"/>
      <c r="L8" s="200"/>
      <c r="M8" s="194" t="s">
        <v>28</v>
      </c>
      <c r="N8" s="194"/>
      <c r="O8" s="194"/>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309" t="s">
        <v>84</v>
      </c>
      <c r="F12" s="309"/>
      <c r="G12" s="309"/>
      <c r="H12" s="309"/>
      <c r="I12" s="235" t="s">
        <v>0</v>
      </c>
      <c r="J12" s="235"/>
      <c r="K12" s="298" t="s">
        <v>149</v>
      </c>
      <c r="L12" s="298"/>
      <c r="M12" s="298"/>
      <c r="N12" s="298"/>
      <c r="O12" s="298"/>
      <c r="P12" s="8"/>
    </row>
    <row r="13" spans="2:16" s="11" customFormat="1" x14ac:dyDescent="0.3">
      <c r="B13" s="8"/>
      <c r="C13" s="176" t="s">
        <v>29</v>
      </c>
      <c r="D13" s="176"/>
      <c r="E13" s="184" t="s">
        <v>95</v>
      </c>
      <c r="F13" s="299"/>
      <c r="G13" s="299"/>
      <c r="H13" s="299"/>
      <c r="I13" s="299"/>
      <c r="J13" s="299"/>
      <c r="K13" s="299"/>
      <c r="L13" s="299"/>
      <c r="M13" s="299"/>
      <c r="N13" s="299"/>
      <c r="O13" s="299"/>
      <c r="P13" s="8"/>
    </row>
    <row r="14" spans="2:16" s="11" customFormat="1" x14ac:dyDescent="0.3">
      <c r="B14" s="8"/>
      <c r="C14" s="176" t="s">
        <v>19</v>
      </c>
      <c r="D14" s="176"/>
      <c r="E14" s="184" t="s">
        <v>137</v>
      </c>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t="s">
        <v>65</v>
      </c>
      <c r="K17" s="179"/>
      <c r="L17" s="176" t="s">
        <v>26</v>
      </c>
      <c r="M17" s="176"/>
      <c r="N17" s="291">
        <v>0.9</v>
      </c>
      <c r="O17" s="291"/>
      <c r="P17" s="263"/>
    </row>
    <row r="18" spans="2:16" s="11" customFormat="1" x14ac:dyDescent="0.3">
      <c r="B18" s="8"/>
      <c r="C18" s="176" t="s">
        <v>2</v>
      </c>
      <c r="D18" s="176"/>
      <c r="E18" s="176" t="s">
        <v>22</v>
      </c>
      <c r="F18" s="176"/>
      <c r="G18" s="321" t="s">
        <v>111</v>
      </c>
      <c r="H18" s="322"/>
      <c r="I18" s="322"/>
      <c r="J18" s="322"/>
      <c r="K18" s="323"/>
      <c r="L18" s="210" t="s">
        <v>64</v>
      </c>
      <c r="M18" s="211"/>
      <c r="N18" s="292" t="s">
        <v>110</v>
      </c>
      <c r="O18" s="293"/>
      <c r="P18" s="263"/>
    </row>
    <row r="19" spans="2:16" s="11" customFormat="1" ht="15.75" customHeight="1" x14ac:dyDescent="0.3">
      <c r="B19" s="8"/>
      <c r="C19" s="176"/>
      <c r="D19" s="176"/>
      <c r="E19" s="176" t="s">
        <v>23</v>
      </c>
      <c r="F19" s="176"/>
      <c r="G19" s="324" t="s">
        <v>112</v>
      </c>
      <c r="H19" s="325"/>
      <c r="I19" s="325"/>
      <c r="J19" s="325"/>
      <c r="K19" s="326"/>
      <c r="L19" s="212"/>
      <c r="M19" s="213"/>
      <c r="N19" s="294"/>
      <c r="O19" s="295"/>
      <c r="P19" s="8"/>
    </row>
    <row r="20" spans="2:16" s="11" customFormat="1" ht="15.75" customHeight="1" x14ac:dyDescent="0.3">
      <c r="B20" s="8"/>
      <c r="C20" s="210" t="s">
        <v>54</v>
      </c>
      <c r="D20" s="211"/>
      <c r="E20" s="204" t="s">
        <v>70</v>
      </c>
      <c r="F20" s="205"/>
      <c r="G20" s="206"/>
      <c r="H20" s="221" t="s">
        <v>60</v>
      </c>
      <c r="I20" s="222"/>
      <c r="J20" s="204" t="s">
        <v>77</v>
      </c>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t="s">
        <v>113</v>
      </c>
      <c r="M22" s="35" t="s">
        <v>136</v>
      </c>
      <c r="N22" s="36" t="s">
        <v>134</v>
      </c>
      <c r="O22" s="37" t="s">
        <v>135</v>
      </c>
      <c r="P22" s="8"/>
    </row>
    <row r="23" spans="2:16" s="11" customFormat="1" ht="26.25" customHeight="1" x14ac:dyDescent="0.3">
      <c r="B23" s="8"/>
      <c r="C23" s="176" t="s">
        <v>78</v>
      </c>
      <c r="D23" s="176"/>
      <c r="E23" s="320" t="s">
        <v>123</v>
      </c>
      <c r="F23" s="320"/>
      <c r="G23" s="320"/>
      <c r="H23" s="284" t="s">
        <v>3</v>
      </c>
      <c r="I23" s="222"/>
      <c r="J23" s="218" t="s">
        <v>13</v>
      </c>
      <c r="K23" s="218"/>
      <c r="L23" s="176" t="s">
        <v>15</v>
      </c>
      <c r="M23" s="176"/>
      <c r="N23" s="218" t="s">
        <v>13</v>
      </c>
      <c r="O23" s="218"/>
      <c r="P23" s="8"/>
    </row>
    <row r="24" spans="2:16" s="11" customFormat="1" ht="26.25" customHeight="1" x14ac:dyDescent="0.3">
      <c r="B24" s="8"/>
      <c r="C24" s="176" t="s">
        <v>79</v>
      </c>
      <c r="D24" s="176"/>
      <c r="E24" s="320" t="s">
        <v>124</v>
      </c>
      <c r="F24" s="320"/>
      <c r="G24" s="320"/>
      <c r="H24" s="285"/>
      <c r="I24" s="226"/>
      <c r="J24" s="218"/>
      <c r="K24" s="218"/>
      <c r="L24" s="176"/>
      <c r="M24" s="176"/>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ht="30.75" customHeight="1" x14ac:dyDescent="0.3">
      <c r="B28" s="8"/>
      <c r="C28" s="277"/>
      <c r="D28" s="277"/>
      <c r="E28" s="277"/>
      <c r="F28" s="277"/>
      <c r="G28" s="277"/>
      <c r="H28" s="277"/>
      <c r="I28" s="278"/>
      <c r="J28" s="264"/>
      <c r="K28" s="265"/>
      <c r="L28" s="265"/>
      <c r="M28" s="265"/>
      <c r="N28" s="265"/>
      <c r="O28" s="265"/>
      <c r="P28" s="263"/>
    </row>
    <row r="29" spans="2:16" s="11" customFormat="1" ht="30.75" customHeight="1" x14ac:dyDescent="0.3">
      <c r="B29" s="8"/>
      <c r="C29" s="277"/>
      <c r="D29" s="277"/>
      <c r="E29" s="277"/>
      <c r="F29" s="277"/>
      <c r="G29" s="277"/>
      <c r="H29" s="277"/>
      <c r="I29" s="278"/>
      <c r="J29" s="266"/>
      <c r="K29" s="267"/>
      <c r="L29" s="267"/>
      <c r="M29" s="267"/>
      <c r="N29" s="267"/>
      <c r="O29" s="267"/>
      <c r="P29" s="8"/>
    </row>
    <row r="30" spans="2:16" s="11" customFormat="1" ht="30.75" customHeight="1" x14ac:dyDescent="0.3">
      <c r="B30" s="8"/>
      <c r="C30" s="277"/>
      <c r="D30" s="277"/>
      <c r="E30" s="277"/>
      <c r="F30" s="277"/>
      <c r="G30" s="277"/>
      <c r="H30" s="277"/>
      <c r="I30" s="278"/>
      <c r="J30" s="266"/>
      <c r="K30" s="267"/>
      <c r="L30" s="267"/>
      <c r="M30" s="267"/>
      <c r="N30" s="267"/>
      <c r="O30" s="267"/>
      <c r="P30" s="8"/>
    </row>
    <row r="31" spans="2:16" s="11" customFormat="1" ht="30.75" customHeight="1" x14ac:dyDescent="0.3">
      <c r="B31" s="8"/>
      <c r="C31" s="277"/>
      <c r="D31" s="277"/>
      <c r="E31" s="277"/>
      <c r="F31" s="277"/>
      <c r="G31" s="277"/>
      <c r="H31" s="277"/>
      <c r="I31" s="278"/>
      <c r="J31" s="266"/>
      <c r="K31" s="267"/>
      <c r="L31" s="267"/>
      <c r="M31" s="267"/>
      <c r="N31" s="267"/>
      <c r="O31" s="267"/>
      <c r="P31" s="8"/>
    </row>
    <row r="32" spans="2:16" s="11" customFormat="1" ht="30.75" customHeight="1" x14ac:dyDescent="0.3">
      <c r="B32" s="8"/>
      <c r="C32" s="277"/>
      <c r="D32" s="277"/>
      <c r="E32" s="277"/>
      <c r="F32" s="277"/>
      <c r="G32" s="277"/>
      <c r="H32" s="277"/>
      <c r="I32" s="278"/>
      <c r="J32" s="266"/>
      <c r="K32" s="267"/>
      <c r="L32" s="267"/>
      <c r="M32" s="267"/>
      <c r="N32" s="267"/>
      <c r="O32" s="267"/>
      <c r="P32" s="8"/>
    </row>
    <row r="33" spans="2:16" s="11" customFormat="1" ht="0.75" customHeight="1" x14ac:dyDescent="0.3">
      <c r="B33" s="8"/>
      <c r="C33" s="277"/>
      <c r="D33" s="277"/>
      <c r="E33" s="277"/>
      <c r="F33" s="277"/>
      <c r="G33" s="277"/>
      <c r="H33" s="277"/>
      <c r="I33" s="278"/>
      <c r="J33" s="268"/>
      <c r="K33" s="269"/>
      <c r="L33" s="269"/>
      <c r="M33" s="269"/>
      <c r="N33" s="269"/>
      <c r="O33" s="269"/>
      <c r="P33" s="8"/>
    </row>
    <row r="34" spans="2:16" s="11" customFormat="1" ht="15.75" customHeight="1" x14ac:dyDescent="0.3">
      <c r="B34" s="8"/>
      <c r="C34" s="277"/>
      <c r="D34" s="277"/>
      <c r="E34" s="277"/>
      <c r="F34" s="277"/>
      <c r="G34" s="277"/>
      <c r="H34" s="277"/>
      <c r="I34" s="278"/>
      <c r="J34" s="270" t="s">
        <v>32</v>
      </c>
      <c r="K34" s="271"/>
      <c r="L34" s="271"/>
      <c r="M34" s="271"/>
      <c r="N34" s="271"/>
      <c r="O34" s="271"/>
      <c r="P34" s="8"/>
    </row>
    <row r="35" spans="2:16" s="11" customFormat="1" ht="16.5" customHeight="1" x14ac:dyDescent="0.3">
      <c r="B35" s="8"/>
      <c r="C35" s="277"/>
      <c r="D35" s="277"/>
      <c r="E35" s="277"/>
      <c r="F35" s="277"/>
      <c r="G35" s="277"/>
      <c r="H35" s="277"/>
      <c r="I35" s="278"/>
      <c r="J35" s="264"/>
      <c r="K35" s="265"/>
      <c r="L35" s="265"/>
      <c r="M35" s="265"/>
      <c r="N35" s="265"/>
      <c r="O35" s="265"/>
      <c r="P35" s="8"/>
    </row>
    <row r="36" spans="2:16" s="11" customFormat="1" ht="15.75" customHeight="1" x14ac:dyDescent="0.3">
      <c r="B36" s="8"/>
      <c r="C36" s="277"/>
      <c r="D36" s="277"/>
      <c r="E36" s="277"/>
      <c r="F36" s="277"/>
      <c r="G36" s="277"/>
      <c r="H36" s="277"/>
      <c r="I36" s="278"/>
      <c r="J36" s="266"/>
      <c r="K36" s="267"/>
      <c r="L36" s="267"/>
      <c r="M36" s="267"/>
      <c r="N36" s="267"/>
      <c r="O36" s="267"/>
      <c r="P36" s="8"/>
    </row>
    <row r="37" spans="2:16" s="11" customFormat="1" ht="15.75" customHeight="1" x14ac:dyDescent="0.3">
      <c r="B37" s="8"/>
      <c r="C37" s="277"/>
      <c r="D37" s="277"/>
      <c r="E37" s="277"/>
      <c r="F37" s="277"/>
      <c r="G37" s="277"/>
      <c r="H37" s="277"/>
      <c r="I37" s="278"/>
      <c r="J37" s="266"/>
      <c r="K37" s="267"/>
      <c r="L37" s="267"/>
      <c r="M37" s="267"/>
      <c r="N37" s="267"/>
      <c r="O37" s="267"/>
      <c r="P37" s="8"/>
    </row>
    <row r="38" spans="2:16" s="11" customFormat="1" ht="15.75" customHeight="1" x14ac:dyDescent="0.3">
      <c r="B38" s="8"/>
      <c r="C38" s="277"/>
      <c r="D38" s="277"/>
      <c r="E38" s="277"/>
      <c r="F38" s="277"/>
      <c r="G38" s="277"/>
      <c r="H38" s="277"/>
      <c r="I38" s="278"/>
      <c r="J38" s="266"/>
      <c r="K38" s="267"/>
      <c r="L38" s="267"/>
      <c r="M38" s="267"/>
      <c r="N38" s="267"/>
      <c r="O38" s="267"/>
      <c r="P38" s="8"/>
    </row>
    <row r="39" spans="2:16" s="11" customFormat="1" ht="16.5" customHeight="1" x14ac:dyDescent="0.3">
      <c r="B39" s="8"/>
      <c r="C39" s="277"/>
      <c r="D39" s="277"/>
      <c r="E39" s="277"/>
      <c r="F39" s="277"/>
      <c r="G39" s="277"/>
      <c r="H39" s="277"/>
      <c r="I39" s="278"/>
      <c r="J39" s="268"/>
      <c r="K39" s="269"/>
      <c r="L39" s="269"/>
      <c r="M39" s="269"/>
      <c r="N39" s="269"/>
      <c r="O39" s="269"/>
      <c r="P39" s="8"/>
    </row>
    <row r="40" spans="2:16" s="11" customFormat="1" ht="15.75" customHeight="1" x14ac:dyDescent="0.3">
      <c r="B40" s="8"/>
      <c r="C40" s="277"/>
      <c r="D40" s="277"/>
      <c r="E40" s="277"/>
      <c r="F40" s="277"/>
      <c r="G40" s="277"/>
      <c r="H40" s="277"/>
      <c r="I40" s="278"/>
      <c r="J40" s="270" t="s">
        <v>5</v>
      </c>
      <c r="K40" s="271"/>
      <c r="L40" s="271"/>
      <c r="M40" s="271"/>
      <c r="N40" s="271"/>
      <c r="O40" s="271"/>
      <c r="P40" s="8"/>
    </row>
    <row r="41" spans="2:16" s="11" customFormat="1" ht="15.75" customHeight="1" x14ac:dyDescent="0.3">
      <c r="B41" s="8"/>
      <c r="C41" s="277"/>
      <c r="D41" s="277"/>
      <c r="E41" s="277"/>
      <c r="F41" s="277"/>
      <c r="G41" s="277"/>
      <c r="H41" s="277"/>
      <c r="I41" s="278"/>
      <c r="J41" s="282" t="str">
        <f>E14</f>
        <v>Dirección de Interacción Universitaria</v>
      </c>
      <c r="K41" s="283"/>
      <c r="L41" s="283"/>
      <c r="M41" s="283"/>
      <c r="N41" s="283"/>
      <c r="O41" s="283"/>
      <c r="P41" s="8"/>
    </row>
    <row r="42" spans="2:16" s="11" customFormat="1" ht="16.5" customHeight="1" x14ac:dyDescent="0.3">
      <c r="B42" s="8"/>
      <c r="C42" s="277"/>
      <c r="D42" s="277"/>
      <c r="E42" s="277"/>
      <c r="F42" s="277"/>
      <c r="G42" s="277"/>
      <c r="H42" s="277"/>
      <c r="I42" s="278"/>
      <c r="J42" s="281"/>
      <c r="K42" s="265"/>
      <c r="L42" s="265"/>
      <c r="M42" s="265"/>
      <c r="N42" s="265"/>
      <c r="O42" s="265"/>
      <c r="P42" s="8"/>
    </row>
    <row r="43" spans="2:16" s="11" customFormat="1" ht="16.5" customHeight="1" x14ac:dyDescent="0.3">
      <c r="B43" s="8"/>
      <c r="C43" s="6"/>
      <c r="D43" s="6"/>
      <c r="E43" s="6"/>
      <c r="F43" s="6"/>
      <c r="G43" s="6"/>
      <c r="H43" s="6"/>
      <c r="I43" s="6"/>
      <c r="J43" s="6"/>
      <c r="K43" s="6"/>
      <c r="L43" s="6"/>
      <c r="M43" s="6"/>
      <c r="N43" s="6"/>
      <c r="O43" s="6"/>
      <c r="P43" s="8"/>
    </row>
    <row r="44" spans="2:16" s="14" customFormat="1" ht="15" customHeight="1" x14ac:dyDescent="0.3">
      <c r="B44" s="13"/>
      <c r="C44" s="272" t="s">
        <v>7</v>
      </c>
      <c r="D44" s="273"/>
      <c r="E44" s="273"/>
      <c r="F44" s="273"/>
      <c r="G44" s="273"/>
      <c r="H44" s="273"/>
      <c r="I44" s="273"/>
      <c r="J44" s="273"/>
      <c r="K44" s="273"/>
      <c r="L44" s="273"/>
      <c r="M44" s="273"/>
      <c r="N44" s="273"/>
      <c r="O44" s="274"/>
      <c r="P44" s="13"/>
    </row>
    <row r="45" spans="2:16" s="14" customFormat="1" x14ac:dyDescent="0.3">
      <c r="B45" s="13"/>
      <c r="C45" s="45" t="s">
        <v>6</v>
      </c>
      <c r="D45" s="2" t="str">
        <f ca="1">IF(J23="MENSUAL","ENERO",IF(J23="TRIMESTRAL","MARZO",IF(J23="SEMESTRAL","JUNIO",IF(J23="ANUAL",YEAR(TODAY()),""))))</f>
        <v>JUNIO</v>
      </c>
      <c r="E45" s="2" t="str">
        <f>IF(J23="MENSUAL","FEBRERO",IF(J23="TRIMESTRAL","JUNIO",IF(J23="SEMESTRAL","DICIEMBRE","")))</f>
        <v>DICIEMBRE</v>
      </c>
      <c r="F45" s="2" t="str">
        <f>IF(J23="MENSUAL","MARZO",IF(J23="TRIMESTRAL","SEPTIEMBRE",""))</f>
        <v/>
      </c>
      <c r="G45" s="2" t="str">
        <f>IF(J23="MENSUAL","ABRIL",IF(J23="TRIMESTRAL","DICIEMBRE",""))</f>
        <v/>
      </c>
      <c r="H45" s="2" t="str">
        <f>IF(J23="MENSUAL","MAYO","")</f>
        <v/>
      </c>
      <c r="I45" s="2" t="str">
        <f>IF(J23="MENSUAL","JUNIO","")</f>
        <v/>
      </c>
      <c r="J45" s="2" t="str">
        <f>IF(J23="MENSUAL","JULIO","")</f>
        <v/>
      </c>
      <c r="K45" s="2" t="str">
        <f>IF(J23="MENSUAL","AGOSTO","")</f>
        <v/>
      </c>
      <c r="L45" s="2" t="str">
        <f>IF(J23="MENSUAL","SEPTIEMBRE","")</f>
        <v/>
      </c>
      <c r="M45" s="2" t="str">
        <f>IF(J23="MENSUAL","OCTUBRE","")</f>
        <v/>
      </c>
      <c r="N45" s="2" t="str">
        <f>IF(J23="MENSUAL","NOVIEMBRE","")</f>
        <v/>
      </c>
      <c r="O45" s="2" t="str">
        <f>IF(J23="MENSUAL","DICIEMBRE","")</f>
        <v/>
      </c>
      <c r="P45" s="13"/>
    </row>
    <row r="46" spans="2:16" s="14" customFormat="1" ht="26.4" x14ac:dyDescent="0.3">
      <c r="B46" s="13"/>
      <c r="C46" s="54" t="str">
        <f>G18</f>
        <v>(# Evaluaciones Calificadas ≥ 4) * 100</v>
      </c>
      <c r="D46" s="2"/>
      <c r="E46" s="2"/>
      <c r="F46" s="2"/>
      <c r="G46" s="2"/>
      <c r="H46" s="2"/>
      <c r="I46" s="2"/>
      <c r="J46" s="2"/>
      <c r="K46" s="2"/>
      <c r="L46" s="2"/>
      <c r="M46" s="2"/>
      <c r="N46" s="2"/>
      <c r="O46" s="2"/>
      <c r="P46" s="13"/>
    </row>
    <row r="47" spans="2:16" s="14" customFormat="1" x14ac:dyDescent="0.3">
      <c r="B47" s="13"/>
      <c r="C47" s="54" t="str">
        <f>G19</f>
        <v># Total Evaluaciones</v>
      </c>
      <c r="D47" s="2"/>
      <c r="E47" s="2"/>
      <c r="F47" s="2"/>
      <c r="G47" s="2"/>
      <c r="H47" s="2"/>
      <c r="I47" s="2"/>
      <c r="J47" s="2"/>
      <c r="K47" s="2"/>
      <c r="L47" s="2"/>
      <c r="M47" s="2"/>
      <c r="N47" s="2"/>
      <c r="O47" s="2"/>
      <c r="P47" s="15"/>
    </row>
    <row r="48" spans="2:16" s="14" customFormat="1" x14ac:dyDescent="0.3">
      <c r="B48" s="13"/>
      <c r="C48" s="3" t="s">
        <v>8</v>
      </c>
      <c r="D48" s="51" t="str">
        <f>IFERROR(IF($E$17=1,D46/D47,IF($E$17=2,D46,"")),"")</f>
        <v/>
      </c>
      <c r="E48" s="51" t="str">
        <f t="shared" ref="E48:O48" si="0">IFERROR(IF($E$17=1,E46/E47,IF($E$17=2,E46,"")),"")</f>
        <v/>
      </c>
      <c r="F48" s="51" t="str">
        <f t="shared" si="0"/>
        <v/>
      </c>
      <c r="G48" s="51" t="str">
        <f t="shared" si="0"/>
        <v/>
      </c>
      <c r="H48" s="51" t="str">
        <f t="shared" si="0"/>
        <v/>
      </c>
      <c r="I48" s="51" t="str">
        <f t="shared" si="0"/>
        <v/>
      </c>
      <c r="J48" s="51" t="str">
        <f t="shared" si="0"/>
        <v/>
      </c>
      <c r="K48" s="51" t="str">
        <f t="shared" si="0"/>
        <v/>
      </c>
      <c r="L48" s="51" t="str">
        <f t="shared" si="0"/>
        <v/>
      </c>
      <c r="M48" s="51" t="str">
        <f t="shared" si="0"/>
        <v/>
      </c>
      <c r="N48" s="51" t="str">
        <f t="shared" si="0"/>
        <v/>
      </c>
      <c r="O48" s="51" t="str">
        <f t="shared" si="0"/>
        <v/>
      </c>
      <c r="P48" s="13"/>
    </row>
    <row r="49" spans="1:28" s="14" customFormat="1" x14ac:dyDescent="0.3">
      <c r="B49" s="13"/>
      <c r="C49" s="4" t="s">
        <v>20</v>
      </c>
      <c r="D49"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0.9</v>
      </c>
      <c r="E49" s="51">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0.9</v>
      </c>
      <c r="F49" s="51" t="str">
        <f>IF(AND(N23="ANUAL",J23="MENSUAL"),N17/12+E49,IF(AND(N23="ANUAL",J23="TRIMESTRAL"),N17/4+E49,IF(AND(N23="SEMESTRAL",J23="MENSUAL"),N17/6+E49,IF(AND(N23="SEMESTRAL",J23="TRIMESTRAL"),N17/2,IF(AND(N23="TRIMESTRAL",J23="MENSUAL"),N17/3+E49,IF(AND(N23="TRIMESTRAL",J23="TRIMESTRAL"),N17,IF(AND(N23="MENSUAL",J23="MENSUAL"),N17,"")))))))</f>
        <v/>
      </c>
      <c r="G49" s="51" t="str">
        <f>IF(AND(N23="ANUAL",J23="MENSUAL"),N17/12+F49,IF(AND(N23="ANUAL",J23="TRIMESTRAL"),N17/4+F49,IF(AND(N23="SEMESTRAL",J23="MENSUAL"),N17/6+F49,IF(AND(N23="SEMESTRAL",J23="TRIMESTRAL"),N17/2+F49,IF(AND(N23="TRIMESTRAL",J23="MENSUAL"),N17/3,IF(AND(N23="TRIMESTRAL",J23="TRIMESTRAL"),N17,IF(AND(N23="MENSUAL",J23="MENSUAL"),N17,"")))))))</f>
        <v/>
      </c>
      <c r="H49" s="51" t="str">
        <f>IF(AND($N$23="ANUAL",$J$23="MENSUAL"),$N$17/12+G49,IF(AND(N23="SEMESTRAL",J23="MENSUAL"),N17/6+G49,IF(AND(N23="TRIMESTRAL",J23="MENSUAL"),N17/3+G49,IF(AND(N23="MENSUAL",J23="MENSUAL"),N17,""))))</f>
        <v/>
      </c>
      <c r="I49" s="51" t="str">
        <f>IF(AND($N$23="ANUAL",$J$23="MENSUAL"),$N$17/12+H49,IF(AND(N23="SEMESTRAL",J23="MENSUAL"),N17/6+H49,IF(AND(N23="TRIMESTRAL",J23="MENSUAL"),N17/3+H49,IF(AND(N23="MENSUAL",J23="MENSUAL"),N17,""))))</f>
        <v/>
      </c>
      <c r="J49" s="51" t="str">
        <f>IF(AND($N$23="ANUAL",$J$23="MENSUAL"),$N$17/12+I49,IF(AND(N23="SEMESTRAL",J23="MENSUAL"),N17/6,IF(AND(N23="TRIMESTRAL",J23="MENSUAL"),N17/3,IF(AND(N23="MENSUAL",J23="MENSUAL"),N17,""))))</f>
        <v/>
      </c>
      <c r="K49" s="51" t="str">
        <f>IF(AND($N$23="ANUAL",$J$23="MENSUAL"),$N$17/12+J49,IF(AND(N23="SEMESTRAL",J23="MENSUAL"),N17/6+J49,IF(AND(N23="TRIMESTRAL",J23="MENSUAL"),N17/3+J49,IF(AND(N23="MENSUAL",J23="MENSUAL"),N17,""))))</f>
        <v/>
      </c>
      <c r="L49" s="51" t="str">
        <f>IF(AND($N$23="ANUAL",$J$23="MENSUAL"),$N$17/12+K49,IF(AND(N23="SEMESTRAL",J23="MENSUAL"),N17/6+K49,IF(AND(N23="TRIMESTRAL",J23="MENSUAL"),N17/3+K49,IF(AND(N23="MENSUAL",J23="MENSUAL"),N17,""))))</f>
        <v/>
      </c>
      <c r="M49" s="51" t="str">
        <f>IF(AND($N$23="ANUAL",$J$23="MENSUAL"),$N$17/12+L49,IF(AND(N23="SEMESTRAL",J23="MENSUAL"),N17/6+L49,IF(AND(N23="TRIMESTRAL",J23="MENSUAL"),N17/3,IF(AND(N23="MENSUAL",J23="MENSUAL"),N17,""))))</f>
        <v/>
      </c>
      <c r="N49" s="51" t="str">
        <f>IF(AND($N$23="ANUAL",$J$23="MENSUAL"),$N$17/12+M49,IF(AND(N23="SEMESTRAL",J23="MENSUAL"),N17/6+M49,IF(AND(N23="TRIMESTRAL",J23="MENSUAL"),N17/3+M49,IF(AND(N23="MENSUAL",J23="MENSUAL"),N17,""))))</f>
        <v/>
      </c>
      <c r="O49" s="51" t="str">
        <f>IF(AND($N$23="ANUAL",$J$23="MENSUAL"),$N$17/12+N49,IF(AND(N23="SEMESTRAL",J23="MENSUAL"),N17/6+N49,IF(AND(N23="TRIMESTRAL",J23="MENSUAL"),N17/3+N49,IF(AND(N23="MENSUAL",J23="MENSUAL"),N17,""))))</f>
        <v/>
      </c>
      <c r="P49" s="13"/>
    </row>
    <row r="50" spans="1:28" s="14" customFormat="1" x14ac:dyDescent="0.3">
      <c r="B50" s="13"/>
      <c r="C50" s="6"/>
      <c r="D50" s="6"/>
      <c r="E50" s="6"/>
      <c r="F50" s="6"/>
      <c r="G50" s="6"/>
      <c r="H50" s="6"/>
      <c r="I50" s="6"/>
      <c r="J50" s="6"/>
      <c r="K50" s="6"/>
      <c r="L50" s="6"/>
      <c r="M50" s="6"/>
      <c r="N50" s="6"/>
      <c r="O50" s="6"/>
      <c r="P50" s="13"/>
    </row>
    <row r="51" spans="1:28" s="16" customFormat="1" x14ac:dyDescent="0.25">
      <c r="A51" s="18"/>
      <c r="B51" s="1"/>
      <c r="C51" s="258" t="s">
        <v>60</v>
      </c>
      <c r="D51" s="258"/>
      <c r="E51" s="258"/>
      <c r="F51" s="258"/>
      <c r="G51" s="258"/>
      <c r="H51" s="258"/>
      <c r="I51" s="258"/>
      <c r="J51" s="258"/>
      <c r="K51" s="258"/>
      <c r="L51" s="258"/>
      <c r="M51" s="258"/>
      <c r="N51" s="258"/>
      <c r="O51" s="258"/>
      <c r="P51" s="1"/>
      <c r="Q51" s="18"/>
      <c r="R51" s="18"/>
      <c r="S51" s="18"/>
      <c r="T51" s="18"/>
      <c r="U51" s="18"/>
      <c r="V51" s="18"/>
      <c r="W51" s="18"/>
      <c r="X51" s="18"/>
      <c r="Y51" s="18"/>
      <c r="Z51" s="18"/>
      <c r="AA51" s="18"/>
      <c r="AB51" s="18"/>
    </row>
    <row r="52" spans="1:28" s="16" customFormat="1" x14ac:dyDescent="0.25">
      <c r="A52" s="18"/>
      <c r="B52" s="1"/>
      <c r="C52" s="259" t="s">
        <v>62</v>
      </c>
      <c r="D52" s="259"/>
      <c r="E52" s="259"/>
      <c r="F52" s="259"/>
      <c r="G52" s="259" t="s">
        <v>61</v>
      </c>
      <c r="H52" s="259"/>
      <c r="I52" s="259"/>
      <c r="J52" s="259"/>
      <c r="K52" s="259" t="s">
        <v>131</v>
      </c>
      <c r="L52" s="259"/>
      <c r="M52" s="259"/>
      <c r="N52" s="259"/>
      <c r="O52" s="259"/>
      <c r="P52" s="1"/>
      <c r="Q52" s="18"/>
      <c r="R52" s="18"/>
      <c r="S52" s="18"/>
      <c r="T52" s="18"/>
      <c r="U52" s="18"/>
      <c r="V52" s="18"/>
      <c r="W52" s="18"/>
      <c r="X52" s="18"/>
      <c r="Y52" s="18"/>
      <c r="Z52" s="18"/>
      <c r="AA52" s="18"/>
      <c r="AB52" s="18"/>
    </row>
    <row r="53" spans="1:28" s="16" customFormat="1" x14ac:dyDescent="0.25">
      <c r="A53" s="18"/>
      <c r="B53" s="1"/>
      <c r="C53" s="255"/>
      <c r="D53" s="255"/>
      <c r="E53" s="255"/>
      <c r="F53" s="255"/>
      <c r="G53" s="262"/>
      <c r="H53" s="262"/>
      <c r="I53" s="262"/>
      <c r="J53" s="262"/>
      <c r="K53" s="255"/>
      <c r="L53" s="255"/>
      <c r="M53" s="255"/>
      <c r="N53" s="255"/>
      <c r="O53" s="255"/>
      <c r="P53" s="1"/>
      <c r="Q53" s="18"/>
      <c r="R53" s="18"/>
      <c r="S53" s="18"/>
      <c r="T53" s="18"/>
      <c r="U53" s="18"/>
      <c r="V53" s="18"/>
      <c r="W53" s="18"/>
      <c r="X53" s="18"/>
      <c r="Y53" s="18"/>
      <c r="Z53" s="18"/>
      <c r="AA53" s="18"/>
      <c r="AB53" s="18"/>
    </row>
    <row r="54" spans="1:28" s="16" customFormat="1" x14ac:dyDescent="0.25">
      <c r="A54" s="18"/>
      <c r="B54" s="1"/>
      <c r="C54" s="255"/>
      <c r="D54" s="255"/>
      <c r="E54" s="255"/>
      <c r="F54" s="255"/>
      <c r="G54" s="262"/>
      <c r="H54" s="262"/>
      <c r="I54" s="262"/>
      <c r="J54" s="262"/>
      <c r="K54" s="255"/>
      <c r="L54" s="255"/>
      <c r="M54" s="255"/>
      <c r="N54" s="255"/>
      <c r="O54" s="255"/>
      <c r="P54" s="1"/>
      <c r="Q54" s="18"/>
      <c r="R54" s="18"/>
      <c r="S54" s="18"/>
      <c r="T54" s="18"/>
      <c r="U54" s="18"/>
      <c r="V54" s="18"/>
      <c r="W54" s="18"/>
      <c r="X54" s="18"/>
      <c r="Y54" s="18"/>
      <c r="Z54" s="18"/>
      <c r="AA54" s="18"/>
      <c r="AB54" s="18"/>
    </row>
    <row r="55" spans="1:28" s="16" customFormat="1" x14ac:dyDescent="0.25">
      <c r="A55" s="18"/>
      <c r="B55" s="1"/>
      <c r="C55" s="255"/>
      <c r="D55" s="255"/>
      <c r="E55" s="255"/>
      <c r="F55" s="255"/>
      <c r="G55" s="262"/>
      <c r="H55" s="262"/>
      <c r="I55" s="262"/>
      <c r="J55" s="262"/>
      <c r="K55" s="255"/>
      <c r="L55" s="255"/>
      <c r="M55" s="255"/>
      <c r="N55" s="255"/>
      <c r="O55" s="255"/>
      <c r="P55" s="1"/>
      <c r="Q55" s="18"/>
      <c r="R55" s="18"/>
      <c r="S55" s="18"/>
      <c r="T55" s="18"/>
      <c r="U55" s="18"/>
      <c r="V55" s="18"/>
      <c r="W55" s="18"/>
      <c r="X55" s="18"/>
      <c r="Y55" s="18"/>
      <c r="Z55" s="18"/>
      <c r="AA55" s="18"/>
      <c r="AB55" s="18"/>
    </row>
    <row r="56" spans="1:28" s="16" customFormat="1" x14ac:dyDescent="0.25">
      <c r="A56" s="18"/>
      <c r="B56" s="1"/>
      <c r="C56" s="255"/>
      <c r="D56" s="255"/>
      <c r="E56" s="255"/>
      <c r="F56" s="255"/>
      <c r="G56" s="255"/>
      <c r="H56" s="255"/>
      <c r="I56" s="255"/>
      <c r="J56" s="255"/>
      <c r="K56" s="255"/>
      <c r="L56" s="255"/>
      <c r="M56" s="255"/>
      <c r="N56" s="255"/>
      <c r="O56" s="255"/>
      <c r="P56" s="1"/>
      <c r="Q56" s="18"/>
      <c r="R56" s="18"/>
      <c r="S56" s="18"/>
      <c r="T56" s="18"/>
      <c r="U56" s="18"/>
      <c r="V56" s="18"/>
      <c r="W56" s="18"/>
      <c r="X56" s="18"/>
      <c r="Y56" s="18"/>
      <c r="Z56" s="18"/>
      <c r="AA56" s="18"/>
      <c r="AB56" s="18"/>
    </row>
    <row r="57" spans="1:28" s="16" customFormat="1" x14ac:dyDescent="0.25">
      <c r="A57" s="18"/>
      <c r="B57" s="1"/>
      <c r="C57" s="255"/>
      <c r="D57" s="255"/>
      <c r="E57" s="255"/>
      <c r="F57" s="255"/>
      <c r="G57" s="255"/>
      <c r="H57" s="255"/>
      <c r="I57" s="255"/>
      <c r="J57" s="255"/>
      <c r="K57" s="255"/>
      <c r="L57" s="255"/>
      <c r="M57" s="255"/>
      <c r="N57" s="255"/>
      <c r="O57" s="255"/>
      <c r="P57" s="1"/>
      <c r="Q57" s="18"/>
      <c r="R57" s="18"/>
      <c r="S57" s="18"/>
      <c r="T57" s="18"/>
      <c r="U57" s="18"/>
      <c r="V57" s="18"/>
      <c r="W57" s="18"/>
      <c r="X57" s="18"/>
      <c r="Y57" s="18"/>
      <c r="Z57" s="18"/>
      <c r="AA57" s="18"/>
      <c r="AB57" s="18"/>
    </row>
    <row r="58" spans="1:28" s="16" customFormat="1" x14ac:dyDescent="0.25">
      <c r="A58" s="18"/>
      <c r="B58" s="1"/>
      <c r="C58" s="255"/>
      <c r="D58" s="255"/>
      <c r="E58" s="255"/>
      <c r="F58" s="255"/>
      <c r="G58" s="255"/>
      <c r="H58" s="255"/>
      <c r="I58" s="255"/>
      <c r="J58" s="255"/>
      <c r="K58" s="255"/>
      <c r="L58" s="255"/>
      <c r="M58" s="255"/>
      <c r="N58" s="255"/>
      <c r="O58" s="255"/>
      <c r="P58" s="1"/>
      <c r="Q58" s="18"/>
      <c r="R58" s="18"/>
      <c r="S58" s="18"/>
      <c r="T58" s="18"/>
      <c r="U58" s="18"/>
      <c r="V58" s="18"/>
      <c r="W58" s="18"/>
      <c r="X58" s="18"/>
      <c r="Y58" s="18"/>
      <c r="Z58" s="18"/>
      <c r="AA58" s="18"/>
      <c r="AB58" s="18"/>
    </row>
    <row r="59" spans="1:28" s="16" customFormat="1" x14ac:dyDescent="0.25">
      <c r="A59" s="18"/>
      <c r="B59" s="1"/>
      <c r="C59" s="261"/>
      <c r="D59" s="261"/>
      <c r="E59" s="261"/>
      <c r="F59" s="261"/>
      <c r="G59" s="261"/>
      <c r="H59" s="261"/>
      <c r="I59" s="261"/>
      <c r="J59" s="261"/>
      <c r="K59" s="261"/>
      <c r="L59" s="261"/>
      <c r="M59" s="261"/>
      <c r="N59" s="261"/>
      <c r="O59" s="261"/>
      <c r="P59" s="1"/>
      <c r="Q59" s="18"/>
      <c r="R59" s="18"/>
      <c r="S59" s="18"/>
      <c r="T59" s="18"/>
      <c r="U59" s="18"/>
      <c r="V59" s="18"/>
      <c r="W59" s="18"/>
      <c r="X59" s="18"/>
      <c r="Y59" s="18"/>
      <c r="Z59" s="18"/>
      <c r="AA59" s="18"/>
      <c r="AB59" s="18"/>
    </row>
    <row r="60" spans="1:28" s="16" customFormat="1" x14ac:dyDescent="0.25">
      <c r="A60" s="18"/>
      <c r="B60" s="1"/>
      <c r="C60" s="43"/>
      <c r="D60" s="44"/>
      <c r="E60" s="44"/>
      <c r="F60" s="44"/>
      <c r="G60" s="44"/>
      <c r="H60" s="44"/>
      <c r="I60" s="44"/>
      <c r="J60" s="44"/>
      <c r="K60" s="44"/>
      <c r="L60" s="44"/>
      <c r="M60" s="44"/>
      <c r="N60" s="44"/>
      <c r="O60" s="44"/>
      <c r="P60" s="1"/>
      <c r="Q60" s="18"/>
      <c r="R60" s="18"/>
      <c r="S60" s="18"/>
      <c r="T60" s="18"/>
      <c r="U60" s="18"/>
      <c r="V60" s="18"/>
      <c r="W60" s="18"/>
      <c r="X60" s="18"/>
      <c r="Y60" s="18"/>
      <c r="Z60" s="18"/>
      <c r="AA60" s="18"/>
      <c r="AB60" s="18"/>
    </row>
    <row r="61" spans="1:28" s="16" customFormat="1" x14ac:dyDescent="0.25">
      <c r="A61" s="18"/>
      <c r="B61" s="1"/>
      <c r="C61" s="43"/>
      <c r="D61" s="44"/>
      <c r="E61" s="44"/>
      <c r="F61" s="44"/>
      <c r="G61" s="44"/>
      <c r="H61" s="44"/>
      <c r="I61" s="44"/>
      <c r="J61" s="44"/>
      <c r="K61" s="44"/>
      <c r="L61" s="44"/>
      <c r="M61" s="44"/>
      <c r="N61" s="44"/>
      <c r="O61" s="44"/>
      <c r="P61" s="1"/>
      <c r="Q61" s="18"/>
      <c r="R61" s="18"/>
      <c r="S61" s="18"/>
      <c r="T61" s="18"/>
      <c r="U61" s="18"/>
      <c r="V61" s="18"/>
      <c r="W61" s="18"/>
      <c r="X61" s="18"/>
      <c r="Y61" s="18"/>
      <c r="Z61" s="18"/>
      <c r="AA61" s="18"/>
      <c r="AB61" s="18"/>
    </row>
    <row r="62" spans="1:28" s="16" customFormat="1" x14ac:dyDescent="0.25">
      <c r="A62" s="18"/>
      <c r="B62" s="1"/>
      <c r="C62" s="43"/>
      <c r="D62" s="44"/>
      <c r="E62" s="44"/>
      <c r="F62" s="44"/>
      <c r="G62" s="44"/>
      <c r="H62" s="44"/>
      <c r="I62" s="44"/>
      <c r="J62" s="44"/>
      <c r="K62" s="44"/>
      <c r="L62" s="44"/>
      <c r="M62" s="44"/>
      <c r="N62" s="44"/>
      <c r="O62" s="44"/>
      <c r="P62" s="1"/>
      <c r="Q62" s="18"/>
      <c r="R62" s="18"/>
      <c r="S62" s="18"/>
      <c r="T62" s="18"/>
      <c r="U62" s="18"/>
      <c r="V62" s="18"/>
      <c r="W62" s="18"/>
      <c r="X62" s="18"/>
      <c r="Y62" s="18"/>
      <c r="Z62" s="18"/>
      <c r="AA62" s="18"/>
      <c r="AB62" s="18"/>
    </row>
    <row r="65" spans="3:15" s="50" customFormat="1" x14ac:dyDescent="0.25">
      <c r="C65" s="49"/>
      <c r="D65" s="49"/>
      <c r="E65" s="49"/>
      <c r="F65" s="49"/>
      <c r="G65" s="49"/>
      <c r="H65" s="49"/>
      <c r="I65" s="49"/>
      <c r="J65" s="49"/>
      <c r="K65" s="49"/>
      <c r="L65" s="49"/>
      <c r="M65" s="49"/>
      <c r="N65" s="49"/>
      <c r="O65" s="49"/>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49"/>
      <c r="H69" s="49"/>
      <c r="I69" s="49"/>
      <c r="J69" s="49"/>
      <c r="K69" s="49"/>
      <c r="L69" s="49"/>
      <c r="M69" s="49"/>
      <c r="N69" s="49"/>
      <c r="O69" s="49"/>
    </row>
    <row r="70" spans="3:15" s="50" customFormat="1" x14ac:dyDescent="0.25">
      <c r="C70" s="49"/>
      <c r="D70" s="49"/>
      <c r="E70" s="49"/>
      <c r="F70" s="49"/>
      <c r="G70" s="49"/>
      <c r="H70" s="49"/>
      <c r="I70" s="49"/>
      <c r="J70" s="49"/>
      <c r="K70" s="49"/>
      <c r="L70" s="49"/>
      <c r="M70" s="49"/>
      <c r="N70" s="49"/>
      <c r="O70" s="49"/>
    </row>
    <row r="71" spans="3:15" s="50" customFormat="1" x14ac:dyDescent="0.25">
      <c r="C71" s="49"/>
      <c r="D71" s="49"/>
      <c r="E71" s="49"/>
      <c r="F71" s="49"/>
      <c r="G71" s="52" t="s">
        <v>83</v>
      </c>
      <c r="H71" s="53"/>
      <c r="I71" s="53"/>
      <c r="J71" s="52" t="s">
        <v>65</v>
      </c>
      <c r="K71" s="49"/>
      <c r="L71" s="49"/>
      <c r="M71" s="49"/>
      <c r="N71" s="49"/>
      <c r="O71" s="49"/>
    </row>
    <row r="72" spans="3:15" s="50" customFormat="1" x14ac:dyDescent="0.25">
      <c r="C72" s="49"/>
      <c r="D72" s="49"/>
      <c r="E72" s="49"/>
      <c r="F72" s="49"/>
      <c r="G72" s="52" t="s">
        <v>84</v>
      </c>
      <c r="H72" s="53"/>
      <c r="I72" s="53"/>
      <c r="J72" s="52" t="s">
        <v>66</v>
      </c>
      <c r="K72" s="49"/>
      <c r="L72" s="49"/>
      <c r="M72" s="49"/>
      <c r="N72" s="49"/>
      <c r="O72" s="49"/>
    </row>
    <row r="73" spans="3:15" s="50" customFormat="1" x14ac:dyDescent="0.25">
      <c r="C73" s="49"/>
      <c r="D73" s="49"/>
      <c r="E73" s="49"/>
      <c r="F73" s="49"/>
      <c r="G73" s="52" t="s">
        <v>85</v>
      </c>
      <c r="H73" s="53"/>
      <c r="I73" s="53"/>
      <c r="J73" s="52" t="s">
        <v>67</v>
      </c>
      <c r="K73" s="49"/>
      <c r="L73" s="49"/>
      <c r="M73" s="49"/>
      <c r="N73" s="49"/>
      <c r="O73" s="49"/>
    </row>
    <row r="74" spans="3:15" s="50" customFormat="1" x14ac:dyDescent="0.25">
      <c r="C74" s="49"/>
      <c r="D74" s="49"/>
      <c r="E74" s="49"/>
      <c r="F74" s="49"/>
      <c r="G74" s="52" t="s">
        <v>86</v>
      </c>
      <c r="H74" s="53"/>
      <c r="I74" s="53"/>
      <c r="J74" s="52" t="s">
        <v>70</v>
      </c>
      <c r="K74" s="49"/>
      <c r="L74" s="49"/>
      <c r="M74" s="49"/>
      <c r="N74" s="49"/>
      <c r="O74" s="49"/>
    </row>
    <row r="75" spans="3:15" s="50" customFormat="1" x14ac:dyDescent="0.25">
      <c r="C75" s="49"/>
      <c r="D75" s="49"/>
      <c r="E75" s="49"/>
      <c r="F75" s="49"/>
      <c r="G75" s="52" t="s">
        <v>87</v>
      </c>
      <c r="H75" s="53"/>
      <c r="I75" s="53"/>
      <c r="J75" s="52" t="s">
        <v>71</v>
      </c>
      <c r="K75" s="49"/>
      <c r="L75" s="49"/>
      <c r="M75" s="49"/>
      <c r="N75" s="49"/>
      <c r="O75" s="49"/>
    </row>
    <row r="76" spans="3:15" s="50" customFormat="1" x14ac:dyDescent="0.25">
      <c r="C76" s="49"/>
      <c r="D76" s="49"/>
      <c r="E76" s="49"/>
      <c r="F76" s="49"/>
      <c r="G76" s="52" t="s">
        <v>88</v>
      </c>
      <c r="H76" s="53"/>
      <c r="I76" s="53"/>
      <c r="J76" s="52" t="s">
        <v>72</v>
      </c>
      <c r="K76" s="49"/>
      <c r="L76" s="49"/>
      <c r="M76" s="49"/>
      <c r="N76" s="49"/>
      <c r="O76" s="49"/>
    </row>
    <row r="77" spans="3:15" s="50" customFormat="1" x14ac:dyDescent="0.25">
      <c r="C77" s="49"/>
      <c r="D77" s="49"/>
      <c r="E77" s="49"/>
      <c r="F77" s="49"/>
      <c r="G77" s="52" t="s">
        <v>89</v>
      </c>
      <c r="H77" s="53"/>
      <c r="I77" s="53"/>
      <c r="J77" s="52" t="s">
        <v>73</v>
      </c>
      <c r="K77" s="49"/>
      <c r="L77" s="49"/>
      <c r="M77" s="49"/>
      <c r="N77" s="49"/>
      <c r="O77" s="49"/>
    </row>
    <row r="78" spans="3:15" s="50" customFormat="1" x14ac:dyDescent="0.25">
      <c r="C78" s="49"/>
      <c r="D78" s="49"/>
      <c r="E78" s="49"/>
      <c r="F78" s="49"/>
      <c r="G78" s="52" t="s">
        <v>90</v>
      </c>
      <c r="H78" s="53"/>
      <c r="I78" s="53"/>
      <c r="J78" s="52" t="s">
        <v>74</v>
      </c>
      <c r="K78" s="49"/>
      <c r="L78" s="49"/>
      <c r="M78" s="49"/>
      <c r="N78" s="49"/>
      <c r="O78" s="49"/>
    </row>
    <row r="79" spans="3:15" s="50" customFormat="1" x14ac:dyDescent="0.25">
      <c r="C79" s="49"/>
      <c r="D79" s="49"/>
      <c r="E79" s="49"/>
      <c r="F79" s="49"/>
      <c r="G79" s="52" t="s">
        <v>91</v>
      </c>
      <c r="H79" s="53"/>
      <c r="I79" s="53"/>
      <c r="J79" s="52" t="s">
        <v>75</v>
      </c>
      <c r="K79" s="49"/>
      <c r="L79" s="49"/>
      <c r="M79" s="49"/>
      <c r="N79" s="49"/>
      <c r="O79" s="49"/>
    </row>
    <row r="80" spans="3:15" s="50" customFormat="1" x14ac:dyDescent="0.25">
      <c r="C80" s="49"/>
      <c r="D80" s="49"/>
      <c r="E80" s="49"/>
      <c r="F80" s="49"/>
      <c r="G80" s="52" t="s">
        <v>92</v>
      </c>
      <c r="H80" s="53"/>
      <c r="I80" s="53"/>
      <c r="J80" s="52" t="s">
        <v>76</v>
      </c>
      <c r="K80" s="49"/>
      <c r="L80" s="49"/>
      <c r="M80" s="49"/>
      <c r="N80" s="49"/>
      <c r="O80" s="49"/>
    </row>
    <row r="81" spans="3:15" s="50" customFormat="1" x14ac:dyDescent="0.25">
      <c r="C81" s="49"/>
      <c r="D81" s="49"/>
      <c r="E81" s="49"/>
      <c r="F81" s="49"/>
      <c r="G81" s="52" t="s">
        <v>93</v>
      </c>
      <c r="H81" s="53"/>
      <c r="I81" s="53"/>
      <c r="J81" s="52" t="s">
        <v>81</v>
      </c>
      <c r="K81" s="49"/>
      <c r="L81" s="49"/>
      <c r="M81" s="49"/>
      <c r="N81" s="49"/>
      <c r="O81" s="49"/>
    </row>
    <row r="82" spans="3:15" s="50" customFormat="1" x14ac:dyDescent="0.25">
      <c r="C82" s="49"/>
      <c r="D82" s="49"/>
      <c r="E82" s="49"/>
      <c r="F82" s="49"/>
      <c r="G82" s="52" t="s">
        <v>94</v>
      </c>
      <c r="H82" s="53"/>
      <c r="I82" s="53"/>
      <c r="J82" s="52" t="s">
        <v>77</v>
      </c>
      <c r="K82" s="49"/>
      <c r="L82" s="49"/>
      <c r="M82" s="49"/>
      <c r="N82" s="49"/>
      <c r="O82" s="49"/>
    </row>
    <row r="83" spans="3:15" x14ac:dyDescent="0.25">
      <c r="G83" s="52" t="s">
        <v>95</v>
      </c>
      <c r="H83" s="53"/>
      <c r="I83" s="53"/>
      <c r="J83" s="53"/>
      <c r="K83" s="49"/>
      <c r="L83" s="49"/>
    </row>
    <row r="84" spans="3:15" x14ac:dyDescent="0.25">
      <c r="G84" s="52" t="s">
        <v>96</v>
      </c>
      <c r="H84" s="53"/>
      <c r="I84" s="53"/>
      <c r="J84" s="53"/>
      <c r="K84" s="49"/>
      <c r="L84" s="49"/>
    </row>
    <row r="85" spans="3:15" x14ac:dyDescent="0.25">
      <c r="G85" s="52" t="s">
        <v>97</v>
      </c>
      <c r="H85" s="53"/>
      <c r="I85" s="53"/>
      <c r="J85" s="53"/>
      <c r="K85" s="49"/>
      <c r="L85" s="49"/>
    </row>
    <row r="86" spans="3:15" x14ac:dyDescent="0.25">
      <c r="G86" s="52" t="s">
        <v>98</v>
      </c>
      <c r="H86" s="53"/>
      <c r="I86" s="53"/>
      <c r="J86" s="53"/>
      <c r="K86" s="49"/>
      <c r="L86" s="49"/>
    </row>
    <row r="87" spans="3:15" x14ac:dyDescent="0.25">
      <c r="G87" s="52" t="s">
        <v>99</v>
      </c>
      <c r="H87" s="53"/>
      <c r="I87" s="53"/>
      <c r="J87" s="53"/>
      <c r="K87" s="49"/>
      <c r="L87" s="49"/>
    </row>
    <row r="88" spans="3:15" x14ac:dyDescent="0.25">
      <c r="G88" s="52" t="s">
        <v>100</v>
      </c>
      <c r="H88" s="53"/>
      <c r="I88" s="53"/>
      <c r="J88" s="53"/>
      <c r="K88" s="49"/>
      <c r="L88" s="49"/>
    </row>
    <row r="89" spans="3:15" x14ac:dyDescent="0.25">
      <c r="G89" s="52" t="s">
        <v>101</v>
      </c>
      <c r="H89" s="53"/>
      <c r="I89" s="53"/>
      <c r="J89" s="53"/>
      <c r="K89" s="49"/>
      <c r="L89" s="49"/>
    </row>
    <row r="90" spans="3:15" x14ac:dyDescent="0.25">
      <c r="G90" s="52" t="s">
        <v>102</v>
      </c>
      <c r="H90" s="53"/>
      <c r="I90" s="53"/>
      <c r="J90" s="53"/>
      <c r="K90" s="49"/>
      <c r="L90" s="49"/>
    </row>
    <row r="91" spans="3:15" x14ac:dyDescent="0.25">
      <c r="G91" s="52" t="s">
        <v>103</v>
      </c>
      <c r="H91" s="53"/>
      <c r="I91" s="53"/>
      <c r="J91" s="53"/>
      <c r="K91" s="49"/>
      <c r="L91" s="49"/>
    </row>
    <row r="92" spans="3:15" x14ac:dyDescent="0.25">
      <c r="G92" s="52" t="s">
        <v>104</v>
      </c>
      <c r="H92" s="53"/>
      <c r="I92" s="53"/>
      <c r="J92" s="53"/>
      <c r="K92" s="49"/>
      <c r="L92" s="49"/>
    </row>
    <row r="93" spans="3:15" x14ac:dyDescent="0.25">
      <c r="G93" s="52" t="s">
        <v>105</v>
      </c>
      <c r="H93" s="53"/>
      <c r="I93" s="53"/>
      <c r="J93" s="53"/>
    </row>
    <row r="94" spans="3:15" x14ac:dyDescent="0.25">
      <c r="G94" s="52" t="s">
        <v>106</v>
      </c>
      <c r="H94" s="53"/>
      <c r="I94" s="53"/>
      <c r="J94" s="53"/>
    </row>
    <row r="95" spans="3:15" x14ac:dyDescent="0.25">
      <c r="G95" s="52" t="s">
        <v>107</v>
      </c>
      <c r="H95" s="53"/>
      <c r="I95" s="53"/>
      <c r="J95" s="53"/>
    </row>
    <row r="96" spans="3:15" x14ac:dyDescent="0.25">
      <c r="G96" s="52" t="s">
        <v>108</v>
      </c>
      <c r="H96" s="53"/>
      <c r="I96" s="53"/>
      <c r="J96" s="53"/>
    </row>
    <row r="97" spans="7:10" x14ac:dyDescent="0.25">
      <c r="G97" s="52" t="s">
        <v>109</v>
      </c>
      <c r="H97" s="53"/>
      <c r="I97" s="53"/>
      <c r="J97" s="53"/>
    </row>
  </sheetData>
  <mergeCells count="84">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2"/>
    <mergeCell ref="J27:O27"/>
    <mergeCell ref="J42:O42"/>
    <mergeCell ref="C23:D23"/>
    <mergeCell ref="E23:G23"/>
    <mergeCell ref="H23:I24"/>
    <mergeCell ref="J23:K24"/>
    <mergeCell ref="L23:M24"/>
    <mergeCell ref="C53:F53"/>
    <mergeCell ref="G53:J53"/>
    <mergeCell ref="K53:O53"/>
    <mergeCell ref="P27:P28"/>
    <mergeCell ref="J28:O33"/>
    <mergeCell ref="J34:O34"/>
    <mergeCell ref="J35:O39"/>
    <mergeCell ref="J40:O40"/>
    <mergeCell ref="J41:O41"/>
    <mergeCell ref="C44:O44"/>
    <mergeCell ref="C51:O51"/>
    <mergeCell ref="C52:F52"/>
    <mergeCell ref="G52:J52"/>
    <mergeCell ref="K52:O52"/>
    <mergeCell ref="C54:F54"/>
    <mergeCell ref="G54:J54"/>
    <mergeCell ref="K54:O54"/>
    <mergeCell ref="C55:F55"/>
    <mergeCell ref="G55:J55"/>
    <mergeCell ref="K55:O55"/>
    <mergeCell ref="C56:F56"/>
    <mergeCell ref="G56:J56"/>
    <mergeCell ref="K56:O56"/>
    <mergeCell ref="C57:F57"/>
    <mergeCell ref="G57:J57"/>
    <mergeCell ref="K57:O57"/>
    <mergeCell ref="C58:F58"/>
    <mergeCell ref="G58:J58"/>
    <mergeCell ref="K58:O58"/>
    <mergeCell ref="C59:F59"/>
    <mergeCell ref="G59:J59"/>
    <mergeCell ref="K59:O59"/>
  </mergeCells>
  <dataValidations count="5">
    <dataValidation type="list" allowBlank="1" showInputMessage="1" showErrorMessage="1" sqref="E20:G22" xr:uid="{00000000-0002-0000-0700-000000000000}">
      <formula1>$J$74:$J$75</formula1>
    </dataValidation>
    <dataValidation type="list" allowBlank="1" showInputMessage="1" showErrorMessage="1" sqref="J20:K22" xr:uid="{00000000-0002-0000-0700-000001000000}">
      <formula1>$J$76:$J$82</formula1>
    </dataValidation>
    <dataValidation type="list" allowBlank="1" showInputMessage="1" showErrorMessage="1" sqref="J17:K17" xr:uid="{00000000-0002-0000-0700-000002000000}">
      <formula1>$J$71:$J$73</formula1>
    </dataValidation>
    <dataValidation type="list" allowBlank="1" showInputMessage="1" showErrorMessage="1" sqref="E12:H12" xr:uid="{00000000-0002-0000-0700-000003000000}">
      <formula1>$G$71:$G$74</formula1>
    </dataValidation>
    <dataValidation type="list" allowBlank="1" showInputMessage="1" showErrorMessage="1" sqref="E13:O13" xr:uid="{00000000-0002-0000-0700-000004000000}">
      <formula1>$G$75:$G$97</formula1>
    </dataValidation>
  </dataValidations>
  <hyperlinks>
    <hyperlink ref="B2:C4" location="'MATRIZ DE INDICADORES'!A1" display="    REGRESAR" xr:uid="{00000000-0004-0000-0700-000000000000}"/>
  </hyperlinks>
  <pageMargins left="0.7" right="0.7" top="0.75" bottom="0.75" header="0.3" footer="0.3"/>
  <pageSetup paperSize="5" scale="7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7313" r:id="rId4" name="Option Button 1">
              <controlPr defaultSize="0" autoFill="0" autoLine="0" autoPict="0" macro="[0]!PORCENTAJE">
                <anchor moveWithCells="1">
                  <from>
                    <xdr:col>5</xdr:col>
                    <xdr:colOff>30480</xdr:colOff>
                    <xdr:row>16</xdr:row>
                    <xdr:rowOff>144780</xdr:rowOff>
                  </from>
                  <to>
                    <xdr:col>5</xdr:col>
                    <xdr:colOff>899160</xdr:colOff>
                    <xdr:row>16</xdr:row>
                    <xdr:rowOff>335280</xdr:rowOff>
                  </to>
                </anchor>
              </controlPr>
            </control>
          </mc:Choice>
        </mc:AlternateContent>
        <mc:AlternateContent xmlns:mc="http://schemas.openxmlformats.org/markup-compatibility/2006">
          <mc:Choice Requires="x14">
            <control shapeId="397314" r:id="rId5" name="Option Button 2">
              <controlPr defaultSize="0" autoFill="0" autoLine="0" autoPict="0" macro="[0]!RELATIVO">
                <anchor moveWithCells="1">
                  <from>
                    <xdr:col>4</xdr:col>
                    <xdr:colOff>175260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97315" r:id="rId6" name="Option Button 3">
              <controlPr defaultSize="0" autoFill="0" autoLine="0" autoPict="0" macro="[0]!RELATIVO">
                <anchor moveWithCells="1">
                  <from>
                    <xdr:col>5</xdr:col>
                    <xdr:colOff>899160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5000000}">
          <x14:formula1>
            <xm:f>ITEM!$A$1:$A$4</xm:f>
          </x14:formula1>
          <xm:sqref>J23 N23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0">
    <tabColor rgb="FFEDE394"/>
    <pageSetUpPr fitToPage="1"/>
  </sheetPr>
  <dimension ref="A1:AB101"/>
  <sheetViews>
    <sheetView topLeftCell="A12" zoomScale="82" zoomScaleNormal="82" workbookViewId="0">
      <selection activeCell="J37" sqref="J37:O43"/>
    </sheetView>
  </sheetViews>
  <sheetFormatPr baseColWidth="10" defaultColWidth="11.44140625" defaultRowHeight="15" x14ac:dyDescent="0.25"/>
  <cols>
    <col min="1" max="1" width="4" style="10" customWidth="1"/>
    <col min="2" max="2" width="6.6640625" style="10" customWidth="1"/>
    <col min="3" max="3" width="24.8867187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6.664062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10" t="s">
        <v>31</v>
      </c>
      <c r="C2" s="310"/>
      <c r="D2" s="5"/>
      <c r="E2" s="5"/>
      <c r="F2" s="5"/>
      <c r="G2" s="5"/>
      <c r="H2" s="5"/>
      <c r="I2" s="5"/>
      <c r="J2" s="5"/>
      <c r="K2" s="5"/>
      <c r="L2" s="5"/>
      <c r="M2" s="5"/>
      <c r="N2" s="5"/>
      <c r="O2" s="5"/>
      <c r="P2" s="8"/>
    </row>
    <row r="3" spans="2:16" s="11" customFormat="1" ht="15.75" customHeight="1" x14ac:dyDescent="0.3">
      <c r="B3" s="310"/>
      <c r="C3" s="310"/>
      <c r="D3" s="5"/>
      <c r="E3" s="5"/>
      <c r="F3" s="5"/>
      <c r="G3" s="5"/>
      <c r="H3" s="5"/>
      <c r="I3" s="5"/>
      <c r="J3" s="5"/>
      <c r="K3" s="5"/>
      <c r="L3" s="5"/>
      <c r="M3" s="5"/>
      <c r="N3" s="5"/>
      <c r="O3" s="5"/>
      <c r="P3" s="8"/>
    </row>
    <row r="4" spans="2:16" s="11" customFormat="1" ht="15" customHeight="1" x14ac:dyDescent="0.3">
      <c r="B4" s="310"/>
      <c r="C4" s="310"/>
      <c r="D4" s="5"/>
      <c r="E4" s="5"/>
      <c r="F4" s="5"/>
      <c r="G4" s="5"/>
      <c r="H4" s="5"/>
      <c r="I4" s="5"/>
      <c r="J4" s="5"/>
      <c r="K4" s="5"/>
      <c r="L4" s="5"/>
      <c r="M4" s="5"/>
      <c r="N4" s="5"/>
      <c r="O4" s="5"/>
      <c r="P4" s="8"/>
    </row>
    <row r="5" spans="2:16" s="11" customFormat="1" ht="15.75" customHeight="1" x14ac:dyDescent="0.3">
      <c r="B5" s="8"/>
      <c r="C5" s="187"/>
      <c r="D5" s="188"/>
      <c r="E5" s="193" t="s">
        <v>41</v>
      </c>
      <c r="F5" s="130"/>
      <c r="G5" s="130"/>
      <c r="H5" s="130"/>
      <c r="I5" s="130"/>
      <c r="J5" s="130"/>
      <c r="K5" s="130"/>
      <c r="L5" s="131"/>
      <c r="M5" s="130" t="s">
        <v>43</v>
      </c>
      <c r="N5" s="130"/>
      <c r="O5" s="131"/>
      <c r="P5" s="8"/>
    </row>
    <row r="6" spans="2:16" s="11" customFormat="1" ht="15.75" customHeight="1" x14ac:dyDescent="0.3">
      <c r="B6" s="8"/>
      <c r="C6" s="189"/>
      <c r="D6" s="190"/>
      <c r="E6" s="193" t="s">
        <v>170</v>
      </c>
      <c r="F6" s="130"/>
      <c r="G6" s="130"/>
      <c r="H6" s="130"/>
      <c r="I6" s="130"/>
      <c r="J6" s="130"/>
      <c r="K6" s="130"/>
      <c r="L6" s="131"/>
      <c r="M6" s="130" t="s">
        <v>284</v>
      </c>
      <c r="N6" s="130"/>
      <c r="O6" s="131"/>
      <c r="P6" s="8"/>
    </row>
    <row r="7" spans="2:16" s="11" customFormat="1" ht="15.75" customHeight="1" x14ac:dyDescent="0.3">
      <c r="B7" s="8"/>
      <c r="C7" s="189"/>
      <c r="D7" s="190"/>
      <c r="E7" s="195" t="s">
        <v>274</v>
      </c>
      <c r="F7" s="196"/>
      <c r="G7" s="196"/>
      <c r="H7" s="196"/>
      <c r="I7" s="196"/>
      <c r="J7" s="196"/>
      <c r="K7" s="196"/>
      <c r="L7" s="197"/>
      <c r="M7" s="130" t="s">
        <v>285</v>
      </c>
      <c r="N7" s="130"/>
      <c r="O7" s="131"/>
      <c r="P7" s="8"/>
    </row>
    <row r="8" spans="2:16" s="11" customFormat="1" ht="15.75" customHeight="1" x14ac:dyDescent="0.3">
      <c r="B8" s="8"/>
      <c r="C8" s="191"/>
      <c r="D8" s="192"/>
      <c r="E8" s="198"/>
      <c r="F8" s="199"/>
      <c r="G8" s="199"/>
      <c r="H8" s="199"/>
      <c r="I8" s="199"/>
      <c r="J8" s="199"/>
      <c r="K8" s="199"/>
      <c r="L8" s="200"/>
      <c r="M8" s="130" t="s">
        <v>194</v>
      </c>
      <c r="N8" s="130"/>
      <c r="O8" s="131"/>
      <c r="P8" s="8"/>
    </row>
    <row r="9" spans="2:16" s="11" customFormat="1" ht="15.75" customHeight="1" x14ac:dyDescent="0.3">
      <c r="B9" s="8"/>
      <c r="C9" s="296"/>
      <c r="D9" s="296"/>
      <c r="E9" s="296"/>
      <c r="F9" s="296"/>
      <c r="G9" s="296"/>
      <c r="H9" s="296"/>
      <c r="I9" s="296"/>
      <c r="J9" s="296"/>
      <c r="K9" s="296"/>
      <c r="L9" s="296"/>
      <c r="M9" s="296"/>
      <c r="N9" s="296"/>
      <c r="O9" s="296"/>
      <c r="P9" s="8"/>
    </row>
    <row r="10" spans="2:16" s="11" customFormat="1" ht="15.75" customHeight="1" x14ac:dyDescent="0.3">
      <c r="B10" s="8"/>
      <c r="C10" s="201" t="s">
        <v>18</v>
      </c>
      <c r="D10" s="201"/>
      <c r="E10" s="201"/>
      <c r="F10" s="201"/>
      <c r="G10" s="201"/>
      <c r="H10" s="201"/>
      <c r="I10" s="201"/>
      <c r="J10" s="201"/>
      <c r="K10" s="201"/>
      <c r="L10" s="201"/>
      <c r="M10" s="201"/>
      <c r="N10" s="201"/>
      <c r="O10" s="201"/>
      <c r="P10" s="8"/>
    </row>
    <row r="11" spans="2:16" s="11" customFormat="1" ht="15" customHeight="1" x14ac:dyDescent="0.3">
      <c r="B11" s="8"/>
      <c r="C11" s="201"/>
      <c r="D11" s="201"/>
      <c r="E11" s="201"/>
      <c r="F11" s="201"/>
      <c r="G11" s="201"/>
      <c r="H11" s="201"/>
      <c r="I11" s="201"/>
      <c r="J11" s="201"/>
      <c r="K11" s="201"/>
      <c r="L11" s="201"/>
      <c r="M11" s="201"/>
      <c r="N11" s="201"/>
      <c r="O11" s="201"/>
      <c r="P11" s="8"/>
    </row>
    <row r="12" spans="2:16" s="11" customFormat="1" ht="30" customHeight="1" x14ac:dyDescent="0.3">
      <c r="B12" s="8"/>
      <c r="C12" s="235" t="s">
        <v>9</v>
      </c>
      <c r="D12" s="235"/>
      <c r="E12" s="309" t="s">
        <v>84</v>
      </c>
      <c r="F12" s="309"/>
      <c r="G12" s="309"/>
      <c r="H12" s="309"/>
      <c r="I12" s="235" t="s">
        <v>0</v>
      </c>
      <c r="J12" s="235"/>
      <c r="K12" s="298" t="s">
        <v>185</v>
      </c>
      <c r="L12" s="298"/>
      <c r="M12" s="298"/>
      <c r="N12" s="298"/>
      <c r="O12" s="298"/>
      <c r="P12" s="8"/>
    </row>
    <row r="13" spans="2:16" s="11" customFormat="1" x14ac:dyDescent="0.3">
      <c r="B13" s="8"/>
      <c r="C13" s="176" t="s">
        <v>29</v>
      </c>
      <c r="D13" s="176"/>
      <c r="E13" s="184" t="s">
        <v>95</v>
      </c>
      <c r="F13" s="299"/>
      <c r="G13" s="299"/>
      <c r="H13" s="299"/>
      <c r="I13" s="299"/>
      <c r="J13" s="299"/>
      <c r="K13" s="299"/>
      <c r="L13" s="299"/>
      <c r="M13" s="299"/>
      <c r="N13" s="299"/>
      <c r="O13" s="299"/>
      <c r="P13" s="8"/>
    </row>
    <row r="14" spans="2:16" s="11" customFormat="1" x14ac:dyDescent="0.3">
      <c r="B14" s="8"/>
      <c r="C14" s="176" t="s">
        <v>19</v>
      </c>
      <c r="D14" s="176"/>
      <c r="E14" s="184" t="s">
        <v>137</v>
      </c>
      <c r="F14" s="184"/>
      <c r="G14" s="184"/>
      <c r="H14" s="184"/>
      <c r="I14" s="184"/>
      <c r="J14" s="184"/>
      <c r="K14" s="184"/>
      <c r="L14" s="184"/>
      <c r="M14" s="184"/>
      <c r="N14" s="184"/>
      <c r="O14" s="184"/>
      <c r="P14" s="8"/>
    </row>
    <row r="15" spans="2:16" s="11" customFormat="1" x14ac:dyDescent="0.3">
      <c r="B15" s="8"/>
      <c r="C15" s="286"/>
      <c r="D15" s="277"/>
      <c r="E15" s="277"/>
      <c r="F15" s="277"/>
      <c r="G15" s="277"/>
      <c r="H15" s="277"/>
      <c r="I15" s="277"/>
      <c r="J15" s="277"/>
      <c r="K15" s="277"/>
      <c r="L15" s="277"/>
      <c r="M15" s="277"/>
      <c r="N15" s="277"/>
      <c r="O15" s="278"/>
      <c r="P15" s="8"/>
    </row>
    <row r="16" spans="2:16" s="11" customFormat="1" x14ac:dyDescent="0.3">
      <c r="B16" s="8"/>
      <c r="C16" s="275" t="s">
        <v>1</v>
      </c>
      <c r="D16" s="275"/>
      <c r="E16" s="275"/>
      <c r="F16" s="275"/>
      <c r="G16" s="275"/>
      <c r="H16" s="275"/>
      <c r="I16" s="275"/>
      <c r="J16" s="275"/>
      <c r="K16" s="275"/>
      <c r="L16" s="275"/>
      <c r="M16" s="275"/>
      <c r="N16" s="275"/>
      <c r="O16" s="275"/>
      <c r="P16" s="8"/>
    </row>
    <row r="17" spans="2:16" s="11" customFormat="1" ht="36" customHeight="1" x14ac:dyDescent="0.3">
      <c r="B17" s="8"/>
      <c r="C17" s="176" t="s">
        <v>69</v>
      </c>
      <c r="D17" s="176"/>
      <c r="E17" s="180">
        <v>1</v>
      </c>
      <c r="F17" s="181"/>
      <c r="G17" s="182"/>
      <c r="H17" s="176" t="s">
        <v>36</v>
      </c>
      <c r="I17" s="176"/>
      <c r="J17" s="178" t="s">
        <v>67</v>
      </c>
      <c r="K17" s="179"/>
      <c r="L17" s="176" t="s">
        <v>26</v>
      </c>
      <c r="M17" s="176"/>
      <c r="N17" s="291">
        <v>0.8</v>
      </c>
      <c r="O17" s="291"/>
      <c r="P17" s="263"/>
    </row>
    <row r="18" spans="2:16" s="11" customFormat="1" x14ac:dyDescent="0.3">
      <c r="B18" s="8"/>
      <c r="C18" s="176" t="s">
        <v>2</v>
      </c>
      <c r="D18" s="176"/>
      <c r="E18" s="176" t="s">
        <v>22</v>
      </c>
      <c r="F18" s="176"/>
      <c r="G18" s="178" t="s">
        <v>184</v>
      </c>
      <c r="H18" s="307"/>
      <c r="I18" s="307"/>
      <c r="J18" s="307"/>
      <c r="K18" s="179"/>
      <c r="L18" s="210" t="s">
        <v>64</v>
      </c>
      <c r="M18" s="211"/>
      <c r="N18" s="292" t="s">
        <v>110</v>
      </c>
      <c r="O18" s="293"/>
      <c r="P18" s="263"/>
    </row>
    <row r="19" spans="2:16" s="11" customFormat="1" ht="15.75" customHeight="1" x14ac:dyDescent="0.3">
      <c r="B19" s="8"/>
      <c r="C19" s="176"/>
      <c r="D19" s="176"/>
      <c r="E19" s="176" t="s">
        <v>23</v>
      </c>
      <c r="F19" s="176"/>
      <c r="G19" s="288" t="s">
        <v>183</v>
      </c>
      <c r="H19" s="289"/>
      <c r="I19" s="289"/>
      <c r="J19" s="289"/>
      <c r="K19" s="290"/>
      <c r="L19" s="212"/>
      <c r="M19" s="213"/>
      <c r="N19" s="294"/>
      <c r="O19" s="295"/>
      <c r="P19" s="8"/>
    </row>
    <row r="20" spans="2:16" s="11" customFormat="1" ht="15.75" customHeight="1" x14ac:dyDescent="0.3">
      <c r="B20" s="8"/>
      <c r="C20" s="210" t="s">
        <v>54</v>
      </c>
      <c r="D20" s="211"/>
      <c r="E20" s="204" t="s">
        <v>70</v>
      </c>
      <c r="F20" s="205"/>
      <c r="G20" s="206"/>
      <c r="H20" s="221" t="s">
        <v>60</v>
      </c>
      <c r="I20" s="222"/>
      <c r="J20" s="204" t="s">
        <v>74</v>
      </c>
      <c r="K20" s="206"/>
      <c r="L20" s="236" t="s">
        <v>55</v>
      </c>
      <c r="M20" s="237"/>
      <c r="N20" s="237"/>
      <c r="O20" s="238"/>
      <c r="P20" s="8"/>
    </row>
    <row r="21" spans="2:16" s="11" customFormat="1" ht="15.75" customHeight="1" x14ac:dyDescent="0.3">
      <c r="B21" s="8"/>
      <c r="C21" s="219"/>
      <c r="D21" s="220"/>
      <c r="E21" s="227"/>
      <c r="F21" s="228"/>
      <c r="G21" s="229"/>
      <c r="H21" s="223"/>
      <c r="I21" s="224"/>
      <c r="J21" s="227"/>
      <c r="K21" s="229"/>
      <c r="L21" s="2" t="s">
        <v>56</v>
      </c>
      <c r="M21" s="2" t="s">
        <v>57</v>
      </c>
      <c r="N21" s="2" t="s">
        <v>58</v>
      </c>
      <c r="O21" s="2" t="s">
        <v>59</v>
      </c>
      <c r="P21" s="8"/>
    </row>
    <row r="22" spans="2:16" s="11" customFormat="1" ht="15.75" customHeight="1" x14ac:dyDescent="0.3">
      <c r="B22" s="8"/>
      <c r="C22" s="212"/>
      <c r="D22" s="213"/>
      <c r="E22" s="207"/>
      <c r="F22" s="208"/>
      <c r="G22" s="209"/>
      <c r="H22" s="225"/>
      <c r="I22" s="226"/>
      <c r="J22" s="207"/>
      <c r="K22" s="209"/>
      <c r="L22" s="34" t="s">
        <v>113</v>
      </c>
      <c r="M22" s="35" t="s">
        <v>182</v>
      </c>
      <c r="N22" s="36" t="s">
        <v>181</v>
      </c>
      <c r="O22" s="37" t="s">
        <v>180</v>
      </c>
      <c r="P22" s="8"/>
    </row>
    <row r="23" spans="2:16" s="11" customFormat="1" ht="46.95" customHeight="1" x14ac:dyDescent="0.3">
      <c r="B23" s="8"/>
      <c r="C23" s="176" t="s">
        <v>78</v>
      </c>
      <c r="D23" s="176"/>
      <c r="E23" s="194" t="s">
        <v>179</v>
      </c>
      <c r="F23" s="194"/>
      <c r="G23" s="194"/>
      <c r="H23" s="284" t="s">
        <v>3</v>
      </c>
      <c r="I23" s="222"/>
      <c r="J23" s="218" t="s">
        <v>13</v>
      </c>
      <c r="K23" s="218"/>
      <c r="L23" s="235" t="s">
        <v>15</v>
      </c>
      <c r="M23" s="235"/>
      <c r="N23" s="218" t="s">
        <v>13</v>
      </c>
      <c r="O23" s="218"/>
      <c r="P23" s="8"/>
    </row>
    <row r="24" spans="2:16" s="11" customFormat="1" ht="26.25" customHeight="1" x14ac:dyDescent="0.3">
      <c r="B24" s="8"/>
      <c r="C24" s="176" t="s">
        <v>79</v>
      </c>
      <c r="D24" s="176"/>
      <c r="E24" s="194" t="s">
        <v>178</v>
      </c>
      <c r="F24" s="194"/>
      <c r="G24" s="194"/>
      <c r="H24" s="285"/>
      <c r="I24" s="226"/>
      <c r="J24" s="218"/>
      <c r="K24" s="218"/>
      <c r="L24" s="235"/>
      <c r="M24" s="235"/>
      <c r="N24" s="218"/>
      <c r="O24" s="218"/>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275" t="s">
        <v>4</v>
      </c>
      <c r="D26" s="275"/>
      <c r="E26" s="275"/>
      <c r="F26" s="275"/>
      <c r="G26" s="275"/>
      <c r="H26" s="275"/>
      <c r="I26" s="275"/>
      <c r="J26" s="276"/>
      <c r="K26" s="276"/>
      <c r="L26" s="276"/>
      <c r="M26" s="276"/>
      <c r="N26" s="276"/>
      <c r="O26" s="276"/>
      <c r="P26" s="8"/>
    </row>
    <row r="27" spans="2:16" s="11" customFormat="1" ht="15" customHeight="1" x14ac:dyDescent="0.3">
      <c r="B27" s="8"/>
      <c r="C27" s="277"/>
      <c r="D27" s="277"/>
      <c r="E27" s="277"/>
      <c r="F27" s="277"/>
      <c r="G27" s="277"/>
      <c r="H27" s="277"/>
      <c r="I27" s="278"/>
      <c r="J27" s="279" t="s">
        <v>21</v>
      </c>
      <c r="K27" s="280"/>
      <c r="L27" s="280"/>
      <c r="M27" s="280"/>
      <c r="N27" s="280"/>
      <c r="O27" s="280"/>
      <c r="P27" s="263"/>
    </row>
    <row r="28" spans="2:16" s="11" customFormat="1" x14ac:dyDescent="0.3">
      <c r="B28" s="8"/>
      <c r="C28" s="277"/>
      <c r="D28" s="277"/>
      <c r="E28" s="277"/>
      <c r="F28" s="277"/>
      <c r="G28" s="277"/>
      <c r="H28" s="277"/>
      <c r="I28" s="278"/>
      <c r="J28" s="300"/>
      <c r="K28" s="333"/>
      <c r="L28" s="333"/>
      <c r="M28" s="333"/>
      <c r="N28" s="333"/>
      <c r="O28" s="333"/>
      <c r="P28" s="263"/>
    </row>
    <row r="29" spans="2:16" s="11" customFormat="1" ht="20.399999999999999" customHeight="1" x14ac:dyDescent="0.3">
      <c r="B29" s="8"/>
      <c r="C29" s="277"/>
      <c r="D29" s="277"/>
      <c r="E29" s="277"/>
      <c r="F29" s="277"/>
      <c r="G29" s="277"/>
      <c r="H29" s="277"/>
      <c r="I29" s="278"/>
      <c r="J29" s="334"/>
      <c r="K29" s="335"/>
      <c r="L29" s="335"/>
      <c r="M29" s="335"/>
      <c r="N29" s="335"/>
      <c r="O29" s="335"/>
      <c r="P29" s="8"/>
    </row>
    <row r="30" spans="2:16" s="11" customFormat="1" ht="18.600000000000001" customHeight="1" x14ac:dyDescent="0.3">
      <c r="B30" s="8"/>
      <c r="C30" s="277"/>
      <c r="D30" s="277"/>
      <c r="E30" s="277"/>
      <c r="F30" s="277"/>
      <c r="G30" s="277"/>
      <c r="H30" s="277"/>
      <c r="I30" s="278"/>
      <c r="J30" s="334"/>
      <c r="K30" s="335"/>
      <c r="L30" s="335"/>
      <c r="M30" s="335"/>
      <c r="N30" s="335"/>
      <c r="O30" s="335"/>
      <c r="P30" s="8"/>
    </row>
    <row r="31" spans="2:16" s="11" customFormat="1" ht="28.8" customHeight="1" x14ac:dyDescent="0.3">
      <c r="B31" s="8"/>
      <c r="C31" s="277"/>
      <c r="D31" s="277"/>
      <c r="E31" s="277"/>
      <c r="F31" s="277"/>
      <c r="G31" s="277"/>
      <c r="H31" s="277"/>
      <c r="I31" s="278"/>
      <c r="J31" s="334"/>
      <c r="K31" s="335"/>
      <c r="L31" s="335"/>
      <c r="M31" s="335"/>
      <c r="N31" s="335"/>
      <c r="O31" s="335"/>
      <c r="P31" s="8"/>
    </row>
    <row r="32" spans="2:16" s="11" customFormat="1" ht="20.399999999999999" customHeight="1" x14ac:dyDescent="0.3">
      <c r="B32" s="8"/>
      <c r="C32" s="277"/>
      <c r="D32" s="277"/>
      <c r="E32" s="277"/>
      <c r="F32" s="277"/>
      <c r="G32" s="277"/>
      <c r="H32" s="277"/>
      <c r="I32" s="278"/>
      <c r="J32" s="334"/>
      <c r="K32" s="335"/>
      <c r="L32" s="335"/>
      <c r="M32" s="335"/>
      <c r="N32" s="335"/>
      <c r="O32" s="335"/>
      <c r="P32" s="8"/>
    </row>
    <row r="33" spans="2:16" s="11" customFormat="1" x14ac:dyDescent="0.3">
      <c r="B33" s="8"/>
      <c r="C33" s="277"/>
      <c r="D33" s="277"/>
      <c r="E33" s="277"/>
      <c r="F33" s="277"/>
      <c r="G33" s="277"/>
      <c r="H33" s="277"/>
      <c r="I33" s="278"/>
      <c r="J33" s="334"/>
      <c r="K33" s="335"/>
      <c r="L33" s="335"/>
      <c r="M33" s="335"/>
      <c r="N33" s="335"/>
      <c r="O33" s="335"/>
      <c r="P33" s="8"/>
    </row>
    <row r="34" spans="2:16" s="11" customFormat="1" x14ac:dyDescent="0.3">
      <c r="B34" s="8"/>
      <c r="C34" s="277"/>
      <c r="D34" s="277"/>
      <c r="E34" s="277"/>
      <c r="F34" s="277"/>
      <c r="G34" s="277"/>
      <c r="H34" s="277"/>
      <c r="I34" s="278"/>
      <c r="J34" s="334"/>
      <c r="K34" s="335"/>
      <c r="L34" s="335"/>
      <c r="M34" s="335"/>
      <c r="N34" s="335"/>
      <c r="O34" s="335"/>
      <c r="P34" s="8"/>
    </row>
    <row r="35" spans="2:16" s="11" customFormat="1" ht="21" customHeight="1" x14ac:dyDescent="0.3">
      <c r="B35" s="8"/>
      <c r="C35" s="277"/>
      <c r="D35" s="277"/>
      <c r="E35" s="277"/>
      <c r="F35" s="277"/>
      <c r="G35" s="277"/>
      <c r="H35" s="277"/>
      <c r="I35" s="278"/>
      <c r="J35" s="336"/>
      <c r="K35" s="337"/>
      <c r="L35" s="337"/>
      <c r="M35" s="337"/>
      <c r="N35" s="337"/>
      <c r="O35" s="337"/>
      <c r="P35" s="8"/>
    </row>
    <row r="36" spans="2:16" s="11" customFormat="1" ht="15.75" customHeight="1" x14ac:dyDescent="0.3">
      <c r="B36" s="8"/>
      <c r="C36" s="277"/>
      <c r="D36" s="277"/>
      <c r="E36" s="277"/>
      <c r="F36" s="277"/>
      <c r="G36" s="277"/>
      <c r="H36" s="277"/>
      <c r="I36" s="278"/>
      <c r="J36" s="270" t="s">
        <v>32</v>
      </c>
      <c r="K36" s="271"/>
      <c r="L36" s="271"/>
      <c r="M36" s="271"/>
      <c r="N36" s="271"/>
      <c r="O36" s="271"/>
      <c r="P36" s="8"/>
    </row>
    <row r="37" spans="2:16" s="11" customFormat="1" x14ac:dyDescent="0.3">
      <c r="B37" s="8"/>
      <c r="C37" s="277"/>
      <c r="D37" s="277"/>
      <c r="E37" s="277"/>
      <c r="F37" s="277"/>
      <c r="G37" s="277"/>
      <c r="H37" s="277"/>
      <c r="I37" s="278"/>
      <c r="J37" s="300"/>
      <c r="K37" s="333"/>
      <c r="L37" s="333"/>
      <c r="M37" s="333"/>
      <c r="N37" s="333"/>
      <c r="O37" s="333"/>
      <c r="P37" s="8"/>
    </row>
    <row r="38" spans="2:16" s="11" customFormat="1" x14ac:dyDescent="0.3">
      <c r="B38" s="8"/>
      <c r="C38" s="277"/>
      <c r="D38" s="277"/>
      <c r="E38" s="277"/>
      <c r="F38" s="277"/>
      <c r="G38" s="277"/>
      <c r="H38" s="277"/>
      <c r="I38" s="278"/>
      <c r="J38" s="334"/>
      <c r="K38" s="335"/>
      <c r="L38" s="335"/>
      <c r="M38" s="335"/>
      <c r="N38" s="335"/>
      <c r="O38" s="335"/>
      <c r="P38" s="8"/>
    </row>
    <row r="39" spans="2:16" s="11" customFormat="1" x14ac:dyDescent="0.3">
      <c r="B39" s="8"/>
      <c r="C39" s="277"/>
      <c r="D39" s="277"/>
      <c r="E39" s="277"/>
      <c r="F39" s="277"/>
      <c r="G39" s="277"/>
      <c r="H39" s="277"/>
      <c r="I39" s="278"/>
      <c r="J39" s="334"/>
      <c r="K39" s="335"/>
      <c r="L39" s="335"/>
      <c r="M39" s="335"/>
      <c r="N39" s="335"/>
      <c r="O39" s="335"/>
      <c r="P39" s="8"/>
    </row>
    <row r="40" spans="2:16" s="11" customFormat="1" x14ac:dyDescent="0.3">
      <c r="B40" s="8"/>
      <c r="C40" s="277"/>
      <c r="D40" s="277"/>
      <c r="E40" s="277"/>
      <c r="F40" s="277"/>
      <c r="G40" s="277"/>
      <c r="H40" s="277"/>
      <c r="I40" s="278"/>
      <c r="J40" s="334"/>
      <c r="K40" s="335"/>
      <c r="L40" s="335"/>
      <c r="M40" s="335"/>
      <c r="N40" s="335"/>
      <c r="O40" s="335"/>
      <c r="P40" s="8"/>
    </row>
    <row r="41" spans="2:16" s="11" customFormat="1" x14ac:dyDescent="0.3">
      <c r="B41" s="8"/>
      <c r="C41" s="277"/>
      <c r="D41" s="277"/>
      <c r="E41" s="277"/>
      <c r="F41" s="277"/>
      <c r="G41" s="277"/>
      <c r="H41" s="277"/>
      <c r="I41" s="278"/>
      <c r="J41" s="334"/>
      <c r="K41" s="335"/>
      <c r="L41" s="335"/>
      <c r="M41" s="335"/>
      <c r="N41" s="335"/>
      <c r="O41" s="335"/>
      <c r="P41" s="8"/>
    </row>
    <row r="42" spans="2:16" s="11" customFormat="1" ht="24.6" customHeight="1" x14ac:dyDescent="0.3">
      <c r="B42" s="8"/>
      <c r="C42" s="277"/>
      <c r="D42" s="277"/>
      <c r="E42" s="277"/>
      <c r="F42" s="277"/>
      <c r="G42" s="277"/>
      <c r="H42" s="277"/>
      <c r="I42" s="278"/>
      <c r="J42" s="334"/>
      <c r="K42" s="335"/>
      <c r="L42" s="335"/>
      <c r="M42" s="335"/>
      <c r="N42" s="335"/>
      <c r="O42" s="335"/>
      <c r="P42" s="8"/>
    </row>
    <row r="43" spans="2:16" s="11" customFormat="1" ht="25.95" customHeight="1" x14ac:dyDescent="0.3">
      <c r="B43" s="8"/>
      <c r="C43" s="277"/>
      <c r="D43" s="277"/>
      <c r="E43" s="277"/>
      <c r="F43" s="277"/>
      <c r="G43" s="277"/>
      <c r="H43" s="277"/>
      <c r="I43" s="278"/>
      <c r="J43" s="336"/>
      <c r="K43" s="337"/>
      <c r="L43" s="337"/>
      <c r="M43" s="337"/>
      <c r="N43" s="337"/>
      <c r="O43" s="337"/>
      <c r="P43" s="8"/>
    </row>
    <row r="44" spans="2:16" s="11" customFormat="1" ht="15.75" customHeight="1" x14ac:dyDescent="0.3">
      <c r="B44" s="8"/>
      <c r="C44" s="277"/>
      <c r="D44" s="277"/>
      <c r="E44" s="277"/>
      <c r="F44" s="277"/>
      <c r="G44" s="277"/>
      <c r="H44" s="277"/>
      <c r="I44" s="278"/>
      <c r="J44" s="270" t="s">
        <v>5</v>
      </c>
      <c r="K44" s="271"/>
      <c r="L44" s="271"/>
      <c r="M44" s="271"/>
      <c r="N44" s="271"/>
      <c r="O44" s="271"/>
      <c r="P44" s="8"/>
    </row>
    <row r="45" spans="2:16" s="11" customFormat="1" ht="15.75" customHeight="1" x14ac:dyDescent="0.3">
      <c r="B45" s="8"/>
      <c r="C45" s="277"/>
      <c r="D45" s="277"/>
      <c r="E45" s="277"/>
      <c r="F45" s="277"/>
      <c r="G45" s="277"/>
      <c r="H45" s="277"/>
      <c r="I45" s="278"/>
      <c r="J45" s="282" t="str">
        <f>E14</f>
        <v>Dirección de Interacción Universitaria</v>
      </c>
      <c r="K45" s="283"/>
      <c r="L45" s="283"/>
      <c r="M45" s="283"/>
      <c r="N45" s="283"/>
      <c r="O45" s="283"/>
      <c r="P45" s="8"/>
    </row>
    <row r="46" spans="2:16" s="11" customFormat="1" ht="9" customHeight="1" x14ac:dyDescent="0.3">
      <c r="B46" s="8"/>
      <c r="C46" s="277"/>
      <c r="D46" s="277"/>
      <c r="E46" s="277"/>
      <c r="F46" s="277"/>
      <c r="G46" s="277"/>
      <c r="H46" s="277"/>
      <c r="I46" s="278"/>
      <c r="J46" s="281"/>
      <c r="K46" s="265"/>
      <c r="L46" s="265"/>
      <c r="M46" s="265"/>
      <c r="N46" s="265"/>
      <c r="O46" s="265"/>
      <c r="P46" s="8"/>
    </row>
    <row r="47" spans="2:16" s="11" customFormat="1" ht="16.5" customHeight="1" x14ac:dyDescent="0.3">
      <c r="B47" s="8"/>
      <c r="C47" s="6"/>
      <c r="D47" s="6"/>
      <c r="E47" s="6"/>
      <c r="F47" s="6"/>
      <c r="G47" s="6"/>
      <c r="H47" s="6"/>
      <c r="I47" s="6"/>
      <c r="J47" s="6"/>
      <c r="K47" s="6"/>
      <c r="L47" s="6"/>
      <c r="M47" s="6"/>
      <c r="N47" s="6"/>
      <c r="O47" s="6"/>
      <c r="P47" s="8"/>
    </row>
    <row r="48" spans="2:16" s="14" customFormat="1" ht="15" customHeight="1" x14ac:dyDescent="0.3">
      <c r="B48" s="13"/>
      <c r="C48" s="272" t="s">
        <v>7</v>
      </c>
      <c r="D48" s="273"/>
      <c r="E48" s="273"/>
      <c r="F48" s="273"/>
      <c r="G48" s="273"/>
      <c r="H48" s="273"/>
      <c r="I48" s="273"/>
      <c r="J48" s="273"/>
      <c r="K48" s="273"/>
      <c r="L48" s="273"/>
      <c r="M48" s="273"/>
      <c r="N48" s="273"/>
      <c r="O48" s="274"/>
      <c r="P48" s="13"/>
    </row>
    <row r="49" spans="1:28" s="14" customFormat="1" x14ac:dyDescent="0.3">
      <c r="B49" s="13"/>
      <c r="C49" s="45" t="s">
        <v>6</v>
      </c>
      <c r="D49" s="2" t="str">
        <f ca="1">IF(J23="MENSUAL","ENERO",IF(J23="TRIMESTRAL","MARZO",IF(J23="SEMESTRAL","JUNIO",IF(J23="ANUAL",YEAR(TODAY()),""))))</f>
        <v>JUNIO</v>
      </c>
      <c r="E49" s="2" t="str">
        <f>IF(J23="MENSUAL","FEBRERO",IF(J23="TRIMESTRAL","JUNIO",IF(J23="SEMESTRAL","DICIEMBRE","")))</f>
        <v>DICIEMBRE</v>
      </c>
      <c r="F49" s="2" t="str">
        <f>IF(J23="MENSUAL","MARZO",IF(J23="TRIMESTRAL","SEPTIEMBRE",""))</f>
        <v/>
      </c>
      <c r="G49" s="2" t="str">
        <f>IF(J23="MENSUAL","ABRIL",IF(J23="TRIMESTRAL","DICIEMBRE",""))</f>
        <v/>
      </c>
      <c r="H49" s="2" t="str">
        <f>IF(J23="MENSUAL","MAYO","")</f>
        <v/>
      </c>
      <c r="I49" s="2" t="str">
        <f>IF(J23="MENSUAL","JUNIO","")</f>
        <v/>
      </c>
      <c r="J49" s="2" t="str">
        <f>IF(J23="MENSUAL","JULIO","")</f>
        <v/>
      </c>
      <c r="K49" s="2" t="str">
        <f>IF(J23="MENSUAL","AGOSTO","")</f>
        <v/>
      </c>
      <c r="L49" s="2" t="str">
        <f>IF(J23="MENSUAL","SEPTIEMBRE","")</f>
        <v/>
      </c>
      <c r="M49" s="2" t="str">
        <f>IF(J23="MENSUAL","OCTUBRE","")</f>
        <v/>
      </c>
      <c r="N49" s="2" t="str">
        <f>IF(J23="MENSUAL","NOVIEMBRE","")</f>
        <v/>
      </c>
      <c r="O49" s="2" t="str">
        <f>IF(J23="MENSUAL","DICIEMBRE","")</f>
        <v/>
      </c>
      <c r="P49" s="13"/>
    </row>
    <row r="50" spans="1:28" s="14" customFormat="1" ht="33.75" customHeight="1" x14ac:dyDescent="0.3">
      <c r="B50" s="13"/>
      <c r="C50" s="54" t="str">
        <f>G18</f>
        <v># convenios en uso *100</v>
      </c>
      <c r="D50" s="102"/>
      <c r="E50" s="102"/>
      <c r="F50" s="2"/>
      <c r="G50" s="2"/>
      <c r="H50" s="2"/>
      <c r="I50" s="2"/>
      <c r="J50" s="2"/>
      <c r="K50" s="2"/>
      <c r="L50" s="2"/>
      <c r="M50" s="2"/>
      <c r="N50" s="2"/>
      <c r="O50" s="2"/>
      <c r="P50" s="13"/>
    </row>
    <row r="51" spans="1:28" s="14" customFormat="1" ht="33.75" customHeight="1" x14ac:dyDescent="0.3">
      <c r="B51" s="13"/>
      <c r="C51" s="54" t="str">
        <f>G19</f>
        <v>(# total de convenios vigentes)</v>
      </c>
      <c r="D51" s="102"/>
      <c r="E51" s="102"/>
      <c r="F51" s="2"/>
      <c r="G51" s="2"/>
      <c r="H51" s="2"/>
      <c r="I51" s="2"/>
      <c r="J51" s="2"/>
      <c r="K51" s="2"/>
      <c r="L51" s="2"/>
      <c r="M51" s="2"/>
      <c r="N51" s="2"/>
      <c r="O51" s="2"/>
      <c r="P51" s="15"/>
    </row>
    <row r="52" spans="1:28" s="14" customFormat="1" x14ac:dyDescent="0.3">
      <c r="B52" s="13"/>
      <c r="C52" s="3" t="s">
        <v>8</v>
      </c>
      <c r="D52" s="113" t="str">
        <f>IFERROR(IF($E$17=1,D50/D51,IF($E$17=2,D50,"")),"")</f>
        <v/>
      </c>
      <c r="E52" s="113" t="str">
        <f t="shared" ref="E52:O52" si="0">IFERROR(IF($E$17=1,E50/E51,IF($E$17=2,E50,"")),"")</f>
        <v/>
      </c>
      <c r="F52" s="51"/>
      <c r="G52" s="51"/>
      <c r="H52" s="51" t="str">
        <f t="shared" si="0"/>
        <v/>
      </c>
      <c r="I52" s="51" t="str">
        <f t="shared" si="0"/>
        <v/>
      </c>
      <c r="J52" s="51" t="str">
        <f t="shared" si="0"/>
        <v/>
      </c>
      <c r="K52" s="51" t="str">
        <f t="shared" si="0"/>
        <v/>
      </c>
      <c r="L52" s="51" t="str">
        <f t="shared" si="0"/>
        <v/>
      </c>
      <c r="M52" s="51" t="str">
        <f t="shared" si="0"/>
        <v/>
      </c>
      <c r="N52" s="51" t="str">
        <f t="shared" si="0"/>
        <v/>
      </c>
      <c r="O52" s="51" t="str">
        <f t="shared" si="0"/>
        <v/>
      </c>
      <c r="P52" s="103" t="e">
        <f>+AVERAGE(D52:E52)</f>
        <v>#DIV/0!</v>
      </c>
    </row>
    <row r="53" spans="1:28" s="14" customFormat="1" x14ac:dyDescent="0.3">
      <c r="B53" s="13"/>
      <c r="C53" s="4" t="s">
        <v>20</v>
      </c>
      <c r="D53"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0.8</v>
      </c>
      <c r="E53" s="51">
        <f>IF(AND(N23="ANUAL",J23="MENSUAL"),N17/12+D53,IF(AND(N23="ANUAL",J23="TRIMESTRAL"),N17/4+D53,IF(AND(N23="ANUAL",J23="SEMESTRAL"),N17/2+D53,IF(AND(N23="SEMESTRAL",J23="MENSUAL"),N17/6+D53,IF(AND(N23="SEMESTRAL",J23="TRIMESTRAL"),N17/2+D53,IF(AND(N23="SEMESTRAL",J23="SEMESTRAL"),N17,IF(AND(N23="TRIMESTRAL",J23="MENSUAL"),N17/3+D53,IF(AND(N23="TRIMESTRAL",J23="TRIMESTRAL"),N17,IF(AND(N23="MENSUAL",J23="MENSUAL"),N17,"")))))))))</f>
        <v>0.8</v>
      </c>
      <c r="F53" s="51" t="str">
        <f>IF(AND(N23="ANUAL",J23="MENSUAL"),N17/12+E53,IF(AND(N23="ANUAL",J23="TRIMESTRAL"),N17/4+E53,IF(AND(N23="SEMESTRAL",J23="MENSUAL"),N17/6+E53,IF(AND(N23="SEMESTRAL",J23="TRIMESTRAL"),N17/2,IF(AND(N23="TRIMESTRAL",J23="MENSUAL"),N17/3+E53,IF(AND(N23="TRIMESTRAL",J23="TRIMESTRAL"),N17,IF(AND(N23="MENSUAL",J23="MENSUAL"),N17,"")))))))</f>
        <v/>
      </c>
      <c r="G53" s="51" t="str">
        <f>IF(AND(N23="ANUAL",J23="MENSUAL"),N17/12+F53,IF(AND(N23="ANUAL",J23="TRIMESTRAL"),N17/4+F53,IF(AND(N23="SEMESTRAL",J23="MENSUAL"),N17/6+F53,IF(AND(N23="SEMESTRAL",J23="TRIMESTRAL"),N17/2+F53,IF(AND(N23="TRIMESTRAL",J23="MENSUAL"),N17/3,IF(AND(N23="TRIMESTRAL",J23="TRIMESTRAL"),N17,IF(AND(N23="MENSUAL",J23="MENSUAL"),N17,"")))))))</f>
        <v/>
      </c>
      <c r="H53" s="51" t="str">
        <f>IF(AND($N$23="ANUAL",$J$23="MENSUAL"),$N$17/12+G53,IF(AND(N23="SEMESTRAL",J23="MENSUAL"),N17/6+G53,IF(AND(N23="TRIMESTRAL",J23="MENSUAL"),N17/3+G53,IF(AND(N23="MENSUAL",J23="MENSUAL"),N17,""))))</f>
        <v/>
      </c>
      <c r="I53" s="51" t="str">
        <f>IF(AND($N$23="ANUAL",$J$23="MENSUAL"),$N$17/12+H53,IF(AND(N23="SEMESTRAL",J23="MENSUAL"),N17/6+H53,IF(AND(N23="TRIMESTRAL",J23="MENSUAL"),N17/3+H53,IF(AND(N23="MENSUAL",J23="MENSUAL"),N17,""))))</f>
        <v/>
      </c>
      <c r="J53" s="51" t="str">
        <f>IF(AND($N$23="ANUAL",$J$23="MENSUAL"),$N$17/12+I53,IF(AND(N23="SEMESTRAL",J23="MENSUAL"),N17/6,IF(AND(N23="TRIMESTRAL",J23="MENSUAL"),N17/3,IF(AND(N23="MENSUAL",J23="MENSUAL"),N17,""))))</f>
        <v/>
      </c>
      <c r="K53" s="51" t="str">
        <f>IF(AND($N$23="ANUAL",$J$23="MENSUAL"),$N$17/12+J53,IF(AND(N23="SEMESTRAL",J23="MENSUAL"),N17/6+J53,IF(AND(N23="TRIMESTRAL",J23="MENSUAL"),N17/3+J53,IF(AND(N23="MENSUAL",J23="MENSUAL"),N17,""))))</f>
        <v/>
      </c>
      <c r="L53" s="51" t="str">
        <f>IF(AND($N$23="ANUAL",$J$23="MENSUAL"),$N$17/12+K53,IF(AND(N23="SEMESTRAL",J23="MENSUAL"),N17/6+K53,IF(AND(N23="TRIMESTRAL",J23="MENSUAL"),N17/3+K53,IF(AND(N23="MENSUAL",J23="MENSUAL"),N17,""))))</f>
        <v/>
      </c>
      <c r="M53" s="51" t="str">
        <f>IF(AND($N$23="ANUAL",$J$23="MENSUAL"),$N$17/12+L53,IF(AND(N23="SEMESTRAL",J23="MENSUAL"),N17/6+L53,IF(AND(N23="TRIMESTRAL",J23="MENSUAL"),N17/3,IF(AND(N23="MENSUAL",J23="MENSUAL"),N17,""))))</f>
        <v/>
      </c>
      <c r="N53" s="51" t="str">
        <f>IF(AND($N$23="ANUAL",$J$23="MENSUAL"),$N$17/12+M53,IF(AND(N23="SEMESTRAL",J23="MENSUAL"),N17/6+M53,IF(AND(N23="TRIMESTRAL",J23="MENSUAL"),N17/3+M53,IF(AND(N23="MENSUAL",J23="MENSUAL"),N17,""))))</f>
        <v/>
      </c>
      <c r="O53" s="51" t="str">
        <f>IF(AND($N$23="ANUAL",$J$23="MENSUAL"),$N$17/12+N53,IF(AND(N23="SEMESTRAL",J23="MENSUAL"),N17/6+N53,IF(AND(N23="TRIMESTRAL",J23="MENSUAL"),N17/3+N53,IF(AND(N23="MENSUAL",J23="MENSUAL"),N17,""))))</f>
        <v/>
      </c>
      <c r="P53" s="13"/>
    </row>
    <row r="54" spans="1:28" s="14" customFormat="1" x14ac:dyDescent="0.3">
      <c r="B54" s="13"/>
      <c r="C54" s="6"/>
      <c r="D54" s="6"/>
      <c r="E54" s="6"/>
      <c r="F54" s="6"/>
      <c r="G54" s="6"/>
      <c r="H54" s="6"/>
      <c r="I54" s="6"/>
      <c r="J54" s="6"/>
      <c r="K54" s="6"/>
      <c r="L54" s="6"/>
      <c r="M54" s="6"/>
      <c r="N54" s="6"/>
      <c r="O54" s="6"/>
      <c r="P54" s="13"/>
    </row>
    <row r="55" spans="1:28" s="16" customFormat="1" x14ac:dyDescent="0.25">
      <c r="A55" s="18"/>
      <c r="B55" s="1"/>
      <c r="C55" s="258" t="s">
        <v>252</v>
      </c>
      <c r="D55" s="258"/>
      <c r="E55" s="258"/>
      <c r="F55" s="258"/>
      <c r="G55" s="258"/>
      <c r="H55" s="258"/>
      <c r="I55" s="258"/>
      <c r="J55" s="258"/>
      <c r="K55" s="258"/>
      <c r="L55" s="258"/>
      <c r="M55" s="258"/>
      <c r="N55" s="258"/>
      <c r="O55" s="258"/>
      <c r="P55" s="1"/>
      <c r="Q55" s="18"/>
      <c r="R55" s="18"/>
      <c r="S55" s="18"/>
      <c r="T55" s="18"/>
      <c r="U55" s="18"/>
      <c r="V55" s="18"/>
      <c r="W55" s="18"/>
      <c r="X55" s="18"/>
      <c r="Y55" s="18"/>
      <c r="Z55" s="18"/>
      <c r="AA55" s="18"/>
      <c r="AB55" s="18"/>
    </row>
    <row r="56" spans="1:28" s="16" customFormat="1" x14ac:dyDescent="0.25">
      <c r="A56" s="18"/>
      <c r="B56" s="1"/>
      <c r="C56" s="338" t="s">
        <v>62</v>
      </c>
      <c r="D56" s="338"/>
      <c r="E56" s="338"/>
      <c r="F56" s="338"/>
      <c r="G56" s="338" t="s">
        <v>61</v>
      </c>
      <c r="H56" s="338"/>
      <c r="I56" s="338"/>
      <c r="J56" s="338"/>
      <c r="K56" s="338" t="s">
        <v>131</v>
      </c>
      <c r="L56" s="338"/>
      <c r="M56" s="338"/>
      <c r="N56" s="338"/>
      <c r="O56" s="338"/>
      <c r="P56" s="1"/>
      <c r="Q56" s="18"/>
      <c r="R56" s="18"/>
      <c r="S56" s="18"/>
      <c r="T56" s="18"/>
      <c r="U56" s="18"/>
      <c r="V56" s="18"/>
      <c r="W56" s="18"/>
      <c r="X56" s="18"/>
      <c r="Y56" s="18"/>
      <c r="Z56" s="18"/>
      <c r="AA56" s="18"/>
      <c r="AB56" s="18"/>
    </row>
    <row r="57" spans="1:28" s="16" customFormat="1" ht="52.5" customHeight="1" x14ac:dyDescent="0.25">
      <c r="A57" s="18"/>
      <c r="B57" s="1"/>
      <c r="C57" s="330" t="s">
        <v>255</v>
      </c>
      <c r="D57" s="330"/>
      <c r="E57" s="330"/>
      <c r="F57" s="330"/>
      <c r="G57" s="328"/>
      <c r="H57" s="328"/>
      <c r="I57" s="328"/>
      <c r="J57" s="328"/>
      <c r="K57" s="331"/>
      <c r="L57" s="331"/>
      <c r="M57" s="331"/>
      <c r="N57" s="331"/>
      <c r="O57" s="331"/>
      <c r="P57" s="1"/>
      <c r="Q57" s="18"/>
      <c r="R57" s="18"/>
      <c r="S57" s="18"/>
      <c r="T57" s="18"/>
      <c r="U57" s="18"/>
      <c r="V57" s="18"/>
      <c r="W57" s="18"/>
      <c r="X57" s="18"/>
      <c r="Y57" s="18"/>
      <c r="Z57" s="18"/>
      <c r="AA57" s="18"/>
      <c r="AB57" s="18"/>
    </row>
    <row r="58" spans="1:28" s="16" customFormat="1" ht="60" customHeight="1" x14ac:dyDescent="0.25">
      <c r="A58" s="18"/>
      <c r="B58" s="1"/>
      <c r="C58" s="330" t="s">
        <v>177</v>
      </c>
      <c r="D58" s="330"/>
      <c r="E58" s="330"/>
      <c r="F58" s="330"/>
      <c r="G58" s="328"/>
      <c r="H58" s="328"/>
      <c r="I58" s="328"/>
      <c r="J58" s="328"/>
      <c r="K58" s="331"/>
      <c r="L58" s="331"/>
      <c r="M58" s="331"/>
      <c r="N58" s="331"/>
      <c r="O58" s="331"/>
      <c r="P58" s="1"/>
      <c r="Q58" s="18"/>
      <c r="R58" s="18"/>
      <c r="S58" s="18"/>
      <c r="T58" s="18"/>
      <c r="U58" s="18"/>
      <c r="V58" s="18"/>
      <c r="W58" s="18"/>
      <c r="X58" s="18"/>
      <c r="Y58" s="18"/>
      <c r="Z58" s="18"/>
      <c r="AA58" s="18"/>
      <c r="AB58" s="18"/>
    </row>
    <row r="59" spans="1:28" s="16" customFormat="1" ht="63.6" customHeight="1" x14ac:dyDescent="0.25">
      <c r="A59" s="18"/>
      <c r="B59" s="1"/>
      <c r="C59" s="330" t="s">
        <v>176</v>
      </c>
      <c r="D59" s="330"/>
      <c r="E59" s="330"/>
      <c r="F59" s="330"/>
      <c r="G59" s="328"/>
      <c r="H59" s="328"/>
      <c r="I59" s="328"/>
      <c r="J59" s="328"/>
      <c r="K59" s="331"/>
      <c r="L59" s="331"/>
      <c r="M59" s="331"/>
      <c r="N59" s="331"/>
      <c r="O59" s="331"/>
      <c r="P59" s="1"/>
      <c r="Q59" s="18"/>
      <c r="R59" s="18"/>
      <c r="S59" s="18"/>
      <c r="T59" s="18"/>
      <c r="U59" s="18"/>
      <c r="V59" s="18"/>
      <c r="W59" s="18"/>
      <c r="X59" s="18"/>
      <c r="Y59" s="18"/>
      <c r="Z59" s="18"/>
      <c r="AA59" s="18"/>
      <c r="AB59" s="18"/>
    </row>
    <row r="60" spans="1:28" s="16" customFormat="1" ht="41.4" customHeight="1" x14ac:dyDescent="0.25">
      <c r="A60" s="18"/>
      <c r="B60" s="1"/>
      <c r="C60" s="330" t="s">
        <v>175</v>
      </c>
      <c r="D60" s="330"/>
      <c r="E60" s="330"/>
      <c r="F60" s="330"/>
      <c r="G60" s="328"/>
      <c r="H60" s="328"/>
      <c r="I60" s="328"/>
      <c r="J60" s="328"/>
      <c r="K60" s="331"/>
      <c r="L60" s="331"/>
      <c r="M60" s="331"/>
      <c r="N60" s="331"/>
      <c r="O60" s="331"/>
      <c r="P60" s="1"/>
      <c r="Q60" s="18"/>
      <c r="R60" s="18"/>
      <c r="S60" s="18"/>
      <c r="T60" s="18"/>
      <c r="U60" s="18"/>
      <c r="V60" s="18"/>
      <c r="W60" s="18"/>
      <c r="X60" s="18"/>
      <c r="Y60" s="18"/>
      <c r="Z60" s="18"/>
      <c r="AA60" s="18"/>
      <c r="AB60" s="18"/>
    </row>
    <row r="61" spans="1:28" s="16" customFormat="1" ht="36.75" customHeight="1" x14ac:dyDescent="0.25">
      <c r="A61" s="18"/>
      <c r="B61" s="1"/>
      <c r="C61" s="330" t="s">
        <v>256</v>
      </c>
      <c r="D61" s="330"/>
      <c r="E61" s="330"/>
      <c r="F61" s="330"/>
      <c r="G61" s="328"/>
      <c r="H61" s="328"/>
      <c r="I61" s="328"/>
      <c r="J61" s="328"/>
      <c r="K61" s="331"/>
      <c r="L61" s="331"/>
      <c r="M61" s="331"/>
      <c r="N61" s="331"/>
      <c r="O61" s="331"/>
      <c r="P61" s="1"/>
      <c r="Q61" s="18"/>
      <c r="R61" s="18"/>
      <c r="S61" s="18"/>
      <c r="T61" s="18"/>
      <c r="U61" s="18"/>
      <c r="V61" s="18"/>
      <c r="W61" s="18"/>
      <c r="X61" s="18"/>
      <c r="Y61" s="18"/>
      <c r="Z61" s="18"/>
      <c r="AA61" s="18"/>
      <c r="AB61" s="18"/>
    </row>
    <row r="62" spans="1:28" s="16" customFormat="1" ht="46.2" customHeight="1" x14ac:dyDescent="0.25">
      <c r="A62" s="18"/>
      <c r="B62" s="1"/>
      <c r="C62" s="330" t="s">
        <v>174</v>
      </c>
      <c r="D62" s="330"/>
      <c r="E62" s="330"/>
      <c r="F62" s="330"/>
      <c r="G62" s="328"/>
      <c r="H62" s="328"/>
      <c r="I62" s="328"/>
      <c r="J62" s="328"/>
      <c r="K62" s="331"/>
      <c r="L62" s="331"/>
      <c r="M62" s="331"/>
      <c r="N62" s="331"/>
      <c r="O62" s="331"/>
      <c r="P62" s="1"/>
      <c r="Q62" s="18"/>
      <c r="R62" s="18"/>
      <c r="S62" s="18"/>
      <c r="T62" s="18"/>
      <c r="U62" s="18"/>
      <c r="V62" s="18"/>
      <c r="W62" s="18"/>
      <c r="X62" s="18"/>
      <c r="Y62" s="18"/>
      <c r="Z62" s="18"/>
      <c r="AA62" s="18"/>
      <c r="AB62" s="18"/>
    </row>
    <row r="63" spans="1:28" s="16" customFormat="1" ht="61.8" customHeight="1" x14ac:dyDescent="0.25">
      <c r="A63" s="18"/>
      <c r="B63" s="1"/>
      <c r="C63" s="330" t="s">
        <v>173</v>
      </c>
      <c r="D63" s="330"/>
      <c r="E63" s="330"/>
      <c r="F63" s="330"/>
      <c r="G63" s="328"/>
      <c r="H63" s="328"/>
      <c r="I63" s="328"/>
      <c r="J63" s="328"/>
      <c r="K63" s="331"/>
      <c r="L63" s="331"/>
      <c r="M63" s="331"/>
      <c r="N63" s="331"/>
      <c r="O63" s="331"/>
      <c r="P63" s="1"/>
      <c r="Q63" s="18"/>
      <c r="R63" s="18"/>
      <c r="S63" s="18"/>
      <c r="T63" s="18"/>
      <c r="U63" s="18"/>
      <c r="V63" s="18"/>
      <c r="W63" s="18"/>
      <c r="X63" s="18"/>
      <c r="Y63" s="18"/>
      <c r="Z63" s="18"/>
      <c r="AA63" s="18"/>
      <c r="AB63" s="18"/>
    </row>
    <row r="64" spans="1:28" s="16" customFormat="1" ht="56.4" customHeight="1" x14ac:dyDescent="0.25">
      <c r="A64" s="18"/>
      <c r="B64" s="1"/>
      <c r="C64" s="332" t="s">
        <v>172</v>
      </c>
      <c r="D64" s="332"/>
      <c r="E64" s="332"/>
      <c r="F64" s="332"/>
      <c r="G64" s="328"/>
      <c r="H64" s="328"/>
      <c r="I64" s="328"/>
      <c r="J64" s="328"/>
      <c r="K64" s="331"/>
      <c r="L64" s="331"/>
      <c r="M64" s="331"/>
      <c r="N64" s="331"/>
      <c r="O64" s="331"/>
      <c r="P64" s="1"/>
      <c r="Q64" s="18"/>
      <c r="R64" s="18"/>
      <c r="S64" s="18"/>
      <c r="T64" s="18"/>
      <c r="U64" s="18"/>
      <c r="V64" s="18"/>
      <c r="W64" s="18"/>
      <c r="X64" s="18"/>
      <c r="Y64" s="18"/>
      <c r="Z64" s="18"/>
      <c r="AA64" s="18"/>
      <c r="AB64" s="18"/>
    </row>
    <row r="65" spans="1:28" s="16" customFormat="1" ht="54.75" customHeight="1" x14ac:dyDescent="0.25">
      <c r="A65" s="18"/>
      <c r="B65" s="1"/>
      <c r="C65" s="327" t="s">
        <v>171</v>
      </c>
      <c r="D65" s="327"/>
      <c r="E65" s="327"/>
      <c r="F65" s="327"/>
      <c r="G65" s="328"/>
      <c r="H65" s="328"/>
      <c r="I65" s="328"/>
      <c r="J65" s="328"/>
      <c r="K65" s="329"/>
      <c r="L65" s="329"/>
      <c r="M65" s="329"/>
      <c r="N65" s="329"/>
      <c r="O65" s="329"/>
      <c r="P65" s="1"/>
      <c r="Q65" s="18"/>
      <c r="R65" s="18"/>
      <c r="S65" s="18"/>
      <c r="T65" s="18"/>
      <c r="U65" s="18"/>
      <c r="V65" s="18"/>
      <c r="W65" s="18"/>
      <c r="X65" s="18"/>
      <c r="Y65" s="18"/>
      <c r="Z65" s="18"/>
      <c r="AA65" s="18"/>
      <c r="AB65" s="18"/>
    </row>
    <row r="66" spans="1:28" s="16" customFormat="1" x14ac:dyDescent="0.25">
      <c r="A66" s="18"/>
      <c r="B66" s="13"/>
      <c r="C66" s="6"/>
      <c r="D66" s="6"/>
      <c r="E66" s="6"/>
      <c r="F66" s="6"/>
      <c r="G66" s="6"/>
      <c r="H66" s="6"/>
      <c r="I66" s="6"/>
      <c r="J66" s="6"/>
      <c r="K66" s="6"/>
      <c r="L66" s="6"/>
      <c r="M66" s="6"/>
      <c r="N66" s="6"/>
      <c r="O66" s="6"/>
      <c r="P66" s="13"/>
      <c r="Q66" s="18"/>
      <c r="R66" s="18"/>
      <c r="S66" s="18"/>
      <c r="T66" s="18"/>
      <c r="U66" s="18"/>
      <c r="V66" s="18"/>
      <c r="W66" s="18"/>
      <c r="X66" s="18"/>
      <c r="Y66" s="18"/>
      <c r="Z66" s="18"/>
      <c r="AA66" s="18"/>
      <c r="AB66" s="18"/>
    </row>
    <row r="69" spans="1:28" s="50" customFormat="1" x14ac:dyDescent="0.25">
      <c r="C69" s="49"/>
      <c r="D69" s="49"/>
      <c r="E69" s="49"/>
      <c r="F69" s="49"/>
      <c r="G69" s="49"/>
      <c r="H69" s="49"/>
      <c r="I69" s="49"/>
      <c r="J69" s="49"/>
      <c r="K69" s="49"/>
      <c r="L69" s="49"/>
      <c r="M69" s="49"/>
      <c r="N69" s="49"/>
      <c r="O69" s="49"/>
    </row>
    <row r="70" spans="1:28" s="50" customFormat="1" x14ac:dyDescent="0.25">
      <c r="C70" s="49"/>
      <c r="D70" s="49"/>
      <c r="E70" s="49"/>
      <c r="F70" s="49"/>
      <c r="G70" s="49"/>
      <c r="H70" s="49"/>
      <c r="I70" s="49"/>
      <c r="J70" s="49"/>
      <c r="K70" s="49"/>
      <c r="L70" s="49"/>
      <c r="M70" s="49"/>
      <c r="N70" s="49"/>
      <c r="O70" s="49"/>
    </row>
    <row r="71" spans="1:28" s="50" customFormat="1" x14ac:dyDescent="0.25">
      <c r="C71" s="49"/>
      <c r="D71" s="49"/>
      <c r="E71" s="49"/>
      <c r="F71" s="49"/>
      <c r="G71" s="49"/>
      <c r="H71" s="49"/>
      <c r="I71" s="49"/>
      <c r="J71" s="49"/>
      <c r="K71" s="49"/>
      <c r="L71" s="49"/>
      <c r="M71" s="49"/>
      <c r="N71" s="49"/>
      <c r="O71" s="49"/>
    </row>
    <row r="72" spans="1:28" s="50" customFormat="1" x14ac:dyDescent="0.25">
      <c r="C72" s="49"/>
      <c r="D72" s="49"/>
      <c r="E72" s="49"/>
      <c r="F72" s="49"/>
      <c r="G72" s="49"/>
      <c r="H72" s="49"/>
      <c r="I72" s="49"/>
      <c r="J72" s="49"/>
      <c r="K72" s="49"/>
      <c r="L72" s="49"/>
      <c r="M72" s="49"/>
      <c r="N72" s="49"/>
      <c r="O72" s="49"/>
    </row>
    <row r="73" spans="1:28" s="50" customFormat="1" x14ac:dyDescent="0.25">
      <c r="C73" s="49"/>
      <c r="D73" s="49"/>
      <c r="E73" s="49"/>
      <c r="F73" s="49"/>
      <c r="G73" s="49"/>
      <c r="H73" s="49"/>
      <c r="I73" s="49"/>
      <c r="J73" s="49"/>
      <c r="K73" s="49"/>
      <c r="L73" s="49"/>
      <c r="M73" s="49"/>
      <c r="N73" s="49"/>
      <c r="O73" s="49"/>
    </row>
    <row r="74" spans="1:28" s="50" customFormat="1" x14ac:dyDescent="0.25">
      <c r="C74" s="49"/>
      <c r="D74" s="49"/>
      <c r="E74" s="49"/>
      <c r="F74" s="49"/>
      <c r="G74" s="49"/>
      <c r="H74" s="49"/>
      <c r="I74" s="49"/>
      <c r="J74" s="49"/>
      <c r="K74" s="49"/>
      <c r="L74" s="49"/>
      <c r="M74" s="49"/>
      <c r="N74" s="49"/>
      <c r="O74" s="49"/>
    </row>
    <row r="75" spans="1:28" s="50" customFormat="1" x14ac:dyDescent="0.25">
      <c r="C75" s="49"/>
      <c r="D75" s="49"/>
      <c r="E75" s="49"/>
      <c r="F75" s="49"/>
      <c r="G75" s="52" t="s">
        <v>83</v>
      </c>
      <c r="H75" s="53"/>
      <c r="I75" s="53"/>
      <c r="J75" s="52" t="s">
        <v>65</v>
      </c>
      <c r="K75" s="49"/>
      <c r="L75" s="49"/>
      <c r="M75" s="49"/>
      <c r="N75" s="49"/>
      <c r="O75" s="49"/>
    </row>
    <row r="76" spans="1:28" s="50" customFormat="1" x14ac:dyDescent="0.25">
      <c r="C76" s="49"/>
      <c r="D76" s="49"/>
      <c r="E76" s="49"/>
      <c r="F76" s="49"/>
      <c r="G76" s="52" t="s">
        <v>84</v>
      </c>
      <c r="H76" s="53"/>
      <c r="I76" s="53"/>
      <c r="J76" s="52" t="s">
        <v>66</v>
      </c>
      <c r="K76" s="49"/>
      <c r="L76" s="49"/>
      <c r="M76" s="49"/>
      <c r="N76" s="49"/>
      <c r="O76" s="49"/>
    </row>
    <row r="77" spans="1:28" s="50" customFormat="1" x14ac:dyDescent="0.25">
      <c r="C77" s="49"/>
      <c r="D77" s="49"/>
      <c r="E77" s="49"/>
      <c r="F77" s="49"/>
      <c r="G77" s="52" t="s">
        <v>85</v>
      </c>
      <c r="H77" s="53"/>
      <c r="I77" s="53"/>
      <c r="J77" s="52" t="s">
        <v>67</v>
      </c>
      <c r="K77" s="49"/>
      <c r="L77" s="49"/>
      <c r="M77" s="49"/>
      <c r="N77" s="49"/>
      <c r="O77" s="49"/>
    </row>
    <row r="78" spans="1:28" s="50" customFormat="1" x14ac:dyDescent="0.25">
      <c r="C78" s="49"/>
      <c r="D78" s="49"/>
      <c r="E78" s="49"/>
      <c r="F78" s="49"/>
      <c r="G78" s="52" t="s">
        <v>86</v>
      </c>
      <c r="H78" s="53"/>
      <c r="I78" s="53"/>
      <c r="J78" s="52" t="s">
        <v>70</v>
      </c>
      <c r="K78" s="49"/>
      <c r="L78" s="49"/>
      <c r="M78" s="49"/>
      <c r="N78" s="49"/>
      <c r="O78" s="49"/>
    </row>
    <row r="79" spans="1:28" s="50" customFormat="1" x14ac:dyDescent="0.25">
      <c r="C79" s="49"/>
      <c r="D79" s="49"/>
      <c r="E79" s="49"/>
      <c r="F79" s="49"/>
      <c r="G79" s="52" t="s">
        <v>87</v>
      </c>
      <c r="H79" s="53"/>
      <c r="I79" s="53"/>
      <c r="J79" s="52" t="s">
        <v>71</v>
      </c>
      <c r="K79" s="49"/>
      <c r="L79" s="49"/>
      <c r="M79" s="49"/>
      <c r="N79" s="49"/>
      <c r="O79" s="49"/>
    </row>
    <row r="80" spans="1:28" s="50" customFormat="1" x14ac:dyDescent="0.25">
      <c r="C80" s="49"/>
      <c r="D80" s="49"/>
      <c r="E80" s="49"/>
      <c r="F80" s="49"/>
      <c r="G80" s="52" t="s">
        <v>88</v>
      </c>
      <c r="H80" s="53"/>
      <c r="I80" s="53"/>
      <c r="J80" s="52" t="s">
        <v>72</v>
      </c>
      <c r="K80" s="49"/>
      <c r="L80" s="49"/>
      <c r="M80" s="49"/>
      <c r="N80" s="49"/>
      <c r="O80" s="49"/>
    </row>
    <row r="81" spans="3:15" s="50" customFormat="1" x14ac:dyDescent="0.25">
      <c r="C81" s="49"/>
      <c r="D81" s="49"/>
      <c r="E81" s="49"/>
      <c r="F81" s="49"/>
      <c r="G81" s="52" t="s">
        <v>89</v>
      </c>
      <c r="H81" s="53"/>
      <c r="I81" s="53"/>
      <c r="J81" s="52" t="s">
        <v>73</v>
      </c>
      <c r="K81" s="49"/>
      <c r="L81" s="49"/>
      <c r="M81" s="49"/>
      <c r="N81" s="49"/>
      <c r="O81" s="49"/>
    </row>
    <row r="82" spans="3:15" s="50" customFormat="1" x14ac:dyDescent="0.25">
      <c r="C82" s="49"/>
      <c r="D82" s="49"/>
      <c r="E82" s="49"/>
      <c r="F82" s="49"/>
      <c r="G82" s="52" t="s">
        <v>90</v>
      </c>
      <c r="H82" s="53"/>
      <c r="I82" s="53"/>
      <c r="J82" s="52" t="s">
        <v>74</v>
      </c>
      <c r="K82" s="49"/>
      <c r="L82" s="49"/>
      <c r="M82" s="49"/>
      <c r="N82" s="49"/>
      <c r="O82" s="49"/>
    </row>
    <row r="83" spans="3:15" s="50" customFormat="1" x14ac:dyDescent="0.25">
      <c r="C83" s="49"/>
      <c r="D83" s="49"/>
      <c r="E83" s="49"/>
      <c r="F83" s="49"/>
      <c r="G83" s="52" t="s">
        <v>91</v>
      </c>
      <c r="H83" s="53"/>
      <c r="I83" s="53"/>
      <c r="J83" s="52" t="s">
        <v>75</v>
      </c>
      <c r="K83" s="49"/>
      <c r="L83" s="49"/>
      <c r="M83" s="49"/>
      <c r="N83" s="49"/>
      <c r="O83" s="49"/>
    </row>
    <row r="84" spans="3:15" s="50" customFormat="1" x14ac:dyDescent="0.25">
      <c r="C84" s="49"/>
      <c r="D84" s="49"/>
      <c r="E84" s="49"/>
      <c r="F84" s="49"/>
      <c r="G84" s="52" t="s">
        <v>92</v>
      </c>
      <c r="H84" s="53"/>
      <c r="I84" s="53"/>
      <c r="J84" s="52" t="s">
        <v>76</v>
      </c>
      <c r="K84" s="49"/>
      <c r="L84" s="49"/>
      <c r="M84" s="49"/>
      <c r="N84" s="49"/>
      <c r="O84" s="49"/>
    </row>
    <row r="85" spans="3:15" s="50" customFormat="1" x14ac:dyDescent="0.25">
      <c r="C85" s="49"/>
      <c r="D85" s="49"/>
      <c r="E85" s="49"/>
      <c r="F85" s="49"/>
      <c r="G85" s="52" t="s">
        <v>93</v>
      </c>
      <c r="H85" s="53"/>
      <c r="I85" s="53"/>
      <c r="J85" s="52" t="s">
        <v>81</v>
      </c>
      <c r="K85" s="49"/>
      <c r="L85" s="49"/>
      <c r="M85" s="49"/>
      <c r="N85" s="49"/>
      <c r="O85" s="49"/>
    </row>
    <row r="86" spans="3:15" s="50" customFormat="1" x14ac:dyDescent="0.25">
      <c r="C86" s="49"/>
      <c r="D86" s="49"/>
      <c r="E86" s="49"/>
      <c r="F86" s="49"/>
      <c r="G86" s="52" t="s">
        <v>94</v>
      </c>
      <c r="H86" s="53"/>
      <c r="I86" s="53"/>
      <c r="J86" s="52" t="s">
        <v>77</v>
      </c>
      <c r="K86" s="49"/>
      <c r="L86" s="49"/>
      <c r="M86" s="49"/>
      <c r="N86" s="49"/>
      <c r="O86" s="49"/>
    </row>
    <row r="87" spans="3:15" x14ac:dyDescent="0.25">
      <c r="G87" s="52" t="s">
        <v>95</v>
      </c>
      <c r="H87" s="53"/>
      <c r="I87" s="53"/>
      <c r="J87" s="53"/>
      <c r="K87" s="49"/>
      <c r="L87" s="49"/>
    </row>
    <row r="88" spans="3:15" x14ac:dyDescent="0.25">
      <c r="G88" s="52" t="s">
        <v>96</v>
      </c>
      <c r="H88" s="53"/>
      <c r="I88" s="53"/>
      <c r="J88" s="53"/>
      <c r="K88" s="49"/>
      <c r="L88" s="49"/>
    </row>
    <row r="89" spans="3:15" x14ac:dyDescent="0.25">
      <c r="G89" s="52" t="s">
        <v>97</v>
      </c>
      <c r="H89" s="53"/>
      <c r="I89" s="53"/>
      <c r="J89" s="53"/>
      <c r="K89" s="49"/>
      <c r="L89" s="49"/>
    </row>
    <row r="90" spans="3:15" x14ac:dyDescent="0.25">
      <c r="G90" s="52" t="s">
        <v>98</v>
      </c>
      <c r="H90" s="53"/>
      <c r="I90" s="53"/>
      <c r="J90" s="53"/>
      <c r="K90" s="49"/>
      <c r="L90" s="49"/>
    </row>
    <row r="91" spans="3:15" x14ac:dyDescent="0.25">
      <c r="G91" s="52" t="s">
        <v>99</v>
      </c>
      <c r="H91" s="53"/>
      <c r="I91" s="53"/>
      <c r="J91" s="53"/>
      <c r="K91" s="49"/>
      <c r="L91" s="49"/>
    </row>
    <row r="92" spans="3:15" x14ac:dyDescent="0.25">
      <c r="G92" s="52" t="s">
        <v>100</v>
      </c>
      <c r="H92" s="53"/>
      <c r="I92" s="53"/>
      <c r="J92" s="53"/>
      <c r="K92" s="49"/>
      <c r="L92" s="49"/>
    </row>
    <row r="93" spans="3:15" x14ac:dyDescent="0.25">
      <c r="G93" s="52" t="s">
        <v>101</v>
      </c>
      <c r="H93" s="53"/>
      <c r="I93" s="53"/>
      <c r="J93" s="53"/>
      <c r="K93" s="49"/>
      <c r="L93" s="49"/>
    </row>
    <row r="94" spans="3:15" x14ac:dyDescent="0.25">
      <c r="G94" s="52" t="s">
        <v>102</v>
      </c>
      <c r="H94" s="53"/>
      <c r="I94" s="53"/>
      <c r="J94" s="53"/>
      <c r="K94" s="49"/>
      <c r="L94" s="49"/>
    </row>
    <row r="95" spans="3:15" x14ac:dyDescent="0.25">
      <c r="G95" s="52" t="s">
        <v>103</v>
      </c>
      <c r="H95" s="53"/>
      <c r="I95" s="53"/>
      <c r="J95" s="53"/>
      <c r="K95" s="49"/>
      <c r="L95" s="49"/>
    </row>
    <row r="96" spans="3:15" x14ac:dyDescent="0.25">
      <c r="G96" s="52" t="s">
        <v>104</v>
      </c>
      <c r="H96" s="53"/>
      <c r="I96" s="53"/>
      <c r="J96" s="53"/>
      <c r="K96" s="49"/>
      <c r="L96" s="49"/>
    </row>
    <row r="97" spans="7:10" x14ac:dyDescent="0.25">
      <c r="G97" s="52" t="s">
        <v>105</v>
      </c>
      <c r="H97" s="53"/>
      <c r="I97" s="53"/>
      <c r="J97" s="53"/>
    </row>
    <row r="98" spans="7:10" x14ac:dyDescent="0.25">
      <c r="G98" s="52" t="s">
        <v>106</v>
      </c>
      <c r="H98" s="53"/>
      <c r="I98" s="53"/>
      <c r="J98" s="53"/>
    </row>
    <row r="99" spans="7:10" x14ac:dyDescent="0.25">
      <c r="G99" s="52" t="s">
        <v>107</v>
      </c>
      <c r="H99" s="53"/>
      <c r="I99" s="53"/>
      <c r="J99" s="53"/>
    </row>
    <row r="100" spans="7:10" x14ac:dyDescent="0.25">
      <c r="G100" s="52" t="s">
        <v>108</v>
      </c>
      <c r="H100" s="53"/>
      <c r="I100" s="53"/>
      <c r="J100" s="53"/>
    </row>
    <row r="101" spans="7:10" x14ac:dyDescent="0.25">
      <c r="G101" s="52" t="s">
        <v>109</v>
      </c>
      <c r="H101" s="53"/>
      <c r="I101" s="53"/>
      <c r="J101" s="53"/>
    </row>
  </sheetData>
  <sheetProtection algorithmName="SHA-512" hashValue="1JZVYZEjpnGUN5oO5T8FA8hht3v/t16Trz0IGiMZR2Pf6+nNdMSf/AH/5v/J6yG4lmZ+hIQukHe3DWvNOUxc6w==" saltValue="TsFGqbo2LIqGBiOxjQ3uMg==" spinCount="100000" sheet="1" formatCells="0" formatColumns="0" formatRows="0" insertColumns="0" insertRows="0" insertHyperlinks="0" deleteColumns="0" deleteRows="0" selectLockedCells="1" sort="0" autoFilter="0" pivotTables="0"/>
  <mergeCells count="90">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 ref="C55:O55"/>
    <mergeCell ref="C56:F56"/>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3:D23"/>
    <mergeCell ref="E23:G23"/>
    <mergeCell ref="H23:I24"/>
    <mergeCell ref="J23:K24"/>
    <mergeCell ref="L23:M24"/>
    <mergeCell ref="E24:G24"/>
    <mergeCell ref="C62:F62"/>
    <mergeCell ref="G62:J62"/>
    <mergeCell ref="K62:O62"/>
    <mergeCell ref="C59:F59"/>
    <mergeCell ref="C20:D22"/>
    <mergeCell ref="E20:G22"/>
    <mergeCell ref="H20:I22"/>
    <mergeCell ref="J20:K22"/>
    <mergeCell ref="L20:O20"/>
    <mergeCell ref="N23:O24"/>
    <mergeCell ref="C24:D24"/>
    <mergeCell ref="C27:I46"/>
    <mergeCell ref="J46:O46"/>
    <mergeCell ref="C26:O26"/>
    <mergeCell ref="J45:O45"/>
    <mergeCell ref="C48:O48"/>
    <mergeCell ref="C58:F58"/>
    <mergeCell ref="G58:J58"/>
    <mergeCell ref="K58:O58"/>
    <mergeCell ref="C61:F61"/>
    <mergeCell ref="G61:J61"/>
    <mergeCell ref="K61:O61"/>
    <mergeCell ref="G59:J59"/>
    <mergeCell ref="K59:O59"/>
    <mergeCell ref="C60:F60"/>
    <mergeCell ref="G60:J60"/>
    <mergeCell ref="K60:O60"/>
    <mergeCell ref="G56:J56"/>
    <mergeCell ref="K56:O56"/>
    <mergeCell ref="C57:F57"/>
    <mergeCell ref="G57:J57"/>
    <mergeCell ref="K57:O57"/>
    <mergeCell ref="P27:P28"/>
    <mergeCell ref="J28:O35"/>
    <mergeCell ref="J36:O36"/>
    <mergeCell ref="J37:O43"/>
    <mergeCell ref="J44:O44"/>
    <mergeCell ref="J27:O27"/>
    <mergeCell ref="C65:F65"/>
    <mergeCell ref="G65:J65"/>
    <mergeCell ref="K65:O65"/>
    <mergeCell ref="C63:F63"/>
    <mergeCell ref="G63:J63"/>
    <mergeCell ref="K63:O63"/>
    <mergeCell ref="C64:F64"/>
    <mergeCell ref="G64:J64"/>
    <mergeCell ref="K64:O64"/>
  </mergeCells>
  <dataValidations disablePrompts="1" count="5">
    <dataValidation type="list" allowBlank="1" showInputMessage="1" showErrorMessage="1" sqref="E20:G22" xr:uid="{00000000-0002-0000-0800-000000000000}">
      <formula1>$J$78:$J$79</formula1>
    </dataValidation>
    <dataValidation type="list" allowBlank="1" showInputMessage="1" showErrorMessage="1" sqref="J20:K22" xr:uid="{00000000-0002-0000-0800-000001000000}">
      <formula1>$J$80:$J$86</formula1>
    </dataValidation>
    <dataValidation type="list" allowBlank="1" showInputMessage="1" showErrorMessage="1" sqref="J17:K17" xr:uid="{00000000-0002-0000-0800-000002000000}">
      <formula1>$J$75:$J$77</formula1>
    </dataValidation>
    <dataValidation type="list" allowBlank="1" showInputMessage="1" showErrorMessage="1" sqref="E12:H12" xr:uid="{00000000-0002-0000-0800-000003000000}">
      <formula1>$G$75:$G$78</formula1>
    </dataValidation>
    <dataValidation type="list" allowBlank="1" showInputMessage="1" showErrorMessage="1" sqref="E13:O13" xr:uid="{00000000-0002-0000-0800-000004000000}">
      <formula1>$G$79:$G$101</formula1>
    </dataValidation>
  </dataValidations>
  <hyperlinks>
    <hyperlink ref="B2:C4" location="'MATRIZ DE INDICADORES '!A1" display="      REGRESAR" xr:uid="{00000000-0004-0000-0800-000000000000}"/>
  </hyperlinks>
  <pageMargins left="0.7" right="0.7" top="0.75" bottom="0.75" header="0.3" footer="0.3"/>
  <pageSetup paperSize="5" scale="4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9362" r:id="rId4" name="Option Button 2">
              <controlPr defaultSize="0" autoFill="0" autoLine="0" autoPict="0" macro="[2]!PORCENTAJE">
                <anchor moveWithCells="1">
                  <from>
                    <xdr:col>5</xdr:col>
                    <xdr:colOff>670560</xdr:colOff>
                    <xdr:row>16</xdr:row>
                    <xdr:rowOff>144780</xdr:rowOff>
                  </from>
                  <to>
                    <xdr:col>6</xdr:col>
                    <xdr:colOff>502920</xdr:colOff>
                    <xdr:row>16</xdr:row>
                    <xdr:rowOff>335280</xdr:rowOff>
                  </to>
                </anchor>
              </controlPr>
            </control>
          </mc:Choice>
        </mc:AlternateContent>
        <mc:AlternateContent xmlns:mc="http://schemas.openxmlformats.org/markup-compatibility/2006">
          <mc:Choice Requires="x14">
            <control shapeId="399363" r:id="rId5" name="Option Button 3">
              <controlPr defaultSize="0" autoFill="0" autoLine="0" autoPict="0" macro="[2]!RELATIVO">
                <anchor moveWithCells="1">
                  <from>
                    <xdr:col>4</xdr:col>
                    <xdr:colOff>358140</xdr:colOff>
                    <xdr:row>16</xdr:row>
                    <xdr:rowOff>121920</xdr:rowOff>
                  </from>
                  <to>
                    <xdr:col>5</xdr:col>
                    <xdr:colOff>228600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5000000}">
          <x14:formula1>
            <xm:f>'C:\Users\ESTUDIANTE\Downloads\[ESGr027_V7 MIU-5 2023.xlsm]ITEM'!#REF!</xm:f>
          </x14:formula1>
          <xm:sqref>J23 N23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1" ma:contentTypeDescription="Create a new document." ma:contentTypeScope="" ma:versionID="24e741e755b6ba0df6ce4c8a8553fb73">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1b1c0a40124c27a58424e983c82c30ce"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C7288C-E278-404B-8034-B12EBFF08697}">
  <ds:schemaRefs>
    <ds:schemaRef ds:uri="632c1e4e-69c6-4d1f-81a1-009441d464e5"/>
    <ds:schemaRef ds:uri="http://schemas.microsoft.com/office/2006/documentManagement/types"/>
    <ds:schemaRef ds:uri="http://purl.org/dc/dcmitype/"/>
    <ds:schemaRef ds:uri="39f7a895-868e-4739-ab10-589c64175fbd"/>
    <ds:schemaRef ds:uri="http://purl.org/dc/elements/1.1/"/>
    <ds:schemaRef ds:uri="http://purl.org/dc/term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95BED31B-D2E6-4F1B-90DE-5AE360A4B70B}">
  <ds:schemaRefs>
    <ds:schemaRef ds:uri="http://schemas.microsoft.com/sharepoint/v3/contenttype/forms"/>
  </ds:schemaRefs>
</ds:datastoreItem>
</file>

<file path=customXml/itemProps3.xml><?xml version="1.0" encoding="utf-8"?>
<ds:datastoreItem xmlns:ds="http://schemas.openxmlformats.org/officeDocument/2006/customXml" ds:itemID="{8C4D5A5E-2DFB-464E-A377-EAD3B07357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MATRIZ DE INDICADORES </vt:lpstr>
      <vt:lpstr>----1</vt:lpstr>
      <vt:lpstr>----2</vt:lpstr>
      <vt:lpstr>MIU-1</vt:lpstr>
      <vt:lpstr>MIU-2</vt:lpstr>
      <vt:lpstr>MIU-3</vt:lpstr>
      <vt:lpstr>MIU-4</vt:lpstr>
      <vt:lpstr>MIU-6 en construcción</vt:lpstr>
      <vt:lpstr>MIU-5 </vt:lpstr>
      <vt:lpstr>ACTUALIZACIONES </vt:lpstr>
      <vt:lpstr>ITEM</vt:lpstr>
      <vt:lpstr>'ACTUALIZACIONES '!Área_de_impresión</vt:lpstr>
      <vt:lpstr>'MATRIZ DE INDICADORES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ELDER ACOSTA RAMIREZ</dc:creator>
  <cp:lastModifiedBy>Paola Andrea Martinez Borda</cp:lastModifiedBy>
  <cp:lastPrinted>2017-11-01T20:02:49Z</cp:lastPrinted>
  <dcterms:created xsi:type="dcterms:W3CDTF">2017-09-26T17:17:33Z</dcterms:created>
  <dcterms:modified xsi:type="dcterms:W3CDTF">2026-07-29T20:02:36Z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