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ms-excel.sheet.macroEnabled.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omments1.xml" ContentType="application/vnd.openxmlformats-officedocument.spreadsheetml.comments+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3.xml" ContentType="application/vnd.openxmlformats-officedocument.drawing+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omments2.xml" ContentType="application/vnd.openxmlformats-officedocument.spreadsheetml.comments+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4.xml" ContentType="application/vnd.openxmlformats-officedocument.drawing+xml"/>
  <Override PartName="/xl/ctrlProps/ctrlProp7.xml" ContentType="application/vnd.ms-excel.controlproperties+xml"/>
  <Override PartName="/xl/ctrlProps/ctrlProp8.xml" ContentType="application/vnd.ms-excel.controlproperties+xml"/>
  <Override PartName="/xl/comments3.xml" ContentType="application/vnd.openxmlformats-officedocument.spreadsheetml.comments+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drawings/drawing5.xml" ContentType="application/vnd.openxmlformats-officedocument.drawing+xml"/>
  <Override PartName="/xl/ctrlProps/ctrlProp9.xml" ContentType="application/vnd.ms-excel.controlproperties+xml"/>
  <Override PartName="/xl/ctrlProps/ctrlProp10.xml" ContentType="application/vnd.ms-excel.controlproperties+xml"/>
  <Override PartName="/xl/comments4.xml" ContentType="application/vnd.openxmlformats-officedocument.spreadsheetml.comments+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drawings/drawing6.xml" ContentType="application/vnd.openxmlformats-officedocument.drawing+xml"/>
  <Override PartName="/xl/ctrlProps/ctrlProp11.xml" ContentType="application/vnd.ms-excel.controlproperties+xml"/>
  <Override PartName="/xl/ctrlProps/ctrlProp12.xml" ContentType="application/vnd.ms-excel.controlproperties+xml"/>
  <Override PartName="/xl/comments5.xml" ContentType="application/vnd.openxmlformats-officedocument.spreadsheetml.comments+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drawings/drawing7.xml" ContentType="application/vnd.openxmlformats-officedocument.drawing+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omments6.xml" ContentType="application/vnd.openxmlformats-officedocument.spreadsheetml.comments+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drawings/drawing8.xml" ContentType="application/vnd.openxmlformats-officedocument.drawing+xml"/>
  <Override PartName="/xl/ctrlProps/ctrlProp16.xml" ContentType="application/vnd.ms-excel.controlproperties+xml"/>
  <Override PartName="/xl/ctrlProps/ctrlProp17.xml" ContentType="application/vnd.ms-excel.controlproperties+xml"/>
  <Override PartName="/xl/comments7.xml" ContentType="application/vnd.openxmlformats-officedocument.spreadsheetml.comments+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drawings/drawing9.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xl/vbaProject.bin" ContentType="application/vnd.ms-office.vbaProject"/>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codeName="{26A90621-87C4-6C01-FD6A-EE6E7C140903}"/>
  <workbookPr updateLinks="never" codeName="ThisWorkbook"/>
  <mc:AlternateContent xmlns:mc="http://schemas.openxmlformats.org/markup-compatibility/2006">
    <mc:Choice Requires="x15">
      <x15ac:absPath xmlns:x15ac="http://schemas.microsoft.com/office/spreadsheetml/2010/11/ac" url="C:\Users\PAOAN\Documents\2026\INDICADORES\MBU\"/>
    </mc:Choice>
  </mc:AlternateContent>
  <xr:revisionPtr revIDLastSave="0" documentId="13_ncr:1_{CB5B875A-B262-48B1-8A84-293914DD4850}" xr6:coauthVersionLast="47" xr6:coauthVersionMax="47" xr10:uidLastSave="{00000000-0000-0000-0000-000000000000}"/>
  <bookViews>
    <workbookView xWindow="-108" yWindow="-108" windowWidth="23256" windowHeight="12456" tabRatio="718" xr2:uid="{00000000-000D-0000-FFFF-FFFF00000000}"/>
  </bookViews>
  <sheets>
    <sheet name="MATRIZ DE INDICADORES " sheetId="63" r:id="rId1"/>
    <sheet name="----1" sheetId="9" state="hidden" r:id="rId2"/>
    <sheet name="----2" sheetId="5" state="hidden" r:id="rId3"/>
    <sheet name="MBU-7" sheetId="59" r:id="rId4"/>
    <sheet name="MBU-8" sheetId="60" r:id="rId5"/>
    <sheet name="MBU-9" sheetId="61" r:id="rId6"/>
    <sheet name="MBU-10 en definición" sheetId="62" state="hidden" r:id="rId7"/>
    <sheet name="MBU-10" sheetId="65" r:id="rId8"/>
    <sheet name="ACTUALIZACIONES " sheetId="64" r:id="rId9"/>
    <sheet name="ITEM" sheetId="50" state="hidden" r:id="rId10"/>
  </sheets>
  <externalReferences>
    <externalReference r:id="rId11"/>
    <externalReference r:id="rId12"/>
  </externalReferences>
  <definedNames>
    <definedName name="_xlnm._FilterDatabase" localSheetId="0" hidden="1">'MATRIZ DE INDICADORES '!$B$12:$U$12</definedName>
    <definedName name="_xlnm.Print_Area" localSheetId="8">'ACTUALIZACIONES '!$A$1:$F$32</definedName>
    <definedName name="_xlnm.Print_Area" localSheetId="0">'MATRIZ DE INDICADORES '!$A$1:$V$53</definedName>
    <definedName name="_xlnm.Print_Area" localSheetId="7">'MBU-10'!$A$1:$P$74</definedName>
    <definedName name="_xlnm.Print_Area" localSheetId="3">'MBU-7'!$A$1:$P$64</definedName>
    <definedName name="_xlnm.Print_Area" localSheetId="5">'MBU-9'!$A$1:$P$70</definedName>
    <definedName name="MFA_8" localSheetId="8">'[1]MATRIZ DE INDICADORES'!#REF!</definedName>
    <definedName name="MFA_8" localSheetId="0">'MATRIZ DE INDICADORES '!#REF!</definedName>
    <definedName name="MFA_8" localSheetId="7">'[2]MATRIZ DE INDICADORES'!#REF!</definedName>
    <definedName name="MFA_8" localSheetId="6">#REF!</definedName>
    <definedName name="MFA_8" localSheetId="3">#REF!</definedName>
    <definedName name="MFA_8" localSheetId="4">#REF!</definedName>
    <definedName name="MFA_8" localSheetId="5">#REF!</definedName>
    <definedName name="MFA_8">#REF!</definedName>
    <definedName name="OLE_LINK1" localSheetId="8">'ACTUALIZACIONES '!#REF!</definedName>
    <definedName name="Z_34CE63CC_8C1B_460F_A260_1A12A31AF742_.wvu.FilterData" localSheetId="0" hidden="1">'MATRIZ DE INDICADORES '!$D$12:$V$12</definedName>
    <definedName name="Z_E72066E1_2E2A_4698_9EFF_16A0125F33B6_.wvu.FilterData" localSheetId="0" hidden="1">'MATRIZ DE INDICADORES '!$D$12:$V$12</definedName>
  </definedNames>
  <calcPr calcId="191029"/>
  <customWorkbookViews>
    <customWorkbookView name="JAIME ELDER ACOSTA RAMIREZ - Vista personalizada" guid="{E72066E1-2E2A-4698-9EFF-16A0125F33B6}" mergeInterval="0" personalView="1" maximized="1" xWindow="-8" yWindow="-8" windowWidth="1382" windowHeight="744" activeSheetId="46"/>
    <customWorkbookView name="HERNAN DARIO GONZALEZ MOLINA - Vista personalizada" guid="{34CE63CC-8C1B-460F-A260-1A12A31AF742}" mergeInterval="0" personalView="1" maximized="1" xWindow="-8" yWindow="-8" windowWidth="1382" windowHeight="744" activeSheetId="1"/>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52" i="61" l="1"/>
  <c r="D53" i="61"/>
  <c r="D46" i="60"/>
  <c r="D47" i="60"/>
  <c r="P53" i="59"/>
  <c r="S14" i="63"/>
  <c r="O58" i="65"/>
  <c r="N58" i="65"/>
  <c r="M58" i="65"/>
  <c r="L58" i="65"/>
  <c r="K58" i="65"/>
  <c r="J58" i="65"/>
  <c r="I58" i="65"/>
  <c r="H58" i="65"/>
  <c r="G58" i="65"/>
  <c r="F58" i="65"/>
  <c r="E58" i="65"/>
  <c r="D58" i="65"/>
  <c r="O57" i="65"/>
  <c r="N57" i="65"/>
  <c r="M57" i="65"/>
  <c r="L57" i="65"/>
  <c r="K57" i="65"/>
  <c r="J57" i="65"/>
  <c r="I57" i="65"/>
  <c r="H57" i="65"/>
  <c r="G57" i="65"/>
  <c r="F57" i="65"/>
  <c r="E57" i="65"/>
  <c r="D57" i="65"/>
  <c r="C56" i="65"/>
  <c r="C55" i="65"/>
  <c r="O54" i="65"/>
  <c r="N54" i="65"/>
  <c r="M54" i="65"/>
  <c r="L54" i="65"/>
  <c r="K54" i="65"/>
  <c r="J54" i="65"/>
  <c r="I54" i="65"/>
  <c r="H54" i="65"/>
  <c r="G54" i="65"/>
  <c r="F54" i="65"/>
  <c r="E54" i="65"/>
  <c r="D54" i="65"/>
  <c r="J50" i="65"/>
  <c r="P57" i="65" l="1"/>
  <c r="S29" i="63" s="1"/>
  <c r="T29" i="63" s="1"/>
  <c r="I50" i="59" l="1"/>
  <c r="I53" i="59"/>
  <c r="I54" i="59"/>
  <c r="J46" i="59" l="1"/>
  <c r="J50" i="59"/>
  <c r="J53" i="59"/>
  <c r="J54" i="59"/>
  <c r="O50" i="62" l="1"/>
  <c r="N50" i="62"/>
  <c r="M50" i="62"/>
  <c r="L50" i="62"/>
  <c r="K50" i="62"/>
  <c r="J50" i="62"/>
  <c r="I50" i="62"/>
  <c r="H50" i="62"/>
  <c r="G50" i="62"/>
  <c r="F50" i="62"/>
  <c r="E50" i="62"/>
  <c r="D50" i="62"/>
  <c r="O49" i="62"/>
  <c r="N49" i="62"/>
  <c r="M49" i="62"/>
  <c r="L49" i="62"/>
  <c r="K49" i="62"/>
  <c r="J49" i="62"/>
  <c r="I49" i="62"/>
  <c r="H49" i="62"/>
  <c r="G49" i="62"/>
  <c r="F49" i="62"/>
  <c r="E49" i="62"/>
  <c r="D49" i="62"/>
  <c r="C48" i="62"/>
  <c r="C47" i="62"/>
  <c r="O46" i="62"/>
  <c r="N46" i="62"/>
  <c r="M46" i="62"/>
  <c r="L46" i="62"/>
  <c r="K46" i="62"/>
  <c r="J46" i="62"/>
  <c r="I46" i="62"/>
  <c r="H46" i="62"/>
  <c r="G46" i="62"/>
  <c r="F46" i="62"/>
  <c r="J42" i="62"/>
  <c r="E53" i="59" l="1"/>
  <c r="D53" i="59"/>
  <c r="T14" i="63" l="1"/>
  <c r="O55" i="61"/>
  <c r="N55" i="61"/>
  <c r="M55" i="61"/>
  <c r="L55" i="61"/>
  <c r="K55" i="61"/>
  <c r="J55" i="61"/>
  <c r="I55" i="61"/>
  <c r="H55" i="61"/>
  <c r="G55" i="61"/>
  <c r="F55" i="61"/>
  <c r="D55" i="61"/>
  <c r="E55" i="61" s="1"/>
  <c r="O54" i="61"/>
  <c r="N54" i="61"/>
  <c r="M54" i="61"/>
  <c r="L54" i="61"/>
  <c r="K54" i="61"/>
  <c r="J54" i="61"/>
  <c r="I54" i="61"/>
  <c r="H54" i="61"/>
  <c r="G54" i="61"/>
  <c r="F54" i="61"/>
  <c r="E54" i="61"/>
  <c r="D54" i="61"/>
  <c r="C53" i="61"/>
  <c r="C52" i="61"/>
  <c r="O51" i="61"/>
  <c r="N51" i="61"/>
  <c r="M51" i="61"/>
  <c r="L51" i="61"/>
  <c r="K51" i="61"/>
  <c r="J51" i="61"/>
  <c r="I51" i="61"/>
  <c r="H51" i="61"/>
  <c r="G51" i="61"/>
  <c r="F51" i="61"/>
  <c r="J47" i="61"/>
  <c r="O49" i="60"/>
  <c r="N49" i="60"/>
  <c r="M49" i="60"/>
  <c r="L49" i="60"/>
  <c r="K49" i="60"/>
  <c r="J49" i="60"/>
  <c r="I49" i="60"/>
  <c r="H49" i="60"/>
  <c r="G49" i="60"/>
  <c r="F49" i="60"/>
  <c r="E49" i="60"/>
  <c r="D49" i="60"/>
  <c r="O48" i="60"/>
  <c r="N48" i="60"/>
  <c r="M48" i="60"/>
  <c r="L48" i="60"/>
  <c r="K48" i="60"/>
  <c r="J48" i="60"/>
  <c r="I48" i="60"/>
  <c r="H48" i="60"/>
  <c r="G48" i="60"/>
  <c r="F48" i="60"/>
  <c r="E48" i="60"/>
  <c r="D48" i="60"/>
  <c r="C47" i="60"/>
  <c r="C46" i="60"/>
  <c r="O45" i="60"/>
  <c r="N45" i="60"/>
  <c r="M45" i="60"/>
  <c r="L45" i="60"/>
  <c r="K45" i="60"/>
  <c r="J45" i="60"/>
  <c r="I45" i="60"/>
  <c r="H45" i="60"/>
  <c r="G45" i="60"/>
  <c r="F45" i="60"/>
  <c r="E45" i="60"/>
  <c r="D45" i="60"/>
  <c r="J41" i="60"/>
  <c r="O54" i="59"/>
  <c r="N54" i="59"/>
  <c r="M54" i="59"/>
  <c r="L54" i="59"/>
  <c r="K54" i="59"/>
  <c r="H54" i="59"/>
  <c r="G54" i="59"/>
  <c r="F54" i="59"/>
  <c r="E54" i="59"/>
  <c r="D54" i="59"/>
  <c r="O53" i="59"/>
  <c r="N53" i="59"/>
  <c r="M53" i="59"/>
  <c r="L53" i="59"/>
  <c r="K53" i="59"/>
  <c r="H53" i="59"/>
  <c r="G53" i="59"/>
  <c r="C52" i="59"/>
  <c r="C51" i="59"/>
  <c r="O50" i="59"/>
  <c r="N50" i="59"/>
  <c r="M50" i="59"/>
  <c r="L50" i="59"/>
  <c r="K50" i="59"/>
  <c r="H50" i="59"/>
  <c r="G50" i="59"/>
  <c r="F50" i="59"/>
  <c r="P48" i="60" l="1"/>
  <c r="S20" i="63" s="1"/>
  <c r="T20" i="63" s="1"/>
  <c r="P54" i="61"/>
  <c r="S24" i="63" s="1"/>
  <c r="T24" i="63" s="1"/>
  <c r="D46" i="5"/>
  <c r="D46" i="9"/>
  <c r="J42" i="5" l="1"/>
  <c r="J42" i="9"/>
  <c r="D50" i="9" l="1"/>
  <c r="E50" i="9" s="1"/>
  <c r="F50" i="9" s="1"/>
  <c r="G50" i="9" s="1"/>
  <c r="H50" i="9" s="1"/>
  <c r="I50" i="9" s="1"/>
  <c r="J50" i="9" s="1"/>
  <c r="K50" i="9" s="1"/>
  <c r="L50" i="9" s="1"/>
  <c r="M50" i="9" s="1"/>
  <c r="N50" i="9" s="1"/>
  <c r="O50" i="9" s="1"/>
  <c r="O49" i="9"/>
  <c r="N49" i="9"/>
  <c r="M49" i="9"/>
  <c r="L49" i="9"/>
  <c r="K49" i="9"/>
  <c r="J49" i="9"/>
  <c r="I49" i="9"/>
  <c r="H49" i="9"/>
  <c r="G49" i="9"/>
  <c r="F49" i="9"/>
  <c r="E49" i="9"/>
  <c r="D49" i="9"/>
  <c r="C48" i="9"/>
  <c r="C47" i="9"/>
  <c r="O46" i="9"/>
  <c r="N46" i="9"/>
  <c r="M46" i="9"/>
  <c r="L46" i="9"/>
  <c r="K46" i="9"/>
  <c r="J46" i="9"/>
  <c r="I46" i="9"/>
  <c r="H46" i="9"/>
  <c r="G46" i="9"/>
  <c r="F46" i="9"/>
  <c r="E46" i="9"/>
  <c r="O50" i="5"/>
  <c r="N50" i="5"/>
  <c r="M50" i="5"/>
  <c r="L50" i="5"/>
  <c r="K50" i="5"/>
  <c r="J50" i="5"/>
  <c r="I50" i="5"/>
  <c r="H50" i="5"/>
  <c r="F50" i="5"/>
  <c r="G50" i="5" s="1"/>
  <c r="D50" i="5"/>
  <c r="E50" i="5"/>
  <c r="O49" i="5"/>
  <c r="N49" i="5"/>
  <c r="M49" i="5"/>
  <c r="L49" i="5"/>
  <c r="K49" i="5"/>
  <c r="J49" i="5"/>
  <c r="I49" i="5"/>
  <c r="H49" i="5"/>
  <c r="G49" i="5"/>
  <c r="F49" i="5"/>
  <c r="E49" i="5"/>
  <c r="D49" i="5"/>
  <c r="C48" i="5"/>
  <c r="C47" i="5"/>
  <c r="O46" i="5"/>
  <c r="N46" i="5"/>
  <c r="M46" i="5"/>
  <c r="L46" i="5"/>
  <c r="K46" i="5"/>
  <c r="J46" i="5"/>
  <c r="I46" i="5"/>
  <c r="H46" i="5"/>
  <c r="G46" i="5"/>
  <c r="F46" i="5"/>
  <c r="E46" i="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OFICINA DE CALIDAD</author>
  </authors>
  <commentList>
    <comment ref="J20" authorId="0" shapeId="0" xr:uid="{00000000-0006-0000-0100-000001000000}">
      <text>
        <r>
          <rPr>
            <b/>
            <sz val="9"/>
            <color indexed="81"/>
            <rFont val="Tahoma"/>
            <family val="2"/>
          </rPr>
          <t>OFICINA DE CALIDAD:</t>
        </r>
        <r>
          <rPr>
            <sz val="9"/>
            <color indexed="81"/>
            <rFont val="Tahoma"/>
            <family val="2"/>
          </rPr>
          <t xml:space="preserve">
SI APLICA, FAVOR DILIGENCIAR EN LA PARTE INFERIOR</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OFICINA DE CALIDAD</author>
  </authors>
  <commentList>
    <comment ref="J20" authorId="0" shapeId="0" xr:uid="{00000000-0006-0000-0200-000001000000}">
      <text>
        <r>
          <rPr>
            <b/>
            <sz val="9"/>
            <color indexed="81"/>
            <rFont val="Tahoma"/>
            <family val="2"/>
          </rPr>
          <t>OFICINA DE CALIDAD:</t>
        </r>
        <r>
          <rPr>
            <sz val="9"/>
            <color indexed="81"/>
            <rFont val="Tahoma"/>
            <family val="2"/>
          </rPr>
          <t xml:space="preserve">
SI APLICA, FAVOR DILIGENCIAR EN LA PARTE INFERIOR</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OFICINA DE CALIDAD</author>
  </authors>
  <commentList>
    <comment ref="J20" authorId="0" shapeId="0" xr:uid="{00000000-0006-0000-0300-000001000000}">
      <text>
        <r>
          <rPr>
            <b/>
            <sz val="9"/>
            <color indexed="81"/>
            <rFont val="Tahoma"/>
            <family val="2"/>
          </rPr>
          <t>OFICINA DE CALIDAD:</t>
        </r>
        <r>
          <rPr>
            <sz val="9"/>
            <color indexed="81"/>
            <rFont val="Tahoma"/>
            <family val="2"/>
          </rPr>
          <t xml:space="preserve">
SI APLICA, FAVOR DILIGENCIAR EN LA PARTE INFERIOR</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OFICINA DE CALIDAD</author>
  </authors>
  <commentList>
    <comment ref="J20" authorId="0" shapeId="0" xr:uid="{00000000-0006-0000-0400-000001000000}">
      <text>
        <r>
          <rPr>
            <b/>
            <sz val="9"/>
            <color indexed="81"/>
            <rFont val="Tahoma"/>
            <family val="2"/>
          </rPr>
          <t>OFICINA DE CALIDAD:</t>
        </r>
        <r>
          <rPr>
            <sz val="9"/>
            <color indexed="81"/>
            <rFont val="Tahoma"/>
            <family val="2"/>
          </rPr>
          <t xml:space="preserve">
SI APLICA, FAVOR DILIGENCIAR EN LA PARTE INFERIOR</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OFICINA DE CALIDAD</author>
  </authors>
  <commentList>
    <comment ref="J20" authorId="0" shapeId="0" xr:uid="{00000000-0006-0000-0500-000001000000}">
      <text>
        <r>
          <rPr>
            <b/>
            <sz val="9"/>
            <color indexed="81"/>
            <rFont val="Tahoma"/>
            <family val="2"/>
          </rPr>
          <t>OFICINA DE CALIDAD:</t>
        </r>
        <r>
          <rPr>
            <sz val="9"/>
            <color indexed="81"/>
            <rFont val="Tahoma"/>
            <family val="2"/>
          </rPr>
          <t xml:space="preserve">
SI APLICA, FAVOR DILIGENCIAR EN LA PARTE INFERIOR</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OFICINA DE CALIDAD</author>
  </authors>
  <commentList>
    <comment ref="J20" authorId="0" shapeId="0" xr:uid="{00000000-0006-0000-0600-000001000000}">
      <text>
        <r>
          <rPr>
            <b/>
            <sz val="9"/>
            <color indexed="81"/>
            <rFont val="Tahoma"/>
            <family val="2"/>
          </rPr>
          <t>OFICINA DE CALIDAD:</t>
        </r>
        <r>
          <rPr>
            <sz val="9"/>
            <color indexed="81"/>
            <rFont val="Tahoma"/>
            <family val="2"/>
          </rPr>
          <t xml:space="preserve">
SI APLICA, FAVOR DILIGENCIAR EN LA PARTE INFERIOR</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OFICINA DE CALIDAD</author>
  </authors>
  <commentList>
    <comment ref="J20" authorId="0" shapeId="0" xr:uid="{CA8BD374-4B95-4B70-8F70-F6747871327F}">
      <text>
        <r>
          <rPr>
            <b/>
            <sz val="9"/>
            <color indexed="81"/>
            <rFont val="Tahoma"/>
            <family val="2"/>
          </rPr>
          <t>OFICINA DE CALIDAD:</t>
        </r>
        <r>
          <rPr>
            <sz val="9"/>
            <color indexed="81"/>
            <rFont val="Tahoma"/>
            <family val="2"/>
          </rPr>
          <t xml:space="preserve">
SI APLICA, FAVOR DILIGENCIAR EN LA PARTE INFERIOR</t>
        </r>
      </text>
    </comment>
  </commentList>
</comments>
</file>

<file path=xl/sharedStrings.xml><?xml version="1.0" encoding="utf-8"?>
<sst xmlns="http://schemas.openxmlformats.org/spreadsheetml/2006/main" count="952" uniqueCount="305">
  <si>
    <t>MACROPROCESO ESTRATÉGICO</t>
  </si>
  <si>
    <t>CÓDIGO: ESGr027</t>
  </si>
  <si>
    <t>PROCESO GESTIÓN SISTEMAS INTEGRADOS - CALIDAD</t>
  </si>
  <si>
    <t>MATRIZ DE MEDICIÓN Y SEGUIMIENTO A LOS PROCESOS DE GESTIÓN</t>
  </si>
  <si>
    <t>FECHA DE ACTUALIZACIÓN:</t>
  </si>
  <si>
    <t>AÑO</t>
  </si>
  <si>
    <t>MES</t>
  </si>
  <si>
    <t>DÍA</t>
  </si>
  <si>
    <t>PROCESO GESTIÓN</t>
  </si>
  <si>
    <t>FRENTES DEL PLAN ESTRATÉGICO</t>
  </si>
  <si>
    <t>OBJETIVO GENERAL DEL PROCESO</t>
  </si>
  <si>
    <t>OBJETIVOS ESPECÍFICOS</t>
  </si>
  <si>
    <t>NOMBRE INDICADOR</t>
  </si>
  <si>
    <t>FÓRMULA</t>
  </si>
  <si>
    <t>TIPO DE INDICADOR</t>
  </si>
  <si>
    <t>META</t>
  </si>
  <si>
    <t>RESPONSABLE DE LA ACTIVIDAD</t>
  </si>
  <si>
    <t>¿QUÉ RECURSOS SE REQUIEREN?</t>
  </si>
  <si>
    <t>FECHA EJECUCIÓN DE ACTIVIDADES</t>
  </si>
  <si>
    <t>EVIDENCIA</t>
  </si>
  <si>
    <t>¿CUÁNDO FINALIZARÁ?</t>
  </si>
  <si>
    <t xml:space="preserve">RESULTADO </t>
  </si>
  <si>
    <t>NIVEL OBTENIDO</t>
  </si>
  <si>
    <t>ACCESO</t>
  </si>
  <si>
    <t>Bienestar Universitario</t>
  </si>
  <si>
    <t>Planear, promover y ejecutar programas que busquen el mejoramiento de la calidad de vida de la comunidad universitaria, contribuyendo al desarrollo humano y a la formación integral, a través de actividades deportivas, culturales, recreativas, de promoción y prevención, así como estrategias que busquen fortalecer la permanencia de los estudiantes que hacen parte de la comunidad.</t>
  </si>
  <si>
    <t>Aumento de la participación en los grupos culturales y deportivos</t>
  </si>
  <si>
    <t>(# de participantes en el semestre actual - # de participantes en el semestre anterior) *100 / # de participantes en el semestre anterior</t>
  </si>
  <si>
    <t>Eficacia</t>
  </si>
  <si>
    <t>Semestral</t>
  </si>
  <si>
    <t>Gestionar capacidad instalada (recurso humano) para la ejecución de las actividades</t>
  </si>
  <si>
    <t>Dirección de Bienestar Universitario</t>
  </si>
  <si>
    <t>Financiero</t>
  </si>
  <si>
    <t>Proyección presupuestal - Contratos</t>
  </si>
  <si>
    <t>MBU-7</t>
  </si>
  <si>
    <t>Contratar a los orientadores</t>
  </si>
  <si>
    <t>Recurso Humano, Información documentada</t>
  </si>
  <si>
    <t>Contratos</t>
  </si>
  <si>
    <t>Divulgar convocatorias por canales de comunicación</t>
  </si>
  <si>
    <t>Dirección de Bienestar Universitario - Comunicaciones</t>
  </si>
  <si>
    <t>Página, micrositio, correo electrónico, redes sociales</t>
  </si>
  <si>
    <t>Piezas gráficas - Correos electrónicos</t>
  </si>
  <si>
    <t>Habilitar los canales de Inscripción participantes</t>
  </si>
  <si>
    <t>Encuesta digital</t>
  </si>
  <si>
    <t>Base de datos alimentada de Forms</t>
  </si>
  <si>
    <t>Llevar a cabo los encuentros formativos</t>
  </si>
  <si>
    <t>Dirección de Bienestar Universitario - Líderes de cultura y deporte - Orientadores culturales y deportivos -Comunidad Universitaria</t>
  </si>
  <si>
    <t>Recurso Humanos - Instalaciones físicas de la Universidad</t>
  </si>
  <si>
    <t>Listas de Asistencias - Informes de Gestión</t>
  </si>
  <si>
    <t>Evaluar mediante el indicador establecido</t>
  </si>
  <si>
    <t>Reporte del indicador - Ficha técnica</t>
  </si>
  <si>
    <t xml:space="preserve">Acompañamiento interdisciplinar (Participantes ASCUN deportivos) </t>
  </si>
  <si>
    <t>(# de personas que recibieron acompañamiento / # total de personas que participan en ASCUN deportivo) *100</t>
  </si>
  <si>
    <t>Solicitar a los orientadores los listados de las personas previstas para participar en ASCUN.</t>
  </si>
  <si>
    <t>Equipo de Bienestar Saludable</t>
  </si>
  <si>
    <t>Base de datos con los listados de los participantes.</t>
  </si>
  <si>
    <t>MBU-8</t>
  </si>
  <si>
    <t>Recurso Humano - Comunidad Universitaria inscrita</t>
  </si>
  <si>
    <t>Registrar los acompañamientos realizados a los participantes ASCUN por los profesionales de Bienestar Saludable</t>
  </si>
  <si>
    <t>Recurso Humano, Instalaciones físicas, insumos para primeros auxilios y actividades de bienestar físico y mental (medición)</t>
  </si>
  <si>
    <t>Registro MBUr108</t>
  </si>
  <si>
    <t>Equipo de Bienestar Saludable / Dirección de Bienestar Universitario</t>
  </si>
  <si>
    <t>Propiciar el bienestar de la comunidad universitaria como factor constitutivo de la vida y la libertad</t>
  </si>
  <si>
    <t>Participación de la Comunidad Universitaria</t>
  </si>
  <si>
    <t># de personas de la comunidad universitaria (estudiantes, docentes y administrativos) que participan en las actividades desarrolladas por Bienestar Universitario * 100 / Total de personas de la comunidad universitaria</t>
  </si>
  <si>
    <t>Acreditación</t>
  </si>
  <si>
    <t>Planear las estrategias y definir los responsables  de las actividades con las cuales se esperan incrementar la participacipon de la Comunidad Universitaria</t>
  </si>
  <si>
    <t>Equipo de trabajo-Dirección de Bienestar Universitario</t>
  </si>
  <si>
    <t>Recurso Humano, Información documentada, Bases de datos de identificación de necesidades</t>
  </si>
  <si>
    <t>Cronograma</t>
  </si>
  <si>
    <t>MBU-9</t>
  </si>
  <si>
    <t>Articular las estrategias planteadas según aplique con entidades externas.</t>
  </si>
  <si>
    <t>Dirección de Bienestar Universitario, Interno, Externos</t>
  </si>
  <si>
    <t>Recursos humanos, instalaciones físicas, equipos ofimáticos</t>
  </si>
  <si>
    <t>Divulgar convocatorias por medio de canales de comunicación</t>
  </si>
  <si>
    <t>Ejecutar las actividades definidas</t>
  </si>
  <si>
    <t>Dirección de Bienestar Universitario - Comunidad Universitaria</t>
  </si>
  <si>
    <t>Listas de Asistencias - Reportes</t>
  </si>
  <si>
    <t xml:space="preserve">Diagonal 18 No. 20-29 Fusagasugá – Cundinamarca
Teléfono (601)  8281483 Línea Gratuita 018000180414
www.ucundinamarca.edu.co   E-mail:  info@ucundinamarca.edu.co
NIT: 890.680.062-2                                                                             </t>
  </si>
  <si>
    <t>Documento controlado por el Sistema de Gestión de la Calidad
Asegúrese que corresponde a la última versión consultando el Portal Institucional</t>
  </si>
  <si>
    <t xml:space="preserve">      REGRESAR</t>
  </si>
  <si>
    <t>PROCESO GESTIÓN SISTEMAS INTEGRADOS</t>
  </si>
  <si>
    <t>VERSIÓN: 7</t>
  </si>
  <si>
    <t>VIGENCIA: 2020-03-31</t>
  </si>
  <si>
    <t>PÁGINA: 1 de 1</t>
  </si>
  <si>
    <t>FICHA DE INDICADOR</t>
  </si>
  <si>
    <t>MACROPROCESO</t>
  </si>
  <si>
    <t>NOMBRE DEL INDICADOR</t>
  </si>
  <si>
    <t>RESPONSABLE DE MEDICIÓN</t>
  </si>
  <si>
    <t>1. COMPORTAMIENTO DE INDICADOR</t>
  </si>
  <si>
    <t xml:space="preserve">CLASIFICACIÓN DE LA MEDICIÓN </t>
  </si>
  <si>
    <t>META ANUAL</t>
  </si>
  <si>
    <t>FORMULA</t>
  </si>
  <si>
    <t>UNIDAD DE MEDIDA</t>
  </si>
  <si>
    <t>TENDENCIA</t>
  </si>
  <si>
    <t>NIVEL DE SEGREGACIÓN *</t>
  </si>
  <si>
    <t>ESCALA</t>
  </si>
  <si>
    <t>Deficiente</t>
  </si>
  <si>
    <t>Aceptable</t>
  </si>
  <si>
    <t>Bueno</t>
  </si>
  <si>
    <t>Excelente</t>
  </si>
  <si>
    <t>ORIGEN DE DATOS</t>
  </si>
  <si>
    <t>FRECUENCIA DE LA MEDICIÓN</t>
  </si>
  <si>
    <t>TRIMESTRAL</t>
  </si>
  <si>
    <t>FRECUENCIA DE RESULTADO</t>
  </si>
  <si>
    <t>ANUAL</t>
  </si>
  <si>
    <t>RESULTADOS</t>
  </si>
  <si>
    <t>ANÁLISIS DE DATOS
Los datos indican un crecimiento en los acompañamientos entre el primer trimestre y 
el segundo trimestre de mas del 100%, por la contratación del personal de la oficina
En el tercer trimestre se muestra un decrecimiento con respecto al periodo anterior
por las vacaciones a mitad de año, las personas se reintegraron entre julio y agosto.</t>
  </si>
  <si>
    <t>ACCIÓN FORMULADA
Reformular la meta para el próximo año dependiendo de los recursos asignados.</t>
  </si>
  <si>
    <t xml:space="preserve">RESPONSABLE </t>
  </si>
  <si>
    <t>PERIODO DE EVALUACIÓN</t>
  </si>
  <si>
    <t xml:space="preserve">VALOR </t>
  </si>
  <si>
    <t>META PONDERADA</t>
  </si>
  <si>
    <t>UNIDAD SEGREGADA (Ej. Facultad, Programa Académico, Área)</t>
  </si>
  <si>
    <t>RESULTADO</t>
  </si>
  <si>
    <t>ANALISIS DE DATOS SEGREGADO</t>
  </si>
  <si>
    <t>Estratégico</t>
  </si>
  <si>
    <t>Misional</t>
  </si>
  <si>
    <t>Eficiencia</t>
  </si>
  <si>
    <t>Apoyo</t>
  </si>
  <si>
    <t>Seguimiento, Medición, Análisis y Evaluación</t>
  </si>
  <si>
    <t>Positiva</t>
  </si>
  <si>
    <t>Direccionamiento Estratégico</t>
  </si>
  <si>
    <t>Negativa</t>
  </si>
  <si>
    <t>Planeación Institucional</t>
  </si>
  <si>
    <t>Por Unidad Regional</t>
  </si>
  <si>
    <t>Proyectos Especiales y Relaciones Interinstitucionales</t>
  </si>
  <si>
    <t>Por Facultad</t>
  </si>
  <si>
    <t>Sistemas Integrados</t>
  </si>
  <si>
    <t>Por Programa Académico</t>
  </si>
  <si>
    <t>Autoevaluación y Acreditación</t>
  </si>
  <si>
    <t>Por área</t>
  </si>
  <si>
    <t>Comunicaciones</t>
  </si>
  <si>
    <t>Por Laboratorio</t>
  </si>
  <si>
    <t>Formación y Aprendizaje</t>
  </si>
  <si>
    <t>Otros</t>
  </si>
  <si>
    <t>Ciencia, Tecnología e Innovación</t>
  </si>
  <si>
    <t>No Aplica</t>
  </si>
  <si>
    <t>Interacción Social Universitaria</t>
  </si>
  <si>
    <t>Admisiones y Registro</t>
  </si>
  <si>
    <t>Graduados</t>
  </si>
  <si>
    <t>Dialogando con el Mundo</t>
  </si>
  <si>
    <t>Talento Humano</t>
  </si>
  <si>
    <t>Jurídica</t>
  </si>
  <si>
    <t>Financiera</t>
  </si>
  <si>
    <t>Sistemas y Tecnología</t>
  </si>
  <si>
    <t>Bienes y Servicios</t>
  </si>
  <si>
    <t>Documental</t>
  </si>
  <si>
    <t>Apoyo Académico</t>
  </si>
  <si>
    <t>Control Interno</t>
  </si>
  <si>
    <t>Control Disciplinario</t>
  </si>
  <si>
    <t>Servicio de Atención al Ciudadano</t>
  </si>
  <si>
    <t>CLASIFICACIÓN DE LA MEDICIÓN</t>
  </si>
  <si>
    <t>NUMERADOR</t>
  </si>
  <si>
    <t>DENOMINADOR</t>
  </si>
  <si>
    <t>ORIGEN DE DATOS NUMERADOR</t>
  </si>
  <si>
    <t>ORIGEN DE DATOS DENOMINADOR</t>
  </si>
  <si>
    <t>ANÁLISIS DE DATOS</t>
  </si>
  <si>
    <t>ACCIÓN FORMULADA</t>
  </si>
  <si>
    <t>Director de Bienestar Universitario</t>
  </si>
  <si>
    <t>(# de participantes en el semestre actual - # de participantes en el semestre anterior) *100</t>
  </si>
  <si>
    <t>Porcentual</t>
  </si>
  <si>
    <t># de participantes en el semestre anterior</t>
  </si>
  <si>
    <t>0 - 3,9%</t>
  </si>
  <si>
    <t>4.0% - 4.9%</t>
  </si>
  <si>
    <t>5% - 5,9%</t>
  </si>
  <si>
    <t>6% - 100%</t>
  </si>
  <si>
    <t>Reporte de asistencia en las actividades de Bienestar generado por la plataforma institucional</t>
  </si>
  <si>
    <t>SEMESTRAL</t>
  </si>
  <si>
    <t xml:space="preserve">JUNIO </t>
  </si>
  <si>
    <t>DICIEMBRE</t>
  </si>
  <si>
    <t>ANÁLISIS DE DATOS SEGREGADO</t>
  </si>
  <si>
    <t>Creador de oportunidades</t>
  </si>
  <si>
    <t>Gestor del conocimiento y el aprendizaje</t>
  </si>
  <si>
    <t>Administrativos</t>
  </si>
  <si>
    <t>PÁGINA: 3 de 5</t>
  </si>
  <si>
    <t># de personas que recibieron acompañamiento</t>
  </si>
  <si>
    <t># total de personas que participan en ASCUN deportivo * 100</t>
  </si>
  <si>
    <t>0 - 54,9%</t>
  </si>
  <si>
    <t>55% - 64,9%</t>
  </si>
  <si>
    <t>65% - 74,9%</t>
  </si>
  <si>
    <t>75% - 100%</t>
  </si>
  <si>
    <t>Formato MBUr108</t>
  </si>
  <si>
    <t>PÁGINA: 4 de 5</t>
  </si>
  <si>
    <t># de personas de la comunidad universitaria (estudiantes, docentes y administrativos) que participan en las actividades desarrolladas por Bienestar Universitario * 100</t>
  </si>
  <si>
    <t>Total de personas de la comunidad universitaria</t>
  </si>
  <si>
    <t>Satisfacción de la Orientación Vocacional</t>
  </si>
  <si>
    <t># de encuestas con resultado de efectividad en Bueno y Excelente</t>
  </si>
  <si>
    <t>Total de encuestas realizadas*100</t>
  </si>
  <si>
    <t>0% - 30,9%</t>
  </si>
  <si>
    <t>31% - 49,9%</t>
  </si>
  <si>
    <t>50% - 69,9%</t>
  </si>
  <si>
    <t>70% - 100%</t>
  </si>
  <si>
    <t>Base de datos encuesta Forms - Ruta de Orientación Vocacional</t>
  </si>
  <si>
    <t>Taller de orientación vocacional para los estudiantes</t>
  </si>
  <si>
    <t>Feria de Servicios</t>
  </si>
  <si>
    <t>Taller de padres o redes de apoyo</t>
  </si>
  <si>
    <t>CONTROL DE ACTUALIZACIONES</t>
  </si>
  <si>
    <t>FECHA</t>
  </si>
  <si>
    <t>DESCRIPCIÓN DE LA ACTUALIZACIÓN</t>
  </si>
  <si>
    <t>RESPONSABLE</t>
  </si>
  <si>
    <t>CARGO</t>
  </si>
  <si>
    <r>
      <rPr>
        <b/>
        <sz val="11"/>
        <color theme="1"/>
        <rFont val="Arial"/>
        <family val="2"/>
      </rPr>
      <t>MBU</t>
    </r>
    <r>
      <rPr>
        <sz val="11"/>
        <color theme="1"/>
        <rFont val="Arial"/>
        <family val="2"/>
      </rPr>
      <t xml:space="preserve">
Se agrega un nuevo indicador para Acreditación "Participación de la Comunidad Universitaria" </t>
    </r>
  </si>
  <si>
    <t>María Margarita Moya González</t>
  </si>
  <si>
    <t>Directora de Bienestar Universitario</t>
  </si>
  <si>
    <t>Se reestructura el indicador MBU-9 toda vez que la forma en que se contemplaba la medición estaba generando duplicidad con el reporte de las metas del plan de desarrollo de conformidad con la estrategia No 30 y No 31 del frente 4.</t>
  </si>
  <si>
    <r>
      <t xml:space="preserve">MBU-7 Aumento de la participación en los grupos culturales y deportivos: </t>
    </r>
    <r>
      <rPr>
        <sz val="11"/>
        <color theme="1"/>
        <rFont val="Arial"/>
        <family val="2"/>
      </rPr>
      <t xml:space="preserve">Se mantiene la meta en un 6% teniendo en cuenta que la medición no es un crecimiento estático sobre línea base inicial, sino es un incremento al resultado del periodo inmediatamente anterior. 
Se ajusta el valor de "Origen de datos del numerador y denominador", de la siguiente manera: "Formato MBUr061 (Reporte de actividades de bienestar)" a Reporte de asistencia en las actividades de Bienestar generado por la plataforma institucional.
Para la medición del segundo semestre se revisará en agosto y estará sujeto al comportamiento del primero y se determinará si es pertinente un ajuste a la meta.
</t>
    </r>
    <r>
      <rPr>
        <b/>
        <sz val="11"/>
        <color theme="1"/>
        <rFont val="Arial"/>
        <family val="2"/>
      </rPr>
      <t>M</t>
    </r>
    <r>
      <rPr>
        <b/>
        <sz val="11"/>
        <rFont val="Arial"/>
        <family val="2"/>
      </rPr>
      <t xml:space="preserve">BU-8 Acompañamiento interdisciplinar (Participantes ASCUN deportivos): </t>
    </r>
    <r>
      <rPr>
        <sz val="11"/>
        <rFont val="Arial"/>
        <family val="2"/>
      </rPr>
      <t xml:space="preserve">Se reactiva el indicador; adicional, se ajusta la medición y el nombre de la siguiente manera: Mejoramiento de la calidad de vida a </t>
    </r>
    <r>
      <rPr>
        <i/>
        <sz val="11"/>
        <rFont val="Arial"/>
        <family val="2"/>
      </rPr>
      <t>Acompañamiento interdisciplinar (Participantes ASCUN deportivos). S</t>
    </r>
    <r>
      <rPr>
        <sz val="11"/>
        <rFont val="Arial"/>
        <family val="2"/>
      </rPr>
      <t>e ajusta el valor de "Origen de datos del numerador y denominador", el cual se alimenta de los resultados obtenidos del formato MBUr108 y no del MBUr110 y MBUr109.
La fórmula se ajusta de la siguiente manera: (# de personas que recibieron acompañamiento / # total de personas que participan en ASCUN deportivo) * 100</t>
    </r>
    <r>
      <rPr>
        <sz val="11"/>
        <color theme="1"/>
        <rFont val="Arial"/>
        <family val="2"/>
      </rPr>
      <t xml:space="preserve">
</t>
    </r>
    <r>
      <rPr>
        <b/>
        <sz val="11"/>
        <color theme="1"/>
        <rFont val="Arial"/>
        <family val="2"/>
      </rPr>
      <t xml:space="preserve">MBU-9 Participación de la Comunidad Universitaria: </t>
    </r>
    <r>
      <rPr>
        <sz val="11"/>
        <color theme="1"/>
        <rFont val="Arial"/>
        <family val="2"/>
      </rPr>
      <t xml:space="preserve">Se mantiene la meta en un 50% debido a que el comportamiento de incremento en el periodo anterior si dio por el regreso a la presencialidad. Para el segundo semestre se evaluará si es pertinente incrementar el porcentaje de la meta, esto con base a los resultados arrojados en el primer semestre.
Se ajusta el valor de "Origen de datos del numerador y denominador", de la siguiente manera: "Formato MBUr061 (Reporte de actividades de bienestar)" a Reporte de asistencia en las actividades de Bienestar generado por la plataforma institucional.
</t>
    </r>
    <r>
      <rPr>
        <b/>
        <sz val="11"/>
        <color theme="1"/>
        <rFont val="Arial"/>
        <family val="2"/>
      </rPr>
      <t/>
    </r>
  </si>
  <si>
    <t>Se incorpora Planificación de Actividades para cada Objetivo Específico</t>
  </si>
  <si>
    <t>Diana Milena Rey Gutiérrez</t>
  </si>
  <si>
    <t>Directora de Bienestar Universitario F.A</t>
  </si>
  <si>
    <r>
      <rPr>
        <b/>
        <sz val="11"/>
        <color theme="1"/>
        <rFont val="Arial"/>
        <family val="2"/>
      </rPr>
      <t>MBU-7 Aumento de la participación en los grupos culturales y deportivos:</t>
    </r>
    <r>
      <rPr>
        <sz val="11"/>
        <color theme="1"/>
        <rFont val="Arial"/>
        <family val="2"/>
      </rPr>
      <t xml:space="preserve"> Se mantiene la meta en un 6% teniendo en cuenta que la medición no es un crecimiento estático sobre línea base inicial, sino es un incremento al resultado del periodo inmediatamente anterior. 
Para la medición del segundo semestre se revisará en agosto y estará sujeto al comportamiento del primero y se determinará si es pertinente un ajuste a la meta.
</t>
    </r>
    <r>
      <rPr>
        <b/>
        <sz val="11"/>
        <color theme="1"/>
        <rFont val="Arial"/>
        <family val="2"/>
      </rPr>
      <t>MBU-8 Acompañamiento interdisciplinar (Participantes ASCUN deportivos):</t>
    </r>
    <r>
      <rPr>
        <sz val="11"/>
        <color theme="1"/>
        <rFont val="Arial"/>
        <family val="2"/>
      </rPr>
      <t xml:space="preserve"> Se mantiene la meta en un 70%. 
</t>
    </r>
    <r>
      <rPr>
        <b/>
        <sz val="11"/>
        <color theme="1"/>
        <rFont val="Arial"/>
        <family val="2"/>
      </rPr>
      <t>MBU-9 Participación de la Comunidad Universitaria:</t>
    </r>
    <r>
      <rPr>
        <sz val="11"/>
        <color theme="1"/>
        <rFont val="Arial"/>
        <family val="2"/>
      </rPr>
      <t xml:space="preserve"> Se incrementa la meta a un 70%.
Adicional, se ajusta en la hoja "MATRIZ DE INDICADORES" las vigencias a los objetivos específicos y al  plan de actividades.</t>
    </r>
  </si>
  <si>
    <r>
      <rPr>
        <b/>
        <sz val="11"/>
        <color theme="1"/>
        <rFont val="Arial"/>
        <family val="2"/>
      </rPr>
      <t>MBU-7 Aumento de la participación en los grupos culturales y deportivos:</t>
    </r>
    <r>
      <rPr>
        <sz val="11"/>
        <color theme="1"/>
        <rFont val="Arial"/>
        <family val="2"/>
      </rPr>
      <t xml:space="preserve"> Se mantiene la meta en un 6% teniendo en cuenta que la medición no es un crecimiento estático sobre línea base inicial, sino es un incremento al resultado del periodo inmediatamente anterior. 
</t>
    </r>
    <r>
      <rPr>
        <b/>
        <sz val="11"/>
        <color theme="1"/>
        <rFont val="Arial"/>
        <family val="2"/>
      </rPr>
      <t>MBU-8 Acompañamiento interdisciplinar (Participantes ASCUN deportivos):</t>
    </r>
    <r>
      <rPr>
        <sz val="11"/>
        <color theme="1"/>
        <rFont val="Arial"/>
        <family val="2"/>
      </rPr>
      <t xml:space="preserve"> Se incrementa la meta de un 70% a 75%
</t>
    </r>
    <r>
      <rPr>
        <b/>
        <sz val="11"/>
        <color theme="1"/>
        <rFont val="Arial"/>
        <family val="2"/>
      </rPr>
      <t>MBU-9 Participación de la Comunidad Universitaria:</t>
    </r>
    <r>
      <rPr>
        <sz val="11"/>
        <color theme="1"/>
        <rFont val="Arial"/>
        <family val="2"/>
      </rPr>
      <t xml:space="preserve"> Se incrementa la meta de un 70% a 75%.
Adicional, se ajusta en la hoja "MATRIZ DE INDICADORES" las vigencias a los objetivos específicos y al  plan de actividades; así mismo, se actualizan algunas actividades conforme al qué hacer establecido en cada indicador.</t>
    </r>
  </si>
  <si>
    <t>MENSUAL</t>
  </si>
  <si>
    <t>NÚMERO</t>
  </si>
  <si>
    <t>PORCENTAJE</t>
  </si>
  <si>
    <t>Definir jornadas para los acompañamientos conforme a los listados remitidos por los orientadores.</t>
  </si>
  <si>
    <t xml:space="preserve">Programación jornadas </t>
  </si>
  <si>
    <t>Oficios, correos o soportes de articulación</t>
  </si>
  <si>
    <t>Participación en estrategias de sensibilización para la prevención de cualquier tipo de discriminación, violencia sexual y/o basada en género.</t>
  </si>
  <si>
    <t xml:space="preserve">Dirección de Bienestar Universitario - Equidad y Diversidad </t>
  </si>
  <si>
    <t># de personas de la comunidad universitaria (estudiantes, gestores y administrativos) que participan en las estrategias de  sensibilización para la prevención de cualquier tipo de discriminación, violencia sexual y/o basada en género * 100</t>
  </si>
  <si>
    <t>Total de personas de la comunidad Universitaria (estudiantes, gestores y administrativos)</t>
  </si>
  <si>
    <t>0%-14,9%</t>
  </si>
  <si>
    <t>15%-24,9%</t>
  </si>
  <si>
    <t>25%-39,9%</t>
  </si>
  <si>
    <t>&gt;=40%</t>
  </si>
  <si>
    <t xml:space="preserve">Reporte de asistencia virtual de la plataforma y/o aplicativo institucional </t>
  </si>
  <si>
    <t>Reporte del número de estudiantes matriculados, gestores y administrativos con vinculo laboral vigente</t>
  </si>
  <si>
    <t>Creadores de oportunidades</t>
  </si>
  <si>
    <t>Gestores del conocimiento y el aprendizaje</t>
  </si>
  <si>
    <t>Bienestar Universitario - Equidad y Diversidad</t>
  </si>
  <si>
    <t># de personas de la comunidad universitaria (estudiantes, gestores y administrativos) que participan en las estrategias de  sensibilización para la prevención de cualquier tipo de discriminación, violencia sexual y/o basada en género * 100 / Total de personas de la comunidad Universitaria (estudiantes, gestores y administrativos)</t>
  </si>
  <si>
    <t>Elaborar el plan de implementación para el desarrollon de las estrategias de sensibilización en cuanto a la prevención de cualquier tipo de discriminación, violencia sexual y/o basada en género.</t>
  </si>
  <si>
    <t>Equipo de trabajo Equidad y Diversidad</t>
  </si>
  <si>
    <t>Plan de implementación</t>
  </si>
  <si>
    <t>MBU-10</t>
  </si>
  <si>
    <t>Divulgar convocatorias por medio de canales de comunicación institucionales</t>
  </si>
  <si>
    <t>Página, micrositio, correo institucional, redes institucionales</t>
  </si>
  <si>
    <t>Piezas gráficas -  correos institucionales - Publicaciones</t>
  </si>
  <si>
    <t>Establecer las estrategias planteadas con entes o profesionales externos, según aplique</t>
  </si>
  <si>
    <t>Recursos Humanos, recursos tecnológicos</t>
  </si>
  <si>
    <t>Oficios, correos, o invitaciones</t>
  </si>
  <si>
    <t>Ejecutar las estrategias planteadas para la sensibilización frente a la prevención de cualquier tipo de discriminación, violencia sexual y/o basada en género.</t>
  </si>
  <si>
    <t>Recurso Humano, instalaciones físicas, recurso financiero, recursos tecnológicos</t>
  </si>
  <si>
    <t>Registros de asistencia.
Piezas gráficas
Publicaciones en redes sociales o Web de la Universidad</t>
  </si>
  <si>
    <t>Evaluar mediante el indicador y tomar las medidas de mejora continua.</t>
  </si>
  <si>
    <t>Dirección de Bienestar Universitario - Equidad y Diversidad</t>
  </si>
  <si>
    <r>
      <t xml:space="preserve">Se socializa y aprueba la matriz, en la cual se identifica un indicador denominado MBU-10 "Participación en estrategias de sensibilización para la prevención de cualquier tipo de discriminación, violencia sexual y/o basada en género", con la formula </t>
    </r>
    <r>
      <rPr>
        <b/>
        <sz val="11"/>
        <color theme="1"/>
        <rFont val="Arial"/>
        <family val="2"/>
      </rPr>
      <t># de personas de la comunidad universitaria (estudiantes, gestores y administrativos) que participan en las estrategias de  sensibilización para la prevención de cualquier tipo de discriminación, violencia sexual y/o basada en género * 100 / Total de personas de la comunidad Universitaria (estudiantes, gestores y administrativos)</t>
    </r>
    <r>
      <rPr>
        <sz val="11"/>
        <color theme="1"/>
        <rFont val="Arial"/>
        <family val="2"/>
      </rPr>
      <t xml:space="preserve"> y una frecuencia de medición semestral.
En el 2024-2 se realiza la medición del indicador, lo que permite tener una linea base para establecer la meta para el 2025, la cual se define en alcanzar una participación mínima del 40% de la comunidad universitaria.</t>
    </r>
  </si>
  <si>
    <t>Acompañamiento interdisciplinar (Participantes ASCUN deportivos)</t>
  </si>
  <si>
    <t>Se legitima como una organización social del conocimiento y el aprendizaje que se compromete con el pensamiento basado en riesgos y el mejoramiento continuo mediante buenas prácticas administrativas y académicas en búsqueda de la acreditación de programas y la acreditación institucional.</t>
  </si>
  <si>
    <t>enero/julio 2026</t>
  </si>
  <si>
    <t>febrero / agosto 2026</t>
  </si>
  <si>
    <t>febrero - noviembre 2026</t>
  </si>
  <si>
    <t>junio / diciembre 2026</t>
  </si>
  <si>
    <t>marzo / septiembre 2026</t>
  </si>
  <si>
    <t>marzo-junio / septiembre-noviembre 2026</t>
  </si>
  <si>
    <t>Febrero 2026 y Agosto 2026</t>
  </si>
  <si>
    <t>Junio / Diciembre 2026</t>
  </si>
  <si>
    <t>MATRIZ Y FICHA DE MEDICIÓN DE INDICADORES Y SEGUIMIENTO A LOS PROCESOS DE GESTIÓN</t>
  </si>
  <si>
    <t>ALINEACIÓN DE LOS INDICADORES CON LOS DOCUMENTOS ESTRATÉGICOS Y LOS OBJETIVOS DE LOS SISTEMAS DE GESTIÓN</t>
  </si>
  <si>
    <t>LINEAMIENTOS DE LA POLÍTICA DEL SISTEMA DE GESTIÓN</t>
  </si>
  <si>
    <t>OBJETIVOS  DEL SISTEMA DE GESTIÓN</t>
  </si>
  <si>
    <t>FRECUENCIA MEDICIÓN</t>
  </si>
  <si>
    <t>ACTIVIDAD(ES) A DESARROLLAR</t>
  </si>
  <si>
    <t>CALIDAD</t>
  </si>
  <si>
    <t xml:space="preserve">AMBIENTAL </t>
  </si>
  <si>
    <t xml:space="preserve">SEGURIDAD Y SALUD EN EL TRABAJO </t>
  </si>
  <si>
    <t>SEGURIDAD DE LA INFORMACIÓN</t>
  </si>
  <si>
    <t xml:space="preserve">ANTISOBORNO </t>
  </si>
  <si>
    <t>VERSIÓN: 10</t>
  </si>
  <si>
    <t>VIGENCIA: 2026-02-26</t>
  </si>
  <si>
    <r>
      <rPr>
        <b/>
        <sz val="9"/>
        <rFont val="Arial"/>
        <family val="2"/>
      </rPr>
      <t>II SEMESTRE:</t>
    </r>
    <r>
      <rPr>
        <sz val="9"/>
        <rFont val="Arial"/>
        <family val="2"/>
      </rPr>
      <t xml:space="preserve"> </t>
    </r>
  </si>
  <si>
    <r>
      <rPr>
        <b/>
        <sz val="9"/>
        <rFont val="Arial"/>
        <family val="2"/>
      </rPr>
      <t>II SEMESTRE</t>
    </r>
    <r>
      <rPr>
        <sz val="9"/>
        <rFont val="Arial"/>
        <family val="2"/>
      </rPr>
      <t xml:space="preserve">: </t>
    </r>
  </si>
  <si>
    <t>II SEMESTRE:</t>
  </si>
  <si>
    <t>PÁGINA: 5 de 6</t>
  </si>
  <si>
    <t>PÁGINA: 6 de 6</t>
  </si>
  <si>
    <t>PÁGINA: 1 de 6</t>
  </si>
  <si>
    <t>PÁGINA: 2 de 6</t>
  </si>
  <si>
    <t xml:space="preserve">II SEMESTRE: </t>
  </si>
  <si>
    <r>
      <t xml:space="preserve">Se actualizan los frentes estratégicos en coherencia con el Plan de Acción del proceso y la nueva vigencia del Plan de Desarrollo. Asimismo, se armoniza la correlación del Frente Estratégico con el objetivo de Calidad, dado que el indicador de gestión, por su naturaleza, aporta directamente al logro de este, según corresponda.
Y para cada indicador se relacionan los siguientes ajustes:
</t>
    </r>
    <r>
      <rPr>
        <b/>
        <sz val="11"/>
        <color theme="1"/>
        <rFont val="Arial"/>
        <family val="2"/>
      </rPr>
      <t>* MBU-7 Aumento de la participación en los grupos culturales y deportivos:</t>
    </r>
    <r>
      <rPr>
        <sz val="11"/>
        <color theme="1"/>
        <rFont val="Arial"/>
        <family val="2"/>
      </rPr>
      <t xml:space="preserve"> Se mantiene la meta en un 6% teniendo en cuenta que la medición no es un crecimiento estático sobre línea base inicial, sino es un incremento al resultado del periodo inmediatamente anterior. 
</t>
    </r>
    <r>
      <rPr>
        <b/>
        <sz val="11"/>
        <color theme="1"/>
        <rFont val="Arial"/>
        <family val="2"/>
      </rPr>
      <t>* MBU-8 Acompañamiento interdisciplinar (Participantes ASCUN deportivos):</t>
    </r>
    <r>
      <rPr>
        <sz val="11"/>
        <color theme="1"/>
        <rFont val="Arial"/>
        <family val="2"/>
      </rPr>
      <t xml:space="preserve"> Se mantiene la meta en un 75%.
</t>
    </r>
    <r>
      <rPr>
        <b/>
        <sz val="11"/>
        <color theme="1"/>
        <rFont val="Arial"/>
        <family val="2"/>
      </rPr>
      <t>* MBU-9 Participación de la Comunidad Universitaria:</t>
    </r>
    <r>
      <rPr>
        <sz val="11"/>
        <color theme="1"/>
        <rFont val="Arial"/>
        <family val="2"/>
      </rPr>
      <t xml:space="preserve"> Se mantiene la meta en un 75%.
</t>
    </r>
    <r>
      <rPr>
        <b/>
        <sz val="11"/>
        <color theme="1"/>
        <rFont val="Arial"/>
        <family val="2"/>
      </rPr>
      <t>* MBU-10 Participación en estrategias de sensibilización para la prevención de cualquier tipo de discriminación, violencia sexual y/o basada en género:</t>
    </r>
    <r>
      <rPr>
        <sz val="11"/>
        <color theme="1"/>
        <rFont val="Arial"/>
        <family val="2"/>
      </rPr>
      <t xml:space="preserve"> Se mantiene la meta en un 40%.
Adicional, se ajusta en la hoja "MATRIZ DE INDICADORES" las vigencias a los objetivos específicos y al  plan de actividades.</t>
    </r>
  </si>
  <si>
    <t>Frente Estratégico 3: Bienestar constitutivo de la vida y la libertad, expresión de éxito académico, aseguramiento del aprendizaje.</t>
  </si>
  <si>
    <t>Primer Semestre 2026</t>
  </si>
  <si>
    <r>
      <rPr>
        <b/>
        <sz val="10"/>
        <rFont val="Arial"/>
        <family val="2"/>
      </rPr>
      <t>I SEMESTRE</t>
    </r>
    <r>
      <rPr>
        <sz val="10"/>
        <rFont val="Arial"/>
        <family val="2"/>
      </rPr>
      <t xml:space="preserve">
Con el propósito de mantener y fortalecer el comportamiento favorable del indicador, se continuará implementando estrategias de divulgación de la oferta cultural y deportiva mediante canales institucionales digitales y presenciales, así como acciones que favorezcan una mayor visibilidad de las experiencias formativas.</t>
    </r>
  </si>
  <si>
    <r>
      <t xml:space="preserve">I SEMESTRE: </t>
    </r>
    <r>
      <rPr>
        <sz val="9"/>
        <rFont val="Arial"/>
        <family val="2"/>
      </rPr>
      <t>Los estudiantes representan el mayor nivel de participación en los grupos culturales y deportivos, con un total de 3.302 participantes (91,26 %), consolidándose como el estamento con mayor vinculación a las experiencias formativas ofertadas por Bienestar Universitario. Este comportamiento evidencia que la oferta cultural y deportiva continúa siendo un escenario relevante para promover la formación para la vida, el aprovechamiento del tiempo libre y el fortalecimiento de habilidades personales y sociales.</t>
    </r>
  </si>
  <si>
    <r>
      <rPr>
        <b/>
        <sz val="9"/>
        <rFont val="Arial"/>
        <family val="2"/>
      </rPr>
      <t>I SEMESTRE:</t>
    </r>
    <r>
      <rPr>
        <sz val="9"/>
        <rFont val="Arial"/>
        <family val="2"/>
      </rPr>
      <t xml:space="preserve"> La participación de los docentes alcanzó 81 personas (2,24 %), reflejando una vinculación al desarrollo de las actividades culturales y deportivas. Aunque su participación es menor en comparación con otros estamentos, el resultado evidencia la importancia de continuar fortaleciendo estrategias que favorezcan su acceso a estas experiencias, considerando las particularidades de su ejercicio académico y la disponibilidad de tiempo para participar en actividades complementarias.</t>
    </r>
  </si>
  <si>
    <r>
      <rPr>
        <b/>
        <sz val="9"/>
        <rFont val="Arial"/>
        <family val="2"/>
      </rPr>
      <t>I SEMESTRE:</t>
    </r>
    <r>
      <rPr>
        <sz val="9"/>
        <rFont val="Arial"/>
        <family val="2"/>
      </rPr>
      <t xml:space="preserve"> La participación de los graduados fue de 35 personas (0,97 %), siendo el estamento con menor representación en el indicador. Este comportamiento evidencia oportunidades para fortalecer los mecanismos de divulgación y vinculación dirigidos a esta población, mediante estrategias que respondan a sus condiciones de disponibilidad y faciliten su participación en las experiencias culturales y deportivas, promoviendo así el fortalecimiento de su vínculo con la institución.</t>
    </r>
  </si>
  <si>
    <r>
      <rPr>
        <b/>
        <sz val="9"/>
        <rFont val="Arial"/>
        <family val="2"/>
      </rPr>
      <t>I SEMESTRE:</t>
    </r>
    <r>
      <rPr>
        <sz val="9"/>
        <rFont val="Arial"/>
        <family val="2"/>
      </rPr>
      <t xml:space="preserve"> El personal administrativo registró 200 participantes (5,53%), constituyéndose en el segundo estamento con mayor participación dentro del indicador. Este resultado evidencia una apropiación de los espacios promovidos por Bienestar Universitario y refleja el interés de este grupo por participar en actividades orientadas al bienestar físico, cultural y social. Se identifica la oportunidad de mantener acciones que favorezcan su participación, mediante una programación articulada con las dinámicas propias de la jornada laboral.</t>
    </r>
  </si>
  <si>
    <r>
      <rPr>
        <b/>
        <sz val="10"/>
        <rFont val="Arial"/>
        <family val="2"/>
      </rPr>
      <t>I SEMESTRE</t>
    </r>
    <r>
      <rPr>
        <sz val="10"/>
        <rFont val="Arial"/>
        <family val="2"/>
      </rPr>
      <t xml:space="preserve">
Durante el IPA 2026, 239 deportistas participaron en las competencias de ASCUN Deporte, de los cuales 235 recibieron acompañamiento interdisciplinar por parte de Bienestar Universitario, alcanzando una cobertura del 98,3 %. Este resultado supera la meta establecida del 75 %, evidenciando un comportamiento favorable del indicador.
El resultado refleja una alta cobertura en el acompañamiento interdisciplinar a los deportistas, lo que contribuye al fortalecimiento de las acciones orientadas al cuidado integral de la salud, la prevención de lesiones y el seguimiento a las condiciones físicas de los participantes durante su proceso deportivo.</t>
    </r>
  </si>
  <si>
    <r>
      <rPr>
        <b/>
        <sz val="10"/>
        <rFont val="Arial"/>
        <family val="2"/>
      </rPr>
      <t>I SEMESTRE</t>
    </r>
    <r>
      <rPr>
        <sz val="10"/>
        <rFont val="Arial"/>
        <family val="2"/>
      </rPr>
      <t xml:space="preserve">
Mantener la articulación entre los orientadores deportivos, el equipo interdisciplinario de Bienestar Universitario y los participantes de ASCUN Deporte, garantizando la continuidad del acompañamiento en los componentes de salud física y osteomuscular. Así mismo, fortalecer el seguimiento a los deportistas durante las diferentes etapas de preparación y competencia, con el propósito de conservar los niveles de cobertura alcanzados, promover el autocuidado y contribuir al bienestar integral y al desempeño deportivo de los participantes.</t>
    </r>
  </si>
  <si>
    <r>
      <rPr>
        <b/>
        <sz val="10"/>
        <rFont val="Arial"/>
        <family val="2"/>
      </rPr>
      <t>I SEMESTRE</t>
    </r>
    <r>
      <rPr>
        <sz val="10"/>
        <rFont val="Arial"/>
        <family val="2"/>
      </rPr>
      <t xml:space="preserve">
Para el primer periodo academico 2026, se registra la participación de 13.787 integrantes de la comunidad universitaria en las estrategias desarrolladas por Bienestar Universitario, de una población total de 15.108 personas, alcanzando una cobertura del 91.3 %, superando la meta establecida del 75% y ubicando el indicador en un nivel de cumplimiento Excelente.
La participación estuvo conformada por 12.408 estudiantes, 729 docentes y 650 administrativos, lo que refleja el alcance de las estrategias implementadas y la capacidad de Bienestar Universitario para convocar a los diferentes grupos poblacionales mediante experiencias orientadas al desarrollo humano y la formación para la vida. No obstante, se resalta la importancia de continuar fortaleciendo las acciones de promoción y seguimiento a la participación, con el propósito de incrementar la cobertura y favorecer una mayor vinculación de la comunidad universitaria a las actividades y servicios institucionales.</t>
    </r>
  </si>
  <si>
    <r>
      <rPr>
        <b/>
        <sz val="10"/>
        <rFont val="Arial"/>
        <family val="2"/>
      </rPr>
      <t>I SEMESTRE</t>
    </r>
    <r>
      <rPr>
        <sz val="10"/>
        <rFont val="Arial"/>
        <family val="2"/>
      </rPr>
      <t xml:space="preserve">
Continuar fortaleciendo las estrategias de promoción y participación de la comunidad universitaria mediante la diversificación de la oferta de experiencias de bienestar, la implementación de mecanismos de difusión a través de los canales institucionales y la programación de actividades que respondan a las necesidades y características de los diferentes estamentos. Así mismo, realizar seguimiento periódico a los niveles de participación para identificar oportunidades de mejora, fortalecer las acciones de convocatoria y mantener una cobertura superior a la meta establecida, en el marco de la mejora continua de los servicios de Bienestar Universitario.</t>
    </r>
  </si>
  <si>
    <r>
      <rPr>
        <b/>
        <sz val="9"/>
        <rFont val="Arial"/>
        <family val="2"/>
      </rPr>
      <t>I SEMESTRE</t>
    </r>
    <r>
      <rPr>
        <sz val="9"/>
        <rFont val="Arial"/>
        <family val="2"/>
      </rPr>
      <t>: La población estudiantil registró una participación de 12.408 personas, equivalente al 93,4 % del total de estudiantes matriculados (13291) y al 82% del total de participantes de la comunidad universitaria. Este resultado evidencia una alta vinculación de este estamento a las estrategias de Bienestar Universitario, reflejando el alcance de la oferta institucional y su contribución al desarrollo de experiencias orientadas al bienestar y la formación de los estudiantes.</t>
    </r>
  </si>
  <si>
    <r>
      <rPr>
        <b/>
        <sz val="9"/>
        <rFont val="Arial"/>
        <family val="2"/>
      </rPr>
      <t>I SEMESTRE</t>
    </r>
    <r>
      <rPr>
        <sz val="9"/>
        <rFont val="Arial"/>
        <family val="2"/>
      </rPr>
      <t>: Los docentes alcanzaron una participación de 729 personas, correspondiente al 83,4 % del total de gestores vinculados (874). Así mismo, la participación representa el 4,82% del total de los participantes de la comunidad universitaria. 
Este comportamiento evidencia una participación favorable en las estrategias de bienestar desarrolladas por la institución, lo que refleja el interés de este grupo por vincularse a las actividades promovidas.</t>
    </r>
  </si>
  <si>
    <r>
      <rPr>
        <b/>
        <sz val="9"/>
        <rFont val="Arial"/>
        <family val="2"/>
      </rPr>
      <t>I SEMESTRE:</t>
    </r>
    <r>
      <rPr>
        <sz val="9"/>
        <rFont val="Arial"/>
        <family val="2"/>
      </rPr>
      <t xml:space="preserve"> La participación del personal administrativo fue de 650 personas, equivalente al 68,9 % del total de funcionarios vinculados en el IPA 2026 (943). Si bien este resultado evidencia una participación significativa en las estrategias de Bienestar Universitario, también permite identificar oportunidades para fortalecer las acciones orientadas a incrementar su cobertura, mediante mecanismos de divulgación y programación que favorezcan el acceso y la participación de este grupo en las diferentes experiencias institucionales.
La participación de este grupo poblacional representa el 4,71% del resultado obtenido en la medición del indicador.</t>
    </r>
  </si>
  <si>
    <r>
      <rPr>
        <b/>
        <sz val="10"/>
        <color theme="1"/>
        <rFont val="Arial"/>
        <family val="2"/>
      </rPr>
      <t>I SEMESTRE</t>
    </r>
    <r>
      <rPr>
        <sz val="10"/>
        <color theme="1"/>
        <rFont val="Arial"/>
        <family val="2"/>
      </rPr>
      <t xml:space="preserve"> 
Fortalecer las estrategias de sensibilización para la prevención de cualquier tipo de discriminación, violencia sexual y/o basada en género mediante la continuidad de jornadas presenciales y virtuales, el desarrollo de actividades formativas en los diferentes espacios institucionales y la articulación con las dependencias académicas y administrativas para ampliar la cobertura de las acciones. Así mismo, fortalecer los mecanismos de divulgación de las rutas institucionales de atención, los canales de orientación y las estrategias de promoción de los derechos humanos, la equidad, la diversidad y la inclusión, con el fin de incrementar la participación de la comunidad universitaria y alcanzar la meta establecida para el indicador.</t>
    </r>
  </si>
  <si>
    <r>
      <rPr>
        <b/>
        <sz val="10"/>
        <color theme="1"/>
        <rFont val="Arial"/>
        <family val="2"/>
      </rPr>
      <t>I SEMESTRE</t>
    </r>
    <r>
      <rPr>
        <sz val="10"/>
        <color theme="1"/>
        <rFont val="Arial"/>
        <family val="2"/>
      </rPr>
      <t xml:space="preserve">
Durante el periodo evaluado participaron 5.846 integrantes de la comunidad universitaria en las estrategias de sensibilización para la prevención de cualquier tipo de discriminación, violencia sexual y/o basada en género, de una población total de 15.108 personas, alcanzando una cobertura del 38,7 %. Este resultado evidencia un amplio alcance de las acciones desarrolladas y un avance significativo frente a la meta establecida del 40%, ubicándose dentro de la escala en un resultado Bueno.
La participación alcanzada refleja el desarrollo de estrategias de sensibilización orientadas a fortalecer una cultura institucional basada en el respeto, la inclusión y la prevención de las violencias. Durante el periodo se realizaron jornadas presenciales y virtuales, actividades en el Campo de Aprendizaje Cultural y acciones de articulación institucional para promover el conocimiento de los derechos, la identificación de factores de riesgo, las rutas de atención y los mecanismos institucionales de prevención y atención de las violencias sexuales y basadas en género.
Aunque el comportamiento del indicador es favorable, se identifican oportunidades para ampliar la cobertura de las estrategias de sensibilización y fortalecer la participación de los diferentes estamentos de la comunidad universitaria, con el propósito de alcanzar la meta establecida en las próximas mediciones.</t>
    </r>
  </si>
  <si>
    <r>
      <t xml:space="preserve">I SEMESTRE:  </t>
    </r>
    <r>
      <rPr>
        <sz val="9"/>
        <rFont val="Arial"/>
        <family val="2"/>
      </rPr>
      <t xml:space="preserve">La población estudiantil registró la participación de 5.517 estudiantes en las estrategias de sensibilización para la prevención de cualquier tipo de discriminación, violencia sexual y/o basada en género, lo que corresponde al 41,5 % del total de estudiantes matriculados (13291). Este resultado evidencia un alcance favorable de las acciones dirigidas a este estamento y refleja la participación de los estudiantes en los espacios de formación, sensibilización y promoción de entornos universitarios respetuosos, seguros e inclusivos.
</t>
    </r>
    <r>
      <rPr>
        <b/>
        <sz val="9"/>
        <rFont val="Arial"/>
        <family val="2"/>
      </rPr>
      <t xml:space="preserve">
</t>
    </r>
    <r>
      <rPr>
        <sz val="9"/>
        <rFont val="Arial"/>
        <family val="2"/>
      </rPr>
      <t>Frente a la participación total, este estamento representa el 94,37%.</t>
    </r>
  </si>
  <si>
    <r>
      <rPr>
        <b/>
        <sz val="9"/>
        <rFont val="Arial"/>
        <family val="2"/>
      </rPr>
      <t>I SEMESTRE:</t>
    </r>
    <r>
      <rPr>
        <sz val="9"/>
        <rFont val="Arial"/>
        <family val="2"/>
      </rPr>
      <t xml:space="preserve"> De 874 docentes vinculados en el IPA 2026, se logra la participación de 249, correspondiente al 28,5 % del total del estamento. Este comportamiento evidencia la vinculación del personal docente a las estrategias institucionales de sensibilización y formación, contribuyendo al fortalecimiento de entornos universitarios respetuosos y libres de cualquier tipo de discriminación y violencia. El resultado obtenido, se ve influenciado por factores como la carga académica, horarios laborales, modalidades de vinculación y disponibilidad limitada para asistir a espacios extracurriculares.
Frente a la participación total, este estamento representa el 4,26%.</t>
    </r>
  </si>
  <si>
    <r>
      <rPr>
        <b/>
        <sz val="9"/>
        <rFont val="Arial"/>
        <family val="2"/>
      </rPr>
      <t>I SEMESTRE</t>
    </r>
    <r>
      <rPr>
        <sz val="9"/>
        <rFont val="Arial"/>
        <family val="2"/>
      </rPr>
      <t>:  El personal administrativo alcanzó una participación de 80 personas, equivalente al 8,5 % del total del estamento (943). Si bien este resultado refleja la vinculación de funcionarios a las estrategias desarrolladas por Bienestar Universitario, también evidencia la necesidad de fortalecer las acciones de divulgación y convocatoria dirigidas a esta población, con el propósito de incrementar su participación y ampliar el alcance de las actividades de sensibilización.
Frente a la participación total, este estamento representa el 1,37%</t>
    </r>
  </si>
  <si>
    <r>
      <rPr>
        <b/>
        <sz val="10"/>
        <rFont val="Arial"/>
        <family val="2"/>
      </rPr>
      <t>I SEMESTRE</t>
    </r>
    <r>
      <rPr>
        <sz val="10"/>
        <rFont val="Arial"/>
        <family val="2"/>
      </rPr>
      <t xml:space="preserve">
Para el IPA 2026, el indicador presentó un comportamiento favorable al registrar un incremento en la participación de los grupos culturales y deportivos, pasando de 3.117 a 3.618 participantes. Este resultado representa un aumento de 501 personas, equivalente al 16 %, superando la meta establecida para el indicador.
El resultado evidencia un mayor nivel de vinculación de la comunidad universitaria a las experiencias formativas de cultura y deporte desarrolladas por Bienestar Universitario, lo que refleja el fortalecimiento de estos espacios como escenarios de formación para la vida. No obstante, es importante mantener el seguimiento al comportamiento del indicador para asegurar la sostenibilidad del crecimiento alcanzado, identificar oportunidades de mejora que permitan ampliar la cobertura y fortalecer las estrategias orientadas a favorecer la permanencia de los participantes en los grupos formativos.</t>
    </r>
  </si>
  <si>
    <t>Aumentar la participación en los grupos culturales y deportivos durante la presente vigencia, al promover la importancia de las actividades.</t>
  </si>
  <si>
    <t xml:space="preserve">Realizar el acompañamiento interdisciplinar a los participantes de ASCUN deportivo durante la presente vigencia, con el fin de fomentar su calidad de vida. </t>
  </si>
  <si>
    <t>Lograr incrementar la participación de la comunidad Universitaria durante la presente vigencia mediante la implementación de diferentes estrategias de promoción.</t>
  </si>
  <si>
    <t>Lograr la participación en estrategias de sensibilización para la prevención de cualquier tipo de discriminación, violencia sexual y/o basada en género, durante la presente vigencia.</t>
  </si>
  <si>
    <t>Se modifican los objetivos específicos.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</si>
</sst>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4" formatCode="0.0%"/>
  </numFmts>
  <fonts count="43" x14ac:knownFonts="1">
    <font>
      <sz val="11"/>
      <color theme="1"/>
      <name val="Calibri"/>
      <family val="2"/>
      <scheme val="minor"/>
    </font>
    <font>
      <sz val="11"/>
      <color theme="1"/>
      <name val="Calibri"/>
      <family val="2"/>
      <scheme val="minor"/>
    </font>
    <font>
      <sz val="12"/>
      <color theme="1"/>
      <name val="Arial"/>
      <family val="2"/>
    </font>
    <font>
      <b/>
      <sz val="12"/>
      <color theme="1"/>
      <name val="Arial"/>
      <family val="2"/>
    </font>
    <font>
      <b/>
      <sz val="9"/>
      <color theme="1"/>
      <name val="Arial"/>
      <family val="2"/>
    </font>
    <font>
      <b/>
      <sz val="11"/>
      <color theme="1"/>
      <name val="Arial"/>
      <family val="2"/>
    </font>
    <font>
      <u/>
      <sz val="11"/>
      <color theme="10"/>
      <name val="Calibri"/>
      <family val="2"/>
      <scheme val="minor"/>
    </font>
    <font>
      <sz val="11"/>
      <color theme="1"/>
      <name val="Arial"/>
      <family val="2"/>
    </font>
    <font>
      <b/>
      <sz val="10"/>
      <color theme="1"/>
      <name val="Arial"/>
      <family val="2"/>
    </font>
    <font>
      <b/>
      <sz val="11"/>
      <color theme="0"/>
      <name val="Arial"/>
      <family val="2"/>
    </font>
    <font>
      <b/>
      <sz val="11"/>
      <color rgb="FFFF0000"/>
      <name val="Arial"/>
      <family val="2"/>
    </font>
    <font>
      <b/>
      <sz val="11"/>
      <color rgb="FF0070C0"/>
      <name val="Arial"/>
      <family val="2"/>
    </font>
    <font>
      <b/>
      <sz val="10"/>
      <color theme="0"/>
      <name val="Arial"/>
      <family val="2"/>
    </font>
    <font>
      <b/>
      <sz val="11"/>
      <color rgb="FF0F3D38"/>
      <name val="Arial"/>
      <family val="2"/>
    </font>
    <font>
      <sz val="11"/>
      <color theme="0"/>
      <name val="Arial"/>
      <family val="2"/>
    </font>
    <font>
      <b/>
      <sz val="9"/>
      <color theme="1" tint="0.499984740745262"/>
      <name val="Arial"/>
      <family val="2"/>
    </font>
    <font>
      <b/>
      <sz val="11"/>
      <name val="Arial"/>
      <family val="2"/>
    </font>
    <font>
      <b/>
      <sz val="10"/>
      <name val="Arial"/>
      <family val="2"/>
    </font>
    <font>
      <b/>
      <sz val="10"/>
      <color theme="1"/>
      <name val="Calibri"/>
      <family val="2"/>
      <scheme val="minor"/>
    </font>
    <font>
      <b/>
      <sz val="10"/>
      <color theme="1" tint="0.499984740745262"/>
      <name val="Arial"/>
      <family val="2"/>
    </font>
    <font>
      <sz val="9"/>
      <color indexed="81"/>
      <name val="Tahoma"/>
      <family val="2"/>
    </font>
    <font>
      <b/>
      <sz val="9"/>
      <color indexed="81"/>
      <name val="Tahoma"/>
      <family val="2"/>
    </font>
    <font>
      <sz val="11"/>
      <name val="Arial"/>
      <family val="2"/>
    </font>
    <font>
      <sz val="12"/>
      <name val="Arial"/>
      <family val="2"/>
    </font>
    <font>
      <b/>
      <sz val="8"/>
      <color theme="1"/>
      <name val="Arial"/>
      <family val="2"/>
    </font>
    <font>
      <sz val="11"/>
      <color theme="0" tint="-0.14999847407452621"/>
      <name val="Arial"/>
      <family val="2"/>
    </font>
    <font>
      <sz val="9"/>
      <name val="Arial"/>
      <family val="2"/>
    </font>
    <font>
      <i/>
      <sz val="11"/>
      <name val="Arial"/>
      <family val="2"/>
    </font>
    <font>
      <i/>
      <sz val="10"/>
      <color theme="1"/>
      <name val="Arial"/>
      <family val="2"/>
    </font>
    <font>
      <sz val="10"/>
      <name val="Arial"/>
      <family val="2"/>
    </font>
    <font>
      <sz val="11"/>
      <color rgb="FF000000"/>
      <name val="Arial"/>
      <family val="2"/>
    </font>
    <font>
      <b/>
      <sz val="9"/>
      <color rgb="FF292929"/>
      <name val="Arial"/>
      <family val="2"/>
    </font>
    <font>
      <sz val="10"/>
      <color rgb="FFFF0000"/>
      <name val="Arial"/>
      <family val="2"/>
    </font>
    <font>
      <sz val="8"/>
      <color rgb="FF000000"/>
      <name val="Segoe UI"/>
      <family val="2"/>
    </font>
    <font>
      <sz val="12"/>
      <color theme="0"/>
      <name val="Arial"/>
      <family val="2"/>
    </font>
    <font>
      <sz val="9"/>
      <color rgb="FFFF0000"/>
      <name val="Arial"/>
      <family val="2"/>
    </font>
    <font>
      <sz val="11"/>
      <name val="Calibri"/>
      <family val="2"/>
    </font>
    <font>
      <sz val="12"/>
      <color theme="0" tint="-4.9989318521683403E-2"/>
      <name val="Arial"/>
      <family val="2"/>
    </font>
    <font>
      <sz val="10"/>
      <color theme="1"/>
      <name val="Arial"/>
      <family val="2"/>
    </font>
    <font>
      <b/>
      <sz val="9"/>
      <name val="Arial"/>
      <family val="2"/>
    </font>
    <font>
      <b/>
      <sz val="9"/>
      <name val="Calibri"/>
      <family val="2"/>
      <scheme val="minor"/>
    </font>
    <font>
      <b/>
      <sz val="10"/>
      <color theme="0" tint="-0.34998626667073579"/>
      <name val="Arial"/>
      <family val="2"/>
    </font>
    <font>
      <sz val="11"/>
      <color theme="0" tint="-0.34998626667073579"/>
      <name val="Arial"/>
      <family val="2"/>
    </font>
  </fonts>
  <fills count="18">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rgb="FF4B514E"/>
        <bgColor indexed="64"/>
      </patternFill>
    </fill>
    <fill>
      <patternFill patternType="solid">
        <fgColor rgb="FFD9D9D9"/>
        <bgColor indexed="64"/>
      </patternFill>
    </fill>
    <fill>
      <patternFill patternType="solid">
        <fgColor rgb="FFFF0000"/>
        <bgColor indexed="64"/>
      </patternFill>
    </fill>
    <fill>
      <patternFill patternType="solid">
        <fgColor rgb="FFFFFF00"/>
        <bgColor indexed="64"/>
      </patternFill>
    </fill>
    <fill>
      <patternFill patternType="solid">
        <fgColor rgb="FF00B050"/>
        <bgColor indexed="64"/>
      </patternFill>
    </fill>
    <fill>
      <patternFill patternType="solid">
        <fgColor rgb="FF00B0F0"/>
        <bgColor indexed="64"/>
      </patternFill>
    </fill>
    <fill>
      <patternFill patternType="solid">
        <fgColor rgb="FF00482B"/>
        <bgColor indexed="64"/>
      </patternFill>
    </fill>
    <fill>
      <patternFill patternType="solid">
        <fgColor rgb="FFFBE122"/>
        <bgColor indexed="64"/>
      </patternFill>
    </fill>
    <fill>
      <patternFill patternType="solid">
        <fgColor rgb="FF4E4B48"/>
        <bgColor indexed="64"/>
      </patternFill>
    </fill>
    <fill>
      <patternFill patternType="solid">
        <fgColor theme="0"/>
        <bgColor theme="0"/>
      </patternFill>
    </fill>
    <fill>
      <patternFill patternType="solid">
        <fgColor rgb="FFFF0000"/>
        <bgColor rgb="FFFF0000"/>
      </patternFill>
    </fill>
    <fill>
      <patternFill patternType="solid">
        <fgColor rgb="FFFFFF00"/>
        <bgColor rgb="FFFFFF00"/>
      </patternFill>
    </fill>
    <fill>
      <patternFill patternType="solid">
        <fgColor rgb="FF00B050"/>
        <bgColor rgb="FF00B050"/>
      </patternFill>
    </fill>
    <fill>
      <patternFill patternType="solid">
        <fgColor rgb="FF00B0F0"/>
        <bgColor rgb="FF00B0F0"/>
      </patternFill>
    </fill>
  </fills>
  <borders count="41">
    <border>
      <left/>
      <right/>
      <top/>
      <bottom/>
      <diagonal/>
    </border>
    <border>
      <left style="thin">
        <color rgb="FF4B514E"/>
      </left>
      <right style="thin">
        <color rgb="FF4B514E"/>
      </right>
      <top style="thin">
        <color rgb="FF4B514E"/>
      </top>
      <bottom style="thin">
        <color rgb="FF4B514E"/>
      </bottom>
      <diagonal/>
    </border>
    <border>
      <left style="thin">
        <color rgb="FF4B514E"/>
      </left>
      <right/>
      <top style="thin">
        <color rgb="FF4B514E"/>
      </top>
      <bottom style="thin">
        <color rgb="FF4B514E"/>
      </bottom>
      <diagonal/>
    </border>
    <border>
      <left/>
      <right style="thin">
        <color rgb="FF4B514E"/>
      </right>
      <top style="thin">
        <color rgb="FF4B514E"/>
      </top>
      <bottom style="thin">
        <color rgb="FF4B514E"/>
      </bottom>
      <diagonal/>
    </border>
    <border>
      <left style="thin">
        <color rgb="FF4B514E"/>
      </left>
      <right/>
      <top style="thin">
        <color rgb="FF4B514E"/>
      </top>
      <bottom/>
      <diagonal/>
    </border>
    <border>
      <left/>
      <right style="thin">
        <color rgb="FF4B514E"/>
      </right>
      <top style="thin">
        <color rgb="FF4B514E"/>
      </top>
      <bottom/>
      <diagonal/>
    </border>
    <border>
      <left style="thin">
        <color rgb="FF4B514E"/>
      </left>
      <right/>
      <top/>
      <bottom/>
      <diagonal/>
    </border>
    <border>
      <left/>
      <right style="thin">
        <color rgb="FF4B514E"/>
      </right>
      <top/>
      <bottom/>
      <diagonal/>
    </border>
    <border>
      <left style="thin">
        <color rgb="FF4B514E"/>
      </left>
      <right/>
      <top/>
      <bottom style="thin">
        <color rgb="FF4B514E"/>
      </bottom>
      <diagonal/>
    </border>
    <border>
      <left/>
      <right style="thin">
        <color rgb="FF4B514E"/>
      </right>
      <top/>
      <bottom style="thin">
        <color rgb="FF4B514E"/>
      </bottom>
      <diagonal/>
    </border>
    <border>
      <left/>
      <right/>
      <top style="thin">
        <color rgb="FF4B514E"/>
      </top>
      <bottom style="thin">
        <color rgb="FF4B514E"/>
      </bottom>
      <diagonal/>
    </border>
    <border>
      <left/>
      <right/>
      <top style="thin">
        <color rgb="FF4B514E"/>
      </top>
      <bottom/>
      <diagonal/>
    </border>
    <border>
      <left/>
      <right/>
      <top/>
      <bottom style="thin">
        <color rgb="FF4B514E"/>
      </bottom>
      <diagonal/>
    </border>
    <border>
      <left style="thin">
        <color rgb="FF4B514E"/>
      </left>
      <right style="thin">
        <color rgb="FF4B514E"/>
      </right>
      <top/>
      <bottom style="thin">
        <color rgb="FF4B514E"/>
      </bottom>
      <diagonal/>
    </border>
    <border>
      <left style="thin">
        <color rgb="FF4B514E"/>
      </left>
      <right style="thin">
        <color rgb="FF4B514E"/>
      </right>
      <top style="thin">
        <color rgb="FF4B514E"/>
      </top>
      <bottom/>
      <diagonal/>
    </border>
    <border>
      <left style="thin">
        <color rgb="FF4B514E"/>
      </left>
      <right style="thin">
        <color rgb="FF4B514E"/>
      </right>
      <top/>
      <bottom/>
      <diagonal/>
    </border>
    <border>
      <left style="thin">
        <color rgb="FF4E4B48"/>
      </left>
      <right style="thin">
        <color rgb="FF4E4B48"/>
      </right>
      <top style="thin">
        <color rgb="FF4E4B48"/>
      </top>
      <bottom style="thin">
        <color rgb="FF4E4B48"/>
      </bottom>
      <diagonal/>
    </border>
    <border>
      <left/>
      <right/>
      <top style="thin">
        <color rgb="FF4E4B48"/>
      </top>
      <bottom/>
      <diagonal/>
    </border>
    <border>
      <left style="thin">
        <color indexed="64"/>
      </left>
      <right style="thin">
        <color indexed="64"/>
      </right>
      <top style="thin">
        <color indexed="64"/>
      </top>
      <bottom style="thin">
        <color indexed="64"/>
      </bottom>
      <diagonal/>
    </border>
    <border>
      <left style="thin">
        <color rgb="FF4E4B48"/>
      </left>
      <right style="thin">
        <color rgb="FF4E4B48"/>
      </right>
      <top style="thin">
        <color rgb="FF4E4B48"/>
      </top>
      <bottom/>
      <diagonal/>
    </border>
    <border>
      <left style="thin">
        <color indexed="64"/>
      </left>
      <right/>
      <top style="thin">
        <color indexed="64"/>
      </top>
      <bottom style="thin">
        <color indexed="64"/>
      </bottom>
      <diagonal/>
    </border>
    <border>
      <left style="thin">
        <color theme="1" tint="0.34998626667073579"/>
      </left>
      <right style="thin">
        <color theme="1" tint="0.34998626667073579"/>
      </right>
      <top style="thin">
        <color theme="1" tint="0.34998626667073579"/>
      </top>
      <bottom style="thin">
        <color theme="1" tint="0.34998626667073579"/>
      </bottom>
      <diagonal/>
    </border>
    <border>
      <left style="thin">
        <color rgb="FF4B514E"/>
      </left>
      <right style="thin">
        <color indexed="64"/>
      </right>
      <top style="thin">
        <color rgb="FF4B514E"/>
      </top>
      <bottom/>
      <diagonal/>
    </border>
    <border>
      <left style="thin">
        <color rgb="FF4B514E"/>
      </left>
      <right style="thin">
        <color indexed="64"/>
      </right>
      <top/>
      <bottom/>
      <diagonal/>
    </border>
    <border>
      <left style="thin">
        <color rgb="FF4B514E"/>
      </left>
      <right style="thin">
        <color indexed="64"/>
      </right>
      <top/>
      <bottom style="thin">
        <color rgb="FF4B514E"/>
      </bottom>
      <diagonal/>
    </border>
    <border>
      <left/>
      <right style="thin">
        <color indexed="64"/>
      </right>
      <top style="thin">
        <color indexed="64"/>
      </top>
      <bottom style="thin">
        <color indexed="64"/>
      </bottom>
      <diagonal/>
    </border>
    <border>
      <left style="thin">
        <color rgb="FF4B514E"/>
      </left>
      <right/>
      <top style="thin">
        <color rgb="FF4E4B48"/>
      </top>
      <bottom style="thin">
        <color rgb="FF4B514E"/>
      </bottom>
      <diagonal/>
    </border>
    <border>
      <left/>
      <right/>
      <top style="thin">
        <color indexed="64"/>
      </top>
      <bottom style="thin">
        <color indexed="64"/>
      </bottom>
      <diagonal/>
    </border>
    <border>
      <left style="thin">
        <color indexed="64"/>
      </left>
      <right style="thin">
        <color indexed="64"/>
      </right>
      <top style="thin">
        <color indexed="64"/>
      </top>
      <bottom style="thin">
        <color rgb="FF000000"/>
      </bottom>
      <diagonal/>
    </border>
    <border>
      <left style="thin">
        <color indexed="64"/>
      </left>
      <right/>
      <top style="thin">
        <color indexed="64"/>
      </top>
      <bottom style="thin">
        <color rgb="FF000000"/>
      </bottom>
      <diagonal/>
    </border>
    <border>
      <left/>
      <right/>
      <top style="thin">
        <color indexed="64"/>
      </top>
      <bottom style="thin">
        <color rgb="FF000000"/>
      </bottom>
      <diagonal/>
    </border>
    <border>
      <left/>
      <right/>
      <top style="thin">
        <color rgb="FF4E4B48"/>
      </top>
      <bottom style="thin">
        <color rgb="FF4B514E"/>
      </bottom>
      <diagonal/>
    </border>
    <border>
      <left/>
      <right style="thin">
        <color rgb="FF4B514E"/>
      </right>
      <top style="thin">
        <color rgb="FF4E4B48"/>
      </top>
      <bottom style="thin">
        <color rgb="FF4B514E"/>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top/>
      <bottom style="thin">
        <color indexed="64"/>
      </bottom>
      <diagonal/>
    </border>
  </borders>
  <cellStyleXfs count="4">
    <xf numFmtId="0" fontId="0" fillId="0" borderId="0"/>
    <xf numFmtId="9" fontId="1" fillId="0" borderId="0" applyFont="0" applyFill="0" applyBorder="0" applyAlignment="0" applyProtection="0"/>
    <xf numFmtId="0" fontId="6" fillId="0" borderId="0" applyNumberFormat="0" applyFill="0" applyBorder="0" applyAlignment="0" applyProtection="0"/>
    <xf numFmtId="43" fontId="1" fillId="0" borderId="0" applyFont="0" applyFill="0" applyBorder="0" applyAlignment="0" applyProtection="0"/>
  </cellStyleXfs>
  <cellXfs count="457">
    <xf numFmtId="0" fontId="0" fillId="0" borderId="0" xfId="0"/>
    <xf numFmtId="0" fontId="7" fillId="2" borderId="0" xfId="0" applyFont="1" applyFill="1"/>
    <xf numFmtId="0" fontId="5" fillId="2" borderId="1" xfId="0" applyFont="1" applyFill="1" applyBorder="1" applyAlignment="1">
      <alignment horizontal="center" vertical="center"/>
    </xf>
    <xf numFmtId="0" fontId="10" fillId="2" borderId="1" xfId="0" applyFont="1" applyFill="1" applyBorder="1" applyAlignment="1">
      <alignment horizontal="center" vertical="center"/>
    </xf>
    <xf numFmtId="0" fontId="11" fillId="2" borderId="1" xfId="0" applyFont="1" applyFill="1" applyBorder="1" applyAlignment="1">
      <alignment horizontal="center" vertical="center"/>
    </xf>
    <xf numFmtId="0" fontId="7" fillId="2" borderId="0" xfId="0" applyFont="1" applyFill="1" applyAlignment="1">
      <alignment vertical="center"/>
    </xf>
    <xf numFmtId="0" fontId="7" fillId="2" borderId="0" xfId="0" applyFont="1" applyFill="1" applyAlignment="1">
      <alignment horizontal="center" vertical="center"/>
    </xf>
    <xf numFmtId="0" fontId="9" fillId="2" borderId="0" xfId="0" applyFont="1" applyFill="1" applyAlignment="1">
      <alignment horizontal="center" vertical="center"/>
    </xf>
    <xf numFmtId="0" fontId="2" fillId="2" borderId="0" xfId="0" applyFont="1" applyFill="1" applyAlignment="1">
      <alignment vertical="center"/>
    </xf>
    <xf numFmtId="0" fontId="7" fillId="5" borderId="0" xfId="0" applyFont="1" applyFill="1"/>
    <xf numFmtId="0" fontId="2" fillId="5" borderId="0" xfId="0" applyFont="1" applyFill="1"/>
    <xf numFmtId="0" fontId="2" fillId="5" borderId="0" xfId="0" applyFont="1" applyFill="1" applyAlignment="1">
      <alignment vertical="center"/>
    </xf>
    <xf numFmtId="0" fontId="7" fillId="5" borderId="0" xfId="0" applyFont="1" applyFill="1" applyAlignment="1">
      <alignment vertical="center"/>
    </xf>
    <xf numFmtId="0" fontId="2" fillId="2" borderId="0" xfId="0" applyFont="1" applyFill="1" applyAlignment="1">
      <alignment horizontal="center" vertical="center"/>
    </xf>
    <xf numFmtId="0" fontId="2" fillId="5" borderId="0" xfId="0" applyFont="1" applyFill="1" applyAlignment="1">
      <alignment horizontal="center" vertical="center"/>
    </xf>
    <xf numFmtId="1" fontId="2" fillId="2" borderId="0" xfId="0" applyNumberFormat="1" applyFont="1" applyFill="1" applyAlignment="1">
      <alignment horizontal="center" vertical="center"/>
    </xf>
    <xf numFmtId="0" fontId="2" fillId="3" borderId="0" xfId="0" applyFont="1" applyFill="1"/>
    <xf numFmtId="0" fontId="5" fillId="2" borderId="0" xfId="0" applyFont="1" applyFill="1" applyAlignment="1">
      <alignment horizontal="center" vertical="center" wrapText="1"/>
    </xf>
    <xf numFmtId="0" fontId="7" fillId="3" borderId="0" xfId="0" applyFont="1" applyFill="1"/>
    <xf numFmtId="0" fontId="7" fillId="2" borderId="0" xfId="0" applyFont="1" applyFill="1" applyAlignment="1">
      <alignment vertical="center" wrapText="1"/>
    </xf>
    <xf numFmtId="0" fontId="7" fillId="3" borderId="0" xfId="0" applyFont="1" applyFill="1" applyAlignment="1">
      <alignment vertical="center" wrapText="1"/>
    </xf>
    <xf numFmtId="0" fontId="14" fillId="2" borderId="2" xfId="0" applyFont="1" applyFill="1" applyBorder="1" applyAlignment="1">
      <alignment horizontal="center" wrapText="1"/>
    </xf>
    <xf numFmtId="0" fontId="5" fillId="2" borderId="1" xfId="0" applyFont="1" applyFill="1" applyBorder="1" applyAlignment="1">
      <alignment horizontal="center"/>
    </xf>
    <xf numFmtId="0" fontId="5" fillId="2" borderId="10" xfId="0" applyFont="1" applyFill="1" applyBorder="1" applyAlignment="1">
      <alignment horizontal="center"/>
    </xf>
    <xf numFmtId="0" fontId="5" fillId="2" borderId="3" xfId="0" applyFont="1" applyFill="1" applyBorder="1" applyAlignment="1">
      <alignment horizontal="center"/>
    </xf>
    <xf numFmtId="0" fontId="7" fillId="2" borderId="1" xfId="1" applyNumberFormat="1" applyFont="1" applyFill="1" applyBorder="1" applyAlignment="1">
      <alignment horizontal="center"/>
    </xf>
    <xf numFmtId="0" fontId="5" fillId="3" borderId="0" xfId="0" applyFont="1" applyFill="1" applyAlignment="1">
      <alignment horizontal="center"/>
    </xf>
    <xf numFmtId="0" fontId="3" fillId="3" borderId="0" xfId="0" applyFont="1" applyFill="1" applyAlignment="1">
      <alignment horizontal="center"/>
    </xf>
    <xf numFmtId="0" fontId="5" fillId="2" borderId="0" xfId="0" applyFont="1" applyFill="1" applyAlignment="1">
      <alignment horizontal="center"/>
    </xf>
    <xf numFmtId="0" fontId="5" fillId="3" borderId="0" xfId="0" applyFont="1" applyFill="1" applyAlignment="1">
      <alignment horizontal="center" vertical="center" wrapText="1"/>
    </xf>
    <xf numFmtId="0" fontId="5" fillId="2" borderId="0" xfId="0" applyFont="1" applyFill="1" applyAlignment="1">
      <alignment horizontal="center" vertical="center"/>
    </xf>
    <xf numFmtId="0" fontId="7" fillId="2" borderId="0" xfId="0" applyFont="1" applyFill="1" applyAlignment="1">
      <alignment horizontal="center"/>
    </xf>
    <xf numFmtId="0" fontId="7" fillId="2" borderId="0" xfId="0" applyFont="1" applyFill="1" applyAlignment="1">
      <alignment horizontal="left" vertical="top"/>
    </xf>
    <xf numFmtId="0" fontId="7" fillId="2" borderId="1" xfId="1" applyNumberFormat="1" applyFont="1" applyFill="1" applyBorder="1" applyAlignment="1">
      <alignment horizontal="center" vertical="center"/>
    </xf>
    <xf numFmtId="0" fontId="5" fillId="6" borderId="1" xfId="0" applyFont="1" applyFill="1" applyBorder="1" applyAlignment="1">
      <alignment horizontal="center" vertical="center"/>
    </xf>
    <xf numFmtId="0" fontId="5" fillId="7" borderId="1" xfId="0" applyFont="1" applyFill="1" applyBorder="1" applyAlignment="1">
      <alignment horizontal="center" vertical="center"/>
    </xf>
    <xf numFmtId="0" fontId="5" fillId="8" borderId="1" xfId="0" applyFont="1" applyFill="1" applyBorder="1" applyAlignment="1">
      <alignment horizontal="center" vertical="center"/>
    </xf>
    <xf numFmtId="0" fontId="5" fillId="9" borderId="1" xfId="0" applyFont="1" applyFill="1" applyBorder="1" applyAlignment="1">
      <alignment horizontal="center" vertical="center"/>
    </xf>
    <xf numFmtId="0" fontId="9" fillId="10" borderId="1" xfId="0" applyFont="1" applyFill="1" applyBorder="1" applyAlignment="1">
      <alignment horizontal="center"/>
    </xf>
    <xf numFmtId="0" fontId="14" fillId="10" borderId="1" xfId="0" applyFont="1" applyFill="1" applyBorder="1" applyAlignment="1">
      <alignment horizontal="center" wrapText="1"/>
    </xf>
    <xf numFmtId="0" fontId="14" fillId="2" borderId="1" xfId="1" applyNumberFormat="1" applyFont="1" applyFill="1" applyBorder="1" applyAlignment="1">
      <alignment horizontal="center"/>
    </xf>
    <xf numFmtId="0" fontId="7" fillId="2" borderId="12" xfId="0" applyFont="1" applyFill="1" applyBorder="1" applyAlignment="1">
      <alignment vertical="top"/>
    </xf>
    <xf numFmtId="0" fontId="7" fillId="2" borderId="9" xfId="0" applyFont="1" applyFill="1" applyBorder="1" applyAlignment="1">
      <alignment vertical="top"/>
    </xf>
    <xf numFmtId="0" fontId="11" fillId="2" borderId="0" xfId="0" applyFont="1" applyFill="1" applyAlignment="1">
      <alignment horizontal="center" vertical="center"/>
    </xf>
    <xf numFmtId="0" fontId="7" fillId="2" borderId="0" xfId="1" applyNumberFormat="1" applyFont="1" applyFill="1" applyBorder="1" applyAlignment="1">
      <alignment horizontal="center" vertical="center"/>
    </xf>
    <xf numFmtId="0" fontId="9" fillId="10" borderId="1" xfId="0" applyFont="1" applyFill="1" applyBorder="1" applyAlignment="1">
      <alignment horizontal="center" vertical="center"/>
    </xf>
    <xf numFmtId="0" fontId="9" fillId="10" borderId="1" xfId="0" applyFont="1" applyFill="1" applyBorder="1" applyAlignment="1">
      <alignment horizontal="center" vertical="center" wrapText="1"/>
    </xf>
    <xf numFmtId="0" fontId="22" fillId="3" borderId="0" xfId="0" applyFont="1" applyFill="1"/>
    <xf numFmtId="0" fontId="23" fillId="3" borderId="0" xfId="0" applyFont="1" applyFill="1"/>
    <xf numFmtId="0" fontId="22" fillId="5" borderId="0" xfId="0" applyFont="1" applyFill="1"/>
    <xf numFmtId="0" fontId="23" fillId="5" borderId="0" xfId="0" applyFont="1" applyFill="1"/>
    <xf numFmtId="9" fontId="7" fillId="2" borderId="1" xfId="1" applyFont="1" applyFill="1" applyBorder="1" applyAlignment="1">
      <alignment horizontal="center" vertical="center"/>
    </xf>
    <xf numFmtId="0" fontId="25" fillId="3" borderId="0" xfId="0" applyFont="1" applyFill="1"/>
    <xf numFmtId="0" fontId="25" fillId="5" borderId="0" xfId="0" applyFont="1" applyFill="1"/>
    <xf numFmtId="0" fontId="12" fillId="10" borderId="1" xfId="0" applyFont="1" applyFill="1" applyBorder="1" applyAlignment="1">
      <alignment horizontal="center" vertical="center" wrapText="1"/>
    </xf>
    <xf numFmtId="0" fontId="5" fillId="0" borderId="1" xfId="0" applyFont="1" applyBorder="1" applyAlignment="1">
      <alignment horizontal="center" vertical="center"/>
    </xf>
    <xf numFmtId="0" fontId="3" fillId="2" borderId="0" xfId="0" applyFont="1" applyFill="1" applyAlignment="1">
      <alignment horizontal="center" vertical="center"/>
    </xf>
    <xf numFmtId="0" fontId="32" fillId="3" borderId="0" xfId="0" applyFont="1" applyFill="1"/>
    <xf numFmtId="0" fontId="32" fillId="2" borderId="0" xfId="0" applyFont="1" applyFill="1"/>
    <xf numFmtId="0" fontId="8" fillId="2" borderId="1" xfId="0" applyFont="1" applyFill="1" applyBorder="1" applyAlignment="1">
      <alignment horizontal="center" vertical="center" wrapText="1"/>
    </xf>
    <xf numFmtId="0" fontId="8" fillId="2" borderId="0" xfId="0" applyFont="1" applyFill="1"/>
    <xf numFmtId="0" fontId="8" fillId="2" borderId="0" xfId="0" applyFont="1" applyFill="1" applyAlignment="1">
      <alignment vertical="center"/>
    </xf>
    <xf numFmtId="0" fontId="7" fillId="2" borderId="0" xfId="0" applyFont="1" applyFill="1" applyAlignment="1">
      <alignment horizontal="center" vertical="top"/>
    </xf>
    <xf numFmtId="0" fontId="15" fillId="2" borderId="0" xfId="0" applyFont="1" applyFill="1" applyAlignment="1">
      <alignment horizontal="left" vertical="top"/>
    </xf>
    <xf numFmtId="0" fontId="0" fillId="5" borderId="0" xfId="0" applyFill="1"/>
    <xf numFmtId="0" fontId="8" fillId="2" borderId="21" xfId="0" applyFont="1" applyFill="1" applyBorder="1" applyAlignment="1">
      <alignment horizontal="center" vertical="center" wrapText="1"/>
    </xf>
    <xf numFmtId="0" fontId="8" fillId="2" borderId="0" xfId="0" applyFont="1" applyFill="1" applyAlignment="1">
      <alignment wrapText="1"/>
    </xf>
    <xf numFmtId="0" fontId="9" fillId="12" borderId="18" xfId="0" applyFont="1" applyFill="1" applyBorder="1" applyAlignment="1">
      <alignment horizontal="center" vertical="center"/>
    </xf>
    <xf numFmtId="0" fontId="12" fillId="10" borderId="15" xfId="0" applyFont="1" applyFill="1" applyBorder="1" applyAlignment="1">
      <alignment horizontal="center" vertical="center" wrapText="1"/>
    </xf>
    <xf numFmtId="0" fontId="7" fillId="0" borderId="18" xfId="0" applyFont="1" applyBorder="1" applyAlignment="1">
      <alignment horizontal="center" vertical="center" wrapText="1"/>
    </xf>
    <xf numFmtId="0" fontId="22" fillId="0" borderId="18" xfId="0" applyFont="1" applyBorder="1" applyAlignment="1">
      <alignment horizontal="center" vertical="center"/>
    </xf>
    <xf numFmtId="17" fontId="22" fillId="0" borderId="18" xfId="0" applyNumberFormat="1" applyFont="1" applyBorder="1" applyAlignment="1">
      <alignment horizontal="center" vertical="center"/>
    </xf>
    <xf numFmtId="0" fontId="22" fillId="0" borderId="18" xfId="0" applyFont="1" applyBorder="1" applyAlignment="1">
      <alignment horizontal="center" vertical="center" wrapText="1"/>
    </xf>
    <xf numFmtId="17" fontId="7" fillId="0" borderId="18" xfId="0" applyNumberFormat="1" applyFont="1" applyBorder="1" applyAlignment="1">
      <alignment horizontal="center" vertical="center" wrapText="1"/>
    </xf>
    <xf numFmtId="0" fontId="8" fillId="2" borderId="13" xfId="0" applyFont="1" applyFill="1" applyBorder="1" applyAlignment="1">
      <alignment horizontal="center" vertical="center" wrapText="1"/>
    </xf>
    <xf numFmtId="0" fontId="8" fillId="2" borderId="1" xfId="0" applyFont="1" applyFill="1" applyBorder="1" applyAlignment="1">
      <alignment vertical="center" wrapText="1"/>
    </xf>
    <xf numFmtId="0" fontId="17" fillId="0" borderId="1" xfId="0" applyFont="1" applyBorder="1" applyAlignment="1">
      <alignment horizontal="center" vertical="center" wrapText="1"/>
    </xf>
    <xf numFmtId="49" fontId="8" fillId="2" borderId="13" xfId="0" applyNumberFormat="1" applyFont="1" applyFill="1" applyBorder="1" applyAlignment="1">
      <alignment horizontal="center" vertical="center" wrapText="1"/>
    </xf>
    <xf numFmtId="0" fontId="8" fillId="0" borderId="13" xfId="0" applyFont="1" applyBorder="1" applyAlignment="1">
      <alignment horizontal="center" vertical="center" wrapText="1"/>
    </xf>
    <xf numFmtId="9" fontId="8" fillId="2" borderId="13" xfId="1" applyFont="1" applyFill="1" applyBorder="1" applyAlignment="1" applyProtection="1">
      <alignment horizontal="center" vertical="center" wrapText="1"/>
    </xf>
    <xf numFmtId="0" fontId="18" fillId="2" borderId="13" xfId="0" applyFont="1" applyFill="1" applyBorder="1" applyAlignment="1">
      <alignment horizontal="center" vertical="center"/>
    </xf>
    <xf numFmtId="0" fontId="19" fillId="2" borderId="13" xfId="2" quotePrefix="1" applyFont="1" applyFill="1" applyBorder="1" applyAlignment="1" applyProtection="1">
      <alignment horizontal="left" vertical="top" wrapText="1"/>
    </xf>
    <xf numFmtId="0" fontId="17" fillId="2" borderId="1" xfId="0" applyFont="1" applyFill="1" applyBorder="1" applyAlignment="1">
      <alignment horizontal="center" vertical="center" wrapText="1"/>
    </xf>
    <xf numFmtId="49" fontId="8" fillId="2" borderId="1" xfId="0" applyNumberFormat="1" applyFont="1" applyFill="1" applyBorder="1" applyAlignment="1">
      <alignment horizontal="center" vertical="center" wrapText="1"/>
    </xf>
    <xf numFmtId="9" fontId="8" fillId="2" borderId="1" xfId="1" applyFont="1" applyFill="1" applyBorder="1" applyAlignment="1" applyProtection="1">
      <alignment horizontal="center" vertical="center" wrapText="1"/>
    </xf>
    <xf numFmtId="0" fontId="18" fillId="2" borderId="1" xfId="0" applyFont="1" applyFill="1" applyBorder="1" applyAlignment="1">
      <alignment horizontal="center" vertical="center"/>
    </xf>
    <xf numFmtId="0" fontId="19" fillId="2" borderId="1" xfId="2" quotePrefix="1" applyFont="1" applyFill="1" applyBorder="1" applyAlignment="1" applyProtection="1">
      <alignment horizontal="left" vertical="top" wrapText="1"/>
    </xf>
    <xf numFmtId="0" fontId="8" fillId="0" borderId="1" xfId="0" applyFont="1" applyBorder="1" applyAlignment="1">
      <alignment horizontal="center" vertical="center" wrapText="1"/>
    </xf>
    <xf numFmtId="9" fontId="8" fillId="0" borderId="1" xfId="1" applyFont="1" applyFill="1" applyBorder="1" applyAlignment="1" applyProtection="1">
      <alignment horizontal="center" vertical="center" wrapText="1"/>
    </xf>
    <xf numFmtId="9" fontId="8" fillId="2" borderId="1" xfId="1" applyFont="1" applyFill="1" applyBorder="1" applyAlignment="1" applyProtection="1">
      <alignment horizontal="center" vertical="center"/>
    </xf>
    <xf numFmtId="0" fontId="8" fillId="2" borderId="1" xfId="0" applyFont="1" applyFill="1" applyBorder="1" applyAlignment="1">
      <alignment horizontal="center" vertical="center"/>
    </xf>
    <xf numFmtId="0" fontId="19" fillId="2" borderId="1" xfId="2" quotePrefix="1" applyFont="1" applyFill="1" applyBorder="1" applyAlignment="1" applyProtection="1">
      <alignment horizontal="left" vertical="top"/>
    </xf>
    <xf numFmtId="9" fontId="8" fillId="2" borderId="1" xfId="0" applyNumberFormat="1" applyFont="1" applyFill="1" applyBorder="1" applyAlignment="1">
      <alignment horizontal="center" vertical="center"/>
    </xf>
    <xf numFmtId="9" fontId="8" fillId="0" borderId="1" xfId="1" applyFont="1" applyFill="1" applyBorder="1" applyAlignment="1" applyProtection="1">
      <alignment horizontal="center" vertical="center"/>
    </xf>
    <xf numFmtId="0" fontId="15" fillId="3" borderId="0" xfId="0" applyFont="1" applyFill="1" applyAlignment="1">
      <alignment horizontal="left" vertical="top"/>
    </xf>
    <xf numFmtId="0" fontId="8" fillId="5" borderId="0" xfId="0" applyFont="1" applyFill="1"/>
    <xf numFmtId="0" fontId="5" fillId="5" borderId="0" xfId="0" applyFont="1" applyFill="1" applyAlignment="1">
      <alignment horizontal="center" vertical="center"/>
    </xf>
    <xf numFmtId="0" fontId="8" fillId="5" borderId="0" xfId="0" applyFont="1" applyFill="1" applyAlignment="1">
      <alignment vertical="center"/>
    </xf>
    <xf numFmtId="0" fontId="7" fillId="5" borderId="0" xfId="0" applyFont="1" applyFill="1" applyAlignment="1">
      <alignment horizontal="center" vertical="top"/>
    </xf>
    <xf numFmtId="0" fontId="7" fillId="5" borderId="0" xfId="0" applyFont="1" applyFill="1" applyAlignment="1">
      <alignment horizontal="center" vertical="center"/>
    </xf>
    <xf numFmtId="0" fontId="0" fillId="2" borderId="0" xfId="0" applyFill="1"/>
    <xf numFmtId="14" fontId="12" fillId="10" borderId="1" xfId="0" applyNumberFormat="1" applyFont="1" applyFill="1" applyBorder="1" applyAlignment="1">
      <alignment horizontal="center" vertical="center" wrapText="1"/>
    </xf>
    <xf numFmtId="14" fontId="7" fillId="0" borderId="14" xfId="0" applyNumberFormat="1" applyFont="1" applyBorder="1" applyAlignment="1">
      <alignment horizontal="center" vertical="center"/>
    </xf>
    <xf numFmtId="0" fontId="7" fillId="0" borderId="1" xfId="0" applyFont="1" applyBorder="1" applyAlignment="1">
      <alignment horizontal="justify" wrapText="1"/>
    </xf>
    <xf numFmtId="0" fontId="7" fillId="0" borderId="1" xfId="0" applyFont="1" applyBorder="1" applyAlignment="1">
      <alignment horizontal="center" vertical="center"/>
    </xf>
    <xf numFmtId="14" fontId="7" fillId="0" borderId="1" xfId="0" applyNumberFormat="1" applyFont="1" applyBorder="1" applyAlignment="1">
      <alignment horizontal="center" vertical="center"/>
    </xf>
    <xf numFmtId="0" fontId="7" fillId="2" borderId="1" xfId="0" applyFont="1" applyFill="1" applyBorder="1" applyAlignment="1">
      <alignment horizontal="justify" vertical="center" wrapText="1"/>
    </xf>
    <xf numFmtId="0" fontId="7" fillId="2" borderId="2" xfId="0" applyFont="1" applyFill="1" applyBorder="1" applyAlignment="1">
      <alignment horizontal="justify" vertical="center" wrapText="1"/>
    </xf>
    <xf numFmtId="0" fontId="7" fillId="0" borderId="18" xfId="0" applyFont="1" applyBorder="1" applyAlignment="1">
      <alignment vertical="center" wrapText="1"/>
    </xf>
    <xf numFmtId="0" fontId="7" fillId="0" borderId="1" xfId="0" applyFont="1" applyBorder="1" applyAlignment="1">
      <alignment vertical="center"/>
    </xf>
    <xf numFmtId="14" fontId="7" fillId="0" borderId="1" xfId="0" applyNumberFormat="1" applyFont="1" applyBorder="1" applyAlignment="1">
      <alignment vertical="center"/>
    </xf>
    <xf numFmtId="0" fontId="7" fillId="0" borderId="1" xfId="0" applyFont="1" applyBorder="1" applyAlignment="1">
      <alignment horizontal="justify" vertical="top" wrapText="1"/>
    </xf>
    <xf numFmtId="0" fontId="7" fillId="0" borderId="1" xfId="0" applyFont="1" applyBorder="1" applyAlignment="1">
      <alignment horizontal="justify"/>
    </xf>
    <xf numFmtId="0" fontId="29" fillId="2" borderId="0" xfId="0" applyFont="1" applyFill="1" applyAlignment="1">
      <alignment wrapText="1"/>
    </xf>
    <xf numFmtId="14" fontId="7" fillId="2" borderId="0" xfId="0" applyNumberFormat="1" applyFont="1" applyFill="1" applyAlignment="1">
      <alignment horizontal="center" vertical="center"/>
    </xf>
    <xf numFmtId="0" fontId="7" fillId="2" borderId="0" xfId="0" applyFont="1" applyFill="1" applyAlignment="1">
      <alignment horizontal="justify"/>
    </xf>
    <xf numFmtId="0" fontId="28" fillId="2" borderId="0" xfId="0" applyFont="1" applyFill="1" applyAlignment="1">
      <alignment vertical="center" wrapText="1"/>
    </xf>
    <xf numFmtId="0" fontId="7" fillId="3" borderId="0" xfId="0" applyFont="1" applyFill="1" applyAlignment="1">
      <alignment wrapText="1"/>
    </xf>
    <xf numFmtId="0" fontId="7" fillId="2" borderId="0" xfId="0" applyFont="1" applyFill="1" applyAlignment="1">
      <alignment wrapText="1"/>
    </xf>
    <xf numFmtId="0" fontId="2" fillId="3" borderId="0" xfId="0" applyFont="1" applyFill="1" applyAlignment="1">
      <alignment wrapText="1"/>
    </xf>
    <xf numFmtId="0" fontId="7" fillId="0" borderId="18" xfId="0" applyFont="1" applyBorder="1" applyAlignment="1">
      <alignment horizontal="center" vertical="center"/>
    </xf>
    <xf numFmtId="0" fontId="7" fillId="2" borderId="14" xfId="0" applyFont="1" applyFill="1" applyBorder="1" applyAlignment="1">
      <alignment vertical="center" wrapText="1"/>
    </xf>
    <xf numFmtId="0" fontId="16" fillId="2" borderId="18" xfId="0" applyFont="1" applyFill="1" applyBorder="1" applyAlignment="1">
      <alignment horizontal="center" vertical="center"/>
    </xf>
    <xf numFmtId="0" fontId="5" fillId="2" borderId="1" xfId="0" applyFont="1" applyFill="1" applyBorder="1" applyAlignment="1" applyProtection="1">
      <alignment horizontal="center" vertical="center"/>
      <protection locked="0"/>
    </xf>
    <xf numFmtId="164" fontId="7" fillId="2" borderId="1" xfId="1" applyNumberFormat="1" applyFont="1" applyFill="1" applyBorder="1" applyAlignment="1" applyProtection="1">
      <alignment horizontal="center" vertical="center"/>
      <protection locked="0"/>
    </xf>
    <xf numFmtId="9" fontId="7" fillId="2" borderId="1" xfId="1" applyFont="1" applyFill="1" applyBorder="1" applyAlignment="1" applyProtection="1">
      <alignment horizontal="center" vertical="center"/>
    </xf>
    <xf numFmtId="0" fontId="16" fillId="2" borderId="1" xfId="0" applyFont="1" applyFill="1" applyBorder="1" applyAlignment="1" applyProtection="1">
      <alignment horizontal="center" vertical="center"/>
      <protection locked="0"/>
    </xf>
    <xf numFmtId="0" fontId="7" fillId="2" borderId="14" xfId="0" applyFont="1" applyFill="1" applyBorder="1" applyAlignment="1">
      <alignment horizontal="justify" vertical="center" wrapText="1"/>
    </xf>
    <xf numFmtId="164" fontId="34" fillId="2" borderId="0" xfId="0" applyNumberFormat="1" applyFont="1" applyFill="1" applyAlignment="1">
      <alignment horizontal="center" vertical="center"/>
    </xf>
    <xf numFmtId="9" fontId="34" fillId="2" borderId="0" xfId="0" applyNumberFormat="1" applyFont="1" applyFill="1" applyAlignment="1">
      <alignment horizontal="center" vertical="center"/>
    </xf>
    <xf numFmtId="164" fontId="22" fillId="2" borderId="1" xfId="1" applyNumberFormat="1" applyFont="1" applyFill="1" applyBorder="1" applyAlignment="1" applyProtection="1">
      <alignment horizontal="center" vertical="center"/>
    </xf>
    <xf numFmtId="0" fontId="2" fillId="2" borderId="0" xfId="0" applyFont="1" applyFill="1" applyAlignment="1">
      <alignment horizontal="left" vertical="center"/>
    </xf>
    <xf numFmtId="0" fontId="5" fillId="14" borderId="1" xfId="0" applyFont="1" applyFill="1" applyBorder="1" applyAlignment="1" applyProtection="1">
      <alignment horizontal="center" vertical="center"/>
      <protection locked="0"/>
    </xf>
    <xf numFmtId="0" fontId="5" fillId="15" borderId="1" xfId="0" applyFont="1" applyFill="1" applyBorder="1" applyAlignment="1" applyProtection="1">
      <alignment horizontal="center" vertical="center"/>
      <protection locked="0"/>
    </xf>
    <xf numFmtId="0" fontId="5" fillId="16" borderId="1" xfId="0" applyFont="1" applyFill="1" applyBorder="1" applyAlignment="1" applyProtection="1">
      <alignment horizontal="center" vertical="center"/>
      <protection locked="0"/>
    </xf>
    <xf numFmtId="0" fontId="5" fillId="17" borderId="1" xfId="0" applyFont="1" applyFill="1" applyBorder="1" applyAlignment="1" applyProtection="1">
      <alignment horizontal="center" vertical="center"/>
      <protection locked="0"/>
    </xf>
    <xf numFmtId="0" fontId="4" fillId="0" borderId="0" xfId="0" applyFont="1" applyAlignment="1">
      <alignment horizontal="center" vertical="center"/>
    </xf>
    <xf numFmtId="0" fontId="15" fillId="0" borderId="0" xfId="0" applyFont="1" applyAlignment="1">
      <alignment horizontal="left" vertical="top"/>
    </xf>
    <xf numFmtId="9" fontId="37" fillId="2" borderId="0" xfId="0" applyNumberFormat="1" applyFont="1" applyFill="1" applyAlignment="1">
      <alignment horizontal="center" vertical="center"/>
    </xf>
    <xf numFmtId="0" fontId="29" fillId="13" borderId="38" xfId="0" applyFont="1" applyFill="1" applyBorder="1" applyAlignment="1">
      <alignment horizontal="center" vertical="center" wrapText="1"/>
    </xf>
    <xf numFmtId="17" fontId="29" fillId="0" borderId="38" xfId="0" applyNumberFormat="1" applyFont="1" applyBorder="1" applyAlignment="1">
      <alignment horizontal="center" vertical="center" wrapText="1"/>
    </xf>
    <xf numFmtId="0" fontId="29" fillId="0" borderId="38" xfId="0" applyFont="1" applyBorder="1" applyAlignment="1">
      <alignment horizontal="center" vertical="center" wrapText="1"/>
    </xf>
    <xf numFmtId="0" fontId="7" fillId="0" borderId="1" xfId="0" applyFont="1" applyBorder="1" applyAlignment="1">
      <alignment horizontal="justify" vertical="center" wrapText="1"/>
    </xf>
    <xf numFmtId="1" fontId="3" fillId="0" borderId="18" xfId="3" applyNumberFormat="1" applyFont="1" applyFill="1" applyBorder="1" applyAlignment="1" applyProtection="1">
      <alignment horizontal="center" vertical="center"/>
      <protection locked="0"/>
    </xf>
    <xf numFmtId="0" fontId="39" fillId="2" borderId="0" xfId="0" applyFont="1" applyFill="1" applyAlignment="1">
      <alignment horizontal="center" vertical="center"/>
    </xf>
    <xf numFmtId="0" fontId="39" fillId="2" borderId="0" xfId="0" applyFont="1" applyFill="1" applyAlignment="1">
      <alignment horizontal="left" vertical="top"/>
    </xf>
    <xf numFmtId="0" fontId="39" fillId="5" borderId="0" xfId="0" applyFont="1" applyFill="1" applyAlignment="1">
      <alignment horizontal="center" vertical="center"/>
    </xf>
    <xf numFmtId="0" fontId="40" fillId="5" borderId="0" xfId="0" applyFont="1" applyFill="1" applyAlignment="1">
      <alignment horizontal="center" vertical="center"/>
    </xf>
    <xf numFmtId="0" fontId="8" fillId="11" borderId="1" xfId="0" applyFont="1" applyFill="1" applyBorder="1" applyAlignment="1" applyProtection="1">
      <alignment horizontal="center" vertical="center" wrapText="1"/>
      <protection locked="0"/>
    </xf>
    <xf numFmtId="0" fontId="41" fillId="5" borderId="0" xfId="0" applyFont="1" applyFill="1" applyAlignment="1" applyProtection="1">
      <alignment vertical="center"/>
      <protection locked="0"/>
    </xf>
    <xf numFmtId="0" fontId="42" fillId="3" borderId="0" xfId="0" applyFont="1" applyFill="1"/>
    <xf numFmtId="164" fontId="7" fillId="2" borderId="1" xfId="1" applyNumberFormat="1" applyFont="1" applyFill="1" applyBorder="1" applyAlignment="1" applyProtection="1">
      <alignment horizontal="center" vertical="center"/>
    </xf>
    <xf numFmtId="164" fontId="7" fillId="2" borderId="1" xfId="1" applyNumberFormat="1" applyFont="1" applyFill="1" applyBorder="1" applyAlignment="1">
      <alignment horizontal="center" vertical="center"/>
    </xf>
    <xf numFmtId="0" fontId="19" fillId="2" borderId="18" xfId="2" quotePrefix="1" applyFont="1" applyFill="1" applyBorder="1" applyAlignment="1" applyProtection="1">
      <alignment horizontal="center" vertical="center" wrapText="1"/>
    </xf>
    <xf numFmtId="0" fontId="17" fillId="0" borderId="14" xfId="0" applyFont="1" applyBorder="1" applyAlignment="1">
      <alignment horizontal="center" vertical="center" wrapText="1"/>
    </xf>
    <xf numFmtId="0" fontId="17" fillId="0" borderId="15" xfId="0" applyFont="1" applyBorder="1" applyAlignment="1">
      <alignment horizontal="center" vertical="center" wrapText="1"/>
    </xf>
    <xf numFmtId="0" fontId="17" fillId="0" borderId="13" xfId="0" applyFont="1" applyBorder="1" applyAlignment="1">
      <alignment horizontal="center" vertical="center" wrapText="1"/>
    </xf>
    <xf numFmtId="0" fontId="17" fillId="2" borderId="14" xfId="0" applyFont="1" applyFill="1" applyBorder="1" applyAlignment="1">
      <alignment horizontal="center" vertical="center" wrapText="1"/>
    </xf>
    <xf numFmtId="0" fontId="17" fillId="2" borderId="15" xfId="0" applyFont="1" applyFill="1" applyBorder="1" applyAlignment="1">
      <alignment horizontal="center" vertical="center" wrapText="1"/>
    </xf>
    <xf numFmtId="0" fontId="17" fillId="2" borderId="13" xfId="0" applyFont="1" applyFill="1" applyBorder="1" applyAlignment="1">
      <alignment horizontal="center" vertical="center" wrapText="1"/>
    </xf>
    <xf numFmtId="17" fontId="8" fillId="0" borderId="33" xfId="0" applyNumberFormat="1" applyFont="1" applyBorder="1" applyAlignment="1">
      <alignment horizontal="center" vertical="center" wrapText="1"/>
    </xf>
    <xf numFmtId="17" fontId="8" fillId="0" borderId="34" xfId="0" applyNumberFormat="1" applyFont="1" applyBorder="1" applyAlignment="1">
      <alignment horizontal="center" vertical="center" wrapText="1"/>
    </xf>
    <xf numFmtId="17" fontId="8" fillId="0" borderId="35" xfId="0" applyNumberFormat="1" applyFont="1" applyBorder="1" applyAlignment="1">
      <alignment horizontal="center" vertical="center" wrapText="1"/>
    </xf>
    <xf numFmtId="9" fontId="17" fillId="0" borderId="22" xfId="0" applyNumberFormat="1" applyFont="1" applyBorder="1" applyAlignment="1">
      <alignment horizontal="center" vertical="center" wrapText="1"/>
    </xf>
    <xf numFmtId="9" fontId="17" fillId="0" borderId="23" xfId="0" applyNumberFormat="1" applyFont="1" applyBorder="1" applyAlignment="1">
      <alignment horizontal="center" vertical="center" wrapText="1"/>
    </xf>
    <xf numFmtId="9" fontId="17" fillId="0" borderId="24" xfId="0" applyNumberFormat="1" applyFont="1" applyBorder="1" applyAlignment="1">
      <alignment horizontal="center" vertical="center" wrapText="1"/>
    </xf>
    <xf numFmtId="9" fontId="8" fillId="0" borderId="33" xfId="1" applyFont="1" applyFill="1" applyBorder="1" applyAlignment="1" applyProtection="1">
      <alignment horizontal="center" vertical="center" wrapText="1"/>
    </xf>
    <xf numFmtId="9" fontId="8" fillId="0" borderId="34" xfId="1" applyFont="1" applyFill="1" applyBorder="1" applyAlignment="1" applyProtection="1">
      <alignment horizontal="center" vertical="center" wrapText="1"/>
    </xf>
    <xf numFmtId="9" fontId="8" fillId="0" borderId="35" xfId="1" applyFont="1" applyFill="1" applyBorder="1" applyAlignment="1" applyProtection="1">
      <alignment horizontal="center" vertical="center" wrapText="1"/>
    </xf>
    <xf numFmtId="0" fontId="18" fillId="2" borderId="33" xfId="0" applyFont="1" applyFill="1" applyBorder="1" applyAlignment="1">
      <alignment horizontal="center" vertical="center"/>
    </xf>
    <xf numFmtId="0" fontId="18" fillId="2" borderId="34" xfId="0" applyFont="1" applyFill="1" applyBorder="1" applyAlignment="1">
      <alignment horizontal="center" vertical="center"/>
    </xf>
    <xf numFmtId="0" fontId="18" fillId="2" borderId="35" xfId="0" applyFont="1" applyFill="1" applyBorder="1" applyAlignment="1">
      <alignment horizontal="center" vertical="center"/>
    </xf>
    <xf numFmtId="0" fontId="19" fillId="2" borderId="33" xfId="2" quotePrefix="1" applyFont="1" applyFill="1" applyBorder="1" applyAlignment="1" applyProtection="1">
      <alignment horizontal="center" vertical="center" wrapText="1"/>
    </xf>
    <xf numFmtId="0" fontId="19" fillId="2" borderId="34" xfId="2" quotePrefix="1" applyFont="1" applyFill="1" applyBorder="1" applyAlignment="1" applyProtection="1">
      <alignment horizontal="center" vertical="center" wrapText="1"/>
    </xf>
    <xf numFmtId="0" fontId="19" fillId="2" borderId="35" xfId="2" quotePrefix="1" applyFont="1" applyFill="1" applyBorder="1" applyAlignment="1" applyProtection="1">
      <alignment horizontal="center" vertical="center" wrapText="1"/>
    </xf>
    <xf numFmtId="17" fontId="8" fillId="0" borderId="18" xfId="0" applyNumberFormat="1" applyFont="1" applyBorder="1" applyAlignment="1">
      <alignment horizontal="center" vertical="center" wrapText="1"/>
    </xf>
    <xf numFmtId="164" fontId="8" fillId="0" borderId="18" xfId="1" applyNumberFormat="1" applyFont="1" applyFill="1" applyBorder="1" applyAlignment="1" applyProtection="1">
      <alignment horizontal="center" vertical="center" wrapText="1"/>
    </xf>
    <xf numFmtId="0" fontId="18" fillId="2" borderId="18" xfId="0" applyFont="1" applyFill="1" applyBorder="1" applyAlignment="1">
      <alignment horizontal="center" vertical="center"/>
    </xf>
    <xf numFmtId="0" fontId="8" fillId="2" borderId="14" xfId="0" applyFont="1" applyFill="1" applyBorder="1" applyAlignment="1">
      <alignment horizontal="center" vertical="center" wrapText="1"/>
    </xf>
    <xf numFmtId="0" fontId="8" fillId="2" borderId="15" xfId="0" applyFont="1" applyFill="1" applyBorder="1" applyAlignment="1">
      <alignment horizontal="center" vertical="center" wrapText="1"/>
    </xf>
    <xf numFmtId="0" fontId="8" fillId="2" borderId="13" xfId="0" applyFont="1" applyFill="1" applyBorder="1" applyAlignment="1">
      <alignment horizontal="center" vertical="center" wrapText="1"/>
    </xf>
    <xf numFmtId="9" fontId="8" fillId="0" borderId="18" xfId="1" applyFont="1" applyFill="1" applyBorder="1" applyAlignment="1" applyProtection="1">
      <alignment horizontal="center" vertical="center" wrapText="1"/>
    </xf>
    <xf numFmtId="0" fontId="29" fillId="2" borderId="0" xfId="0" applyFont="1" applyFill="1" applyAlignment="1">
      <alignment horizontal="center" wrapText="1"/>
    </xf>
    <xf numFmtId="0" fontId="28" fillId="2" borderId="0" xfId="0" applyFont="1" applyFill="1" applyAlignment="1">
      <alignment horizontal="right" vertical="center" wrapText="1"/>
    </xf>
    <xf numFmtId="0" fontId="8" fillId="2" borderId="10" xfId="0" applyFont="1" applyFill="1" applyBorder="1" applyAlignment="1">
      <alignment horizontal="center" vertical="center" wrapText="1"/>
    </xf>
    <xf numFmtId="0" fontId="8" fillId="2" borderId="3" xfId="0" applyFont="1" applyFill="1" applyBorder="1" applyAlignment="1">
      <alignment horizontal="center" vertical="center" wrapText="1"/>
    </xf>
    <xf numFmtId="0" fontId="5" fillId="11" borderId="4" xfId="0" applyFont="1" applyFill="1" applyBorder="1" applyAlignment="1">
      <alignment horizontal="center" vertical="center"/>
    </xf>
    <xf numFmtId="0" fontId="5" fillId="11" borderId="11" xfId="0" applyFont="1" applyFill="1" applyBorder="1" applyAlignment="1">
      <alignment horizontal="center" vertical="center"/>
    </xf>
    <xf numFmtId="0" fontId="5" fillId="11" borderId="5" xfId="0" applyFont="1" applyFill="1" applyBorder="1" applyAlignment="1">
      <alignment horizontal="center" vertical="center"/>
    </xf>
    <xf numFmtId="0" fontId="5" fillId="11" borderId="8" xfId="0" applyFont="1" applyFill="1" applyBorder="1" applyAlignment="1">
      <alignment horizontal="center" vertical="center"/>
    </xf>
    <xf numFmtId="0" fontId="5" fillId="11" borderId="12" xfId="0" applyFont="1" applyFill="1" applyBorder="1" applyAlignment="1">
      <alignment horizontal="center" vertical="center"/>
    </xf>
    <xf numFmtId="0" fontId="5" fillId="11" borderId="9" xfId="0" applyFont="1" applyFill="1" applyBorder="1" applyAlignment="1">
      <alignment horizontal="center" vertical="center"/>
    </xf>
    <xf numFmtId="0" fontId="9" fillId="12" borderId="18" xfId="0" applyFont="1" applyFill="1" applyBorder="1" applyAlignment="1">
      <alignment horizontal="center" vertical="center" wrapText="1"/>
    </xf>
    <xf numFmtId="0" fontId="7" fillId="2" borderId="4" xfId="0" applyFont="1" applyFill="1" applyBorder="1" applyAlignment="1">
      <alignment horizontal="center"/>
    </xf>
    <xf numFmtId="0" fontId="7" fillId="2" borderId="11" xfId="0" applyFont="1" applyFill="1" applyBorder="1" applyAlignment="1">
      <alignment horizontal="center"/>
    </xf>
    <xf numFmtId="0" fontId="7" fillId="2" borderId="6" xfId="0" applyFont="1" applyFill="1" applyBorder="1" applyAlignment="1">
      <alignment horizontal="center"/>
    </xf>
    <xf numFmtId="0" fontId="7" fillId="2" borderId="0" xfId="0" applyFont="1" applyFill="1" applyAlignment="1">
      <alignment horizontal="center"/>
    </xf>
    <xf numFmtId="0" fontId="7" fillId="2" borderId="8" xfId="0" applyFont="1" applyFill="1" applyBorder="1" applyAlignment="1">
      <alignment horizontal="center"/>
    </xf>
    <xf numFmtId="0" fontId="7" fillId="2" borderId="12" xfId="0" applyFont="1" applyFill="1" applyBorder="1" applyAlignment="1">
      <alignment horizontal="center"/>
    </xf>
    <xf numFmtId="0" fontId="8" fillId="2" borderId="21" xfId="0" applyFont="1" applyFill="1" applyBorder="1" applyAlignment="1">
      <alignment horizontal="center" vertical="center" wrapText="1"/>
    </xf>
    <xf numFmtId="0" fontId="17" fillId="13" borderId="36" xfId="0" applyFont="1" applyFill="1" applyBorder="1" applyAlignment="1">
      <alignment horizontal="center" vertical="center" wrapText="1"/>
    </xf>
    <xf numFmtId="0" fontId="29" fillId="0" borderId="37" xfId="0" applyFont="1" applyBorder="1"/>
    <xf numFmtId="0" fontId="29" fillId="0" borderId="39" xfId="0" applyFont="1" applyBorder="1"/>
    <xf numFmtId="0" fontId="17" fillId="0" borderId="37" xfId="0" applyFont="1" applyBorder="1" applyAlignment="1">
      <alignment horizontal="center" vertical="center" wrapText="1"/>
    </xf>
    <xf numFmtId="9" fontId="17" fillId="13" borderId="36" xfId="0" applyNumberFormat="1" applyFont="1" applyFill="1" applyBorder="1" applyAlignment="1">
      <alignment horizontal="center" vertical="center" wrapText="1"/>
    </xf>
    <xf numFmtId="17" fontId="17" fillId="13" borderId="36" xfId="0" applyNumberFormat="1" applyFont="1" applyFill="1" applyBorder="1" applyAlignment="1">
      <alignment horizontal="center" vertical="center" wrapText="1"/>
    </xf>
    <xf numFmtId="0" fontId="12" fillId="10" borderId="14" xfId="0" applyFont="1" applyFill="1" applyBorder="1" applyAlignment="1">
      <alignment horizontal="center" vertical="center" wrapText="1"/>
    </xf>
    <xf numFmtId="0" fontId="12" fillId="10" borderId="13" xfId="0" applyFont="1" applyFill="1" applyBorder="1" applyAlignment="1">
      <alignment horizontal="center" vertical="center" wrapText="1"/>
    </xf>
    <xf numFmtId="0" fontId="12" fillId="10" borderId="4" xfId="0" applyFont="1" applyFill="1" applyBorder="1" applyAlignment="1">
      <alignment horizontal="center" vertical="center" wrapText="1"/>
    </xf>
    <xf numFmtId="0" fontId="12" fillId="10" borderId="8" xfId="0" applyFont="1" applyFill="1" applyBorder="1" applyAlignment="1">
      <alignment horizontal="center" vertical="center" wrapText="1"/>
    </xf>
    <xf numFmtId="0" fontId="12" fillId="10" borderId="11" xfId="0" applyFont="1" applyFill="1" applyBorder="1" applyAlignment="1">
      <alignment horizontal="center" vertical="center" wrapText="1"/>
    </xf>
    <xf numFmtId="0" fontId="12" fillId="10" borderId="40" xfId="0" applyFont="1" applyFill="1" applyBorder="1" applyAlignment="1">
      <alignment horizontal="center" vertical="center" wrapText="1"/>
    </xf>
    <xf numFmtId="0" fontId="12" fillId="10" borderId="12" xfId="0" applyFont="1" applyFill="1" applyBorder="1" applyAlignment="1">
      <alignment horizontal="center" vertical="center" wrapText="1"/>
    </xf>
    <xf numFmtId="0" fontId="12" fillId="10" borderId="5" xfId="0" applyFont="1" applyFill="1" applyBorder="1" applyAlignment="1">
      <alignment horizontal="center" vertical="center" wrapText="1"/>
    </xf>
    <xf numFmtId="0" fontId="12" fillId="10" borderId="9" xfId="0" applyFont="1" applyFill="1" applyBorder="1" applyAlignment="1">
      <alignment horizontal="center" vertical="center" wrapText="1"/>
    </xf>
    <xf numFmtId="0" fontId="7" fillId="2" borderId="16" xfId="1" applyNumberFormat="1" applyFont="1" applyFill="1" applyBorder="1" applyAlignment="1">
      <alignment horizontal="center" vertical="center"/>
    </xf>
    <xf numFmtId="0" fontId="7" fillId="2" borderId="17" xfId="1" applyNumberFormat="1" applyFont="1" applyFill="1" applyBorder="1" applyAlignment="1">
      <alignment horizontal="center" vertical="center"/>
    </xf>
    <xf numFmtId="0" fontId="5" fillId="3" borderId="0" xfId="0" applyFont="1" applyFill="1" applyAlignment="1">
      <alignment horizontal="center" vertical="center" wrapText="1"/>
    </xf>
    <xf numFmtId="0" fontId="5" fillId="11" borderId="0" xfId="0" applyFont="1" applyFill="1" applyAlignment="1">
      <alignment horizontal="left" vertical="top" wrapText="1"/>
    </xf>
    <xf numFmtId="0" fontId="5" fillId="11" borderId="7" xfId="0" applyFont="1" applyFill="1" applyBorder="1" applyAlignment="1">
      <alignment horizontal="left" vertical="top" wrapText="1"/>
    </xf>
    <xf numFmtId="0" fontId="7" fillId="3" borderId="0" xfId="0" applyFont="1" applyFill="1" applyAlignment="1">
      <alignment horizontal="center" vertical="center" wrapText="1"/>
    </xf>
    <xf numFmtId="0" fontId="7" fillId="2" borderId="0" xfId="0" applyFont="1" applyFill="1" applyAlignment="1">
      <alignment horizontal="left" vertical="top" wrapText="1"/>
    </xf>
    <xf numFmtId="0" fontId="7" fillId="2" borderId="7" xfId="0" applyFont="1" applyFill="1" applyBorder="1" applyAlignment="1">
      <alignment horizontal="left" vertical="top" wrapText="1"/>
    </xf>
    <xf numFmtId="0" fontId="9" fillId="4" borderId="14" xfId="0" applyFont="1" applyFill="1" applyBorder="1" applyAlignment="1">
      <alignment horizontal="center" vertical="center"/>
    </xf>
    <xf numFmtId="0" fontId="9" fillId="10" borderId="16" xfId="0" applyFont="1" applyFill="1" applyBorder="1" applyAlignment="1">
      <alignment horizontal="center" vertical="center"/>
    </xf>
    <xf numFmtId="0" fontId="9" fillId="4" borderId="1" xfId="0" applyFont="1" applyFill="1" applyBorder="1" applyAlignment="1">
      <alignment horizontal="center" vertical="center"/>
    </xf>
    <xf numFmtId="0" fontId="7" fillId="3" borderId="0" xfId="0" applyFont="1" applyFill="1" applyAlignment="1">
      <alignment horizontal="center" vertical="center"/>
    </xf>
    <xf numFmtId="0" fontId="7" fillId="2" borderId="0" xfId="0" applyFont="1" applyFill="1" applyAlignment="1">
      <alignment horizontal="left" vertical="top"/>
    </xf>
    <xf numFmtId="0" fontId="7" fillId="2" borderId="7" xfId="0" applyFont="1" applyFill="1" applyBorder="1" applyAlignment="1">
      <alignment horizontal="left" vertical="top"/>
    </xf>
    <xf numFmtId="0" fontId="9" fillId="10" borderId="1" xfId="0" applyFont="1" applyFill="1" applyBorder="1" applyAlignment="1">
      <alignment horizontal="center" vertical="center" wrapText="1"/>
    </xf>
    <xf numFmtId="0" fontId="5" fillId="2" borderId="4" xfId="0" applyFont="1" applyFill="1" applyBorder="1" applyAlignment="1">
      <alignment horizontal="center" vertical="center"/>
    </xf>
    <xf numFmtId="0" fontId="5" fillId="2" borderId="5" xfId="0" applyFont="1" applyFill="1" applyBorder="1" applyAlignment="1">
      <alignment horizontal="center" vertical="center"/>
    </xf>
    <xf numFmtId="0" fontId="5" fillId="2" borderId="6" xfId="0" applyFont="1" applyFill="1" applyBorder="1" applyAlignment="1">
      <alignment horizontal="center" vertical="center"/>
    </xf>
    <xf numFmtId="0" fontId="5" fillId="2" borderId="7" xfId="0" applyFont="1" applyFill="1" applyBorder="1" applyAlignment="1">
      <alignment horizontal="center" vertical="center"/>
    </xf>
    <xf numFmtId="0" fontId="5" fillId="2" borderId="8" xfId="0" applyFont="1" applyFill="1" applyBorder="1" applyAlignment="1">
      <alignment horizontal="center" vertical="center"/>
    </xf>
    <xf numFmtId="0" fontId="5" fillId="2" borderId="9" xfId="0" applyFont="1" applyFill="1" applyBorder="1" applyAlignment="1">
      <alignment horizontal="center" vertical="center"/>
    </xf>
    <xf numFmtId="0" fontId="9" fillId="10" borderId="2" xfId="0" applyFont="1" applyFill="1" applyBorder="1" applyAlignment="1">
      <alignment horizontal="center" vertical="center"/>
    </xf>
    <xf numFmtId="0" fontId="9" fillId="10" borderId="10" xfId="0" applyFont="1" applyFill="1" applyBorder="1" applyAlignment="1">
      <alignment horizontal="center" vertical="center"/>
    </xf>
    <xf numFmtId="0" fontId="9" fillId="10" borderId="3" xfId="0" applyFont="1" applyFill="1" applyBorder="1" applyAlignment="1">
      <alignment horizontal="center" vertical="center"/>
    </xf>
    <xf numFmtId="0" fontId="9" fillId="10" borderId="4" xfId="0" applyFont="1" applyFill="1" applyBorder="1" applyAlignment="1">
      <alignment horizontal="center" vertical="center" wrapText="1"/>
    </xf>
    <xf numFmtId="0" fontId="9" fillId="10" borderId="5" xfId="0" applyFont="1" applyFill="1" applyBorder="1" applyAlignment="1">
      <alignment horizontal="center" vertical="center" wrapText="1"/>
    </xf>
    <xf numFmtId="0" fontId="9" fillId="10" borderId="8" xfId="0" applyFont="1" applyFill="1" applyBorder="1" applyAlignment="1">
      <alignment horizontal="center" vertical="center" wrapText="1"/>
    </xf>
    <xf numFmtId="0" fontId="9" fillId="10" borderId="9" xfId="0" applyFont="1" applyFill="1" applyBorder="1" applyAlignment="1">
      <alignment horizontal="center" vertical="center" wrapText="1"/>
    </xf>
    <xf numFmtId="0" fontId="5" fillId="2" borderId="4" xfId="0" applyFont="1" applyFill="1" applyBorder="1" applyAlignment="1">
      <alignment horizontal="center"/>
    </xf>
    <xf numFmtId="0" fontId="5" fillId="2" borderId="11" xfId="0" applyFont="1" applyFill="1" applyBorder="1" applyAlignment="1">
      <alignment horizontal="center"/>
    </xf>
    <xf numFmtId="0" fontId="5" fillId="2" borderId="5" xfId="0" applyFont="1" applyFill="1" applyBorder="1" applyAlignment="1">
      <alignment horizontal="center"/>
    </xf>
    <xf numFmtId="0" fontId="5" fillId="2" borderId="8" xfId="0" applyFont="1" applyFill="1" applyBorder="1" applyAlignment="1">
      <alignment horizontal="center"/>
    </xf>
    <xf numFmtId="0" fontId="5" fillId="2" borderId="12" xfId="0" applyFont="1" applyFill="1" applyBorder="1" applyAlignment="1">
      <alignment horizontal="center"/>
    </xf>
    <xf numFmtId="0" fontId="5" fillId="2" borderId="9" xfId="0" applyFont="1" applyFill="1" applyBorder="1" applyAlignment="1">
      <alignment horizontal="center"/>
    </xf>
    <xf numFmtId="0" fontId="5" fillId="3" borderId="0" xfId="0" applyFont="1" applyFill="1" applyAlignment="1">
      <alignment horizontal="center" vertical="center"/>
    </xf>
    <xf numFmtId="0" fontId="5" fillId="2" borderId="1" xfId="0" applyFont="1" applyFill="1" applyBorder="1" applyAlignment="1">
      <alignment horizontal="center" vertical="center"/>
    </xf>
    <xf numFmtId="0" fontId="9" fillId="12" borderId="4" xfId="0" applyFont="1" applyFill="1" applyBorder="1" applyAlignment="1">
      <alignment horizontal="center" vertical="center"/>
    </xf>
    <xf numFmtId="0" fontId="9" fillId="12" borderId="11" xfId="0" applyFont="1" applyFill="1" applyBorder="1" applyAlignment="1">
      <alignment horizontal="center" vertical="center"/>
    </xf>
    <xf numFmtId="0" fontId="9" fillId="12" borderId="5" xfId="0" applyFont="1" applyFill="1" applyBorder="1" applyAlignment="1">
      <alignment horizontal="center" vertical="center"/>
    </xf>
    <xf numFmtId="0" fontId="5" fillId="11" borderId="0" xfId="0" applyFont="1" applyFill="1" applyAlignment="1">
      <alignment horizontal="left" vertical="top"/>
    </xf>
    <xf numFmtId="0" fontId="5" fillId="11" borderId="7" xfId="0" applyFont="1" applyFill="1" applyBorder="1" applyAlignment="1">
      <alignment horizontal="left" vertical="top"/>
    </xf>
    <xf numFmtId="0" fontId="5" fillId="2" borderId="0" xfId="0" applyFont="1" applyFill="1" applyAlignment="1">
      <alignment horizontal="center" vertical="center"/>
    </xf>
    <xf numFmtId="0" fontId="5" fillId="3" borderId="0" xfId="0" applyFont="1" applyFill="1" applyAlignment="1">
      <alignment horizontal="center"/>
    </xf>
    <xf numFmtId="0" fontId="5" fillId="3" borderId="0" xfId="0" applyFont="1" applyFill="1" applyAlignment="1">
      <alignment horizontal="center" vertical="top"/>
    </xf>
    <xf numFmtId="0" fontId="5" fillId="2" borderId="11" xfId="0" applyFont="1" applyFill="1" applyBorder="1" applyAlignment="1">
      <alignment horizontal="center" vertical="center"/>
    </xf>
    <xf numFmtId="0" fontId="5" fillId="2" borderId="12" xfId="0" applyFont="1" applyFill="1" applyBorder="1" applyAlignment="1">
      <alignment horizontal="center" vertical="center"/>
    </xf>
    <xf numFmtId="0" fontId="9" fillId="10" borderId="4" xfId="0" applyFont="1" applyFill="1" applyBorder="1" applyAlignment="1">
      <alignment horizontal="center" vertical="center"/>
    </xf>
    <xf numFmtId="0" fontId="9" fillId="10" borderId="5" xfId="0" applyFont="1" applyFill="1" applyBorder="1" applyAlignment="1">
      <alignment horizontal="center" vertical="center"/>
    </xf>
    <xf numFmtId="0" fontId="9" fillId="10" borderId="8" xfId="0" applyFont="1" applyFill="1" applyBorder="1" applyAlignment="1">
      <alignment horizontal="center" vertical="center"/>
    </xf>
    <xf numFmtId="0" fontId="9" fillId="10" borderId="9" xfId="0" applyFont="1" applyFill="1" applyBorder="1" applyAlignment="1">
      <alignment horizontal="center" vertical="center"/>
    </xf>
    <xf numFmtId="1" fontId="5" fillId="2" borderId="4" xfId="1" applyNumberFormat="1" applyFont="1" applyFill="1" applyBorder="1" applyAlignment="1">
      <alignment horizontal="center" vertical="center"/>
    </xf>
    <xf numFmtId="1" fontId="5" fillId="2" borderId="5" xfId="1" applyNumberFormat="1" applyFont="1" applyFill="1" applyBorder="1" applyAlignment="1">
      <alignment horizontal="center" vertical="center"/>
    </xf>
    <xf numFmtId="1" fontId="5" fillId="2" borderId="8" xfId="1" applyNumberFormat="1" applyFont="1" applyFill="1" applyBorder="1" applyAlignment="1">
      <alignment horizontal="center" vertical="center"/>
    </xf>
    <xf numFmtId="1" fontId="5" fillId="2" borderId="9" xfId="1" applyNumberFormat="1" applyFont="1" applyFill="1" applyBorder="1" applyAlignment="1">
      <alignment horizontal="center" vertical="center"/>
    </xf>
    <xf numFmtId="0" fontId="9" fillId="10" borderId="1" xfId="0" applyFont="1" applyFill="1" applyBorder="1" applyAlignment="1">
      <alignment horizontal="center" vertical="center"/>
    </xf>
    <xf numFmtId="0" fontId="9" fillId="10" borderId="6" xfId="0" applyFont="1" applyFill="1" applyBorder="1" applyAlignment="1">
      <alignment horizontal="center" vertical="center"/>
    </xf>
    <xf numFmtId="0" fontId="9" fillId="10" borderId="7" xfId="0" applyFont="1" applyFill="1" applyBorder="1" applyAlignment="1">
      <alignment horizontal="center" vertical="center"/>
    </xf>
    <xf numFmtId="0" fontId="9" fillId="10" borderId="6" xfId="0" applyFont="1" applyFill="1" applyBorder="1" applyAlignment="1">
      <alignment horizontal="center" vertical="center" wrapText="1"/>
    </xf>
    <xf numFmtId="0" fontId="9" fillId="10" borderId="7" xfId="0" applyFont="1" applyFill="1" applyBorder="1" applyAlignment="1">
      <alignment horizontal="center" vertical="center" wrapText="1"/>
    </xf>
    <xf numFmtId="0" fontId="3" fillId="11" borderId="16" xfId="0" applyFont="1" applyFill="1" applyBorder="1" applyAlignment="1">
      <alignment horizontal="center" vertical="center"/>
    </xf>
    <xf numFmtId="0" fontId="9" fillId="10" borderId="13" xfId="0" applyFont="1" applyFill="1" applyBorder="1" applyAlignment="1">
      <alignment horizontal="center" vertical="center" wrapText="1"/>
    </xf>
    <xf numFmtId="0" fontId="5" fillId="2" borderId="13" xfId="0" applyFont="1" applyFill="1" applyBorder="1" applyAlignment="1">
      <alignment horizontal="center" vertical="center" wrapText="1"/>
    </xf>
    <xf numFmtId="0" fontId="13" fillId="2" borderId="0" xfId="2" applyFont="1" applyFill="1" applyAlignment="1">
      <alignment horizontal="center" vertical="center"/>
    </xf>
    <xf numFmtId="0" fontId="7" fillId="2" borderId="4" xfId="0" applyFont="1" applyFill="1" applyBorder="1" applyAlignment="1">
      <alignment horizontal="center" vertical="center"/>
    </xf>
    <xf numFmtId="0" fontId="7" fillId="2" borderId="5" xfId="0" applyFont="1" applyFill="1" applyBorder="1" applyAlignment="1">
      <alignment horizontal="center" vertical="center"/>
    </xf>
    <xf numFmtId="0" fontId="7" fillId="2" borderId="6" xfId="0" applyFont="1" applyFill="1" applyBorder="1" applyAlignment="1">
      <alignment horizontal="center" vertical="center"/>
    </xf>
    <xf numFmtId="0" fontId="7" fillId="2" borderId="7" xfId="0" applyFont="1" applyFill="1" applyBorder="1" applyAlignment="1">
      <alignment horizontal="center" vertical="center"/>
    </xf>
    <xf numFmtId="0" fontId="7" fillId="2" borderId="8" xfId="0" applyFont="1" applyFill="1" applyBorder="1" applyAlignment="1">
      <alignment horizontal="center" vertical="center"/>
    </xf>
    <xf numFmtId="0" fontId="7" fillId="2" borderId="9" xfId="0" applyFont="1" applyFill="1" applyBorder="1" applyAlignment="1">
      <alignment horizontal="center" vertical="center"/>
    </xf>
    <xf numFmtId="0" fontId="8" fillId="2" borderId="2" xfId="0" applyFont="1" applyFill="1" applyBorder="1" applyAlignment="1">
      <alignment horizontal="center" vertical="center" wrapText="1"/>
    </xf>
    <xf numFmtId="0" fontId="8" fillId="2" borderId="1" xfId="0" applyFont="1" applyFill="1" applyBorder="1" applyAlignment="1">
      <alignment horizontal="center" vertical="center" wrapText="1"/>
    </xf>
    <xf numFmtId="0" fontId="8" fillId="2" borderId="4" xfId="0" applyFont="1" applyFill="1" applyBorder="1" applyAlignment="1">
      <alignment horizontal="center" vertical="center" wrapText="1"/>
    </xf>
    <xf numFmtId="0" fontId="8" fillId="2" borderId="11" xfId="0" applyFont="1" applyFill="1" applyBorder="1" applyAlignment="1">
      <alignment horizontal="center" vertical="center" wrapText="1"/>
    </xf>
    <xf numFmtId="0" fontId="8" fillId="2" borderId="5" xfId="0" applyFont="1" applyFill="1" applyBorder="1" applyAlignment="1">
      <alignment horizontal="center" vertical="center" wrapText="1"/>
    </xf>
    <xf numFmtId="0" fontId="8" fillId="2" borderId="8" xfId="0" applyFont="1" applyFill="1" applyBorder="1" applyAlignment="1">
      <alignment horizontal="center" vertical="center" wrapText="1"/>
    </xf>
    <xf numFmtId="0" fontId="8" fillId="2" borderId="12" xfId="0" applyFont="1" applyFill="1" applyBorder="1" applyAlignment="1">
      <alignment horizontal="center" vertical="center" wrapText="1"/>
    </xf>
    <xf numFmtId="0" fontId="8" fillId="2" borderId="9" xfId="0" applyFont="1" applyFill="1" applyBorder="1" applyAlignment="1">
      <alignment horizontal="center" vertical="center" wrapText="1"/>
    </xf>
    <xf numFmtId="0" fontId="5" fillId="2" borderId="1" xfId="0" applyFont="1" applyFill="1" applyBorder="1" applyAlignment="1">
      <alignment horizontal="left"/>
    </xf>
    <xf numFmtId="0" fontId="5" fillId="2" borderId="1" xfId="0" applyFont="1" applyFill="1" applyBorder="1" applyAlignment="1">
      <alignment horizontal="left" vertical="center"/>
    </xf>
    <xf numFmtId="0" fontId="5" fillId="2" borderId="0" xfId="0" applyFont="1" applyFill="1" applyAlignment="1">
      <alignment horizontal="center"/>
    </xf>
    <xf numFmtId="0" fontId="9" fillId="12" borderId="1" xfId="0" applyFont="1" applyFill="1" applyBorder="1" applyAlignment="1">
      <alignment horizontal="center"/>
    </xf>
    <xf numFmtId="0" fontId="5" fillId="2" borderId="1" xfId="1" applyNumberFormat="1" applyFont="1" applyFill="1" applyBorder="1" applyAlignment="1">
      <alignment horizontal="center" vertical="center"/>
    </xf>
    <xf numFmtId="0" fontId="5" fillId="2" borderId="2" xfId="0" applyFont="1" applyFill="1" applyBorder="1" applyAlignment="1">
      <alignment horizontal="center" vertical="center" wrapText="1"/>
    </xf>
    <xf numFmtId="0" fontId="5" fillId="2" borderId="3" xfId="0" applyFont="1" applyFill="1" applyBorder="1" applyAlignment="1">
      <alignment horizontal="center" vertical="center" wrapText="1"/>
    </xf>
    <xf numFmtId="0" fontId="9" fillId="2" borderId="2" xfId="0" applyFont="1" applyFill="1" applyBorder="1" applyAlignment="1">
      <alignment horizontal="center" vertical="center" wrapText="1"/>
    </xf>
    <xf numFmtId="0" fontId="9" fillId="2" borderId="10" xfId="0" applyFont="1" applyFill="1" applyBorder="1" applyAlignment="1">
      <alignment horizontal="center" vertical="center" wrapText="1"/>
    </xf>
    <xf numFmtId="0" fontId="9" fillId="2" borderId="3" xfId="0" applyFont="1" applyFill="1" applyBorder="1" applyAlignment="1">
      <alignment horizontal="center" vertical="center" wrapText="1"/>
    </xf>
    <xf numFmtId="0" fontId="9" fillId="12" borderId="1" xfId="0" applyFont="1" applyFill="1" applyBorder="1" applyAlignment="1">
      <alignment horizontal="center" vertical="center"/>
    </xf>
    <xf numFmtId="0" fontId="7" fillId="2" borderId="11" xfId="0" applyFont="1" applyFill="1" applyBorder="1" applyAlignment="1">
      <alignment horizontal="center" vertical="center"/>
    </xf>
    <xf numFmtId="0" fontId="5" fillId="2" borderId="1" xfId="0" applyFont="1" applyFill="1" applyBorder="1" applyAlignment="1">
      <alignment horizontal="center" vertical="center" wrapText="1"/>
    </xf>
    <xf numFmtId="9" fontId="5" fillId="2" borderId="1" xfId="1" applyFont="1" applyFill="1" applyBorder="1" applyAlignment="1">
      <alignment horizontal="center" vertical="center" wrapText="1"/>
    </xf>
    <xf numFmtId="0" fontId="7" fillId="2" borderId="1" xfId="0" applyFont="1" applyFill="1" applyBorder="1" applyAlignment="1">
      <alignment horizontal="left" vertical="center"/>
    </xf>
    <xf numFmtId="0" fontId="3" fillId="2" borderId="0" xfId="0" applyFont="1" applyFill="1" applyAlignment="1">
      <alignment horizontal="center" vertical="center"/>
    </xf>
    <xf numFmtId="9" fontId="5" fillId="2" borderId="1" xfId="1" applyFont="1" applyFill="1" applyBorder="1" applyAlignment="1">
      <alignment horizontal="center" vertical="center"/>
    </xf>
    <xf numFmtId="9" fontId="5" fillId="2" borderId="4" xfId="1" applyFont="1" applyFill="1" applyBorder="1" applyAlignment="1">
      <alignment horizontal="center" vertical="center"/>
    </xf>
    <xf numFmtId="9" fontId="5" fillId="2" borderId="5" xfId="1" applyFont="1" applyFill="1" applyBorder="1" applyAlignment="1">
      <alignment horizontal="center" vertical="center"/>
    </xf>
    <xf numFmtId="9" fontId="5" fillId="2" borderId="8" xfId="1" applyFont="1" applyFill="1" applyBorder="1" applyAlignment="1">
      <alignment horizontal="center" vertical="center"/>
    </xf>
    <xf numFmtId="9" fontId="5" fillId="2" borderId="9" xfId="1" applyFont="1" applyFill="1" applyBorder="1" applyAlignment="1">
      <alignment horizontal="center" vertical="center"/>
    </xf>
    <xf numFmtId="0" fontId="5" fillId="2" borderId="2" xfId="0" applyFont="1" applyFill="1" applyBorder="1" applyAlignment="1">
      <alignment horizontal="center" vertical="center"/>
    </xf>
    <xf numFmtId="0" fontId="5" fillId="2" borderId="10" xfId="0" applyFont="1" applyFill="1" applyBorder="1" applyAlignment="1">
      <alignment horizontal="center" vertical="center"/>
    </xf>
    <xf numFmtId="0" fontId="5" fillId="2" borderId="3" xfId="0" applyFont="1" applyFill="1" applyBorder="1" applyAlignment="1">
      <alignment horizontal="center" vertical="center"/>
    </xf>
    <xf numFmtId="0" fontId="9" fillId="10" borderId="11" xfId="0" applyFont="1" applyFill="1" applyBorder="1" applyAlignment="1">
      <alignment horizontal="center" vertical="center" wrapText="1"/>
    </xf>
    <xf numFmtId="0" fontId="9" fillId="10" borderId="12" xfId="0" applyFont="1" applyFill="1" applyBorder="1" applyAlignment="1">
      <alignment horizontal="center" vertical="center" wrapText="1"/>
    </xf>
    <xf numFmtId="0" fontId="7" fillId="2" borderId="3" xfId="0" applyFont="1" applyFill="1" applyBorder="1" applyAlignment="1">
      <alignment horizontal="center" vertical="center"/>
    </xf>
    <xf numFmtId="0" fontId="7" fillId="2" borderId="1" xfId="0" applyFont="1" applyFill="1" applyBorder="1" applyAlignment="1">
      <alignment horizontal="center" vertical="center"/>
    </xf>
    <xf numFmtId="0" fontId="7" fillId="2" borderId="2" xfId="0" applyFont="1" applyFill="1" applyBorder="1" applyAlignment="1">
      <alignment horizontal="center" vertical="center"/>
    </xf>
    <xf numFmtId="0" fontId="24" fillId="2" borderId="1" xfId="0" applyFont="1" applyFill="1" applyBorder="1" applyAlignment="1">
      <alignment horizontal="center" vertical="center" wrapText="1"/>
    </xf>
    <xf numFmtId="0" fontId="9" fillId="12" borderId="8" xfId="0" applyFont="1" applyFill="1" applyBorder="1" applyAlignment="1">
      <alignment horizontal="center" vertical="center"/>
    </xf>
    <xf numFmtId="0" fontId="9" fillId="12" borderId="12" xfId="0" applyFont="1" applyFill="1" applyBorder="1" applyAlignment="1">
      <alignment horizontal="center" vertical="center"/>
    </xf>
    <xf numFmtId="0" fontId="9" fillId="12" borderId="9" xfId="0" applyFont="1" applyFill="1" applyBorder="1" applyAlignment="1">
      <alignment horizontal="center" vertical="center"/>
    </xf>
    <xf numFmtId="0" fontId="9" fillId="12" borderId="14" xfId="0" applyFont="1" applyFill="1" applyBorder="1" applyAlignment="1">
      <alignment horizontal="center" vertical="center"/>
    </xf>
    <xf numFmtId="0" fontId="5" fillId="11" borderId="5" xfId="0" applyFont="1" applyFill="1" applyBorder="1" applyAlignment="1">
      <alignment horizontal="left" vertical="center" wrapText="1"/>
    </xf>
    <xf numFmtId="0" fontId="7" fillId="11" borderId="14" xfId="0" applyFont="1" applyFill="1" applyBorder="1" applyAlignment="1">
      <alignment horizontal="left" vertical="center" wrapText="1"/>
    </xf>
    <xf numFmtId="0" fontId="7" fillId="2" borderId="9" xfId="0" applyFont="1" applyFill="1" applyBorder="1" applyAlignment="1">
      <alignment horizontal="justify" vertical="top"/>
    </xf>
    <xf numFmtId="0" fontId="7" fillId="2" borderId="13" xfId="0" applyFont="1" applyFill="1" applyBorder="1" applyAlignment="1">
      <alignment horizontal="justify" vertical="top"/>
    </xf>
    <xf numFmtId="0" fontId="7" fillId="2" borderId="7" xfId="0" applyFont="1" applyFill="1" applyBorder="1" applyAlignment="1">
      <alignment horizontal="justify" vertical="top"/>
    </xf>
    <xf numFmtId="0" fontId="7" fillId="2" borderId="15" xfId="0" applyFont="1" applyFill="1" applyBorder="1" applyAlignment="1">
      <alignment horizontal="justify" vertical="top"/>
    </xf>
    <xf numFmtId="0" fontId="7" fillId="2" borderId="9" xfId="0" applyFont="1" applyFill="1" applyBorder="1" applyAlignment="1">
      <alignment horizontal="justify" vertical="top" wrapText="1"/>
    </xf>
    <xf numFmtId="0" fontId="7" fillId="2" borderId="3" xfId="0" applyFont="1" applyFill="1" applyBorder="1" applyAlignment="1">
      <alignment horizontal="justify" vertical="top"/>
    </xf>
    <xf numFmtId="0" fontId="7" fillId="2" borderId="1" xfId="0" applyFont="1" applyFill="1" applyBorder="1" applyAlignment="1">
      <alignment horizontal="justify" vertical="top"/>
    </xf>
    <xf numFmtId="0" fontId="7" fillId="2" borderId="5" xfId="0" applyFont="1" applyFill="1" applyBorder="1" applyAlignment="1">
      <alignment horizontal="justify" vertical="top"/>
    </xf>
    <xf numFmtId="0" fontId="7" fillId="2" borderId="14" xfId="0" applyFont="1" applyFill="1" applyBorder="1" applyAlignment="1">
      <alignment horizontal="justify" vertical="top"/>
    </xf>
    <xf numFmtId="0" fontId="5" fillId="11" borderId="7" xfId="0" applyFont="1" applyFill="1" applyBorder="1" applyAlignment="1">
      <alignment horizontal="left" vertical="center" wrapText="1"/>
    </xf>
    <xf numFmtId="0" fontId="7" fillId="11" borderId="15" xfId="0" applyFont="1" applyFill="1" applyBorder="1" applyAlignment="1">
      <alignment horizontal="left" vertical="center" wrapText="1"/>
    </xf>
    <xf numFmtId="1" fontId="7" fillId="2" borderId="16" xfId="1" applyNumberFormat="1" applyFont="1" applyFill="1" applyBorder="1" applyAlignment="1">
      <alignment horizontal="center" vertical="center"/>
    </xf>
    <xf numFmtId="0" fontId="5" fillId="2" borderId="26" xfId="0" applyFont="1" applyFill="1" applyBorder="1" applyAlignment="1">
      <alignment horizontal="left" vertical="center" wrapText="1"/>
    </xf>
    <xf numFmtId="0" fontId="5" fillId="2" borderId="31" xfId="0" applyFont="1" applyFill="1" applyBorder="1" applyAlignment="1">
      <alignment horizontal="left" vertical="center" wrapText="1"/>
    </xf>
    <xf numFmtId="0" fontId="5" fillId="2" borderId="32" xfId="0" applyFont="1" applyFill="1" applyBorder="1" applyAlignment="1">
      <alignment horizontal="left" vertical="center" wrapText="1"/>
    </xf>
    <xf numFmtId="9" fontId="5" fillId="2" borderId="1" xfId="1" applyFont="1" applyFill="1" applyBorder="1" applyAlignment="1" applyProtection="1">
      <alignment horizontal="center" vertical="center" wrapText="1"/>
    </xf>
    <xf numFmtId="0" fontId="9" fillId="10" borderId="26" xfId="0" applyFont="1" applyFill="1" applyBorder="1" applyAlignment="1">
      <alignment horizontal="center" vertical="center" wrapText="1"/>
    </xf>
    <xf numFmtId="0" fontId="9" fillId="10" borderId="32" xfId="0" applyFont="1" applyFill="1" applyBorder="1" applyAlignment="1">
      <alignment horizontal="center" vertical="center" wrapText="1"/>
    </xf>
    <xf numFmtId="0" fontId="16" fillId="2" borderId="0" xfId="2" applyFont="1" applyFill="1" applyAlignment="1">
      <alignment horizontal="center" vertical="center"/>
    </xf>
    <xf numFmtId="0" fontId="5" fillId="2" borderId="10" xfId="0" applyFont="1" applyFill="1" applyBorder="1" applyAlignment="1">
      <alignment horizontal="center" vertical="center" wrapText="1"/>
    </xf>
    <xf numFmtId="9" fontId="5" fillId="2" borderId="4" xfId="1" applyFont="1" applyFill="1" applyBorder="1" applyAlignment="1" applyProtection="1">
      <alignment horizontal="center" vertical="center"/>
    </xf>
    <xf numFmtId="9" fontId="5" fillId="2" borderId="5" xfId="1" applyFont="1" applyFill="1" applyBorder="1" applyAlignment="1" applyProtection="1">
      <alignment horizontal="center" vertical="center"/>
    </xf>
    <xf numFmtId="9" fontId="5" fillId="2" borderId="8" xfId="1" applyFont="1" applyFill="1" applyBorder="1" applyAlignment="1" applyProtection="1">
      <alignment horizontal="center" vertical="center"/>
    </xf>
    <xf numFmtId="9" fontId="5" fillId="2" borderId="9" xfId="1" applyFont="1" applyFill="1" applyBorder="1" applyAlignment="1" applyProtection="1">
      <alignment horizontal="center" vertical="center"/>
    </xf>
    <xf numFmtId="9" fontId="5" fillId="2" borderId="1" xfId="1" applyFont="1" applyFill="1" applyBorder="1" applyAlignment="1" applyProtection="1">
      <alignment horizontal="center" vertical="center"/>
    </xf>
    <xf numFmtId="0" fontId="24" fillId="0" borderId="2" xfId="0" applyFont="1" applyBorder="1" applyAlignment="1">
      <alignment horizontal="center" vertical="center" wrapText="1"/>
    </xf>
    <xf numFmtId="0" fontId="24" fillId="0" borderId="10" xfId="0" applyFont="1" applyBorder="1" applyAlignment="1">
      <alignment horizontal="center" vertical="center" wrapText="1"/>
    </xf>
    <xf numFmtId="0" fontId="24" fillId="0" borderId="3" xfId="0" applyFont="1" applyBorder="1" applyAlignment="1">
      <alignment horizontal="center" vertical="center" wrapText="1"/>
    </xf>
    <xf numFmtId="10" fontId="39" fillId="2" borderId="18" xfId="1" applyNumberFormat="1" applyFont="1" applyFill="1" applyBorder="1" applyAlignment="1" applyProtection="1">
      <alignment horizontal="justify" vertical="center" wrapText="1"/>
      <protection locked="0"/>
    </xf>
    <xf numFmtId="10" fontId="26" fillId="2" borderId="18" xfId="1" applyNumberFormat="1" applyFont="1" applyFill="1" applyBorder="1" applyAlignment="1" applyProtection="1">
      <alignment horizontal="justify" vertical="center" wrapText="1"/>
      <protection locked="0"/>
    </xf>
    <xf numFmtId="0" fontId="29" fillId="2" borderId="9" xfId="0" applyFont="1" applyFill="1" applyBorder="1" applyAlignment="1" applyProtection="1">
      <alignment horizontal="justify" vertical="center" wrapText="1"/>
      <protection locked="0"/>
    </xf>
    <xf numFmtId="0" fontId="29" fillId="2" borderId="13" xfId="0" applyFont="1" applyFill="1" applyBorder="1" applyAlignment="1" applyProtection="1">
      <alignment horizontal="justify" vertical="center"/>
      <protection locked="0"/>
    </xf>
    <xf numFmtId="0" fontId="29" fillId="2" borderId="3" xfId="0" applyFont="1" applyFill="1" applyBorder="1" applyAlignment="1" applyProtection="1">
      <alignment horizontal="justify" vertical="center"/>
      <protection locked="0"/>
    </xf>
    <xf numFmtId="0" fontId="29" fillId="2" borderId="1" xfId="0" applyFont="1" applyFill="1" applyBorder="1" applyAlignment="1" applyProtection="1">
      <alignment horizontal="justify" vertical="center"/>
      <protection locked="0"/>
    </xf>
    <xf numFmtId="0" fontId="29" fillId="2" borderId="5" xfId="0" applyFont="1" applyFill="1" applyBorder="1" applyAlignment="1" applyProtection="1">
      <alignment horizontal="justify" vertical="center"/>
      <protection locked="0"/>
    </xf>
    <xf numFmtId="0" fontId="29" fillId="2" borderId="14" xfId="0" applyFont="1" applyFill="1" applyBorder="1" applyAlignment="1" applyProtection="1">
      <alignment horizontal="justify" vertical="center"/>
      <protection locked="0"/>
    </xf>
    <xf numFmtId="3" fontId="29" fillId="2" borderId="20" xfId="1" applyNumberFormat="1" applyFont="1" applyFill="1" applyBorder="1" applyAlignment="1" applyProtection="1">
      <alignment horizontal="center" vertical="center" wrapText="1"/>
      <protection locked="0"/>
    </xf>
    <xf numFmtId="3" fontId="29" fillId="2" borderId="27" xfId="1" applyNumberFormat="1" applyFont="1" applyFill="1" applyBorder="1" applyAlignment="1" applyProtection="1">
      <alignment horizontal="center" vertical="center" wrapText="1"/>
      <protection locked="0"/>
    </xf>
    <xf numFmtId="3" fontId="29" fillId="2" borderId="25" xfId="1" applyNumberFormat="1" applyFont="1" applyFill="1" applyBorder="1" applyAlignment="1" applyProtection="1">
      <alignment horizontal="center" vertical="center" wrapText="1"/>
      <protection locked="0"/>
    </xf>
    <xf numFmtId="0" fontId="29" fillId="2" borderId="18" xfId="1" applyNumberFormat="1" applyFont="1" applyFill="1" applyBorder="1" applyAlignment="1">
      <alignment horizontal="center" vertical="center" wrapText="1"/>
    </xf>
    <xf numFmtId="0" fontId="29" fillId="2" borderId="20" xfId="1" applyNumberFormat="1" applyFont="1" applyFill="1" applyBorder="1" applyAlignment="1" applyProtection="1">
      <alignment horizontal="center" vertical="center" wrapText="1"/>
      <protection locked="0"/>
    </xf>
    <xf numFmtId="0" fontId="29" fillId="2" borderId="27" xfId="1" applyNumberFormat="1" applyFont="1" applyFill="1" applyBorder="1" applyAlignment="1" applyProtection="1">
      <alignment horizontal="center" vertical="center" wrapText="1"/>
      <protection locked="0"/>
    </xf>
    <xf numFmtId="0" fontId="29" fillId="2" borderId="25" xfId="1" applyNumberFormat="1" applyFont="1" applyFill="1" applyBorder="1" applyAlignment="1" applyProtection="1">
      <alignment horizontal="center" vertical="center" wrapText="1"/>
      <protection locked="0"/>
    </xf>
    <xf numFmtId="0" fontId="5" fillId="2" borderId="1" xfId="0" applyFont="1" applyFill="1" applyBorder="1" applyAlignment="1">
      <alignment horizontal="left" vertical="center" wrapText="1"/>
    </xf>
    <xf numFmtId="0" fontId="24" fillId="0" borderId="1" xfId="0" applyFont="1" applyBorder="1" applyAlignment="1">
      <alignment horizontal="center" vertical="center" wrapText="1"/>
    </xf>
    <xf numFmtId="0" fontId="5" fillId="0" borderId="2" xfId="0" applyFont="1" applyBorder="1" applyAlignment="1">
      <alignment horizontal="center" vertical="center" wrapText="1"/>
    </xf>
    <xf numFmtId="0" fontId="5" fillId="0" borderId="10" xfId="0" applyFont="1" applyBorder="1" applyAlignment="1">
      <alignment horizontal="center" vertical="center"/>
    </xf>
    <xf numFmtId="0" fontId="5" fillId="0" borderId="3" xfId="0" applyFont="1" applyBorder="1" applyAlignment="1">
      <alignment horizontal="center" vertical="center"/>
    </xf>
    <xf numFmtId="9" fontId="16" fillId="0" borderId="1" xfId="1" applyFont="1" applyFill="1" applyBorder="1" applyAlignment="1">
      <alignment horizontal="center" vertical="center"/>
    </xf>
    <xf numFmtId="0" fontId="26" fillId="2" borderId="16" xfId="1" applyNumberFormat="1" applyFont="1" applyFill="1" applyBorder="1" applyAlignment="1" applyProtection="1">
      <alignment horizontal="justify" vertical="center" wrapText="1"/>
      <protection locked="0"/>
    </xf>
    <xf numFmtId="0" fontId="22" fillId="2" borderId="28" xfId="1" applyNumberFormat="1" applyFont="1" applyFill="1" applyBorder="1" applyAlignment="1">
      <alignment horizontal="center" vertical="center"/>
    </xf>
    <xf numFmtId="0" fontId="22" fillId="2" borderId="29" xfId="1" applyNumberFormat="1" applyFont="1" applyFill="1" applyBorder="1" applyAlignment="1">
      <alignment horizontal="center" vertical="center"/>
    </xf>
    <xf numFmtId="0" fontId="22" fillId="2" borderId="18" xfId="1" applyNumberFormat="1" applyFont="1" applyFill="1" applyBorder="1" applyAlignment="1">
      <alignment horizontal="center" vertical="center"/>
    </xf>
    <xf numFmtId="0" fontId="22" fillId="2" borderId="20" xfId="1" applyNumberFormat="1" applyFont="1" applyFill="1" applyBorder="1" applyAlignment="1">
      <alignment horizontal="center" vertical="center"/>
    </xf>
    <xf numFmtId="3" fontId="22" fillId="2" borderId="20" xfId="1" applyNumberFormat="1" applyFont="1" applyFill="1" applyBorder="1" applyAlignment="1" applyProtection="1">
      <alignment horizontal="center" vertical="center"/>
      <protection locked="0"/>
    </xf>
    <xf numFmtId="3" fontId="22" fillId="2" borderId="27" xfId="1" applyNumberFormat="1" applyFont="1" applyFill="1" applyBorder="1" applyAlignment="1" applyProtection="1">
      <alignment horizontal="center" vertical="center"/>
      <protection locked="0"/>
    </xf>
    <xf numFmtId="3" fontId="22" fillId="2" borderId="25" xfId="1" applyNumberFormat="1" applyFont="1" applyFill="1" applyBorder="1" applyAlignment="1" applyProtection="1">
      <alignment horizontal="center" vertical="center"/>
      <protection locked="0"/>
    </xf>
    <xf numFmtId="0" fontId="22" fillId="2" borderId="29" xfId="1" applyNumberFormat="1" applyFont="1" applyFill="1" applyBorder="1" applyAlignment="1" applyProtection="1">
      <alignment horizontal="center" vertical="center"/>
      <protection locked="0"/>
    </xf>
    <xf numFmtId="0" fontId="22" fillId="2" borderId="30" xfId="1" applyNumberFormat="1" applyFont="1" applyFill="1" applyBorder="1" applyAlignment="1" applyProtection="1">
      <alignment horizontal="center" vertical="center"/>
      <protection locked="0"/>
    </xf>
    <xf numFmtId="0" fontId="22" fillId="2" borderId="28" xfId="1" applyNumberFormat="1" applyFont="1" applyFill="1" applyBorder="1" applyAlignment="1" applyProtection="1">
      <alignment horizontal="center" vertical="center"/>
    </xf>
    <xf numFmtId="0" fontId="22" fillId="2" borderId="29" xfId="1" applyNumberFormat="1" applyFont="1" applyFill="1" applyBorder="1" applyAlignment="1" applyProtection="1">
      <alignment horizontal="center" vertical="center"/>
    </xf>
    <xf numFmtId="0" fontId="35" fillId="2" borderId="16" xfId="1" applyNumberFormat="1" applyFont="1" applyFill="1" applyBorder="1" applyAlignment="1" applyProtection="1">
      <alignment horizontal="justify" vertical="center" wrapText="1"/>
      <protection locked="0"/>
    </xf>
    <xf numFmtId="0" fontId="22" fillId="2" borderId="20" xfId="1" applyNumberFormat="1" applyFont="1" applyFill="1" applyBorder="1" applyAlignment="1" applyProtection="1">
      <alignment horizontal="center" vertical="center"/>
      <protection locked="0"/>
    </xf>
    <xf numFmtId="0" fontId="22" fillId="2" borderId="27" xfId="1" applyNumberFormat="1" applyFont="1" applyFill="1" applyBorder="1" applyAlignment="1" applyProtection="1">
      <alignment horizontal="center" vertical="center"/>
      <protection locked="0"/>
    </xf>
    <xf numFmtId="0" fontId="22" fillId="2" borderId="25" xfId="1" applyNumberFormat="1" applyFont="1" applyFill="1" applyBorder="1" applyAlignment="1" applyProtection="1">
      <alignment horizontal="center" vertical="center"/>
      <protection locked="0"/>
    </xf>
    <xf numFmtId="164" fontId="22" fillId="2" borderId="29" xfId="1" applyNumberFormat="1" applyFont="1" applyFill="1" applyBorder="1" applyAlignment="1" applyProtection="1">
      <alignment horizontal="center" vertical="center"/>
      <protection locked="0"/>
    </xf>
    <xf numFmtId="164" fontId="22" fillId="2" borderId="30" xfId="1" applyNumberFormat="1" applyFont="1" applyFill="1" applyBorder="1" applyAlignment="1" applyProtection="1">
      <alignment horizontal="center" vertical="center"/>
      <protection locked="0"/>
    </xf>
    <xf numFmtId="0" fontId="7" fillId="2" borderId="19" xfId="1" applyNumberFormat="1" applyFont="1" applyFill="1" applyBorder="1" applyAlignment="1">
      <alignment horizontal="center" vertical="center"/>
    </xf>
    <xf numFmtId="10" fontId="7" fillId="2" borderId="19" xfId="1" applyNumberFormat="1" applyFont="1" applyFill="1" applyBorder="1" applyAlignment="1">
      <alignment horizontal="center" vertical="center"/>
    </xf>
    <xf numFmtId="0" fontId="26" fillId="2" borderId="16" xfId="1" applyNumberFormat="1" applyFont="1" applyFill="1" applyBorder="1" applyAlignment="1">
      <alignment horizontal="left" vertical="center" wrapText="1"/>
    </xf>
    <xf numFmtId="0" fontId="7" fillId="2" borderId="18" xfId="1" applyNumberFormat="1" applyFont="1" applyFill="1" applyBorder="1" applyAlignment="1">
      <alignment horizontal="center" vertical="center"/>
    </xf>
    <xf numFmtId="10" fontId="7" fillId="2" borderId="18" xfId="1" applyNumberFormat="1" applyFont="1" applyFill="1" applyBorder="1" applyAlignment="1">
      <alignment horizontal="center" vertical="center"/>
    </xf>
    <xf numFmtId="10" fontId="7" fillId="2" borderId="16" xfId="1" applyNumberFormat="1" applyFont="1" applyFill="1" applyBorder="1" applyAlignment="1">
      <alignment horizontal="center" vertical="center"/>
    </xf>
    <xf numFmtId="0" fontId="22" fillId="2" borderId="9" xfId="0" applyFont="1" applyFill="1" applyBorder="1" applyAlignment="1">
      <alignment horizontal="justify" vertical="top" wrapText="1"/>
    </xf>
    <xf numFmtId="0" fontId="22" fillId="2" borderId="13" xfId="0" applyFont="1" applyFill="1" applyBorder="1" applyAlignment="1">
      <alignment horizontal="justify" vertical="top"/>
    </xf>
    <xf numFmtId="0" fontId="22" fillId="2" borderId="3" xfId="0" applyFont="1" applyFill="1" applyBorder="1" applyAlignment="1">
      <alignment horizontal="justify" vertical="top"/>
    </xf>
    <xf numFmtId="0" fontId="22" fillId="2" borderId="1" xfId="0" applyFont="1" applyFill="1" applyBorder="1" applyAlignment="1">
      <alignment horizontal="justify" vertical="top"/>
    </xf>
    <xf numFmtId="0" fontId="22" fillId="2" borderId="5" xfId="0" applyFont="1" applyFill="1" applyBorder="1" applyAlignment="1">
      <alignment horizontal="justify" vertical="top"/>
    </xf>
    <xf numFmtId="0" fontId="22" fillId="2" borderId="14" xfId="0" applyFont="1" applyFill="1" applyBorder="1" applyAlignment="1">
      <alignment horizontal="justify" vertical="top"/>
    </xf>
    <xf numFmtId="9" fontId="5" fillId="0" borderId="1" xfId="1" applyFont="1" applyFill="1" applyBorder="1" applyAlignment="1">
      <alignment horizontal="center" vertical="center"/>
    </xf>
    <xf numFmtId="0" fontId="5" fillId="2" borderId="1" xfId="0" applyFont="1" applyFill="1" applyBorder="1" applyAlignment="1" applyProtection="1">
      <alignment horizontal="left" vertical="center" wrapText="1"/>
      <protection locked="0"/>
    </xf>
    <xf numFmtId="9" fontId="5" fillId="2" borderId="1" xfId="1" applyFont="1" applyFill="1" applyBorder="1" applyAlignment="1" applyProtection="1">
      <alignment horizontal="center" vertical="center" wrapText="1"/>
      <protection locked="0"/>
    </xf>
    <xf numFmtId="0" fontId="5" fillId="2" borderId="1" xfId="0" applyFont="1" applyFill="1" applyBorder="1" applyAlignment="1" applyProtection="1">
      <alignment horizontal="left" vertical="center"/>
      <protection locked="0"/>
    </xf>
    <xf numFmtId="0" fontId="7" fillId="2" borderId="1" xfId="0" applyFont="1" applyFill="1" applyBorder="1" applyAlignment="1" applyProtection="1">
      <alignment horizontal="left" vertical="center"/>
      <protection locked="0"/>
    </xf>
    <xf numFmtId="0" fontId="5" fillId="13" borderId="2" xfId="0" applyFont="1" applyFill="1" applyBorder="1" applyAlignment="1" applyProtection="1">
      <alignment horizontal="center" vertical="center" wrapText="1"/>
      <protection locked="0"/>
    </xf>
    <xf numFmtId="0" fontId="36" fillId="0" borderId="10" xfId="0" applyFont="1" applyBorder="1" applyProtection="1">
      <protection locked="0"/>
    </xf>
    <xf numFmtId="0" fontId="36" fillId="0" borderId="3" xfId="0" applyFont="1" applyBorder="1" applyProtection="1">
      <protection locked="0"/>
    </xf>
    <xf numFmtId="9" fontId="5" fillId="2" borderId="4" xfId="1" applyFont="1" applyFill="1" applyBorder="1" applyAlignment="1" applyProtection="1">
      <alignment horizontal="center" vertical="center"/>
      <protection locked="0"/>
    </xf>
    <xf numFmtId="9" fontId="5" fillId="2" borderId="5" xfId="1" applyFont="1" applyFill="1" applyBorder="1" applyAlignment="1" applyProtection="1">
      <alignment horizontal="center" vertical="center"/>
      <protection locked="0"/>
    </xf>
    <xf numFmtId="9" fontId="5" fillId="2" borderId="8" xfId="1" applyFont="1" applyFill="1" applyBorder="1" applyAlignment="1" applyProtection="1">
      <alignment horizontal="center" vertical="center"/>
      <protection locked="0"/>
    </xf>
    <xf numFmtId="9" fontId="5" fillId="2" borderId="9" xfId="1" applyFont="1" applyFill="1" applyBorder="1" applyAlignment="1" applyProtection="1">
      <alignment horizontal="center" vertical="center"/>
      <protection locked="0"/>
    </xf>
    <xf numFmtId="0" fontId="5" fillId="2" borderId="2" xfId="0" applyFont="1" applyFill="1" applyBorder="1" applyAlignment="1" applyProtection="1">
      <alignment horizontal="center" vertical="center" wrapText="1"/>
      <protection locked="0"/>
    </xf>
    <xf numFmtId="0" fontId="5" fillId="2" borderId="3" xfId="0" applyFont="1" applyFill="1" applyBorder="1" applyAlignment="1" applyProtection="1">
      <alignment horizontal="center" vertical="center" wrapText="1"/>
      <protection locked="0"/>
    </xf>
    <xf numFmtId="9" fontId="5" fillId="2" borderId="1" xfId="1" applyFont="1" applyFill="1" applyBorder="1" applyAlignment="1" applyProtection="1">
      <alignment horizontal="center" vertical="center"/>
      <protection locked="0"/>
    </xf>
    <xf numFmtId="0" fontId="5" fillId="2" borderId="4" xfId="0" applyFont="1" applyFill="1" applyBorder="1" applyAlignment="1" applyProtection="1">
      <alignment horizontal="center" vertical="center"/>
      <protection locked="0"/>
    </xf>
    <xf numFmtId="0" fontId="5" fillId="2" borderId="11" xfId="0" applyFont="1" applyFill="1" applyBorder="1" applyAlignment="1" applyProtection="1">
      <alignment horizontal="center" vertical="center"/>
      <protection locked="0"/>
    </xf>
    <xf numFmtId="0" fontId="5" fillId="2" borderId="5" xfId="0" applyFont="1" applyFill="1" applyBorder="1" applyAlignment="1" applyProtection="1">
      <alignment horizontal="center" vertical="center"/>
      <protection locked="0"/>
    </xf>
    <xf numFmtId="0" fontId="5" fillId="2" borderId="6" xfId="0" applyFont="1" applyFill="1" applyBorder="1" applyAlignment="1" applyProtection="1">
      <alignment horizontal="center" vertical="center"/>
      <protection locked="0"/>
    </xf>
    <xf numFmtId="0" fontId="5" fillId="2" borderId="0" xfId="0" applyFont="1" applyFill="1" applyAlignment="1" applyProtection="1">
      <alignment horizontal="center" vertical="center"/>
      <protection locked="0"/>
    </xf>
    <xf numFmtId="0" fontId="5" fillId="2" borderId="7" xfId="0" applyFont="1" applyFill="1" applyBorder="1" applyAlignment="1" applyProtection="1">
      <alignment horizontal="center" vertical="center"/>
      <protection locked="0"/>
    </xf>
    <xf numFmtId="0" fontId="5" fillId="2" borderId="8" xfId="0" applyFont="1" applyFill="1" applyBorder="1" applyAlignment="1" applyProtection="1">
      <alignment horizontal="center" vertical="center"/>
      <protection locked="0"/>
    </xf>
    <xf numFmtId="0" fontId="5" fillId="2" borderId="12" xfId="0" applyFont="1" applyFill="1" applyBorder="1" applyAlignment="1" applyProtection="1">
      <alignment horizontal="center" vertical="center"/>
      <protection locked="0"/>
    </xf>
    <xf numFmtId="0" fontId="5" fillId="2" borderId="9" xfId="0" applyFont="1" applyFill="1" applyBorder="1" applyAlignment="1" applyProtection="1">
      <alignment horizontal="center" vertical="center"/>
      <protection locked="0"/>
    </xf>
    <xf numFmtId="0" fontId="5" fillId="2" borderId="1" xfId="0" applyFont="1" applyFill="1" applyBorder="1" applyAlignment="1" applyProtection="1">
      <alignment horizontal="center" vertical="center"/>
      <protection locked="0"/>
    </xf>
    <xf numFmtId="0" fontId="7" fillId="2" borderId="16" xfId="1" applyNumberFormat="1" applyFont="1" applyFill="1" applyBorder="1" applyAlignment="1" applyProtection="1">
      <alignment horizontal="center" vertical="center"/>
      <protection locked="0"/>
    </xf>
    <xf numFmtId="1" fontId="7" fillId="2" borderId="16" xfId="1" applyNumberFormat="1" applyFont="1" applyFill="1" applyBorder="1" applyAlignment="1" applyProtection="1">
      <alignment horizontal="center" vertical="center"/>
      <protection locked="0"/>
    </xf>
    <xf numFmtId="0" fontId="39" fillId="2" borderId="16" xfId="1" applyNumberFormat="1" applyFont="1" applyFill="1" applyBorder="1" applyAlignment="1" applyProtection="1">
      <alignment horizontal="justify" vertical="center" wrapText="1"/>
      <protection locked="0"/>
    </xf>
    <xf numFmtId="0" fontId="38" fillId="2" borderId="9" xfId="0" applyFont="1" applyFill="1" applyBorder="1" applyAlignment="1" applyProtection="1">
      <alignment horizontal="justify" vertical="top" wrapText="1"/>
      <protection locked="0"/>
    </xf>
    <xf numFmtId="0" fontId="38" fillId="2" borderId="13" xfId="0" applyFont="1" applyFill="1" applyBorder="1" applyAlignment="1" applyProtection="1">
      <alignment horizontal="justify" vertical="top"/>
      <protection locked="0"/>
    </xf>
    <xf numFmtId="0" fontId="38" fillId="2" borderId="3" xfId="0" applyFont="1" applyFill="1" applyBorder="1" applyAlignment="1" applyProtection="1">
      <alignment horizontal="justify" vertical="top"/>
      <protection locked="0"/>
    </xf>
    <xf numFmtId="0" fontId="38" fillId="2" borderId="1" xfId="0" applyFont="1" applyFill="1" applyBorder="1" applyAlignment="1" applyProtection="1">
      <alignment horizontal="justify" vertical="top"/>
      <protection locked="0"/>
    </xf>
    <xf numFmtId="0" fontId="38" fillId="2" borderId="5" xfId="0" applyFont="1" applyFill="1" applyBorder="1" applyAlignment="1" applyProtection="1">
      <alignment horizontal="justify" vertical="top"/>
      <protection locked="0"/>
    </xf>
    <xf numFmtId="0" fontId="38" fillId="2" borderId="14" xfId="0" applyFont="1" applyFill="1" applyBorder="1" applyAlignment="1" applyProtection="1">
      <alignment horizontal="justify" vertical="top"/>
      <protection locked="0"/>
    </xf>
    <xf numFmtId="0" fontId="7" fillId="2" borderId="7" xfId="0" applyFont="1" applyFill="1" applyBorder="1" applyAlignment="1" applyProtection="1">
      <alignment horizontal="justify" vertical="top"/>
      <protection locked="0"/>
    </xf>
    <xf numFmtId="0" fontId="7" fillId="2" borderId="15" xfId="0" applyFont="1" applyFill="1" applyBorder="1" applyAlignment="1" applyProtection="1">
      <alignment horizontal="justify" vertical="top"/>
      <protection locked="0"/>
    </xf>
    <xf numFmtId="0" fontId="30" fillId="2" borderId="1" xfId="0" applyFont="1" applyFill="1" applyBorder="1" applyAlignment="1">
      <alignment vertical="top" wrapText="1"/>
    </xf>
    <xf numFmtId="0" fontId="31" fillId="2" borderId="2" xfId="0" applyFont="1" applyFill="1" applyBorder="1" applyAlignment="1">
      <alignment horizontal="center" vertical="center" wrapText="1"/>
    </xf>
    <xf numFmtId="0" fontId="31" fillId="2" borderId="10" xfId="0" applyFont="1" applyFill="1" applyBorder="1" applyAlignment="1">
      <alignment horizontal="center" vertical="center" wrapText="1"/>
    </xf>
    <xf numFmtId="0" fontId="31" fillId="2" borderId="4" xfId="0" applyFont="1" applyFill="1" applyBorder="1" applyAlignment="1">
      <alignment horizontal="center" vertical="center" wrapText="1"/>
    </xf>
    <xf numFmtId="0" fontId="31" fillId="2" borderId="11" xfId="0" applyFont="1" applyFill="1" applyBorder="1" applyAlignment="1">
      <alignment horizontal="center" vertical="center" wrapText="1"/>
    </xf>
    <xf numFmtId="0" fontId="31" fillId="2" borderId="8" xfId="0" applyFont="1" applyFill="1" applyBorder="1" applyAlignment="1">
      <alignment horizontal="center" vertical="center" wrapText="1"/>
    </xf>
    <xf numFmtId="0" fontId="31" fillId="2" borderId="12" xfId="0" applyFont="1" applyFill="1" applyBorder="1" applyAlignment="1">
      <alignment horizontal="center" vertical="center" wrapText="1"/>
    </xf>
    <xf numFmtId="0" fontId="12" fillId="10" borderId="12" xfId="0" applyFont="1" applyFill="1" applyBorder="1" applyAlignment="1">
      <alignment horizontal="center"/>
    </xf>
    <xf numFmtId="14" fontId="7" fillId="0" borderId="14" xfId="0" applyNumberFormat="1" applyFont="1" applyBorder="1" applyAlignment="1">
      <alignment horizontal="center" vertical="center"/>
    </xf>
    <xf numFmtId="14" fontId="7" fillId="0" borderId="13" xfId="0" applyNumberFormat="1" applyFont="1" applyBorder="1" applyAlignment="1">
      <alignment horizontal="center" vertical="center"/>
    </xf>
    <xf numFmtId="0" fontId="5" fillId="2" borderId="14" xfId="0" applyFont="1" applyFill="1" applyBorder="1" applyAlignment="1">
      <alignment horizontal="justify" vertical="center" wrapText="1"/>
    </xf>
    <xf numFmtId="0" fontId="5" fillId="2" borderId="13" xfId="0" applyFont="1" applyFill="1" applyBorder="1" applyAlignment="1">
      <alignment horizontal="justify" vertical="center" wrapText="1"/>
    </xf>
    <xf numFmtId="0" fontId="7" fillId="0" borderId="14" xfId="0" applyFont="1" applyBorder="1" applyAlignment="1">
      <alignment horizontal="center" vertical="center"/>
    </xf>
    <xf numFmtId="0" fontId="7" fillId="0" borderId="15" xfId="0" applyFont="1" applyBorder="1" applyAlignment="1">
      <alignment horizontal="center" vertical="center"/>
    </xf>
  </cellXfs>
  <cellStyles count="4">
    <cellStyle name="Hipervínculo" xfId="2" builtinId="8"/>
    <cellStyle name="Millares" xfId="3" builtinId="3"/>
    <cellStyle name="Normal" xfId="0" builtinId="0"/>
    <cellStyle name="Porcentaje" xfId="1" builtinId="5"/>
  </cellStyles>
  <dxfs count="4">
    <dxf>
      <fill>
        <patternFill>
          <bgColor rgb="FF00B050"/>
        </patternFill>
      </fill>
    </dxf>
    <dxf>
      <fill>
        <patternFill>
          <bgColor rgb="FFFFFF00"/>
        </patternFill>
      </fill>
    </dxf>
    <dxf>
      <fill>
        <patternFill>
          <bgColor rgb="FFFF0000"/>
        </patternFill>
      </fill>
    </dxf>
    <dxf>
      <fill>
        <patternFill>
          <bgColor rgb="FF00B0F0"/>
        </patternFill>
      </fill>
    </dxf>
  </dxfs>
  <tableStyles count="0" defaultTableStyle="TableStyleMedium2" defaultPivotStyle="PivotStyleLight16"/>
  <colors>
    <mruColors>
      <color rgb="FF00B0F0"/>
      <color rgb="FF79C000"/>
      <color rgb="FFF7931E"/>
      <color rgb="FFD8C7EE"/>
      <color rgb="FFEDE394"/>
      <color rgb="FF4E4B48"/>
      <color rgb="FFDAAA00"/>
      <color rgb="FF00482B"/>
      <color rgb="FFFBE122"/>
      <color rgb="FF4B514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2.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alcChain" Target="calcChain.xml"/><Relationship Id="rId20" Type="http://schemas.microsoft.com/office/2006/relationships/vbaProject" Target="vbaProject.bin"/><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MX"/>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lineChart>
        <c:grouping val="standard"/>
        <c:varyColors val="0"/>
        <c:ser>
          <c:idx val="0"/>
          <c:order val="0"/>
          <c:tx>
            <c:strRef>
              <c:f>'----1'!$C$49</c:f>
              <c:strCache>
                <c:ptCount val="1"/>
                <c:pt idx="0">
                  <c:v>VALOR </c:v>
                </c:pt>
              </c:strCache>
            </c:strRef>
          </c:tx>
          <c:spPr>
            <a:ln w="34925" cap="rnd">
              <a:solidFill>
                <a:schemeClr val="accent2"/>
              </a:solidFill>
              <a:round/>
            </a:ln>
            <a:effectLst>
              <a:outerShdw blurRad="57150" dist="19050" dir="5400000" algn="ctr" rotWithShape="0">
                <a:srgbClr val="000000">
                  <a:alpha val="63000"/>
                </a:srgbClr>
              </a:outerShdw>
            </a:effectLst>
          </c:spPr>
          <c:marker>
            <c:symbol val="none"/>
          </c:marker>
          <c:cat>
            <c:strRef>
              <c:extLst>
                <c:ext xmlns:c15="http://schemas.microsoft.com/office/drawing/2012/chart" uri="{02D57815-91ED-43cb-92C2-25804820EDAC}">
                  <c15:fullRef>
                    <c15:sqref>'----1'!$D$46:$O$46</c15:sqref>
                  </c15:fullRef>
                </c:ext>
              </c:extLst>
              <c:f>'----1'!$D$46:$G$46</c:f>
              <c:strCache>
                <c:ptCount val="4"/>
                <c:pt idx="0">
                  <c:v>MARZO</c:v>
                </c:pt>
                <c:pt idx="1">
                  <c:v>JUNIO</c:v>
                </c:pt>
                <c:pt idx="2">
                  <c:v>SEPTIEMBRE</c:v>
                </c:pt>
                <c:pt idx="3">
                  <c:v>DICIEMBRE</c:v>
                </c:pt>
              </c:strCache>
            </c:strRef>
          </c:cat>
          <c:val>
            <c:numRef>
              <c:extLst>
                <c:ext xmlns:c15="http://schemas.microsoft.com/office/drawing/2012/chart" uri="{02D57815-91ED-43cb-92C2-25804820EDAC}">
                  <c15:fullRef>
                    <c15:sqref>'----1'!$D$49:$O$49</c15:sqref>
                  </c15:fullRef>
                </c:ext>
              </c:extLst>
              <c:f>'----1'!$D$49:$G$49</c:f>
              <c:numCache>
                <c:formatCode>General</c:formatCode>
                <c:ptCount val="4"/>
                <c:pt idx="0">
                  <c:v>0</c:v>
                </c:pt>
                <c:pt idx="1">
                  <c:v>0</c:v>
                </c:pt>
                <c:pt idx="2">
                  <c:v>0</c:v>
                </c:pt>
                <c:pt idx="3">
                  <c:v>0</c:v>
                </c:pt>
              </c:numCache>
            </c:numRef>
          </c:val>
          <c:smooth val="0"/>
          <c:extLst>
            <c:ext xmlns:c16="http://schemas.microsoft.com/office/drawing/2014/chart" uri="{C3380CC4-5D6E-409C-BE32-E72D297353CC}">
              <c16:uniqueId val="{00000000-CB01-48D9-BE18-2357A2FB4763}"/>
            </c:ext>
          </c:extLst>
        </c:ser>
        <c:ser>
          <c:idx val="1"/>
          <c:order val="1"/>
          <c:tx>
            <c:strRef>
              <c:f>'----1'!$C$50</c:f>
              <c:strCache>
                <c:ptCount val="1"/>
                <c:pt idx="0">
                  <c:v>META PONDERADA</c:v>
                </c:pt>
              </c:strCache>
            </c:strRef>
          </c:tx>
          <c:spPr>
            <a:ln w="34925" cap="rnd">
              <a:solidFill>
                <a:srgbClr val="00B050"/>
              </a:solidFill>
              <a:round/>
            </a:ln>
            <a:effectLst>
              <a:outerShdw blurRad="57150" dist="19050" dir="5400000" algn="ctr" rotWithShape="0">
                <a:srgbClr val="000000">
                  <a:alpha val="63000"/>
                </a:srgbClr>
              </a:outerShdw>
            </a:effectLst>
          </c:spPr>
          <c:marker>
            <c:symbol val="none"/>
          </c:marker>
          <c:cat>
            <c:strRef>
              <c:extLst>
                <c:ext xmlns:c15="http://schemas.microsoft.com/office/drawing/2012/chart" uri="{02D57815-91ED-43cb-92C2-25804820EDAC}">
                  <c15:fullRef>
                    <c15:sqref>'----1'!$D$46:$O$46</c15:sqref>
                  </c15:fullRef>
                </c:ext>
              </c:extLst>
              <c:f>'----1'!$D$46:$G$46</c:f>
              <c:strCache>
                <c:ptCount val="4"/>
                <c:pt idx="0">
                  <c:v>MARZO</c:v>
                </c:pt>
                <c:pt idx="1">
                  <c:v>JUNIO</c:v>
                </c:pt>
                <c:pt idx="2">
                  <c:v>SEPTIEMBRE</c:v>
                </c:pt>
                <c:pt idx="3">
                  <c:v>DICIEMBRE</c:v>
                </c:pt>
              </c:strCache>
            </c:strRef>
          </c:cat>
          <c:val>
            <c:numRef>
              <c:extLst>
                <c:ext xmlns:c15="http://schemas.microsoft.com/office/drawing/2012/chart" uri="{02D57815-91ED-43cb-92C2-25804820EDAC}">
                  <c15:fullRef>
                    <c15:sqref>'----1'!$D$50:$O$50</c15:sqref>
                  </c15:fullRef>
                </c:ext>
              </c:extLst>
              <c:f>'----1'!$D$50:$G$50</c:f>
              <c:numCache>
                <c:formatCode>General</c:formatCode>
                <c:ptCount val="4"/>
                <c:pt idx="0">
                  <c:v>0</c:v>
                </c:pt>
                <c:pt idx="1">
                  <c:v>0</c:v>
                </c:pt>
                <c:pt idx="2">
                  <c:v>0</c:v>
                </c:pt>
                <c:pt idx="3">
                  <c:v>0</c:v>
                </c:pt>
              </c:numCache>
            </c:numRef>
          </c:val>
          <c:smooth val="0"/>
          <c:extLst>
            <c:ext xmlns:c16="http://schemas.microsoft.com/office/drawing/2014/chart" uri="{C3380CC4-5D6E-409C-BE32-E72D297353CC}">
              <c16:uniqueId val="{00000001-CB01-48D9-BE18-2357A2FB4763}"/>
            </c:ext>
          </c:extLst>
        </c:ser>
        <c:dLbls>
          <c:showLegendKey val="0"/>
          <c:showVal val="0"/>
          <c:showCatName val="0"/>
          <c:showSerName val="0"/>
          <c:showPercent val="0"/>
          <c:showBubbleSize val="0"/>
        </c:dLbls>
        <c:smooth val="0"/>
        <c:axId val="-530501072"/>
        <c:axId val="-617280272"/>
      </c:lineChart>
      <c:catAx>
        <c:axId val="-530501072"/>
        <c:scaling>
          <c:orientation val="minMax"/>
        </c:scaling>
        <c:delete val="0"/>
        <c:axPos val="b"/>
        <c:numFmt formatCode="General" sourceLinked="0"/>
        <c:majorTickMark val="none"/>
        <c:minorTickMark val="none"/>
        <c:tickLblPos val="nextTo"/>
        <c:spPr>
          <a:noFill/>
          <a:ln w="12700" cap="flat" cmpd="sng" algn="ctr">
            <a:solidFill>
              <a:schemeClr val="tx1">
                <a:lumMod val="15000"/>
                <a:lumOff val="85000"/>
              </a:schemeClr>
            </a:solidFill>
            <a:round/>
          </a:ln>
          <a:effectLst/>
        </c:spPr>
        <c:txPr>
          <a:bodyPr rot="-2700000" spcFirstLastPara="1" vertOverflow="ellipsis" wrap="square" anchor="ctr" anchorCtr="1"/>
          <a:lstStyle/>
          <a:p>
            <a:pPr>
              <a:defRPr sz="900" b="1" i="0" u="none" strike="noStrike" kern="1200" baseline="0">
                <a:solidFill>
                  <a:schemeClr val="tx1"/>
                </a:solidFill>
                <a:latin typeface="Arial" panose="020B0604020202020204" pitchFamily="34" charset="0"/>
                <a:ea typeface="+mn-ea"/>
                <a:cs typeface="Arial" panose="020B0604020202020204" pitchFamily="34" charset="0"/>
              </a:defRPr>
            </a:pPr>
            <a:endParaRPr lang="es-CO"/>
          </a:p>
        </c:txPr>
        <c:crossAx val="-617280272"/>
        <c:crosses val="autoZero"/>
        <c:auto val="1"/>
        <c:lblAlgn val="ctr"/>
        <c:lblOffset val="100"/>
        <c:noMultiLvlLbl val="0"/>
      </c:catAx>
      <c:valAx>
        <c:axId val="-617280272"/>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1" i="0" u="none" strike="noStrike" kern="1200" baseline="0">
                <a:solidFill>
                  <a:schemeClr val="tx1"/>
                </a:solidFill>
                <a:latin typeface="Arial" panose="020B0604020202020204" pitchFamily="34" charset="0"/>
                <a:ea typeface="+mn-ea"/>
                <a:cs typeface="Arial" panose="020B0604020202020204" pitchFamily="34" charset="0"/>
              </a:defRPr>
            </a:pPr>
            <a:endParaRPr lang="es-CO"/>
          </a:p>
        </c:txPr>
        <c:crossAx val="-530501072"/>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sz="900" b="1">
          <a:solidFill>
            <a:schemeClr val="tx1"/>
          </a:solidFill>
          <a:latin typeface="Arial" panose="020B0604020202020204" pitchFamily="34" charset="0"/>
          <a:cs typeface="Arial" panose="020B0604020202020204" pitchFamily="34" charset="0"/>
        </a:defRPr>
      </a:pPr>
      <a:endParaRPr lang="es-CO"/>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MX"/>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lineChart>
        <c:grouping val="standard"/>
        <c:varyColors val="0"/>
        <c:ser>
          <c:idx val="0"/>
          <c:order val="0"/>
          <c:tx>
            <c:strRef>
              <c:f>'----2'!$C$49</c:f>
              <c:strCache>
                <c:ptCount val="1"/>
                <c:pt idx="0">
                  <c:v>VALOR </c:v>
                </c:pt>
              </c:strCache>
            </c:strRef>
          </c:tx>
          <c:spPr>
            <a:ln w="34925" cap="rnd">
              <a:solidFill>
                <a:schemeClr val="accent2">
                  <a:lumMod val="75000"/>
                </a:schemeClr>
              </a:solidFill>
              <a:round/>
            </a:ln>
            <a:effectLst>
              <a:outerShdw blurRad="57150" dist="19050" dir="5400000" algn="ctr" rotWithShape="0">
                <a:srgbClr val="000000">
                  <a:alpha val="63000"/>
                </a:srgbClr>
              </a:outerShdw>
            </a:effectLst>
          </c:spPr>
          <c:marker>
            <c:symbol val="none"/>
          </c:marker>
          <c:cat>
            <c:strRef>
              <c:extLst>
                <c:ext xmlns:c15="http://schemas.microsoft.com/office/drawing/2012/chart" uri="{02D57815-91ED-43cb-92C2-25804820EDAC}">
                  <c15:fullRef>
                    <c15:sqref>'----2'!$D$46:$O$46</c15:sqref>
                  </c15:fullRef>
                </c:ext>
              </c:extLst>
              <c:f>'----2'!$D$46:$G$46</c:f>
              <c:strCache>
                <c:ptCount val="4"/>
                <c:pt idx="0">
                  <c:v>MARZO</c:v>
                </c:pt>
                <c:pt idx="1">
                  <c:v>JUNIO</c:v>
                </c:pt>
                <c:pt idx="2">
                  <c:v>SEPTIEMBRE</c:v>
                </c:pt>
                <c:pt idx="3">
                  <c:v>DICIEMBRE</c:v>
                </c:pt>
              </c:strCache>
            </c:strRef>
          </c:cat>
          <c:val>
            <c:numRef>
              <c:extLst>
                <c:ext xmlns:c15="http://schemas.microsoft.com/office/drawing/2012/chart" uri="{02D57815-91ED-43cb-92C2-25804820EDAC}">
                  <c15:fullRef>
                    <c15:sqref>'----2'!$D$49:$O$49</c15:sqref>
                  </c15:fullRef>
                </c:ext>
              </c:extLst>
              <c:f>'----2'!$D$49:$G$49</c:f>
              <c:numCache>
                <c:formatCode>0%</c:formatCode>
                <c:ptCount val="4"/>
                <c:pt idx="0">
                  <c:v>0</c:v>
                </c:pt>
                <c:pt idx="1">
                  <c:v>0</c:v>
                </c:pt>
                <c:pt idx="2">
                  <c:v>0</c:v>
                </c:pt>
                <c:pt idx="3">
                  <c:v>0</c:v>
                </c:pt>
              </c:numCache>
            </c:numRef>
          </c:val>
          <c:smooth val="0"/>
          <c:extLst>
            <c:ext xmlns:c16="http://schemas.microsoft.com/office/drawing/2014/chart" uri="{C3380CC4-5D6E-409C-BE32-E72D297353CC}">
              <c16:uniqueId val="{00000000-2D27-48D7-BFF3-C89894F01626}"/>
            </c:ext>
          </c:extLst>
        </c:ser>
        <c:ser>
          <c:idx val="1"/>
          <c:order val="1"/>
          <c:tx>
            <c:strRef>
              <c:f>'----2'!$C$50</c:f>
              <c:strCache>
                <c:ptCount val="1"/>
                <c:pt idx="0">
                  <c:v>META PONDERADA</c:v>
                </c:pt>
              </c:strCache>
            </c:strRef>
          </c:tx>
          <c:spPr>
            <a:ln w="34925" cap="rnd">
              <a:solidFill>
                <a:srgbClr val="00B050"/>
              </a:solidFill>
              <a:round/>
            </a:ln>
            <a:effectLst>
              <a:outerShdw blurRad="57150" dist="19050" dir="5400000" algn="ctr" rotWithShape="0">
                <a:srgbClr val="000000">
                  <a:alpha val="63000"/>
                </a:srgbClr>
              </a:outerShdw>
            </a:effectLst>
          </c:spPr>
          <c:marker>
            <c:symbol val="none"/>
          </c:marker>
          <c:cat>
            <c:strRef>
              <c:extLst>
                <c:ext xmlns:c15="http://schemas.microsoft.com/office/drawing/2012/chart" uri="{02D57815-91ED-43cb-92C2-25804820EDAC}">
                  <c15:fullRef>
                    <c15:sqref>'----2'!$D$46:$O$46</c15:sqref>
                  </c15:fullRef>
                </c:ext>
              </c:extLst>
              <c:f>'----2'!$D$46:$G$46</c:f>
              <c:strCache>
                <c:ptCount val="4"/>
                <c:pt idx="0">
                  <c:v>MARZO</c:v>
                </c:pt>
                <c:pt idx="1">
                  <c:v>JUNIO</c:v>
                </c:pt>
                <c:pt idx="2">
                  <c:v>SEPTIEMBRE</c:v>
                </c:pt>
                <c:pt idx="3">
                  <c:v>DICIEMBRE</c:v>
                </c:pt>
              </c:strCache>
            </c:strRef>
          </c:cat>
          <c:val>
            <c:numRef>
              <c:extLst>
                <c:ext xmlns:c15="http://schemas.microsoft.com/office/drawing/2012/chart" uri="{02D57815-91ED-43cb-92C2-25804820EDAC}">
                  <c15:fullRef>
                    <c15:sqref>'----2'!$D$50:$O$50</c15:sqref>
                  </c15:fullRef>
                </c:ext>
              </c:extLst>
              <c:f>'----2'!$D$50:$G$50</c:f>
              <c:numCache>
                <c:formatCode>0%</c:formatCode>
                <c:ptCount val="4"/>
                <c:pt idx="0">
                  <c:v>0</c:v>
                </c:pt>
                <c:pt idx="1">
                  <c:v>0</c:v>
                </c:pt>
                <c:pt idx="2">
                  <c:v>0</c:v>
                </c:pt>
                <c:pt idx="3">
                  <c:v>0</c:v>
                </c:pt>
              </c:numCache>
            </c:numRef>
          </c:val>
          <c:smooth val="0"/>
          <c:extLst>
            <c:ext xmlns:c16="http://schemas.microsoft.com/office/drawing/2014/chart" uri="{C3380CC4-5D6E-409C-BE32-E72D297353CC}">
              <c16:uniqueId val="{00000001-2D27-48D7-BFF3-C89894F01626}"/>
            </c:ext>
          </c:extLst>
        </c:ser>
        <c:dLbls>
          <c:showLegendKey val="0"/>
          <c:showVal val="0"/>
          <c:showCatName val="0"/>
          <c:showSerName val="0"/>
          <c:showPercent val="0"/>
          <c:showBubbleSize val="0"/>
        </c:dLbls>
        <c:smooth val="0"/>
        <c:axId val="-617289520"/>
        <c:axId val="-617277008"/>
      </c:lineChart>
      <c:catAx>
        <c:axId val="-617289520"/>
        <c:scaling>
          <c:orientation val="minMax"/>
        </c:scaling>
        <c:delete val="0"/>
        <c:axPos val="b"/>
        <c:numFmt formatCode="General" sourceLinked="0"/>
        <c:majorTickMark val="none"/>
        <c:minorTickMark val="none"/>
        <c:tickLblPos val="nextTo"/>
        <c:spPr>
          <a:noFill/>
          <a:ln w="12700" cap="flat" cmpd="sng" algn="ctr">
            <a:solidFill>
              <a:schemeClr val="tx1">
                <a:lumMod val="15000"/>
                <a:lumOff val="85000"/>
              </a:schemeClr>
            </a:solidFill>
            <a:round/>
          </a:ln>
          <a:effectLst/>
        </c:spPr>
        <c:txPr>
          <a:bodyPr rot="-2700000" spcFirstLastPara="1" vertOverflow="ellipsis" wrap="square" anchor="ctr" anchorCtr="1"/>
          <a:lstStyle/>
          <a:p>
            <a:pPr>
              <a:defRPr sz="900" b="1" i="0" u="none" strike="noStrike" kern="1200" baseline="0">
                <a:solidFill>
                  <a:schemeClr val="tx1"/>
                </a:solidFill>
                <a:latin typeface="Arial" panose="020B0604020202020204" pitchFamily="34" charset="0"/>
                <a:ea typeface="+mn-ea"/>
                <a:cs typeface="Arial" panose="020B0604020202020204" pitchFamily="34" charset="0"/>
              </a:defRPr>
            </a:pPr>
            <a:endParaRPr lang="es-CO"/>
          </a:p>
        </c:txPr>
        <c:crossAx val="-617277008"/>
        <c:crosses val="autoZero"/>
        <c:auto val="1"/>
        <c:lblAlgn val="ctr"/>
        <c:lblOffset val="100"/>
        <c:noMultiLvlLbl val="0"/>
      </c:catAx>
      <c:valAx>
        <c:axId val="-617277008"/>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1" i="0" u="none" strike="noStrike" kern="1200" baseline="0">
                <a:solidFill>
                  <a:schemeClr val="tx1"/>
                </a:solidFill>
                <a:latin typeface="Arial" panose="020B0604020202020204" pitchFamily="34" charset="0"/>
                <a:ea typeface="+mn-ea"/>
                <a:cs typeface="Arial" panose="020B0604020202020204" pitchFamily="34" charset="0"/>
              </a:defRPr>
            </a:pPr>
            <a:endParaRPr lang="es-CO"/>
          </a:p>
        </c:txPr>
        <c:crossAx val="-617289520"/>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MX"/>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view3D>
      <c:rotX val="15"/>
      <c:rotY val="20"/>
      <c:depthPercent val="100"/>
      <c:rAngAx val="1"/>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9.7705360285358214E-2"/>
          <c:y val="1.7515046965380199E-2"/>
          <c:w val="0.90229463971464174"/>
          <c:h val="0.84006698838866356"/>
        </c:manualLayout>
      </c:layout>
      <c:bar3DChart>
        <c:barDir val="col"/>
        <c:grouping val="clustered"/>
        <c:varyColors val="0"/>
        <c:ser>
          <c:idx val="0"/>
          <c:order val="0"/>
          <c:tx>
            <c:strRef>
              <c:f>'MBU-7'!$C$53</c:f>
              <c:strCache>
                <c:ptCount val="1"/>
                <c:pt idx="0">
                  <c:v>VALOR </c:v>
                </c:pt>
              </c:strCache>
            </c:strRef>
          </c:tx>
          <c:spPr>
            <a:solidFill>
              <a:srgbClr val="F7931E"/>
            </a:solidFill>
            <a:ln>
              <a:noFill/>
            </a:ln>
            <a:effectLst/>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ysClr val="windowText" lastClr="000000"/>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c:ext xmlns:c15="http://schemas.microsoft.com/office/drawing/2012/chart" uri="{02D57815-91ED-43cb-92C2-25804820EDAC}">
                  <c15:fullRef>
                    <c15:sqref>'MBU-7'!$D$50:$O$50</c15:sqref>
                  </c15:fullRef>
                </c:ext>
              </c:extLst>
              <c:f>'MBU-7'!$D$50:$E$50</c:f>
              <c:strCache>
                <c:ptCount val="2"/>
                <c:pt idx="0">
                  <c:v>JUNIO </c:v>
                </c:pt>
                <c:pt idx="1">
                  <c:v>DICIEMBRE</c:v>
                </c:pt>
              </c:strCache>
            </c:strRef>
          </c:cat>
          <c:val>
            <c:numRef>
              <c:extLst>
                <c:ext xmlns:c15="http://schemas.microsoft.com/office/drawing/2012/chart" uri="{02D57815-91ED-43cb-92C2-25804820EDAC}">
                  <c15:fullRef>
                    <c15:sqref>'MBU-7'!$D$53:$O$53</c15:sqref>
                  </c15:fullRef>
                </c:ext>
              </c:extLst>
              <c:f>'MBU-7'!$D$53:$E$53</c:f>
              <c:numCache>
                <c:formatCode>0.0%</c:formatCode>
                <c:ptCount val="2"/>
                <c:pt idx="0">
                  <c:v>0.16073147256977863</c:v>
                </c:pt>
                <c:pt idx="1">
                  <c:v>0</c:v>
                </c:pt>
              </c:numCache>
            </c:numRef>
          </c:val>
          <c:extLst>
            <c:ext xmlns:c16="http://schemas.microsoft.com/office/drawing/2014/chart" uri="{C3380CC4-5D6E-409C-BE32-E72D297353CC}">
              <c16:uniqueId val="{00000000-2D27-48D7-BFF3-C89894F01626}"/>
            </c:ext>
          </c:extLst>
        </c:ser>
        <c:ser>
          <c:idx val="1"/>
          <c:order val="1"/>
          <c:tx>
            <c:strRef>
              <c:f>'MBU-7'!$C$54</c:f>
              <c:strCache>
                <c:ptCount val="1"/>
                <c:pt idx="0">
                  <c:v>META PONDERADA</c:v>
                </c:pt>
              </c:strCache>
            </c:strRef>
          </c:tx>
          <c:spPr>
            <a:solidFill>
              <a:srgbClr val="79C000"/>
            </a:solidFill>
            <a:ln>
              <a:noFill/>
            </a:ln>
            <a:effectLst/>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ysClr val="windowText" lastClr="000000"/>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c:ext xmlns:c15="http://schemas.microsoft.com/office/drawing/2012/chart" uri="{02D57815-91ED-43cb-92C2-25804820EDAC}">
                  <c15:fullRef>
                    <c15:sqref>'MBU-7'!$D$50:$O$50</c15:sqref>
                  </c15:fullRef>
                </c:ext>
              </c:extLst>
              <c:f>'MBU-7'!$D$50:$E$50</c:f>
              <c:strCache>
                <c:ptCount val="2"/>
                <c:pt idx="0">
                  <c:v>JUNIO </c:v>
                </c:pt>
                <c:pt idx="1">
                  <c:v>DICIEMBRE</c:v>
                </c:pt>
              </c:strCache>
            </c:strRef>
          </c:cat>
          <c:val>
            <c:numRef>
              <c:extLst>
                <c:ext xmlns:c15="http://schemas.microsoft.com/office/drawing/2012/chart" uri="{02D57815-91ED-43cb-92C2-25804820EDAC}">
                  <c15:fullRef>
                    <c15:sqref>'MBU-7'!$D$54:$O$54</c15:sqref>
                  </c15:fullRef>
                </c:ext>
              </c:extLst>
              <c:f>'MBU-7'!$D$54:$E$54</c:f>
              <c:numCache>
                <c:formatCode>0%</c:formatCode>
                <c:ptCount val="2"/>
                <c:pt idx="0">
                  <c:v>0.06</c:v>
                </c:pt>
                <c:pt idx="1">
                  <c:v>0.06</c:v>
                </c:pt>
              </c:numCache>
            </c:numRef>
          </c:val>
          <c:extLst>
            <c:ext xmlns:c16="http://schemas.microsoft.com/office/drawing/2014/chart" uri="{C3380CC4-5D6E-409C-BE32-E72D297353CC}">
              <c16:uniqueId val="{00000001-2D27-48D7-BFF3-C89894F01626}"/>
            </c:ext>
          </c:extLst>
        </c:ser>
        <c:dLbls>
          <c:showLegendKey val="0"/>
          <c:showVal val="0"/>
          <c:showCatName val="0"/>
          <c:showSerName val="0"/>
          <c:showPercent val="0"/>
          <c:showBubbleSize val="0"/>
        </c:dLbls>
        <c:gapWidth val="150"/>
        <c:shape val="box"/>
        <c:axId val="-617288976"/>
        <c:axId val="-617282448"/>
        <c:axId val="0"/>
      </c:bar3DChart>
      <c:catAx>
        <c:axId val="-617288976"/>
        <c:scaling>
          <c:orientation val="minMax"/>
        </c:scaling>
        <c:delete val="0"/>
        <c:axPos val="b"/>
        <c:numFmt formatCode="General" sourceLinked="0"/>
        <c:majorTickMark val="out"/>
        <c:minorTickMark val="none"/>
        <c:tickLblPos val="nextTo"/>
        <c:spPr>
          <a:noFill/>
          <a:ln>
            <a:solidFill>
              <a:schemeClr val="tx1"/>
            </a:solidFill>
          </a:ln>
          <a:effectLst/>
        </c:spPr>
        <c:txPr>
          <a:bodyPr rot="-1740000" spcFirstLastPara="1" vertOverflow="ellipsis" wrap="square" anchor="ctr" anchorCtr="1"/>
          <a:lstStyle/>
          <a:p>
            <a:pPr>
              <a:defRPr sz="1200" b="1" i="0" u="none" strike="noStrike" kern="1200" baseline="0">
                <a:solidFill>
                  <a:sysClr val="windowText" lastClr="000000"/>
                </a:solidFill>
                <a:latin typeface="+mn-lt"/>
                <a:ea typeface="+mn-ea"/>
                <a:cs typeface="+mn-cs"/>
              </a:defRPr>
            </a:pPr>
            <a:endParaRPr lang="es-CO"/>
          </a:p>
        </c:txPr>
        <c:crossAx val="-617282448"/>
        <c:crosses val="autoZero"/>
        <c:auto val="1"/>
        <c:lblAlgn val="ctr"/>
        <c:lblOffset val="100"/>
        <c:noMultiLvlLbl val="0"/>
      </c:catAx>
      <c:valAx>
        <c:axId val="-617282448"/>
        <c:scaling>
          <c:orientation val="minMax"/>
        </c:scaling>
        <c:delete val="1"/>
        <c:axPos val="l"/>
        <c:majorGridlines>
          <c:spPr>
            <a:ln w="9525" cap="flat" cmpd="sng" algn="ctr">
              <a:solidFill>
                <a:schemeClr val="tx1">
                  <a:lumMod val="15000"/>
                  <a:lumOff val="85000"/>
                </a:schemeClr>
              </a:solidFill>
              <a:round/>
            </a:ln>
            <a:effectLst/>
          </c:spPr>
        </c:majorGridlines>
        <c:numFmt formatCode="0.0%" sourceLinked="1"/>
        <c:majorTickMark val="none"/>
        <c:minorTickMark val="none"/>
        <c:tickLblPos val="nextTo"/>
        <c:crossAx val="-617288976"/>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MX"/>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view3D>
      <c:rotX val="15"/>
      <c:rotY val="20"/>
      <c:depthPercent val="100"/>
      <c:rAngAx val="1"/>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bar3DChart>
        <c:barDir val="col"/>
        <c:grouping val="clustered"/>
        <c:varyColors val="0"/>
        <c:ser>
          <c:idx val="0"/>
          <c:order val="0"/>
          <c:tx>
            <c:strRef>
              <c:f>'MBU-8'!$C$48</c:f>
              <c:strCache>
                <c:ptCount val="1"/>
                <c:pt idx="0">
                  <c:v>VALOR </c:v>
                </c:pt>
              </c:strCache>
            </c:strRef>
          </c:tx>
          <c:spPr>
            <a:solidFill>
              <a:srgbClr val="F7931E"/>
            </a:solidFill>
            <a:ln>
              <a:noFill/>
            </a:ln>
            <a:effectLst/>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ysClr val="windowText" lastClr="000000"/>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c:ext xmlns:c15="http://schemas.microsoft.com/office/drawing/2012/chart" uri="{02D57815-91ED-43cb-92C2-25804820EDAC}">
                  <c15:fullRef>
                    <c15:sqref>'MBU-8'!$D$45:$O$45</c15:sqref>
                  </c15:fullRef>
                </c:ext>
              </c:extLst>
              <c:f>'MBU-8'!$D$45:$E$45</c:f>
              <c:strCache>
                <c:ptCount val="2"/>
                <c:pt idx="0">
                  <c:v>JUNIO</c:v>
                </c:pt>
                <c:pt idx="1">
                  <c:v>DICIEMBRE</c:v>
                </c:pt>
              </c:strCache>
            </c:strRef>
          </c:cat>
          <c:val>
            <c:numRef>
              <c:extLst>
                <c:ext xmlns:c15="http://schemas.microsoft.com/office/drawing/2012/chart" uri="{02D57815-91ED-43cb-92C2-25804820EDAC}">
                  <c15:fullRef>
                    <c15:sqref>'MBU-8'!$D$48:$O$48</c15:sqref>
                  </c15:fullRef>
                </c:ext>
              </c:extLst>
              <c:f>'MBU-8'!$D$48:$E$48</c:f>
              <c:numCache>
                <c:formatCode>0.0%</c:formatCode>
                <c:ptCount val="2"/>
                <c:pt idx="0">
                  <c:v>0.98326359832635979</c:v>
                </c:pt>
                <c:pt idx="1">
                  <c:v>0</c:v>
                </c:pt>
              </c:numCache>
            </c:numRef>
          </c:val>
          <c:extLst>
            <c:ext xmlns:c16="http://schemas.microsoft.com/office/drawing/2014/chart" uri="{C3380CC4-5D6E-409C-BE32-E72D297353CC}">
              <c16:uniqueId val="{00000000-2D27-48D7-BFF3-C89894F01626}"/>
            </c:ext>
          </c:extLst>
        </c:ser>
        <c:ser>
          <c:idx val="1"/>
          <c:order val="1"/>
          <c:tx>
            <c:strRef>
              <c:f>'MBU-8'!$C$49</c:f>
              <c:strCache>
                <c:ptCount val="1"/>
                <c:pt idx="0">
                  <c:v>META PONDERADA</c:v>
                </c:pt>
              </c:strCache>
            </c:strRef>
          </c:tx>
          <c:spPr>
            <a:solidFill>
              <a:srgbClr val="79C000"/>
            </a:solidFill>
            <a:ln>
              <a:noFill/>
            </a:ln>
            <a:effectLst/>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ysClr val="windowText" lastClr="000000"/>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c:ext xmlns:c15="http://schemas.microsoft.com/office/drawing/2012/chart" uri="{02D57815-91ED-43cb-92C2-25804820EDAC}">
                  <c15:fullRef>
                    <c15:sqref>'MBU-8'!$D$45:$O$45</c15:sqref>
                  </c15:fullRef>
                </c:ext>
              </c:extLst>
              <c:f>'MBU-8'!$D$45:$E$45</c:f>
              <c:strCache>
                <c:ptCount val="2"/>
                <c:pt idx="0">
                  <c:v>JUNIO</c:v>
                </c:pt>
                <c:pt idx="1">
                  <c:v>DICIEMBRE</c:v>
                </c:pt>
              </c:strCache>
            </c:strRef>
          </c:cat>
          <c:val>
            <c:numRef>
              <c:extLst>
                <c:ext xmlns:c15="http://schemas.microsoft.com/office/drawing/2012/chart" uri="{02D57815-91ED-43cb-92C2-25804820EDAC}">
                  <c15:fullRef>
                    <c15:sqref>'MBU-8'!$D$49:$O$49</c15:sqref>
                  </c15:fullRef>
                </c:ext>
              </c:extLst>
              <c:f>'MBU-8'!$D$49:$E$49</c:f>
              <c:numCache>
                <c:formatCode>0%</c:formatCode>
                <c:ptCount val="2"/>
                <c:pt idx="0">
                  <c:v>0.75</c:v>
                </c:pt>
                <c:pt idx="1">
                  <c:v>0.75</c:v>
                </c:pt>
              </c:numCache>
            </c:numRef>
          </c:val>
          <c:extLst>
            <c:ext xmlns:c16="http://schemas.microsoft.com/office/drawing/2014/chart" uri="{C3380CC4-5D6E-409C-BE32-E72D297353CC}">
              <c16:uniqueId val="{00000001-2D27-48D7-BFF3-C89894F01626}"/>
            </c:ext>
          </c:extLst>
        </c:ser>
        <c:dLbls>
          <c:showLegendKey val="0"/>
          <c:showVal val="0"/>
          <c:showCatName val="0"/>
          <c:showSerName val="0"/>
          <c:showPercent val="0"/>
          <c:showBubbleSize val="0"/>
        </c:dLbls>
        <c:gapWidth val="150"/>
        <c:shape val="box"/>
        <c:axId val="-617285712"/>
        <c:axId val="-617287888"/>
        <c:axId val="0"/>
      </c:bar3DChart>
      <c:catAx>
        <c:axId val="-617285712"/>
        <c:scaling>
          <c:orientation val="minMax"/>
        </c:scaling>
        <c:delete val="0"/>
        <c:axPos val="b"/>
        <c:numFmt formatCode="General" sourceLinked="0"/>
        <c:majorTickMark val="out"/>
        <c:minorTickMark val="none"/>
        <c:tickLblPos val="nextTo"/>
        <c:spPr>
          <a:noFill/>
          <a:ln>
            <a:solidFill>
              <a:schemeClr val="tx1"/>
            </a:solidFill>
          </a:ln>
          <a:effectLst/>
        </c:spPr>
        <c:txPr>
          <a:bodyPr rot="-1740000" spcFirstLastPara="1" vertOverflow="ellipsis" wrap="square" anchor="ctr" anchorCtr="1"/>
          <a:lstStyle/>
          <a:p>
            <a:pPr>
              <a:defRPr sz="1200" b="1" i="0" u="none" strike="noStrike" kern="1200" baseline="0">
                <a:solidFill>
                  <a:sysClr val="windowText" lastClr="000000"/>
                </a:solidFill>
                <a:latin typeface="+mn-lt"/>
                <a:ea typeface="+mn-ea"/>
                <a:cs typeface="+mn-cs"/>
              </a:defRPr>
            </a:pPr>
            <a:endParaRPr lang="es-CO"/>
          </a:p>
        </c:txPr>
        <c:crossAx val="-617287888"/>
        <c:crosses val="autoZero"/>
        <c:auto val="1"/>
        <c:lblAlgn val="ctr"/>
        <c:lblOffset val="100"/>
        <c:noMultiLvlLbl val="0"/>
      </c:catAx>
      <c:valAx>
        <c:axId val="-617287888"/>
        <c:scaling>
          <c:orientation val="minMax"/>
        </c:scaling>
        <c:delete val="1"/>
        <c:axPos val="l"/>
        <c:majorGridlines>
          <c:spPr>
            <a:ln w="9525" cap="flat" cmpd="sng" algn="ctr">
              <a:solidFill>
                <a:schemeClr val="tx1">
                  <a:lumMod val="15000"/>
                  <a:lumOff val="85000"/>
                </a:schemeClr>
              </a:solidFill>
              <a:round/>
            </a:ln>
            <a:effectLst/>
          </c:spPr>
        </c:majorGridlines>
        <c:numFmt formatCode="0.0%" sourceLinked="1"/>
        <c:majorTickMark val="none"/>
        <c:minorTickMark val="none"/>
        <c:tickLblPos val="nextTo"/>
        <c:crossAx val="-617285712"/>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MX"/>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view3D>
      <c:rotX val="15"/>
      <c:rotY val="20"/>
      <c:depthPercent val="100"/>
      <c:rAngAx val="1"/>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8.7567423443875705E-2"/>
          <c:y val="1.4628935575192839E-2"/>
          <c:w val="0.91243257655612431"/>
          <c:h val="0.80859127325241553"/>
        </c:manualLayout>
      </c:layout>
      <c:bar3DChart>
        <c:barDir val="col"/>
        <c:grouping val="clustered"/>
        <c:varyColors val="0"/>
        <c:ser>
          <c:idx val="0"/>
          <c:order val="0"/>
          <c:tx>
            <c:strRef>
              <c:f>'MBU-9'!$C$54</c:f>
              <c:strCache>
                <c:ptCount val="1"/>
                <c:pt idx="0">
                  <c:v>VALOR </c:v>
                </c:pt>
              </c:strCache>
            </c:strRef>
          </c:tx>
          <c:spPr>
            <a:solidFill>
              <a:srgbClr val="F7931E"/>
            </a:solidFill>
            <a:ln>
              <a:noFill/>
            </a:ln>
            <a:effectLst/>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ysClr val="windowText" lastClr="000000"/>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c:ext xmlns:c15="http://schemas.microsoft.com/office/drawing/2012/chart" uri="{02D57815-91ED-43cb-92C2-25804820EDAC}">
                  <c15:fullRef>
                    <c15:sqref>'MBU-9'!$D$51:$O$51</c15:sqref>
                  </c15:fullRef>
                </c:ext>
              </c:extLst>
              <c:f>'MBU-9'!$D$51:$E$51</c:f>
              <c:strCache>
                <c:ptCount val="2"/>
                <c:pt idx="0">
                  <c:v>JUNIO </c:v>
                </c:pt>
                <c:pt idx="1">
                  <c:v>DICIEMBRE</c:v>
                </c:pt>
              </c:strCache>
            </c:strRef>
          </c:cat>
          <c:val>
            <c:numRef>
              <c:extLst>
                <c:ext xmlns:c15="http://schemas.microsoft.com/office/drawing/2012/chart" uri="{02D57815-91ED-43cb-92C2-25804820EDAC}">
                  <c15:fullRef>
                    <c15:sqref>'MBU-9'!$D$54:$O$54</c15:sqref>
                  </c15:fullRef>
                </c:ext>
              </c:extLst>
              <c:f>'MBU-9'!$D$54:$E$54</c:f>
              <c:numCache>
                <c:formatCode>0.0%</c:formatCode>
                <c:ptCount val="2"/>
                <c:pt idx="0">
                  <c:v>0.91256288059306323</c:v>
                </c:pt>
                <c:pt idx="1">
                  <c:v>0</c:v>
                </c:pt>
              </c:numCache>
            </c:numRef>
          </c:val>
          <c:extLst>
            <c:ext xmlns:c16="http://schemas.microsoft.com/office/drawing/2014/chart" uri="{C3380CC4-5D6E-409C-BE32-E72D297353CC}">
              <c16:uniqueId val="{00000000-2D27-48D7-BFF3-C89894F01626}"/>
            </c:ext>
          </c:extLst>
        </c:ser>
        <c:ser>
          <c:idx val="1"/>
          <c:order val="1"/>
          <c:tx>
            <c:strRef>
              <c:f>'MBU-9'!$C$55</c:f>
              <c:strCache>
                <c:ptCount val="1"/>
                <c:pt idx="0">
                  <c:v>META PONDERADA</c:v>
                </c:pt>
              </c:strCache>
            </c:strRef>
          </c:tx>
          <c:spPr>
            <a:solidFill>
              <a:srgbClr val="79C000"/>
            </a:solidFill>
            <a:ln>
              <a:noFill/>
            </a:ln>
            <a:effectLst/>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ysClr val="windowText" lastClr="000000"/>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c:ext xmlns:c15="http://schemas.microsoft.com/office/drawing/2012/chart" uri="{02D57815-91ED-43cb-92C2-25804820EDAC}">
                  <c15:fullRef>
                    <c15:sqref>'MBU-9'!$D$51:$O$51</c15:sqref>
                  </c15:fullRef>
                </c:ext>
              </c:extLst>
              <c:f>'MBU-9'!$D$51:$E$51</c:f>
              <c:strCache>
                <c:ptCount val="2"/>
                <c:pt idx="0">
                  <c:v>JUNIO </c:v>
                </c:pt>
                <c:pt idx="1">
                  <c:v>DICIEMBRE</c:v>
                </c:pt>
              </c:strCache>
            </c:strRef>
          </c:cat>
          <c:val>
            <c:numRef>
              <c:extLst>
                <c:ext xmlns:c15="http://schemas.microsoft.com/office/drawing/2012/chart" uri="{02D57815-91ED-43cb-92C2-25804820EDAC}">
                  <c15:fullRef>
                    <c15:sqref>'MBU-9'!$D$55:$O$55</c15:sqref>
                  </c15:fullRef>
                </c:ext>
              </c:extLst>
              <c:f>'MBU-9'!$D$55:$E$55</c:f>
              <c:numCache>
                <c:formatCode>0%</c:formatCode>
                <c:ptCount val="2"/>
                <c:pt idx="0">
                  <c:v>0.75</c:v>
                </c:pt>
                <c:pt idx="1">
                  <c:v>0.75</c:v>
                </c:pt>
              </c:numCache>
            </c:numRef>
          </c:val>
          <c:extLst>
            <c:ext xmlns:c16="http://schemas.microsoft.com/office/drawing/2014/chart" uri="{C3380CC4-5D6E-409C-BE32-E72D297353CC}">
              <c16:uniqueId val="{00000001-2D27-48D7-BFF3-C89894F01626}"/>
            </c:ext>
          </c:extLst>
        </c:ser>
        <c:dLbls>
          <c:showLegendKey val="0"/>
          <c:showVal val="0"/>
          <c:showCatName val="0"/>
          <c:showSerName val="0"/>
          <c:showPercent val="0"/>
          <c:showBubbleSize val="0"/>
        </c:dLbls>
        <c:gapWidth val="150"/>
        <c:shape val="box"/>
        <c:axId val="-617287344"/>
        <c:axId val="-784439024"/>
        <c:axId val="0"/>
      </c:bar3DChart>
      <c:catAx>
        <c:axId val="-617287344"/>
        <c:scaling>
          <c:orientation val="minMax"/>
        </c:scaling>
        <c:delete val="0"/>
        <c:axPos val="b"/>
        <c:numFmt formatCode="General" sourceLinked="0"/>
        <c:majorTickMark val="out"/>
        <c:minorTickMark val="none"/>
        <c:tickLblPos val="nextTo"/>
        <c:spPr>
          <a:noFill/>
          <a:ln>
            <a:solidFill>
              <a:schemeClr val="tx1"/>
            </a:solidFill>
          </a:ln>
          <a:effectLst/>
        </c:spPr>
        <c:txPr>
          <a:bodyPr rot="-1740000" spcFirstLastPara="1" vertOverflow="ellipsis" wrap="square" anchor="ctr" anchorCtr="1"/>
          <a:lstStyle/>
          <a:p>
            <a:pPr>
              <a:defRPr sz="1200" b="1" i="0" u="none" strike="noStrike" kern="1200" baseline="0">
                <a:solidFill>
                  <a:sysClr val="windowText" lastClr="000000"/>
                </a:solidFill>
                <a:latin typeface="+mn-lt"/>
                <a:ea typeface="+mn-ea"/>
                <a:cs typeface="+mn-cs"/>
              </a:defRPr>
            </a:pPr>
            <a:endParaRPr lang="es-CO"/>
          </a:p>
        </c:txPr>
        <c:crossAx val="-784439024"/>
        <c:crosses val="autoZero"/>
        <c:auto val="1"/>
        <c:lblAlgn val="ctr"/>
        <c:lblOffset val="100"/>
        <c:noMultiLvlLbl val="0"/>
      </c:catAx>
      <c:valAx>
        <c:axId val="-784439024"/>
        <c:scaling>
          <c:orientation val="minMax"/>
        </c:scaling>
        <c:delete val="1"/>
        <c:axPos val="l"/>
        <c:majorGridlines>
          <c:spPr>
            <a:ln w="9525" cap="flat" cmpd="sng" algn="ctr">
              <a:solidFill>
                <a:schemeClr val="tx1">
                  <a:lumMod val="15000"/>
                  <a:lumOff val="85000"/>
                </a:schemeClr>
              </a:solidFill>
              <a:round/>
            </a:ln>
            <a:effectLst/>
          </c:spPr>
        </c:majorGridlines>
        <c:numFmt formatCode="0.0%" sourceLinked="1"/>
        <c:majorTickMark val="none"/>
        <c:minorTickMark val="none"/>
        <c:tickLblPos val="nextTo"/>
        <c:crossAx val="-617287344"/>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MX"/>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7567423443875705E-2"/>
          <c:y val="1.4628935575192839E-2"/>
          <c:w val="0.91243257655612431"/>
          <c:h val="0.80859127325241553"/>
        </c:manualLayout>
      </c:layout>
      <c:lineChart>
        <c:grouping val="standard"/>
        <c:varyColors val="0"/>
        <c:ser>
          <c:idx val="0"/>
          <c:order val="0"/>
          <c:tx>
            <c:strRef>
              <c:f>'MBU-10 en definición'!$C$49</c:f>
              <c:strCache>
                <c:ptCount val="1"/>
                <c:pt idx="0">
                  <c:v>VALOR </c:v>
                </c:pt>
              </c:strCache>
            </c:strRef>
          </c:tx>
          <c:spPr>
            <a:ln w="34925" cap="rnd">
              <a:solidFill>
                <a:schemeClr val="accent2">
                  <a:lumMod val="75000"/>
                </a:schemeClr>
              </a:solidFill>
              <a:round/>
            </a:ln>
            <a:effectLst>
              <a:outerShdw blurRad="57150" dist="19050" dir="5400000" algn="ctr" rotWithShape="0">
                <a:srgbClr val="000000">
                  <a:alpha val="63000"/>
                </a:srgbClr>
              </a:outerShdw>
            </a:effectLst>
          </c:spPr>
          <c:marker>
            <c:symbol val="none"/>
          </c:marker>
          <c:cat>
            <c:strRef>
              <c:extLst>
                <c:ext xmlns:c15="http://schemas.microsoft.com/office/drawing/2012/chart" uri="{02D57815-91ED-43cb-92C2-25804820EDAC}">
                  <c15:fullRef>
                    <c15:sqref>'MBU-10 en definición'!$D$46:$O$46</c15:sqref>
                  </c15:fullRef>
                </c:ext>
              </c:extLst>
              <c:f>'MBU-10 en definición'!$D$46:$E$46</c:f>
              <c:strCache>
                <c:ptCount val="2"/>
                <c:pt idx="0">
                  <c:v>JUNIO </c:v>
                </c:pt>
                <c:pt idx="1">
                  <c:v>DICIEMBRE</c:v>
                </c:pt>
              </c:strCache>
            </c:strRef>
          </c:cat>
          <c:val>
            <c:numRef>
              <c:extLst>
                <c:ext xmlns:c15="http://schemas.microsoft.com/office/drawing/2012/chart" uri="{02D57815-91ED-43cb-92C2-25804820EDAC}">
                  <c15:fullRef>
                    <c15:sqref>'MBU-10 en definición'!$D$49:$O$49</c15:sqref>
                  </c15:fullRef>
                </c:ext>
              </c:extLst>
              <c:f>'MBU-10 en definición'!$D$49:$E$49</c:f>
              <c:numCache>
                <c:formatCode>0%</c:formatCode>
                <c:ptCount val="2"/>
                <c:pt idx="0">
                  <c:v>0</c:v>
                </c:pt>
                <c:pt idx="1">
                  <c:v>0</c:v>
                </c:pt>
              </c:numCache>
            </c:numRef>
          </c:val>
          <c:smooth val="0"/>
          <c:extLst>
            <c:ext xmlns:c16="http://schemas.microsoft.com/office/drawing/2014/chart" uri="{C3380CC4-5D6E-409C-BE32-E72D297353CC}">
              <c16:uniqueId val="{00000000-6841-4194-AFC8-1AC511E837FA}"/>
            </c:ext>
          </c:extLst>
        </c:ser>
        <c:ser>
          <c:idx val="1"/>
          <c:order val="1"/>
          <c:tx>
            <c:strRef>
              <c:f>'MBU-10 en definición'!$C$50</c:f>
              <c:strCache>
                <c:ptCount val="1"/>
                <c:pt idx="0">
                  <c:v>META PONDERADA</c:v>
                </c:pt>
              </c:strCache>
            </c:strRef>
          </c:tx>
          <c:spPr>
            <a:ln w="34925" cap="rnd">
              <a:solidFill>
                <a:srgbClr val="00B050"/>
              </a:solidFill>
              <a:round/>
            </a:ln>
            <a:effectLst>
              <a:outerShdw blurRad="57150" dist="19050" dir="5400000" algn="ctr" rotWithShape="0">
                <a:srgbClr val="000000">
                  <a:alpha val="63000"/>
                </a:srgbClr>
              </a:outerShdw>
            </a:effectLst>
          </c:spPr>
          <c:marker>
            <c:symbol val="none"/>
          </c:marker>
          <c:cat>
            <c:strRef>
              <c:extLst>
                <c:ext xmlns:c15="http://schemas.microsoft.com/office/drawing/2012/chart" uri="{02D57815-91ED-43cb-92C2-25804820EDAC}">
                  <c15:fullRef>
                    <c15:sqref>'MBU-10 en definición'!$D$46:$O$46</c15:sqref>
                  </c15:fullRef>
                </c:ext>
              </c:extLst>
              <c:f>'MBU-10 en definición'!$D$46:$E$46</c:f>
              <c:strCache>
                <c:ptCount val="2"/>
                <c:pt idx="0">
                  <c:v>JUNIO </c:v>
                </c:pt>
                <c:pt idx="1">
                  <c:v>DICIEMBRE</c:v>
                </c:pt>
              </c:strCache>
            </c:strRef>
          </c:cat>
          <c:val>
            <c:numRef>
              <c:extLst>
                <c:ext xmlns:c15="http://schemas.microsoft.com/office/drawing/2012/chart" uri="{02D57815-91ED-43cb-92C2-25804820EDAC}">
                  <c15:fullRef>
                    <c15:sqref>'MBU-10 en definición'!$D$50:$O$50</c15:sqref>
                  </c15:fullRef>
                </c:ext>
              </c:extLst>
              <c:f>'MBU-10 en definición'!$D$50:$E$50</c:f>
              <c:numCache>
                <c:formatCode>0%</c:formatCode>
                <c:ptCount val="2"/>
                <c:pt idx="0">
                  <c:v>0.7</c:v>
                </c:pt>
                <c:pt idx="1">
                  <c:v>0.7</c:v>
                </c:pt>
              </c:numCache>
            </c:numRef>
          </c:val>
          <c:smooth val="0"/>
          <c:extLst>
            <c:ext xmlns:c16="http://schemas.microsoft.com/office/drawing/2014/chart" uri="{C3380CC4-5D6E-409C-BE32-E72D297353CC}">
              <c16:uniqueId val="{00000001-6841-4194-AFC8-1AC511E837FA}"/>
            </c:ext>
          </c:extLst>
        </c:ser>
        <c:dLbls>
          <c:showLegendKey val="0"/>
          <c:showVal val="0"/>
          <c:showCatName val="0"/>
          <c:showSerName val="0"/>
          <c:showPercent val="0"/>
          <c:showBubbleSize val="0"/>
        </c:dLbls>
        <c:smooth val="0"/>
        <c:axId val="-617287344"/>
        <c:axId val="-784439024"/>
      </c:lineChart>
      <c:catAx>
        <c:axId val="-617287344"/>
        <c:scaling>
          <c:orientation val="minMax"/>
        </c:scaling>
        <c:delete val="0"/>
        <c:axPos val="b"/>
        <c:numFmt formatCode="General" sourceLinked="0"/>
        <c:majorTickMark val="none"/>
        <c:minorTickMark val="none"/>
        <c:tickLblPos val="nextTo"/>
        <c:spPr>
          <a:noFill/>
          <a:ln w="12700" cap="flat" cmpd="sng" algn="ctr">
            <a:solidFill>
              <a:schemeClr val="tx1">
                <a:lumMod val="15000"/>
                <a:lumOff val="85000"/>
              </a:schemeClr>
            </a:solidFill>
            <a:round/>
          </a:ln>
          <a:effectLst/>
        </c:spPr>
        <c:txPr>
          <a:bodyPr rot="-2700000" spcFirstLastPara="1" vertOverflow="ellipsis" wrap="square" anchor="ctr" anchorCtr="1"/>
          <a:lstStyle/>
          <a:p>
            <a:pPr>
              <a:defRPr sz="900" b="1" i="0" u="none" strike="noStrike" kern="1200" baseline="0">
                <a:solidFill>
                  <a:schemeClr val="tx1"/>
                </a:solidFill>
                <a:latin typeface="Arial" panose="020B0604020202020204" pitchFamily="34" charset="0"/>
                <a:ea typeface="+mn-ea"/>
                <a:cs typeface="Arial" panose="020B0604020202020204" pitchFamily="34" charset="0"/>
              </a:defRPr>
            </a:pPr>
            <a:endParaRPr lang="es-CO"/>
          </a:p>
        </c:txPr>
        <c:crossAx val="-784439024"/>
        <c:crosses val="autoZero"/>
        <c:auto val="1"/>
        <c:lblAlgn val="ctr"/>
        <c:lblOffset val="100"/>
        <c:noMultiLvlLbl val="0"/>
      </c:catAx>
      <c:valAx>
        <c:axId val="-784439024"/>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1" i="0" u="none" strike="noStrike" kern="1200" baseline="0">
                <a:solidFill>
                  <a:schemeClr val="tx1"/>
                </a:solidFill>
                <a:latin typeface="Arial" panose="020B0604020202020204" pitchFamily="34" charset="0"/>
                <a:ea typeface="+mn-ea"/>
                <a:cs typeface="Arial" panose="020B0604020202020204" pitchFamily="34" charset="0"/>
              </a:defRPr>
            </a:pPr>
            <a:endParaRPr lang="es-CO"/>
          </a:p>
        </c:txPr>
        <c:crossAx val="-617287344"/>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MX"/>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view3D>
      <c:rotX val="15"/>
      <c:rotY val="20"/>
      <c:depthPercent val="100"/>
      <c:rAngAx val="1"/>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7.1908986188236962E-2"/>
          <c:y val="4.1731384198386727E-2"/>
          <c:w val="0.92809101381176307"/>
          <c:h val="0.8285129682535477"/>
        </c:manualLayout>
      </c:layout>
      <c:bar3DChart>
        <c:barDir val="col"/>
        <c:grouping val="clustered"/>
        <c:varyColors val="0"/>
        <c:ser>
          <c:idx val="0"/>
          <c:order val="0"/>
          <c:tx>
            <c:strRef>
              <c:f>'MBU-10'!$C$57</c:f>
              <c:strCache>
                <c:ptCount val="1"/>
                <c:pt idx="0">
                  <c:v>VALOR </c:v>
                </c:pt>
              </c:strCache>
            </c:strRef>
          </c:tx>
          <c:spPr>
            <a:solidFill>
              <a:srgbClr val="F7931E"/>
            </a:solidFill>
            <a:ln>
              <a:noFill/>
            </a:ln>
            <a:effectLst/>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ysClr val="windowText" lastClr="000000"/>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c:ext xmlns:c15="http://schemas.microsoft.com/office/drawing/2012/chart" uri="{02D57815-91ED-43cb-92C2-25804820EDAC}">
                  <c15:fullRef>
                    <c15:sqref>'MBU-10'!$D$54:$O$54</c15:sqref>
                  </c15:fullRef>
                </c:ext>
              </c:extLst>
              <c:f>'MBU-10'!$D$54:$E$54</c:f>
              <c:strCache>
                <c:ptCount val="2"/>
                <c:pt idx="0">
                  <c:v>JUNIO</c:v>
                </c:pt>
                <c:pt idx="1">
                  <c:v>DICIEMBRE</c:v>
                </c:pt>
              </c:strCache>
            </c:strRef>
          </c:cat>
          <c:val>
            <c:numRef>
              <c:extLst>
                <c:ext xmlns:c15="http://schemas.microsoft.com/office/drawing/2012/chart" uri="{02D57815-91ED-43cb-92C2-25804820EDAC}">
                  <c15:fullRef>
                    <c15:sqref>'MBU-10'!$D$57:$O$57</c15:sqref>
                  </c15:fullRef>
                </c:ext>
              </c:extLst>
              <c:f>'MBU-10'!$D$57:$E$57</c:f>
              <c:numCache>
                <c:formatCode>0.0%</c:formatCode>
                <c:ptCount val="2"/>
                <c:pt idx="0">
                  <c:v>0.38694731268202276</c:v>
                </c:pt>
                <c:pt idx="1">
                  <c:v>0</c:v>
                </c:pt>
              </c:numCache>
            </c:numRef>
          </c:val>
          <c:extLst>
            <c:ext xmlns:c16="http://schemas.microsoft.com/office/drawing/2014/chart" uri="{C3380CC4-5D6E-409C-BE32-E72D297353CC}">
              <c16:uniqueId val="{00000000-3A02-49AE-A16A-16C744726E78}"/>
            </c:ext>
          </c:extLst>
        </c:ser>
        <c:ser>
          <c:idx val="1"/>
          <c:order val="1"/>
          <c:tx>
            <c:strRef>
              <c:f>'MBU-10'!$C$58</c:f>
              <c:strCache>
                <c:ptCount val="1"/>
                <c:pt idx="0">
                  <c:v>META PONDERADA</c:v>
                </c:pt>
              </c:strCache>
            </c:strRef>
          </c:tx>
          <c:spPr>
            <a:solidFill>
              <a:srgbClr val="79C000"/>
            </a:solidFill>
            <a:ln>
              <a:noFill/>
            </a:ln>
            <a:effectLst/>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ysClr val="windowText" lastClr="000000"/>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c:ext xmlns:c15="http://schemas.microsoft.com/office/drawing/2012/chart" uri="{02D57815-91ED-43cb-92C2-25804820EDAC}">
                  <c15:fullRef>
                    <c15:sqref>'MBU-10'!$D$54:$O$54</c15:sqref>
                  </c15:fullRef>
                </c:ext>
              </c:extLst>
              <c:f>'MBU-10'!$D$54:$E$54</c:f>
              <c:strCache>
                <c:ptCount val="2"/>
                <c:pt idx="0">
                  <c:v>JUNIO</c:v>
                </c:pt>
                <c:pt idx="1">
                  <c:v>DICIEMBRE</c:v>
                </c:pt>
              </c:strCache>
            </c:strRef>
          </c:cat>
          <c:val>
            <c:numRef>
              <c:extLst>
                <c:ext xmlns:c15="http://schemas.microsoft.com/office/drawing/2012/chart" uri="{02D57815-91ED-43cb-92C2-25804820EDAC}">
                  <c15:fullRef>
                    <c15:sqref>'MBU-10'!$D$58:$O$58</c15:sqref>
                  </c15:fullRef>
                </c:ext>
              </c:extLst>
              <c:f>'MBU-10'!$D$58:$E$58</c:f>
              <c:numCache>
                <c:formatCode>0%</c:formatCode>
                <c:ptCount val="2"/>
                <c:pt idx="0">
                  <c:v>0.4</c:v>
                </c:pt>
                <c:pt idx="1">
                  <c:v>0.4</c:v>
                </c:pt>
              </c:numCache>
            </c:numRef>
          </c:val>
          <c:extLst>
            <c:ext xmlns:c16="http://schemas.microsoft.com/office/drawing/2014/chart" uri="{C3380CC4-5D6E-409C-BE32-E72D297353CC}">
              <c16:uniqueId val="{00000001-3A02-49AE-A16A-16C744726E78}"/>
            </c:ext>
          </c:extLst>
        </c:ser>
        <c:dLbls>
          <c:showLegendKey val="0"/>
          <c:showVal val="0"/>
          <c:showCatName val="0"/>
          <c:showSerName val="0"/>
          <c:showPercent val="0"/>
          <c:showBubbleSize val="0"/>
        </c:dLbls>
        <c:gapWidth val="150"/>
        <c:shape val="box"/>
        <c:axId val="345228704"/>
        <c:axId val="345223808"/>
        <c:axId val="0"/>
      </c:bar3DChart>
      <c:catAx>
        <c:axId val="345228704"/>
        <c:scaling>
          <c:orientation val="minMax"/>
        </c:scaling>
        <c:delete val="0"/>
        <c:axPos val="b"/>
        <c:numFmt formatCode="General" sourceLinked="0"/>
        <c:majorTickMark val="out"/>
        <c:minorTickMark val="none"/>
        <c:tickLblPos val="nextTo"/>
        <c:spPr>
          <a:noFill/>
          <a:ln>
            <a:solidFill>
              <a:schemeClr val="tx1"/>
            </a:solidFill>
          </a:ln>
          <a:effectLst/>
        </c:spPr>
        <c:txPr>
          <a:bodyPr rot="-1740000" spcFirstLastPara="1" vertOverflow="ellipsis" wrap="square" anchor="ctr" anchorCtr="1"/>
          <a:lstStyle/>
          <a:p>
            <a:pPr>
              <a:defRPr sz="1200" b="1" i="0" u="none" strike="noStrike" kern="1200" baseline="0">
                <a:solidFill>
                  <a:sysClr val="windowText" lastClr="000000"/>
                </a:solidFill>
                <a:latin typeface="+mn-lt"/>
                <a:ea typeface="+mn-ea"/>
                <a:cs typeface="+mn-cs"/>
              </a:defRPr>
            </a:pPr>
            <a:endParaRPr lang="es-CO"/>
          </a:p>
        </c:txPr>
        <c:crossAx val="345223808"/>
        <c:crosses val="autoZero"/>
        <c:auto val="1"/>
        <c:lblAlgn val="ctr"/>
        <c:lblOffset val="100"/>
        <c:noMultiLvlLbl val="0"/>
      </c:catAx>
      <c:valAx>
        <c:axId val="345223808"/>
        <c:scaling>
          <c:orientation val="minMax"/>
        </c:scaling>
        <c:delete val="1"/>
        <c:axPos val="l"/>
        <c:majorGridlines>
          <c:spPr>
            <a:ln w="9525" cap="flat" cmpd="sng" algn="ctr">
              <a:solidFill>
                <a:schemeClr val="tx1">
                  <a:lumMod val="15000"/>
                  <a:lumOff val="85000"/>
                </a:schemeClr>
              </a:solidFill>
              <a:round/>
            </a:ln>
            <a:effectLst/>
          </c:spPr>
        </c:majorGridlines>
        <c:numFmt formatCode="0.0%" sourceLinked="1"/>
        <c:majorTickMark val="none"/>
        <c:minorTickMark val="none"/>
        <c:tickLblPos val="nextTo"/>
        <c:crossAx val="345228704"/>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42">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2.xml><?xml version="1.0" encoding="utf-8"?>
<cs:chartStyle xmlns:cs="http://schemas.microsoft.com/office/drawing/2012/chartStyle" xmlns:a="http://schemas.openxmlformats.org/drawingml/2006/main" id="342">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3.xml><?xml version="1.0" encoding="utf-8"?>
<cs:chartStyle xmlns:cs="http://schemas.microsoft.com/office/drawing/2012/chartStyle" xmlns:a="http://schemas.openxmlformats.org/drawingml/2006/main" id="28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8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8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342">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7.xml><?xml version="1.0" encoding="utf-8"?>
<cs:chartStyle xmlns:cs="http://schemas.microsoft.com/office/drawing/2012/chartStyle" xmlns:a="http://schemas.openxmlformats.org/drawingml/2006/main" id="28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trlProps/ctrlProp1.xml><?xml version="1.0" encoding="utf-8"?>
<formControlPr xmlns="http://schemas.microsoft.com/office/spreadsheetml/2009/9/main" objectType="Radio" firstButton="1" fmlaLink="$E$17" lockText="1" noThreeD="1"/>
</file>

<file path=xl/ctrlProps/ctrlProp10.xml><?xml version="1.0" encoding="utf-8"?>
<formControlPr xmlns="http://schemas.microsoft.com/office/spreadsheetml/2009/9/main" objectType="Radio" lockText="1" noThreeD="1"/>
</file>

<file path=xl/ctrlProps/ctrlProp11.xml><?xml version="1.0" encoding="utf-8"?>
<formControlPr xmlns="http://schemas.microsoft.com/office/spreadsheetml/2009/9/main" objectType="Radio" checked="Checked" firstButton="1" fmlaLink="$E$17" lockText="1" noThreeD="1"/>
</file>

<file path=xl/ctrlProps/ctrlProp12.xml><?xml version="1.0" encoding="utf-8"?>
<formControlPr xmlns="http://schemas.microsoft.com/office/spreadsheetml/2009/9/main" objectType="Radio" lockText="1" noThreeD="1"/>
</file>

<file path=xl/ctrlProps/ctrlProp13.xml><?xml version="1.0" encoding="utf-8"?>
<formControlPr xmlns="http://schemas.microsoft.com/office/spreadsheetml/2009/9/main" objectType="Radio" checked="Checked" firstButton="1" fmlaLink="$E$17" lockText="1" noThreeD="1"/>
</file>

<file path=xl/ctrlProps/ctrlProp14.xml><?xml version="1.0" encoding="utf-8"?>
<formControlPr xmlns="http://schemas.microsoft.com/office/spreadsheetml/2009/9/main" objectType="Radio" lockText="1" noThreeD="1"/>
</file>

<file path=xl/ctrlProps/ctrlProp15.xml><?xml version="1.0" encoding="utf-8"?>
<formControlPr xmlns="http://schemas.microsoft.com/office/spreadsheetml/2009/9/main" objectType="Radio" lockText="1" noThreeD="1"/>
</file>

<file path=xl/ctrlProps/ctrlProp16.xml><?xml version="1.0" encoding="utf-8"?>
<formControlPr xmlns="http://schemas.microsoft.com/office/spreadsheetml/2009/9/main" objectType="Radio" checked="Checked" firstButton="1" fmlaLink="$E$17" lockText="1" noThreeD="1"/>
</file>

<file path=xl/ctrlProps/ctrlProp17.xml><?xml version="1.0" encoding="utf-8"?>
<formControlPr xmlns="http://schemas.microsoft.com/office/spreadsheetml/2009/9/main" objectType="Radio" lockText="1" noThreeD="1"/>
</file>

<file path=xl/ctrlProps/ctrlProp2.xml><?xml version="1.0" encoding="utf-8"?>
<formControlPr xmlns="http://schemas.microsoft.com/office/spreadsheetml/2009/9/main" objectType="Radio" checked="Checked" lockText="1" noThreeD="1"/>
</file>

<file path=xl/ctrlProps/ctrlProp3.xml><?xml version="1.0" encoding="utf-8"?>
<formControlPr xmlns="http://schemas.microsoft.com/office/spreadsheetml/2009/9/main" objectType="Radio" lockText="1" noThreeD="1"/>
</file>

<file path=xl/ctrlProps/ctrlProp4.xml><?xml version="1.0" encoding="utf-8"?>
<formControlPr xmlns="http://schemas.microsoft.com/office/spreadsheetml/2009/9/main" objectType="Radio" checked="Checked" firstButton="1" fmlaLink="$E$17" lockText="1" noThreeD="1"/>
</file>

<file path=xl/ctrlProps/ctrlProp5.xml><?xml version="1.0" encoding="utf-8"?>
<formControlPr xmlns="http://schemas.microsoft.com/office/spreadsheetml/2009/9/main" objectType="Radio" lockText="1" noThreeD="1"/>
</file>

<file path=xl/ctrlProps/ctrlProp6.xml><?xml version="1.0" encoding="utf-8"?>
<formControlPr xmlns="http://schemas.microsoft.com/office/spreadsheetml/2009/9/main" objectType="Radio" lockText="1" noThreeD="1"/>
</file>

<file path=xl/ctrlProps/ctrlProp7.xml><?xml version="1.0" encoding="utf-8"?>
<formControlPr xmlns="http://schemas.microsoft.com/office/spreadsheetml/2009/9/main" objectType="Radio" checked="Checked" firstButton="1" fmlaLink="$E$17" lockText="1" noThreeD="1"/>
</file>

<file path=xl/ctrlProps/ctrlProp8.xml><?xml version="1.0" encoding="utf-8"?>
<formControlPr xmlns="http://schemas.microsoft.com/office/spreadsheetml/2009/9/main" objectType="Radio" lockText="1" noThreeD="1"/>
</file>

<file path=xl/ctrlProps/ctrlProp9.xml><?xml version="1.0" encoding="utf-8"?>
<formControlPr xmlns="http://schemas.microsoft.com/office/spreadsheetml/2009/9/main" objectType="Radio" checked="Checked" firstButton="1" fmlaLink="$E$17" lockText="1" noThreeD="1"/>
</file>

<file path=xl/drawings/_rels/drawing1.xml.rels><?xml version="1.0" encoding="UTF-8" standalone="yes"?>
<Relationships xmlns="http://schemas.openxmlformats.org/package/2006/relationships"><Relationship Id="rId3" Type="http://schemas.openxmlformats.org/officeDocument/2006/relationships/hyperlink" Target="#'MBU-8'!A1"/><Relationship Id="rId2" Type="http://schemas.openxmlformats.org/officeDocument/2006/relationships/image" Target="../media/image1.png"/><Relationship Id="rId1" Type="http://schemas.openxmlformats.org/officeDocument/2006/relationships/hyperlink" Target="#'MBU-7'!A1"/><Relationship Id="rId6" Type="http://schemas.openxmlformats.org/officeDocument/2006/relationships/image" Target="../media/image2.png"/><Relationship Id="rId5" Type="http://schemas.openxmlformats.org/officeDocument/2006/relationships/hyperlink" Target="#'MBU-10'!A1"/><Relationship Id="rId4" Type="http://schemas.openxmlformats.org/officeDocument/2006/relationships/hyperlink" Target="#'MBU-9'!A1"/></Relationships>
</file>

<file path=xl/drawings/_rels/drawing2.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hyperlink" Target="#'MATRIZ DE INDICADORES'!A1"/><Relationship Id="rId1" Type="http://schemas.openxmlformats.org/officeDocument/2006/relationships/chart" Target="../charts/chart1.xml"/><Relationship Id="rId4" Type="http://schemas.openxmlformats.org/officeDocument/2006/relationships/image" Target="../media/image4.png"/></Relationships>
</file>

<file path=xl/drawings/_rels/drawing3.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hyperlink" Target="#'MATRIZ DE INDICADORES'!A1"/><Relationship Id="rId1" Type="http://schemas.openxmlformats.org/officeDocument/2006/relationships/chart" Target="../charts/chart2.xml"/><Relationship Id="rId4" Type="http://schemas.openxmlformats.org/officeDocument/2006/relationships/image" Target="../media/image4.png"/></Relationships>
</file>

<file path=xl/drawings/_rels/drawing4.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hyperlink" Target="#'MATRIZ DE INDICADORES '!A1"/><Relationship Id="rId1" Type="http://schemas.openxmlformats.org/officeDocument/2006/relationships/chart" Target="../charts/chart3.xml"/><Relationship Id="rId4" Type="http://schemas.openxmlformats.org/officeDocument/2006/relationships/image" Target="../media/image5.png"/></Relationships>
</file>

<file path=xl/drawings/_rels/drawing5.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hyperlink" Target="#'MATRIZ DE INDICADORES '!A1"/><Relationship Id="rId1" Type="http://schemas.openxmlformats.org/officeDocument/2006/relationships/chart" Target="../charts/chart4.xml"/><Relationship Id="rId4" Type="http://schemas.openxmlformats.org/officeDocument/2006/relationships/image" Target="../media/image5.png"/></Relationships>
</file>

<file path=xl/drawings/_rels/drawing6.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hyperlink" Target="#'MATRIZ DE INDICADORES '!A1"/><Relationship Id="rId1" Type="http://schemas.openxmlformats.org/officeDocument/2006/relationships/chart" Target="../charts/chart5.xml"/><Relationship Id="rId4" Type="http://schemas.openxmlformats.org/officeDocument/2006/relationships/image" Target="../media/image5.png"/></Relationships>
</file>

<file path=xl/drawings/_rels/drawing7.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hyperlink" Target="#'MATRIZ DE INDICADORES'!A1"/><Relationship Id="rId1" Type="http://schemas.openxmlformats.org/officeDocument/2006/relationships/chart" Target="../charts/chart6.xml"/><Relationship Id="rId4" Type="http://schemas.openxmlformats.org/officeDocument/2006/relationships/image" Target="../media/image4.png"/></Relationships>
</file>

<file path=xl/drawings/_rels/drawing8.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hyperlink" Target="#'MATRIZ DE INDICADORES'!A1"/><Relationship Id="rId1" Type="http://schemas.openxmlformats.org/officeDocument/2006/relationships/chart" Target="../charts/chart7.xml"/><Relationship Id="rId4" Type="http://schemas.openxmlformats.org/officeDocument/2006/relationships/image" Target="../media/image5.png"/></Relationships>
</file>

<file path=xl/drawings/_rels/drawing9.xml.rels><?xml version="1.0" encoding="UTF-8" standalone="yes"?>
<Relationships xmlns="http://schemas.openxmlformats.org/package/2006/relationships"><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oneCellAnchor>
    <xdr:from>
      <xdr:col>20</xdr:col>
      <xdr:colOff>103187</xdr:colOff>
      <xdr:row>13</xdr:row>
      <xdr:rowOff>142872</xdr:rowOff>
    </xdr:from>
    <xdr:ext cx="440373" cy="440373"/>
    <xdr:pic>
      <xdr:nvPicPr>
        <xdr:cNvPr id="3" name="Imagen 2">
          <a:hlinkClick xmlns:r="http://schemas.openxmlformats.org/officeDocument/2006/relationships" r:id="rId1"/>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28821062" y="2698747"/>
          <a:ext cx="440373" cy="440373"/>
        </a:xfrm>
        <a:prstGeom prst="rect">
          <a:avLst/>
        </a:prstGeom>
      </xdr:spPr>
    </xdr:pic>
    <xdr:clientData/>
  </xdr:oneCellAnchor>
  <xdr:oneCellAnchor>
    <xdr:from>
      <xdr:col>20</xdr:col>
      <xdr:colOff>119062</xdr:colOff>
      <xdr:row>19</xdr:row>
      <xdr:rowOff>166684</xdr:rowOff>
    </xdr:from>
    <xdr:ext cx="440373" cy="440373"/>
    <xdr:pic>
      <xdr:nvPicPr>
        <xdr:cNvPr id="4" name="Imagen 3">
          <a:hlinkClick xmlns:r="http://schemas.openxmlformats.org/officeDocument/2006/relationships" r:id="rId3"/>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28836937" y="7151684"/>
          <a:ext cx="440373" cy="440373"/>
        </a:xfrm>
        <a:prstGeom prst="rect">
          <a:avLst/>
        </a:prstGeom>
      </xdr:spPr>
    </xdr:pic>
    <xdr:clientData/>
  </xdr:oneCellAnchor>
  <xdr:oneCellAnchor>
    <xdr:from>
      <xdr:col>20</xdr:col>
      <xdr:colOff>71437</xdr:colOff>
      <xdr:row>23</xdr:row>
      <xdr:rowOff>134934</xdr:rowOff>
    </xdr:from>
    <xdr:ext cx="440373" cy="440373"/>
    <xdr:pic>
      <xdr:nvPicPr>
        <xdr:cNvPr id="5" name="Imagen 4">
          <a:hlinkClick xmlns:r="http://schemas.openxmlformats.org/officeDocument/2006/relationships" r:id="rId4"/>
          <a:extLst>
            <a:ext uri="{FF2B5EF4-FFF2-40B4-BE49-F238E27FC236}">
              <a16:creationId xmlns:a16="http://schemas.microsoft.com/office/drawing/2014/main" id="{00000000-0008-0000-0000-000005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29075062" y="10723559"/>
          <a:ext cx="440373" cy="440373"/>
        </a:xfrm>
        <a:prstGeom prst="rect">
          <a:avLst/>
        </a:prstGeom>
      </xdr:spPr>
    </xdr:pic>
    <xdr:clientData/>
  </xdr:oneCellAnchor>
  <xdr:oneCellAnchor>
    <xdr:from>
      <xdr:col>20</xdr:col>
      <xdr:colOff>47625</xdr:colOff>
      <xdr:row>28</xdr:row>
      <xdr:rowOff>38100</xdr:rowOff>
    </xdr:from>
    <xdr:ext cx="440373" cy="440373"/>
    <xdr:pic>
      <xdr:nvPicPr>
        <xdr:cNvPr id="6" name="Imagen 5">
          <a:hlinkClick xmlns:r="http://schemas.openxmlformats.org/officeDocument/2006/relationships" r:id="rId5"/>
          <a:extLst>
            <a:ext uri="{FF2B5EF4-FFF2-40B4-BE49-F238E27FC236}">
              <a16:creationId xmlns:a16="http://schemas.microsoft.com/office/drawing/2014/main" id="{00000000-0008-0000-0000-000006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28346400" y="2705100"/>
          <a:ext cx="440373" cy="440373"/>
        </a:xfrm>
        <a:prstGeom prst="rect">
          <a:avLst/>
        </a:prstGeom>
      </xdr:spPr>
    </xdr:pic>
    <xdr:clientData/>
  </xdr:oneCellAnchor>
  <xdr:twoCellAnchor editAs="oneCell">
    <xdr:from>
      <xdr:col>1</xdr:col>
      <xdr:colOff>1080653</xdr:colOff>
      <xdr:row>1</xdr:row>
      <xdr:rowOff>41563</xdr:rowOff>
    </xdr:from>
    <xdr:to>
      <xdr:col>2</xdr:col>
      <xdr:colOff>83126</xdr:colOff>
      <xdr:row>4</xdr:row>
      <xdr:rowOff>179735</xdr:rowOff>
    </xdr:to>
    <xdr:pic>
      <xdr:nvPicPr>
        <xdr:cNvPr id="8" name="Imagen 7">
          <a:extLst>
            <a:ext uri="{FF2B5EF4-FFF2-40B4-BE49-F238E27FC236}">
              <a16:creationId xmlns:a16="http://schemas.microsoft.com/office/drawing/2014/main" id="{D816CB6B-79B1-4E4A-9089-8E790EAE92D8}"/>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Lst>
        </a:blip>
        <a:stretch>
          <a:fillRect/>
        </a:stretch>
      </xdr:blipFill>
      <xdr:spPr>
        <a:xfrm>
          <a:off x="1177635" y="221672"/>
          <a:ext cx="471055" cy="720063"/>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2</xdr:col>
      <xdr:colOff>9525</xdr:colOff>
      <xdr:row>26</xdr:row>
      <xdr:rowOff>42861</xdr:rowOff>
    </xdr:from>
    <xdr:to>
      <xdr:col>8</xdr:col>
      <xdr:colOff>781049</xdr:colOff>
      <xdr:row>42</xdr:row>
      <xdr:rowOff>142874</xdr:rowOff>
    </xdr:to>
    <xdr:graphicFrame macro="">
      <xdr:nvGraphicFramePr>
        <xdr:cNvPr id="2" name="3 Gráfico">
          <a:extLst>
            <a:ext uri="{FF2B5EF4-FFF2-40B4-BE49-F238E27FC236}">
              <a16:creationId xmlns:a16="http://schemas.microsoft.com/office/drawing/2014/main" id="{00000000-0008-0000-01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82316</xdr:colOff>
      <xdr:row>1</xdr:row>
      <xdr:rowOff>58797</xdr:rowOff>
    </xdr:from>
    <xdr:to>
      <xdr:col>2</xdr:col>
      <xdr:colOff>313751</xdr:colOff>
      <xdr:row>3</xdr:row>
      <xdr:rowOff>105832</xdr:rowOff>
    </xdr:to>
    <xdr:pic>
      <xdr:nvPicPr>
        <xdr:cNvPr id="6" name="Imagen 5">
          <a:hlinkClick xmlns:r="http://schemas.openxmlformats.org/officeDocument/2006/relationships" r:id="rId2"/>
          <a:extLst>
            <a:ext uri="{FF2B5EF4-FFF2-40B4-BE49-F238E27FC236}">
              <a16:creationId xmlns:a16="http://schemas.microsoft.com/office/drawing/2014/main" id="{00000000-0008-0000-0100-000006000000}"/>
            </a:ext>
          </a:extLst>
        </xdr:cNvPr>
        <xdr:cNvPicPr>
          <a:picLocks noChangeAspect="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l="23967" t="17147" r="23775" b="16493"/>
        <a:stretch/>
      </xdr:blipFill>
      <xdr:spPr>
        <a:xfrm>
          <a:off x="349016" y="192147"/>
          <a:ext cx="660060" cy="428035"/>
        </a:xfrm>
        <a:prstGeom prst="rect">
          <a:avLst/>
        </a:prstGeom>
      </xdr:spPr>
    </xdr:pic>
    <xdr:clientData/>
  </xdr:twoCellAnchor>
  <xdr:twoCellAnchor editAs="oneCell">
    <xdr:from>
      <xdr:col>2</xdr:col>
      <xdr:colOff>1131094</xdr:colOff>
      <xdr:row>4</xdr:row>
      <xdr:rowOff>23812</xdr:rowOff>
    </xdr:from>
    <xdr:to>
      <xdr:col>2</xdr:col>
      <xdr:colOff>1538478</xdr:colOff>
      <xdr:row>7</xdr:row>
      <xdr:rowOff>184499</xdr:rowOff>
    </xdr:to>
    <xdr:pic>
      <xdr:nvPicPr>
        <xdr:cNvPr id="7" name="Imagen 6">
          <a:extLst>
            <a:ext uri="{FF2B5EF4-FFF2-40B4-BE49-F238E27FC236}">
              <a16:creationId xmlns:a16="http://schemas.microsoft.com/office/drawing/2014/main" id="{00000000-0008-0000-0100-00000700000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bwMode="auto">
        <a:xfrm>
          <a:off x="1821657" y="738187"/>
          <a:ext cx="407384" cy="756000"/>
        </a:xfrm>
        <a:prstGeom prst="rect">
          <a:avLst/>
        </a:prstGeom>
        <a:noFill/>
        <a:ln>
          <a:noFill/>
        </a:ln>
        <a:extLst>
          <a:ext uri="{53640926-AAD7-44D8-BBD7-CCE9431645EC}">
            <a14:shadowObscured xmlns:a14="http://schemas.microsoft.com/office/drawing/2010/main"/>
          </a:ext>
        </a:extLst>
      </xdr:spPr>
    </xdr:pic>
    <xdr:clientData/>
  </xdr:twoCellAnchor>
  <mc:AlternateContent xmlns:mc="http://schemas.openxmlformats.org/markup-compatibility/2006">
    <mc:Choice xmlns:a14="http://schemas.microsoft.com/office/drawing/2010/main" Requires="a14">
      <xdr:twoCellAnchor editAs="oneCell">
        <xdr:from>
          <xdr:col>5</xdr:col>
          <xdr:colOff>30480</xdr:colOff>
          <xdr:row>16</xdr:row>
          <xdr:rowOff>144780</xdr:rowOff>
        </xdr:from>
        <xdr:to>
          <xdr:col>5</xdr:col>
          <xdr:colOff>906780</xdr:colOff>
          <xdr:row>16</xdr:row>
          <xdr:rowOff>335280</xdr:rowOff>
        </xdr:to>
        <xdr:sp macro="" textlink="">
          <xdr:nvSpPr>
            <xdr:cNvPr id="346119" name="Option Button 7" hidden="1">
              <a:extLst>
                <a:ext uri="{63B3BB69-23CF-44E3-9099-C40C66FF867C}">
                  <a14:compatExt spid="_x0000_s346119"/>
                </a:ext>
                <a:ext uri="{FF2B5EF4-FFF2-40B4-BE49-F238E27FC236}">
                  <a16:creationId xmlns:a16="http://schemas.microsoft.com/office/drawing/2014/main" id="{00000000-0008-0000-0100-0000074805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s-CO" sz="800" b="0" i="0" u="none" strike="noStrike" baseline="0">
                  <a:solidFill>
                    <a:srgbClr val="000000"/>
                  </a:solidFill>
                  <a:latin typeface="Segoe UI"/>
                  <a:cs typeface="Segoe UI"/>
                </a:rPr>
                <a:t>PORCENTAJE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182880</xdr:colOff>
          <xdr:row>16</xdr:row>
          <xdr:rowOff>121920</xdr:rowOff>
        </xdr:from>
        <xdr:to>
          <xdr:col>5</xdr:col>
          <xdr:colOff>45720</xdr:colOff>
          <xdr:row>16</xdr:row>
          <xdr:rowOff>335280</xdr:rowOff>
        </xdr:to>
        <xdr:sp macro="" textlink="">
          <xdr:nvSpPr>
            <xdr:cNvPr id="346120" name="Option Button 8" hidden="1">
              <a:extLst>
                <a:ext uri="{63B3BB69-23CF-44E3-9099-C40C66FF867C}">
                  <a14:compatExt spid="_x0000_s346120"/>
                </a:ext>
                <a:ext uri="{FF2B5EF4-FFF2-40B4-BE49-F238E27FC236}">
                  <a16:creationId xmlns:a16="http://schemas.microsoft.com/office/drawing/2014/main" id="{00000000-0008-0000-0100-0000084805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s-CO" sz="800" b="0" i="0" u="none" strike="noStrike" baseline="0">
                  <a:solidFill>
                    <a:srgbClr val="000000"/>
                  </a:solidFill>
                  <a:latin typeface="Segoe UI"/>
                  <a:cs typeface="Segoe UI"/>
                </a:rPr>
                <a:t>NÚMERO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906780</xdr:colOff>
          <xdr:row>16</xdr:row>
          <xdr:rowOff>121920</xdr:rowOff>
        </xdr:from>
        <xdr:to>
          <xdr:col>7</xdr:col>
          <xdr:colOff>106680</xdr:colOff>
          <xdr:row>16</xdr:row>
          <xdr:rowOff>335280</xdr:rowOff>
        </xdr:to>
        <xdr:sp macro="" textlink="">
          <xdr:nvSpPr>
            <xdr:cNvPr id="346121" name="Option Button 9" hidden="1">
              <a:extLst>
                <a:ext uri="{63B3BB69-23CF-44E3-9099-C40C66FF867C}">
                  <a14:compatExt spid="_x0000_s346121"/>
                </a:ext>
                <a:ext uri="{FF2B5EF4-FFF2-40B4-BE49-F238E27FC236}">
                  <a16:creationId xmlns:a16="http://schemas.microsoft.com/office/drawing/2014/main" id="{00000000-0008-0000-0100-0000094805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s-CO" sz="800" b="0" i="0" u="none" strike="noStrike" baseline="0">
                  <a:solidFill>
                    <a:srgbClr val="000000"/>
                  </a:solidFill>
                  <a:latin typeface="Segoe UI"/>
                  <a:cs typeface="Segoe UI"/>
                </a:rPr>
                <a:t>RELATIVO</a:t>
              </a:r>
            </a:p>
          </xdr:txBody>
        </xdr: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xdr:from>
      <xdr:col>2</xdr:col>
      <xdr:colOff>9525</xdr:colOff>
      <xdr:row>26</xdr:row>
      <xdr:rowOff>42861</xdr:rowOff>
    </xdr:from>
    <xdr:to>
      <xdr:col>8</xdr:col>
      <xdr:colOff>781049</xdr:colOff>
      <xdr:row>42</xdr:row>
      <xdr:rowOff>142874</xdr:rowOff>
    </xdr:to>
    <xdr:graphicFrame macro="">
      <xdr:nvGraphicFramePr>
        <xdr:cNvPr id="2" name="3 Gráfico">
          <a:extLst>
            <a:ext uri="{FF2B5EF4-FFF2-40B4-BE49-F238E27FC236}">
              <a16:creationId xmlns:a16="http://schemas.microsoft.com/office/drawing/2014/main" id="{00000000-0008-0000-02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mc:AlternateContent xmlns:mc="http://schemas.openxmlformats.org/markup-compatibility/2006">
    <mc:Choice xmlns:a14="http://schemas.microsoft.com/office/drawing/2010/main" Requires="a14">
      <xdr:twoCellAnchor editAs="oneCell">
        <xdr:from>
          <xdr:col>5</xdr:col>
          <xdr:colOff>30480</xdr:colOff>
          <xdr:row>16</xdr:row>
          <xdr:rowOff>144780</xdr:rowOff>
        </xdr:from>
        <xdr:to>
          <xdr:col>5</xdr:col>
          <xdr:colOff>906780</xdr:colOff>
          <xdr:row>16</xdr:row>
          <xdr:rowOff>335280</xdr:rowOff>
        </xdr:to>
        <xdr:sp macro="" textlink="">
          <xdr:nvSpPr>
            <xdr:cNvPr id="377857" name="Option Button 1" hidden="1">
              <a:extLst>
                <a:ext uri="{63B3BB69-23CF-44E3-9099-C40C66FF867C}">
                  <a14:compatExt spid="_x0000_s377857"/>
                </a:ext>
                <a:ext uri="{FF2B5EF4-FFF2-40B4-BE49-F238E27FC236}">
                  <a16:creationId xmlns:a16="http://schemas.microsoft.com/office/drawing/2014/main" id="{00000000-0008-0000-0200-000001C405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s-CO" sz="800" b="0" i="0" u="none" strike="noStrike" baseline="0">
                  <a:solidFill>
                    <a:srgbClr val="000000"/>
                  </a:solidFill>
                  <a:latin typeface="Segoe UI"/>
                  <a:cs typeface="Segoe UI"/>
                </a:rPr>
                <a:t>PORCENTAJE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182880</xdr:colOff>
          <xdr:row>16</xdr:row>
          <xdr:rowOff>121920</xdr:rowOff>
        </xdr:from>
        <xdr:to>
          <xdr:col>5</xdr:col>
          <xdr:colOff>45720</xdr:colOff>
          <xdr:row>16</xdr:row>
          <xdr:rowOff>335280</xdr:rowOff>
        </xdr:to>
        <xdr:sp macro="" textlink="">
          <xdr:nvSpPr>
            <xdr:cNvPr id="377858" name="Option Button 2" hidden="1">
              <a:extLst>
                <a:ext uri="{63B3BB69-23CF-44E3-9099-C40C66FF867C}">
                  <a14:compatExt spid="_x0000_s377858"/>
                </a:ext>
                <a:ext uri="{FF2B5EF4-FFF2-40B4-BE49-F238E27FC236}">
                  <a16:creationId xmlns:a16="http://schemas.microsoft.com/office/drawing/2014/main" id="{00000000-0008-0000-0200-000002C405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s-CO" sz="800" b="0" i="0" u="none" strike="noStrike" baseline="0">
                  <a:solidFill>
                    <a:srgbClr val="000000"/>
                  </a:solidFill>
                  <a:latin typeface="Segoe UI"/>
                  <a:cs typeface="Segoe UI"/>
                </a:rPr>
                <a:t>NÚMERO</a:t>
              </a:r>
            </a:p>
          </xdr:txBody>
        </xdr:sp>
        <xdr:clientData/>
      </xdr:twoCellAnchor>
    </mc:Choice>
    <mc:Fallback/>
  </mc:AlternateContent>
  <xdr:twoCellAnchor editAs="oneCell">
    <xdr:from>
      <xdr:col>1</xdr:col>
      <xdr:colOff>82316</xdr:colOff>
      <xdr:row>1</xdr:row>
      <xdr:rowOff>58797</xdr:rowOff>
    </xdr:from>
    <xdr:to>
      <xdr:col>2</xdr:col>
      <xdr:colOff>294701</xdr:colOff>
      <xdr:row>3</xdr:row>
      <xdr:rowOff>105832</xdr:rowOff>
    </xdr:to>
    <xdr:pic>
      <xdr:nvPicPr>
        <xdr:cNvPr id="6" name="Imagen 5">
          <a:hlinkClick xmlns:r="http://schemas.openxmlformats.org/officeDocument/2006/relationships" r:id="rId2"/>
          <a:extLst>
            <a:ext uri="{FF2B5EF4-FFF2-40B4-BE49-F238E27FC236}">
              <a16:creationId xmlns:a16="http://schemas.microsoft.com/office/drawing/2014/main" id="{00000000-0008-0000-0200-000006000000}"/>
            </a:ext>
          </a:extLst>
        </xdr:cNvPr>
        <xdr:cNvPicPr>
          <a:picLocks noChangeAspect="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l="23967" t="17147" r="23775" b="16493"/>
        <a:stretch/>
      </xdr:blipFill>
      <xdr:spPr>
        <a:xfrm>
          <a:off x="349016" y="163572"/>
          <a:ext cx="660060" cy="447085"/>
        </a:xfrm>
        <a:prstGeom prst="rect">
          <a:avLst/>
        </a:prstGeom>
      </xdr:spPr>
    </xdr:pic>
    <xdr:clientData/>
  </xdr:twoCellAnchor>
  <xdr:twoCellAnchor editAs="oneCell">
    <xdr:from>
      <xdr:col>2</xdr:col>
      <xdr:colOff>1119188</xdr:colOff>
      <xdr:row>4</xdr:row>
      <xdr:rowOff>35719</xdr:rowOff>
    </xdr:from>
    <xdr:to>
      <xdr:col>2</xdr:col>
      <xdr:colOff>1526572</xdr:colOff>
      <xdr:row>7</xdr:row>
      <xdr:rowOff>184500</xdr:rowOff>
    </xdr:to>
    <xdr:pic>
      <xdr:nvPicPr>
        <xdr:cNvPr id="7" name="Imagen 6">
          <a:extLst>
            <a:ext uri="{FF2B5EF4-FFF2-40B4-BE49-F238E27FC236}">
              <a16:creationId xmlns:a16="http://schemas.microsoft.com/office/drawing/2014/main" id="{00000000-0008-0000-0200-00000700000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bwMode="auto">
        <a:xfrm>
          <a:off x="1833563" y="738188"/>
          <a:ext cx="407384" cy="756000"/>
        </a:xfrm>
        <a:prstGeom prst="rect">
          <a:avLst/>
        </a:prstGeom>
        <a:noFill/>
        <a:ln>
          <a:noFill/>
        </a:ln>
        <a:extLst>
          <a:ext uri="{53640926-AAD7-44D8-BBD7-CCE9431645EC}">
            <a14:shadowObscured xmlns:a14="http://schemas.microsoft.com/office/drawing/2010/main"/>
          </a:ext>
        </a:extLst>
      </xdr:spPr>
    </xdr:pic>
    <xdr:clientData/>
  </xdr:twoCellAnchor>
  <mc:AlternateContent xmlns:mc="http://schemas.openxmlformats.org/markup-compatibility/2006">
    <mc:Choice xmlns:a14="http://schemas.microsoft.com/office/drawing/2010/main" Requires="a14">
      <xdr:twoCellAnchor editAs="oneCell">
        <xdr:from>
          <xdr:col>5</xdr:col>
          <xdr:colOff>906780</xdr:colOff>
          <xdr:row>16</xdr:row>
          <xdr:rowOff>121920</xdr:rowOff>
        </xdr:from>
        <xdr:to>
          <xdr:col>7</xdr:col>
          <xdr:colOff>106680</xdr:colOff>
          <xdr:row>16</xdr:row>
          <xdr:rowOff>335280</xdr:rowOff>
        </xdr:to>
        <xdr:sp macro="" textlink="">
          <xdr:nvSpPr>
            <xdr:cNvPr id="377860" name="Option Button 4" hidden="1">
              <a:extLst>
                <a:ext uri="{63B3BB69-23CF-44E3-9099-C40C66FF867C}">
                  <a14:compatExt spid="_x0000_s377860"/>
                </a:ext>
                <a:ext uri="{FF2B5EF4-FFF2-40B4-BE49-F238E27FC236}">
                  <a16:creationId xmlns:a16="http://schemas.microsoft.com/office/drawing/2014/main" id="{00000000-0008-0000-0200-000004C405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s-CO" sz="800" b="0" i="0" u="none" strike="noStrike" baseline="0">
                  <a:solidFill>
                    <a:srgbClr val="000000"/>
                  </a:solidFill>
                  <a:latin typeface="Segoe UI"/>
                  <a:cs typeface="Segoe UI"/>
                </a:rPr>
                <a:t>RELATIVO</a:t>
              </a:r>
            </a:p>
          </xdr:txBody>
        </xdr:sp>
        <xdr:clientData/>
      </xdr:twoCellAnchor>
    </mc:Choice>
    <mc:Fallback/>
  </mc:AlternateContent>
</xdr:wsDr>
</file>

<file path=xl/drawings/drawing4.xml><?xml version="1.0" encoding="utf-8"?>
<xdr:wsDr xmlns:xdr="http://schemas.openxmlformats.org/drawingml/2006/spreadsheetDrawing" xmlns:a="http://schemas.openxmlformats.org/drawingml/2006/main">
  <xdr:twoCellAnchor editAs="absolute">
    <xdr:from>
      <xdr:col>2</xdr:col>
      <xdr:colOff>9525</xdr:colOff>
      <xdr:row>26</xdr:row>
      <xdr:rowOff>42861</xdr:rowOff>
    </xdr:from>
    <xdr:to>
      <xdr:col>8</xdr:col>
      <xdr:colOff>683559</xdr:colOff>
      <xdr:row>43</xdr:row>
      <xdr:rowOff>206827</xdr:rowOff>
    </xdr:to>
    <xdr:graphicFrame macro="">
      <xdr:nvGraphicFramePr>
        <xdr:cNvPr id="2" name="3 Gráfico">
          <a:extLst>
            <a:ext uri="{FF2B5EF4-FFF2-40B4-BE49-F238E27FC236}">
              <a16:creationId xmlns:a16="http://schemas.microsoft.com/office/drawing/2014/main" id="{00000000-0008-0000-03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mc:AlternateContent xmlns:mc="http://schemas.openxmlformats.org/markup-compatibility/2006">
    <mc:Choice xmlns:a14="http://schemas.microsoft.com/office/drawing/2010/main" Requires="a14">
      <xdr:twoCellAnchor editAs="oneCell">
        <xdr:from>
          <xdr:col>5</xdr:col>
          <xdr:colOff>571500</xdr:colOff>
          <xdr:row>16</xdr:row>
          <xdr:rowOff>144780</xdr:rowOff>
        </xdr:from>
        <xdr:to>
          <xdr:col>6</xdr:col>
          <xdr:colOff>403860</xdr:colOff>
          <xdr:row>16</xdr:row>
          <xdr:rowOff>335280</xdr:rowOff>
        </xdr:to>
        <xdr:sp macro="" textlink="">
          <xdr:nvSpPr>
            <xdr:cNvPr id="388097" name="Option Button 1" hidden="1">
              <a:extLst>
                <a:ext uri="{63B3BB69-23CF-44E3-9099-C40C66FF867C}">
                  <a14:compatExt spid="_x0000_s388097"/>
                </a:ext>
                <a:ext uri="{FF2B5EF4-FFF2-40B4-BE49-F238E27FC236}">
                  <a16:creationId xmlns:a16="http://schemas.microsoft.com/office/drawing/2014/main" id="{00000000-0008-0000-0300-000001EC05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s-CO" sz="800" b="0" i="0" u="none" strike="noStrike" baseline="0">
                  <a:solidFill>
                    <a:srgbClr val="000000"/>
                  </a:solidFill>
                  <a:latin typeface="Segoe UI"/>
                  <a:cs typeface="Segoe UI"/>
                </a:rPr>
                <a:t>PORCENTAJE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327660</xdr:colOff>
          <xdr:row>16</xdr:row>
          <xdr:rowOff>114300</xdr:rowOff>
        </xdr:from>
        <xdr:to>
          <xdr:col>5</xdr:col>
          <xdr:colOff>190500</xdr:colOff>
          <xdr:row>16</xdr:row>
          <xdr:rowOff>335280</xdr:rowOff>
        </xdr:to>
        <xdr:sp macro="" textlink="">
          <xdr:nvSpPr>
            <xdr:cNvPr id="388098" name="Option Button 2" hidden="1">
              <a:extLst>
                <a:ext uri="{63B3BB69-23CF-44E3-9099-C40C66FF867C}">
                  <a14:compatExt spid="_x0000_s388098"/>
                </a:ext>
                <a:ext uri="{FF2B5EF4-FFF2-40B4-BE49-F238E27FC236}">
                  <a16:creationId xmlns:a16="http://schemas.microsoft.com/office/drawing/2014/main" id="{00000000-0008-0000-0300-000002EC05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s-CO" sz="800" b="0" i="0" u="none" strike="noStrike" baseline="0">
                  <a:solidFill>
                    <a:srgbClr val="000000"/>
                  </a:solidFill>
                  <a:latin typeface="Segoe UI"/>
                  <a:cs typeface="Segoe UI"/>
                </a:rPr>
                <a:t>NÚMERO</a:t>
              </a:r>
            </a:p>
          </xdr:txBody>
        </xdr:sp>
        <xdr:clientData/>
      </xdr:twoCellAnchor>
    </mc:Choice>
    <mc:Fallback/>
  </mc:AlternateContent>
  <xdr:twoCellAnchor editAs="oneCell">
    <xdr:from>
      <xdr:col>1</xdr:col>
      <xdr:colOff>82316</xdr:colOff>
      <xdr:row>1</xdr:row>
      <xdr:rowOff>58797</xdr:rowOff>
    </xdr:from>
    <xdr:to>
      <xdr:col>2</xdr:col>
      <xdr:colOff>294701</xdr:colOff>
      <xdr:row>3</xdr:row>
      <xdr:rowOff>105832</xdr:rowOff>
    </xdr:to>
    <xdr:pic>
      <xdr:nvPicPr>
        <xdr:cNvPr id="5" name="Imagen 4">
          <a:hlinkClick xmlns:r="http://schemas.openxmlformats.org/officeDocument/2006/relationships" r:id="rId2"/>
          <a:extLst>
            <a:ext uri="{FF2B5EF4-FFF2-40B4-BE49-F238E27FC236}">
              <a16:creationId xmlns:a16="http://schemas.microsoft.com/office/drawing/2014/main" id="{00000000-0008-0000-0300-000005000000}"/>
            </a:ext>
          </a:extLst>
        </xdr:cNvPr>
        <xdr:cNvPicPr>
          <a:picLocks noChangeAspect="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l="23967" t="17147" r="23775" b="16493"/>
        <a:stretch/>
      </xdr:blipFill>
      <xdr:spPr>
        <a:xfrm>
          <a:off x="349016" y="163572"/>
          <a:ext cx="660060" cy="447085"/>
        </a:xfrm>
        <a:prstGeom prst="rect">
          <a:avLst/>
        </a:prstGeom>
      </xdr:spPr>
    </xdr:pic>
    <xdr:clientData/>
  </xdr:twoCellAnchor>
  <xdr:twoCellAnchor editAs="oneCell">
    <xdr:from>
      <xdr:col>2</xdr:col>
      <xdr:colOff>1030951</xdr:colOff>
      <xdr:row>4</xdr:row>
      <xdr:rowOff>35859</xdr:rowOff>
    </xdr:from>
    <xdr:to>
      <xdr:col>2</xdr:col>
      <xdr:colOff>1536773</xdr:colOff>
      <xdr:row>7</xdr:row>
      <xdr:rowOff>162968</xdr:rowOff>
    </xdr:to>
    <xdr:pic>
      <xdr:nvPicPr>
        <xdr:cNvPr id="4" name="Imagen 3">
          <a:extLst>
            <a:ext uri="{FF2B5EF4-FFF2-40B4-BE49-F238E27FC236}">
              <a16:creationId xmlns:a16="http://schemas.microsoft.com/office/drawing/2014/main" id="{FCD5040C-8D2F-467F-B9D4-F0901260B7D9}"/>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1757092" y="717177"/>
          <a:ext cx="505822" cy="718779"/>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absolute">
    <xdr:from>
      <xdr:col>2</xdr:col>
      <xdr:colOff>9525</xdr:colOff>
      <xdr:row>26</xdr:row>
      <xdr:rowOff>42861</xdr:rowOff>
    </xdr:from>
    <xdr:to>
      <xdr:col>8</xdr:col>
      <xdr:colOff>781049</xdr:colOff>
      <xdr:row>41</xdr:row>
      <xdr:rowOff>142874</xdr:rowOff>
    </xdr:to>
    <xdr:graphicFrame macro="">
      <xdr:nvGraphicFramePr>
        <xdr:cNvPr id="2" name="3 Gráfico">
          <a:extLst>
            <a:ext uri="{FF2B5EF4-FFF2-40B4-BE49-F238E27FC236}">
              <a16:creationId xmlns:a16="http://schemas.microsoft.com/office/drawing/2014/main" id="{00000000-0008-0000-04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mc:AlternateContent xmlns:mc="http://schemas.openxmlformats.org/markup-compatibility/2006">
    <mc:Choice xmlns:a14="http://schemas.microsoft.com/office/drawing/2010/main" Requires="a14">
      <xdr:twoCellAnchor editAs="oneCell">
        <xdr:from>
          <xdr:col>5</xdr:col>
          <xdr:colOff>670560</xdr:colOff>
          <xdr:row>16</xdr:row>
          <xdr:rowOff>144780</xdr:rowOff>
        </xdr:from>
        <xdr:to>
          <xdr:col>6</xdr:col>
          <xdr:colOff>518160</xdr:colOff>
          <xdr:row>16</xdr:row>
          <xdr:rowOff>335280</xdr:rowOff>
        </xdr:to>
        <xdr:sp macro="" textlink="">
          <xdr:nvSpPr>
            <xdr:cNvPr id="389121" name="Option Button 1" hidden="1">
              <a:extLst>
                <a:ext uri="{63B3BB69-23CF-44E3-9099-C40C66FF867C}">
                  <a14:compatExt spid="_x0000_s389121"/>
                </a:ext>
                <a:ext uri="{FF2B5EF4-FFF2-40B4-BE49-F238E27FC236}">
                  <a16:creationId xmlns:a16="http://schemas.microsoft.com/office/drawing/2014/main" id="{00000000-0008-0000-0400-000001F005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s-CO" sz="800" b="0" i="0" u="none" strike="noStrike" baseline="0">
                  <a:solidFill>
                    <a:srgbClr val="000000"/>
                  </a:solidFill>
                  <a:latin typeface="Segoe UI"/>
                  <a:cs typeface="Segoe UI"/>
                </a:rPr>
                <a:t>PORCENTAJE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411480</xdr:colOff>
          <xdr:row>16</xdr:row>
          <xdr:rowOff>121920</xdr:rowOff>
        </xdr:from>
        <xdr:to>
          <xdr:col>5</xdr:col>
          <xdr:colOff>274320</xdr:colOff>
          <xdr:row>16</xdr:row>
          <xdr:rowOff>335280</xdr:rowOff>
        </xdr:to>
        <xdr:sp macro="" textlink="">
          <xdr:nvSpPr>
            <xdr:cNvPr id="389122" name="Option Button 2" hidden="1">
              <a:extLst>
                <a:ext uri="{63B3BB69-23CF-44E3-9099-C40C66FF867C}">
                  <a14:compatExt spid="_x0000_s389122"/>
                </a:ext>
                <a:ext uri="{FF2B5EF4-FFF2-40B4-BE49-F238E27FC236}">
                  <a16:creationId xmlns:a16="http://schemas.microsoft.com/office/drawing/2014/main" id="{00000000-0008-0000-0400-000002F005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s-CO" sz="800" b="0" i="0" u="none" strike="noStrike" baseline="0">
                  <a:solidFill>
                    <a:srgbClr val="000000"/>
                  </a:solidFill>
                  <a:latin typeface="Segoe UI"/>
                  <a:cs typeface="Segoe UI"/>
                </a:rPr>
                <a:t>NÚMERO</a:t>
              </a:r>
            </a:p>
          </xdr:txBody>
        </xdr:sp>
        <xdr:clientData/>
      </xdr:twoCellAnchor>
    </mc:Choice>
    <mc:Fallback/>
  </mc:AlternateContent>
  <xdr:twoCellAnchor editAs="oneCell">
    <xdr:from>
      <xdr:col>1</xdr:col>
      <xdr:colOff>82316</xdr:colOff>
      <xdr:row>1</xdr:row>
      <xdr:rowOff>58797</xdr:rowOff>
    </xdr:from>
    <xdr:to>
      <xdr:col>2</xdr:col>
      <xdr:colOff>294701</xdr:colOff>
      <xdr:row>3</xdr:row>
      <xdr:rowOff>105832</xdr:rowOff>
    </xdr:to>
    <xdr:pic>
      <xdr:nvPicPr>
        <xdr:cNvPr id="5" name="Imagen 4">
          <a:hlinkClick xmlns:r="http://schemas.openxmlformats.org/officeDocument/2006/relationships" r:id="rId2"/>
          <a:extLst>
            <a:ext uri="{FF2B5EF4-FFF2-40B4-BE49-F238E27FC236}">
              <a16:creationId xmlns:a16="http://schemas.microsoft.com/office/drawing/2014/main" id="{00000000-0008-0000-0400-000005000000}"/>
            </a:ext>
          </a:extLst>
        </xdr:cNvPr>
        <xdr:cNvPicPr>
          <a:picLocks noChangeAspect="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l="23967" t="17147" r="23775" b="16493"/>
        <a:stretch/>
      </xdr:blipFill>
      <xdr:spPr>
        <a:xfrm>
          <a:off x="349016" y="163572"/>
          <a:ext cx="660060" cy="447085"/>
        </a:xfrm>
        <a:prstGeom prst="rect">
          <a:avLst/>
        </a:prstGeom>
      </xdr:spPr>
    </xdr:pic>
    <xdr:clientData/>
  </xdr:twoCellAnchor>
  <xdr:twoCellAnchor editAs="oneCell">
    <xdr:from>
      <xdr:col>2</xdr:col>
      <xdr:colOff>1034146</xdr:colOff>
      <xdr:row>4</xdr:row>
      <xdr:rowOff>43543</xdr:rowOff>
    </xdr:from>
    <xdr:to>
      <xdr:col>2</xdr:col>
      <xdr:colOff>1539968</xdr:colOff>
      <xdr:row>7</xdr:row>
      <xdr:rowOff>174493</xdr:rowOff>
    </xdr:to>
    <xdr:pic>
      <xdr:nvPicPr>
        <xdr:cNvPr id="3" name="Imagen 2">
          <a:extLst>
            <a:ext uri="{FF2B5EF4-FFF2-40B4-BE49-F238E27FC236}">
              <a16:creationId xmlns:a16="http://schemas.microsoft.com/office/drawing/2014/main" id="{8FB50E3C-AE07-42E9-B74B-5E37CFF059B3}"/>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1752603" y="729343"/>
          <a:ext cx="505822" cy="718779"/>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xdr:from>
      <xdr:col>2</xdr:col>
      <xdr:colOff>9525</xdr:colOff>
      <xdr:row>26</xdr:row>
      <xdr:rowOff>42861</xdr:rowOff>
    </xdr:from>
    <xdr:to>
      <xdr:col>8</xdr:col>
      <xdr:colOff>781049</xdr:colOff>
      <xdr:row>47</xdr:row>
      <xdr:rowOff>142874</xdr:rowOff>
    </xdr:to>
    <xdr:graphicFrame macro="">
      <xdr:nvGraphicFramePr>
        <xdr:cNvPr id="2" name="3 Gráfico">
          <a:extLst>
            <a:ext uri="{FF2B5EF4-FFF2-40B4-BE49-F238E27FC236}">
              <a16:creationId xmlns:a16="http://schemas.microsoft.com/office/drawing/2014/main" id="{00000000-0008-0000-05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mc:AlternateContent xmlns:mc="http://schemas.openxmlformats.org/markup-compatibility/2006">
    <mc:Choice xmlns:a14="http://schemas.microsoft.com/office/drawing/2010/main" Requires="a14">
      <xdr:twoCellAnchor editAs="oneCell">
        <xdr:from>
          <xdr:col>5</xdr:col>
          <xdr:colOff>693420</xdr:colOff>
          <xdr:row>16</xdr:row>
          <xdr:rowOff>144780</xdr:rowOff>
        </xdr:from>
        <xdr:to>
          <xdr:col>6</xdr:col>
          <xdr:colOff>533400</xdr:colOff>
          <xdr:row>16</xdr:row>
          <xdr:rowOff>342900</xdr:rowOff>
        </xdr:to>
        <xdr:sp macro="" textlink="">
          <xdr:nvSpPr>
            <xdr:cNvPr id="390145" name="Option Button 1" hidden="1">
              <a:extLst>
                <a:ext uri="{63B3BB69-23CF-44E3-9099-C40C66FF867C}">
                  <a14:compatExt spid="_x0000_s390145"/>
                </a:ext>
                <a:ext uri="{FF2B5EF4-FFF2-40B4-BE49-F238E27FC236}">
                  <a16:creationId xmlns:a16="http://schemas.microsoft.com/office/drawing/2014/main" id="{00000000-0008-0000-0500-000001F405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s-CO" sz="800" b="0" i="0" u="none" strike="noStrike" baseline="0">
                  <a:solidFill>
                    <a:srgbClr val="000000"/>
                  </a:solidFill>
                  <a:latin typeface="Segoe UI"/>
                  <a:cs typeface="Segoe UI"/>
                </a:rPr>
                <a:t>PORCENTAJE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182880</xdr:colOff>
          <xdr:row>16</xdr:row>
          <xdr:rowOff>121920</xdr:rowOff>
        </xdr:from>
        <xdr:to>
          <xdr:col>5</xdr:col>
          <xdr:colOff>68580</xdr:colOff>
          <xdr:row>16</xdr:row>
          <xdr:rowOff>342900</xdr:rowOff>
        </xdr:to>
        <xdr:sp macro="" textlink="">
          <xdr:nvSpPr>
            <xdr:cNvPr id="390146" name="Option Button 2" hidden="1">
              <a:extLst>
                <a:ext uri="{63B3BB69-23CF-44E3-9099-C40C66FF867C}">
                  <a14:compatExt spid="_x0000_s390146"/>
                </a:ext>
                <a:ext uri="{FF2B5EF4-FFF2-40B4-BE49-F238E27FC236}">
                  <a16:creationId xmlns:a16="http://schemas.microsoft.com/office/drawing/2014/main" id="{00000000-0008-0000-0500-000002F405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s-CO" sz="800" b="0" i="0" u="none" strike="noStrike" baseline="0">
                  <a:solidFill>
                    <a:srgbClr val="000000"/>
                  </a:solidFill>
                  <a:latin typeface="Segoe UI"/>
                  <a:cs typeface="Segoe UI"/>
                </a:rPr>
                <a:t>NÚMERO</a:t>
              </a:r>
            </a:p>
          </xdr:txBody>
        </xdr:sp>
        <xdr:clientData/>
      </xdr:twoCellAnchor>
    </mc:Choice>
    <mc:Fallback/>
  </mc:AlternateContent>
  <xdr:twoCellAnchor editAs="oneCell">
    <xdr:from>
      <xdr:col>1</xdr:col>
      <xdr:colOff>82316</xdr:colOff>
      <xdr:row>1</xdr:row>
      <xdr:rowOff>58797</xdr:rowOff>
    </xdr:from>
    <xdr:to>
      <xdr:col>2</xdr:col>
      <xdr:colOff>294701</xdr:colOff>
      <xdr:row>3</xdr:row>
      <xdr:rowOff>105832</xdr:rowOff>
    </xdr:to>
    <xdr:pic>
      <xdr:nvPicPr>
        <xdr:cNvPr id="5" name="Imagen 4">
          <a:hlinkClick xmlns:r="http://schemas.openxmlformats.org/officeDocument/2006/relationships" r:id="rId2"/>
          <a:extLst>
            <a:ext uri="{FF2B5EF4-FFF2-40B4-BE49-F238E27FC236}">
              <a16:creationId xmlns:a16="http://schemas.microsoft.com/office/drawing/2014/main" id="{00000000-0008-0000-0500-000005000000}"/>
            </a:ext>
          </a:extLst>
        </xdr:cNvPr>
        <xdr:cNvPicPr>
          <a:picLocks noChangeAspect="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l="23967" t="17147" r="23775" b="16493"/>
        <a:stretch/>
      </xdr:blipFill>
      <xdr:spPr>
        <a:xfrm>
          <a:off x="349016" y="163572"/>
          <a:ext cx="660060" cy="447085"/>
        </a:xfrm>
        <a:prstGeom prst="rect">
          <a:avLst/>
        </a:prstGeom>
      </xdr:spPr>
    </xdr:pic>
    <xdr:clientData/>
  </xdr:twoCellAnchor>
  <xdr:twoCellAnchor editAs="oneCell">
    <xdr:from>
      <xdr:col>2</xdr:col>
      <xdr:colOff>990600</xdr:colOff>
      <xdr:row>4</xdr:row>
      <xdr:rowOff>43544</xdr:rowOff>
    </xdr:from>
    <xdr:to>
      <xdr:col>2</xdr:col>
      <xdr:colOff>1496422</xdr:colOff>
      <xdr:row>7</xdr:row>
      <xdr:rowOff>174494</xdr:rowOff>
    </xdr:to>
    <xdr:pic>
      <xdr:nvPicPr>
        <xdr:cNvPr id="3" name="Imagen 2">
          <a:extLst>
            <a:ext uri="{FF2B5EF4-FFF2-40B4-BE49-F238E27FC236}">
              <a16:creationId xmlns:a16="http://schemas.microsoft.com/office/drawing/2014/main" id="{5D146F0C-1451-4568-B9E0-5A64B2B3D308}"/>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1709057" y="729344"/>
          <a:ext cx="505822" cy="718779"/>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xdr:from>
      <xdr:col>2</xdr:col>
      <xdr:colOff>9525</xdr:colOff>
      <xdr:row>26</xdr:row>
      <xdr:rowOff>42861</xdr:rowOff>
    </xdr:from>
    <xdr:to>
      <xdr:col>8</xdr:col>
      <xdr:colOff>781049</xdr:colOff>
      <xdr:row>42</xdr:row>
      <xdr:rowOff>142874</xdr:rowOff>
    </xdr:to>
    <xdr:graphicFrame macro="">
      <xdr:nvGraphicFramePr>
        <xdr:cNvPr id="2" name="3 Gráfico">
          <a:extLst>
            <a:ext uri="{FF2B5EF4-FFF2-40B4-BE49-F238E27FC236}">
              <a16:creationId xmlns:a16="http://schemas.microsoft.com/office/drawing/2014/main" id="{00000000-0008-0000-06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mc:AlternateContent xmlns:mc="http://schemas.openxmlformats.org/markup-compatibility/2006">
    <mc:Choice xmlns:a14="http://schemas.microsoft.com/office/drawing/2010/main" Requires="a14">
      <xdr:twoCellAnchor editAs="oneCell">
        <xdr:from>
          <xdr:col>5</xdr:col>
          <xdr:colOff>30480</xdr:colOff>
          <xdr:row>16</xdr:row>
          <xdr:rowOff>144780</xdr:rowOff>
        </xdr:from>
        <xdr:to>
          <xdr:col>5</xdr:col>
          <xdr:colOff>906780</xdr:colOff>
          <xdr:row>16</xdr:row>
          <xdr:rowOff>335280</xdr:rowOff>
        </xdr:to>
        <xdr:sp macro="" textlink="">
          <xdr:nvSpPr>
            <xdr:cNvPr id="393217" name="Option Button 1" hidden="1">
              <a:extLst>
                <a:ext uri="{63B3BB69-23CF-44E3-9099-C40C66FF867C}">
                  <a14:compatExt spid="_x0000_s393217"/>
                </a:ext>
                <a:ext uri="{FF2B5EF4-FFF2-40B4-BE49-F238E27FC236}">
                  <a16:creationId xmlns:a16="http://schemas.microsoft.com/office/drawing/2014/main" id="{00000000-0008-0000-0600-0000010006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s-CO" sz="800" b="0" i="0" u="none" strike="noStrike" baseline="0">
                  <a:solidFill>
                    <a:srgbClr val="000000"/>
                  </a:solidFill>
                  <a:latin typeface="Segoe UI"/>
                  <a:cs typeface="Segoe UI"/>
                </a:rPr>
                <a:t>PORCENTAJE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182880</xdr:colOff>
          <xdr:row>16</xdr:row>
          <xdr:rowOff>121920</xdr:rowOff>
        </xdr:from>
        <xdr:to>
          <xdr:col>5</xdr:col>
          <xdr:colOff>45720</xdr:colOff>
          <xdr:row>16</xdr:row>
          <xdr:rowOff>335280</xdr:rowOff>
        </xdr:to>
        <xdr:sp macro="" textlink="">
          <xdr:nvSpPr>
            <xdr:cNvPr id="393218" name="Option Button 2" hidden="1">
              <a:extLst>
                <a:ext uri="{63B3BB69-23CF-44E3-9099-C40C66FF867C}">
                  <a14:compatExt spid="_x0000_s393218"/>
                </a:ext>
                <a:ext uri="{FF2B5EF4-FFF2-40B4-BE49-F238E27FC236}">
                  <a16:creationId xmlns:a16="http://schemas.microsoft.com/office/drawing/2014/main" id="{00000000-0008-0000-0600-0000020006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s-CO" sz="800" b="0" i="0" u="none" strike="noStrike" baseline="0">
                  <a:solidFill>
                    <a:srgbClr val="000000"/>
                  </a:solidFill>
                  <a:latin typeface="Segoe UI"/>
                  <a:cs typeface="Segoe UI"/>
                </a:rPr>
                <a:t>NÚMERO</a:t>
              </a:r>
            </a:p>
          </xdr:txBody>
        </xdr:sp>
        <xdr:clientData/>
      </xdr:twoCellAnchor>
    </mc:Choice>
    <mc:Fallback/>
  </mc:AlternateContent>
  <xdr:twoCellAnchor editAs="oneCell">
    <xdr:from>
      <xdr:col>1</xdr:col>
      <xdr:colOff>82316</xdr:colOff>
      <xdr:row>1</xdr:row>
      <xdr:rowOff>58797</xdr:rowOff>
    </xdr:from>
    <xdr:to>
      <xdr:col>2</xdr:col>
      <xdr:colOff>294701</xdr:colOff>
      <xdr:row>3</xdr:row>
      <xdr:rowOff>105832</xdr:rowOff>
    </xdr:to>
    <xdr:pic>
      <xdr:nvPicPr>
        <xdr:cNvPr id="5" name="Imagen 4">
          <a:hlinkClick xmlns:r="http://schemas.openxmlformats.org/officeDocument/2006/relationships" r:id="rId2"/>
          <a:extLst>
            <a:ext uri="{FF2B5EF4-FFF2-40B4-BE49-F238E27FC236}">
              <a16:creationId xmlns:a16="http://schemas.microsoft.com/office/drawing/2014/main" id="{00000000-0008-0000-0600-000005000000}"/>
            </a:ext>
          </a:extLst>
        </xdr:cNvPr>
        <xdr:cNvPicPr>
          <a:picLocks noChangeAspect="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l="23967" t="17147" r="23775" b="16493"/>
        <a:stretch/>
      </xdr:blipFill>
      <xdr:spPr>
        <a:xfrm>
          <a:off x="349016" y="163572"/>
          <a:ext cx="660060" cy="447085"/>
        </a:xfrm>
        <a:prstGeom prst="rect">
          <a:avLst/>
        </a:prstGeom>
      </xdr:spPr>
    </xdr:pic>
    <xdr:clientData/>
  </xdr:twoCellAnchor>
  <xdr:twoCellAnchor editAs="oneCell">
    <xdr:from>
      <xdr:col>2</xdr:col>
      <xdr:colOff>1119188</xdr:colOff>
      <xdr:row>4</xdr:row>
      <xdr:rowOff>35719</xdr:rowOff>
    </xdr:from>
    <xdr:to>
      <xdr:col>2</xdr:col>
      <xdr:colOff>1526572</xdr:colOff>
      <xdr:row>7</xdr:row>
      <xdr:rowOff>184500</xdr:rowOff>
    </xdr:to>
    <xdr:pic>
      <xdr:nvPicPr>
        <xdr:cNvPr id="6" name="Imagen 5">
          <a:extLst>
            <a:ext uri="{FF2B5EF4-FFF2-40B4-BE49-F238E27FC236}">
              <a16:creationId xmlns:a16="http://schemas.microsoft.com/office/drawing/2014/main" id="{00000000-0008-0000-0600-00000600000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bwMode="auto">
        <a:xfrm>
          <a:off x="1833563" y="731044"/>
          <a:ext cx="407384" cy="748856"/>
        </a:xfrm>
        <a:prstGeom prst="rect">
          <a:avLst/>
        </a:prstGeom>
        <a:noFill/>
        <a:ln>
          <a:noFill/>
        </a:ln>
        <a:extLst>
          <a:ext uri="{53640926-AAD7-44D8-BBD7-CCE9431645EC}">
            <a14:shadowObscured xmlns:a14="http://schemas.microsoft.com/office/drawing/2010/main"/>
          </a:ext>
        </a:extLst>
      </xdr:spPr>
    </xdr:pic>
    <xdr:clientData/>
  </xdr:twoCellAnchor>
  <mc:AlternateContent xmlns:mc="http://schemas.openxmlformats.org/markup-compatibility/2006">
    <mc:Choice xmlns:a14="http://schemas.microsoft.com/office/drawing/2010/main" Requires="a14">
      <xdr:twoCellAnchor editAs="oneCell">
        <xdr:from>
          <xdr:col>5</xdr:col>
          <xdr:colOff>906780</xdr:colOff>
          <xdr:row>16</xdr:row>
          <xdr:rowOff>121920</xdr:rowOff>
        </xdr:from>
        <xdr:to>
          <xdr:col>7</xdr:col>
          <xdr:colOff>106680</xdr:colOff>
          <xdr:row>16</xdr:row>
          <xdr:rowOff>335280</xdr:rowOff>
        </xdr:to>
        <xdr:sp macro="" textlink="">
          <xdr:nvSpPr>
            <xdr:cNvPr id="393219" name="Option Button 3" hidden="1">
              <a:extLst>
                <a:ext uri="{63B3BB69-23CF-44E3-9099-C40C66FF867C}">
                  <a14:compatExt spid="_x0000_s393219"/>
                </a:ext>
                <a:ext uri="{FF2B5EF4-FFF2-40B4-BE49-F238E27FC236}">
                  <a16:creationId xmlns:a16="http://schemas.microsoft.com/office/drawing/2014/main" id="{00000000-0008-0000-0600-0000030006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s-CO" sz="800" b="0" i="0" u="none" strike="noStrike" baseline="0">
                  <a:solidFill>
                    <a:srgbClr val="000000"/>
                  </a:solidFill>
                  <a:latin typeface="Segoe UI"/>
                  <a:cs typeface="Segoe UI"/>
                </a:rPr>
                <a:t>RELATIVO</a:t>
              </a:r>
            </a:p>
          </xdr:txBody>
        </xdr:sp>
        <xdr:clientData/>
      </xdr:twoCellAnchor>
    </mc:Choice>
    <mc:Fallback/>
  </mc:AlternateContent>
</xdr:wsDr>
</file>

<file path=xl/drawings/drawing8.xml><?xml version="1.0" encoding="utf-8"?>
<xdr:wsDr xmlns:xdr="http://schemas.openxmlformats.org/drawingml/2006/spreadsheetDrawing" xmlns:a="http://schemas.openxmlformats.org/drawingml/2006/main">
  <xdr:twoCellAnchor>
    <xdr:from>
      <xdr:col>2</xdr:col>
      <xdr:colOff>9525</xdr:colOff>
      <xdr:row>26</xdr:row>
      <xdr:rowOff>42861</xdr:rowOff>
    </xdr:from>
    <xdr:to>
      <xdr:col>8</xdr:col>
      <xdr:colOff>781049</xdr:colOff>
      <xdr:row>50</xdr:row>
      <xdr:rowOff>142874</xdr:rowOff>
    </xdr:to>
    <xdr:graphicFrame macro="">
      <xdr:nvGraphicFramePr>
        <xdr:cNvPr id="2" name="3 Gráfico">
          <a:extLst>
            <a:ext uri="{FF2B5EF4-FFF2-40B4-BE49-F238E27FC236}">
              <a16:creationId xmlns:a16="http://schemas.microsoft.com/office/drawing/2014/main" id="{00000000-0008-0000-07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mc:AlternateContent xmlns:mc="http://schemas.openxmlformats.org/markup-compatibility/2006">
    <mc:Choice xmlns:a14="http://schemas.microsoft.com/office/drawing/2010/main" Requires="a14">
      <xdr:twoCellAnchor editAs="oneCell">
        <xdr:from>
          <xdr:col>5</xdr:col>
          <xdr:colOff>792480</xdr:colOff>
          <xdr:row>16</xdr:row>
          <xdr:rowOff>144780</xdr:rowOff>
        </xdr:from>
        <xdr:to>
          <xdr:col>6</xdr:col>
          <xdr:colOff>624840</xdr:colOff>
          <xdr:row>16</xdr:row>
          <xdr:rowOff>335280</xdr:rowOff>
        </xdr:to>
        <xdr:sp macro="" textlink="">
          <xdr:nvSpPr>
            <xdr:cNvPr id="396289" name="Option Button 1" hidden="1">
              <a:extLst>
                <a:ext uri="{63B3BB69-23CF-44E3-9099-C40C66FF867C}">
                  <a14:compatExt spid="_x0000_s396289"/>
                </a:ext>
                <a:ext uri="{FF2B5EF4-FFF2-40B4-BE49-F238E27FC236}">
                  <a16:creationId xmlns:a16="http://schemas.microsoft.com/office/drawing/2014/main" id="{00000000-0008-0000-0700-0000010C06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s-CO" sz="800" b="0" i="0" u="none" strike="noStrike" baseline="0">
                  <a:solidFill>
                    <a:srgbClr val="000000"/>
                  </a:solidFill>
                  <a:latin typeface="Segoe UI"/>
                  <a:cs typeface="Segoe UI"/>
                </a:rPr>
                <a:t>PORCENTAJE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426720</xdr:colOff>
          <xdr:row>16</xdr:row>
          <xdr:rowOff>121920</xdr:rowOff>
        </xdr:from>
        <xdr:to>
          <xdr:col>5</xdr:col>
          <xdr:colOff>297180</xdr:colOff>
          <xdr:row>16</xdr:row>
          <xdr:rowOff>335280</xdr:rowOff>
        </xdr:to>
        <xdr:sp macro="" textlink="">
          <xdr:nvSpPr>
            <xdr:cNvPr id="396290" name="Option Button 2" hidden="1">
              <a:extLst>
                <a:ext uri="{63B3BB69-23CF-44E3-9099-C40C66FF867C}">
                  <a14:compatExt spid="_x0000_s396290"/>
                </a:ext>
                <a:ext uri="{FF2B5EF4-FFF2-40B4-BE49-F238E27FC236}">
                  <a16:creationId xmlns:a16="http://schemas.microsoft.com/office/drawing/2014/main" id="{00000000-0008-0000-0700-0000020C06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s-CO" sz="800" b="0" i="0" u="none" strike="noStrike" baseline="0">
                  <a:solidFill>
                    <a:srgbClr val="000000"/>
                  </a:solidFill>
                  <a:latin typeface="Segoe UI"/>
                  <a:cs typeface="Segoe UI"/>
                </a:rPr>
                <a:t>NÚMERO</a:t>
              </a:r>
            </a:p>
          </xdr:txBody>
        </xdr:sp>
        <xdr:clientData/>
      </xdr:twoCellAnchor>
    </mc:Choice>
    <mc:Fallback/>
  </mc:AlternateContent>
  <xdr:twoCellAnchor editAs="oneCell">
    <xdr:from>
      <xdr:col>1</xdr:col>
      <xdr:colOff>82316</xdr:colOff>
      <xdr:row>1</xdr:row>
      <xdr:rowOff>58797</xdr:rowOff>
    </xdr:from>
    <xdr:to>
      <xdr:col>2</xdr:col>
      <xdr:colOff>294701</xdr:colOff>
      <xdr:row>3</xdr:row>
      <xdr:rowOff>105832</xdr:rowOff>
    </xdr:to>
    <xdr:pic>
      <xdr:nvPicPr>
        <xdr:cNvPr id="5" name="Imagen 4">
          <a:hlinkClick xmlns:r="http://schemas.openxmlformats.org/officeDocument/2006/relationships" r:id="rId2"/>
          <a:extLst>
            <a:ext uri="{FF2B5EF4-FFF2-40B4-BE49-F238E27FC236}">
              <a16:creationId xmlns:a16="http://schemas.microsoft.com/office/drawing/2014/main" id="{00000000-0008-0000-0700-000005000000}"/>
            </a:ext>
          </a:extLst>
        </xdr:cNvPr>
        <xdr:cNvPicPr>
          <a:picLocks noChangeAspect="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l="23967" t="17147" r="23775" b="16493"/>
        <a:stretch/>
      </xdr:blipFill>
      <xdr:spPr>
        <a:xfrm>
          <a:off x="349016" y="163572"/>
          <a:ext cx="660060" cy="447085"/>
        </a:xfrm>
        <a:prstGeom prst="rect">
          <a:avLst/>
        </a:prstGeom>
      </xdr:spPr>
    </xdr:pic>
    <xdr:clientData/>
  </xdr:twoCellAnchor>
  <xdr:twoCellAnchor editAs="oneCell">
    <xdr:from>
      <xdr:col>2</xdr:col>
      <xdr:colOff>1192306</xdr:colOff>
      <xdr:row>4</xdr:row>
      <xdr:rowOff>44823</xdr:rowOff>
    </xdr:from>
    <xdr:to>
      <xdr:col>2</xdr:col>
      <xdr:colOff>1698128</xdr:colOff>
      <xdr:row>7</xdr:row>
      <xdr:rowOff>171932</xdr:rowOff>
    </xdr:to>
    <xdr:pic>
      <xdr:nvPicPr>
        <xdr:cNvPr id="3" name="Imagen 2">
          <a:extLst>
            <a:ext uri="{FF2B5EF4-FFF2-40B4-BE49-F238E27FC236}">
              <a16:creationId xmlns:a16="http://schemas.microsoft.com/office/drawing/2014/main" id="{54A58BBB-30E7-4BB4-B9F3-5D962A4C0564}"/>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1927412" y="726141"/>
          <a:ext cx="505822" cy="718779"/>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1</xdr:col>
      <xdr:colOff>174170</xdr:colOff>
      <xdr:row>1</xdr:row>
      <xdr:rowOff>81131</xdr:rowOff>
    </xdr:from>
    <xdr:to>
      <xdr:col>1</xdr:col>
      <xdr:colOff>783771</xdr:colOff>
      <xdr:row>4</xdr:row>
      <xdr:rowOff>152724</xdr:rowOff>
    </xdr:to>
    <xdr:pic>
      <xdr:nvPicPr>
        <xdr:cNvPr id="3" name="Imagen 2">
          <a:extLst>
            <a:ext uri="{FF2B5EF4-FFF2-40B4-BE49-F238E27FC236}">
              <a16:creationId xmlns:a16="http://schemas.microsoft.com/office/drawing/2014/main" id="{0CE6600D-2DA9-44FC-8212-27C40B6A332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44284" y="266188"/>
          <a:ext cx="609601" cy="866250"/>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ESTUDIANTE/Downloads/ESGr027_V8%20(1).xlsm" TargetMode="External"/><Relationship Id="rId1" Type="http://schemas.openxmlformats.org/officeDocument/2006/relationships/externalLinkPath" Target="/Users/ESTUDIANTE/Downloads/ESGr027_V8%20(1).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d.docs.live.net/personal/pamartinez_ucundinamarca_edu_co/Documents/PAMARTINEZ/Downloads/ESGr027_V8-MBUEyD.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MATRIZ DE INDICADORES"/>
      <sheetName val="----1"/>
      <sheetName val="----2"/>
      <sheetName val="ACTUALIZACIONES"/>
      <sheetName val="ITEM"/>
    </sheetNames>
    <sheetDataSet>
      <sheetData sheetId="0"/>
      <sheetData sheetId="1"/>
      <sheetData sheetId="2"/>
      <sheetData sheetId="3"/>
      <sheetData sheetId="4"/>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TRIZ DE INDICADORES"/>
      <sheetName val="MBU-10 2024-2"/>
      <sheetName val="MBU-10"/>
      <sheetName val="ACTUALIZACIONES"/>
      <sheetName val="ITEM"/>
      <sheetName val="ESGr027_V8-MBUEyD"/>
    </sheetNames>
    <definedNames>
      <definedName name="PORCENTAJE"/>
      <definedName name="RELATIVO"/>
    </definedNames>
    <sheetDataSet>
      <sheetData sheetId="0"/>
      <sheetData sheetId="1"/>
      <sheetData sheetId="2">
        <row r="46">
          <cell r="D46" t="str">
            <v>JUNIO</v>
          </cell>
        </row>
      </sheetData>
      <sheetData sheetId="3"/>
      <sheetData sheetId="4"/>
      <sheetData sheetId="5"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3.xml"/><Relationship Id="rId3" Type="http://schemas.openxmlformats.org/officeDocument/2006/relationships/printerSettings" Target="../printerSettings/printerSettings4.bin"/><Relationship Id="rId7" Type="http://schemas.openxmlformats.org/officeDocument/2006/relationships/ctrlProp" Target="../ctrlProps/ctrlProp2.xml"/><Relationship Id="rId2" Type="http://schemas.openxmlformats.org/officeDocument/2006/relationships/printerSettings" Target="../printerSettings/printerSettings3.bin"/><Relationship Id="rId1" Type="http://schemas.openxmlformats.org/officeDocument/2006/relationships/printerSettings" Target="../printerSettings/printerSettings2.bin"/><Relationship Id="rId6" Type="http://schemas.openxmlformats.org/officeDocument/2006/relationships/ctrlProp" Target="../ctrlProps/ctrlProp1.xml"/><Relationship Id="rId5" Type="http://schemas.openxmlformats.org/officeDocument/2006/relationships/vmlDrawing" Target="../drawings/vmlDrawing1.vml"/><Relationship Id="rId4" Type="http://schemas.openxmlformats.org/officeDocument/2006/relationships/drawing" Target="../drawings/drawing2.xml"/><Relationship Id="rId9" Type="http://schemas.openxmlformats.org/officeDocument/2006/relationships/comments" Target="../comments1.xml"/></Relationships>
</file>

<file path=xl/worksheets/_rels/sheet3.xml.rels><?xml version="1.0" encoding="UTF-8" standalone="yes"?>
<Relationships xmlns="http://schemas.openxmlformats.org/package/2006/relationships"><Relationship Id="rId8" Type="http://schemas.openxmlformats.org/officeDocument/2006/relationships/ctrlProp" Target="../ctrlProps/ctrlProp6.xml"/><Relationship Id="rId3" Type="http://schemas.openxmlformats.org/officeDocument/2006/relationships/printerSettings" Target="../printerSettings/printerSettings7.bin"/><Relationship Id="rId7" Type="http://schemas.openxmlformats.org/officeDocument/2006/relationships/ctrlProp" Target="../ctrlProps/ctrlProp5.xml"/><Relationship Id="rId2" Type="http://schemas.openxmlformats.org/officeDocument/2006/relationships/printerSettings" Target="../printerSettings/printerSettings6.bin"/><Relationship Id="rId1" Type="http://schemas.openxmlformats.org/officeDocument/2006/relationships/printerSettings" Target="../printerSettings/printerSettings5.bin"/><Relationship Id="rId6" Type="http://schemas.openxmlformats.org/officeDocument/2006/relationships/ctrlProp" Target="../ctrlProps/ctrlProp4.xml"/><Relationship Id="rId5" Type="http://schemas.openxmlformats.org/officeDocument/2006/relationships/vmlDrawing" Target="../drawings/vmlDrawing2.vml"/><Relationship Id="rId4" Type="http://schemas.openxmlformats.org/officeDocument/2006/relationships/drawing" Target="../drawings/drawing3.xml"/><Relationship Id="rId9" Type="http://schemas.openxmlformats.org/officeDocument/2006/relationships/comments" Target="../comments2.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4.xml"/><Relationship Id="rId1" Type="http://schemas.openxmlformats.org/officeDocument/2006/relationships/printerSettings" Target="../printerSettings/printerSettings8.bin"/><Relationship Id="rId6" Type="http://schemas.openxmlformats.org/officeDocument/2006/relationships/comments" Target="../comments3.xml"/><Relationship Id="rId5" Type="http://schemas.openxmlformats.org/officeDocument/2006/relationships/ctrlProp" Target="../ctrlProps/ctrlProp8.xml"/><Relationship Id="rId4" Type="http://schemas.openxmlformats.org/officeDocument/2006/relationships/ctrlProp" Target="../ctrlProps/ctrlProp7.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5.xml"/><Relationship Id="rId1" Type="http://schemas.openxmlformats.org/officeDocument/2006/relationships/printerSettings" Target="../printerSettings/printerSettings9.bin"/><Relationship Id="rId6" Type="http://schemas.openxmlformats.org/officeDocument/2006/relationships/comments" Target="../comments4.xml"/><Relationship Id="rId5" Type="http://schemas.openxmlformats.org/officeDocument/2006/relationships/ctrlProp" Target="../ctrlProps/ctrlProp10.xml"/><Relationship Id="rId4" Type="http://schemas.openxmlformats.org/officeDocument/2006/relationships/ctrlProp" Target="../ctrlProps/ctrlProp9.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6.xml"/><Relationship Id="rId1" Type="http://schemas.openxmlformats.org/officeDocument/2006/relationships/printerSettings" Target="../printerSettings/printerSettings10.bin"/><Relationship Id="rId6" Type="http://schemas.openxmlformats.org/officeDocument/2006/relationships/comments" Target="../comments5.xml"/><Relationship Id="rId5" Type="http://schemas.openxmlformats.org/officeDocument/2006/relationships/ctrlProp" Target="../ctrlProps/ctrlProp12.xml"/><Relationship Id="rId4" Type="http://schemas.openxmlformats.org/officeDocument/2006/relationships/ctrlProp" Target="../ctrlProps/ctrlProp11.xml"/></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6.vml"/><Relationship Id="rId7" Type="http://schemas.openxmlformats.org/officeDocument/2006/relationships/comments" Target="../comments6.xml"/><Relationship Id="rId2" Type="http://schemas.openxmlformats.org/officeDocument/2006/relationships/drawing" Target="../drawings/drawing7.xml"/><Relationship Id="rId1" Type="http://schemas.openxmlformats.org/officeDocument/2006/relationships/printerSettings" Target="../printerSettings/printerSettings11.bin"/><Relationship Id="rId6" Type="http://schemas.openxmlformats.org/officeDocument/2006/relationships/ctrlProp" Target="../ctrlProps/ctrlProp15.xml"/><Relationship Id="rId5" Type="http://schemas.openxmlformats.org/officeDocument/2006/relationships/ctrlProp" Target="../ctrlProps/ctrlProp14.xml"/><Relationship Id="rId4" Type="http://schemas.openxmlformats.org/officeDocument/2006/relationships/ctrlProp" Target="../ctrlProps/ctrlProp13.xml"/></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8.xml"/><Relationship Id="rId1" Type="http://schemas.openxmlformats.org/officeDocument/2006/relationships/printerSettings" Target="../printerSettings/printerSettings12.bin"/><Relationship Id="rId6" Type="http://schemas.openxmlformats.org/officeDocument/2006/relationships/comments" Target="../comments7.xml"/><Relationship Id="rId5" Type="http://schemas.openxmlformats.org/officeDocument/2006/relationships/ctrlProp" Target="../ctrlProps/ctrlProp17.xml"/><Relationship Id="rId4" Type="http://schemas.openxmlformats.org/officeDocument/2006/relationships/ctrlProp" Target="../ctrlProps/ctrlProp16.xml"/></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4">
    <tabColor rgb="FF0F3D38"/>
    <pageSetUpPr fitToPage="1"/>
  </sheetPr>
  <dimension ref="A1:AU68"/>
  <sheetViews>
    <sheetView tabSelected="1" view="pageBreakPreview" zoomScale="55" zoomScaleNormal="40" zoomScaleSheetLayoutView="55" workbookViewId="0">
      <selection activeCell="D64" sqref="D64"/>
    </sheetView>
  </sheetViews>
  <sheetFormatPr baseColWidth="10" defaultColWidth="11.44140625" defaultRowHeight="14.4" x14ac:dyDescent="0.3"/>
  <cols>
    <col min="1" max="1" width="1.44140625" style="9" customWidth="1"/>
    <col min="2" max="2" width="21.44140625" style="95" customWidth="1"/>
    <col min="3" max="3" width="20.44140625" style="96" customWidth="1"/>
    <col min="4" max="4" width="32" style="97" customWidth="1"/>
    <col min="5" max="6" width="28.5546875" style="95" customWidth="1"/>
    <col min="7" max="7" width="26.5546875" style="95" customWidth="1"/>
    <col min="8" max="8" width="20.44140625" style="96" customWidth="1"/>
    <col min="9" max="9" width="24.44140625" style="96" customWidth="1"/>
    <col min="10" max="12" width="20.44140625" style="96" customWidth="1"/>
    <col min="13" max="13" width="24.5546875" style="96" customWidth="1"/>
    <col min="14" max="14" width="20.44140625" style="96" customWidth="1"/>
    <col min="15" max="15" width="30.88671875" style="96" customWidth="1"/>
    <col min="16" max="17" width="20.44140625" style="96" customWidth="1"/>
    <col min="18" max="18" width="22.109375" style="98" customWidth="1"/>
    <col min="19" max="19" width="16.109375" style="9" customWidth="1"/>
    <col min="20" max="20" width="18" style="99" customWidth="1"/>
    <col min="21" max="21" width="13" style="9" customWidth="1"/>
    <col min="22" max="22" width="4.5546875" style="94" customWidth="1"/>
    <col min="23" max="47" width="11.44140625" style="9"/>
    <col min="48" max="16384" width="11.44140625" style="64"/>
  </cols>
  <sheetData>
    <row r="1" spans="1:47" x14ac:dyDescent="0.3">
      <c r="A1" s="1"/>
      <c r="B1" s="60"/>
      <c r="C1" s="30"/>
      <c r="D1" s="61"/>
      <c r="E1" s="60"/>
      <c r="F1" s="60"/>
      <c r="G1" s="60"/>
      <c r="H1" s="30"/>
      <c r="I1" s="30"/>
      <c r="J1" s="30"/>
      <c r="K1" s="30"/>
      <c r="L1" s="30"/>
      <c r="M1" s="30"/>
      <c r="N1" s="30"/>
      <c r="O1" s="30"/>
      <c r="P1" s="30"/>
      <c r="Q1" s="30"/>
      <c r="R1" s="62"/>
      <c r="S1" s="1"/>
      <c r="T1" s="6"/>
      <c r="U1" s="1"/>
      <c r="V1" s="63"/>
    </row>
    <row r="2" spans="1:47" ht="15" customHeight="1" x14ac:dyDescent="0.3">
      <c r="A2" s="1"/>
      <c r="B2" s="193"/>
      <c r="C2" s="194"/>
      <c r="D2" s="199" t="s">
        <v>0</v>
      </c>
      <c r="E2" s="199"/>
      <c r="F2" s="199"/>
      <c r="G2" s="199"/>
      <c r="H2" s="199"/>
      <c r="I2" s="199"/>
      <c r="J2" s="199"/>
      <c r="K2" s="199"/>
      <c r="L2" s="199"/>
      <c r="M2" s="199"/>
      <c r="N2" s="199"/>
      <c r="O2" s="199"/>
      <c r="P2" s="199"/>
      <c r="Q2" s="199"/>
      <c r="R2" s="199"/>
      <c r="S2" s="184" t="s">
        <v>1</v>
      </c>
      <c r="T2" s="184"/>
      <c r="U2" s="185"/>
      <c r="V2" s="63"/>
    </row>
    <row r="3" spans="1:47" ht="15" customHeight="1" x14ac:dyDescent="0.3">
      <c r="A3" s="1"/>
      <c r="B3" s="195"/>
      <c r="C3" s="196"/>
      <c r="D3" s="199" t="s">
        <v>2</v>
      </c>
      <c r="E3" s="199"/>
      <c r="F3" s="199"/>
      <c r="G3" s="199"/>
      <c r="H3" s="199"/>
      <c r="I3" s="199"/>
      <c r="J3" s="199"/>
      <c r="K3" s="199"/>
      <c r="L3" s="199"/>
      <c r="M3" s="199"/>
      <c r="N3" s="199"/>
      <c r="O3" s="199"/>
      <c r="P3" s="199"/>
      <c r="Q3" s="199"/>
      <c r="R3" s="199"/>
      <c r="S3" s="184" t="s">
        <v>269</v>
      </c>
      <c r="T3" s="184"/>
      <c r="U3" s="185"/>
      <c r="V3" s="63"/>
    </row>
    <row r="4" spans="1:47" ht="15" customHeight="1" x14ac:dyDescent="0.3">
      <c r="A4" s="1"/>
      <c r="B4" s="195"/>
      <c r="C4" s="196"/>
      <c r="D4" s="199" t="s">
        <v>258</v>
      </c>
      <c r="E4" s="199"/>
      <c r="F4" s="199"/>
      <c r="G4" s="199"/>
      <c r="H4" s="199"/>
      <c r="I4" s="199"/>
      <c r="J4" s="199"/>
      <c r="K4" s="199"/>
      <c r="L4" s="199"/>
      <c r="M4" s="199"/>
      <c r="N4" s="199"/>
      <c r="O4" s="199"/>
      <c r="P4" s="199"/>
      <c r="Q4" s="199"/>
      <c r="R4" s="199"/>
      <c r="S4" s="184" t="s">
        <v>270</v>
      </c>
      <c r="T4" s="184"/>
      <c r="U4" s="185"/>
      <c r="V4" s="63"/>
    </row>
    <row r="5" spans="1:47" ht="15" customHeight="1" x14ac:dyDescent="0.3">
      <c r="A5" s="1"/>
      <c r="B5" s="197"/>
      <c r="C5" s="198"/>
      <c r="D5" s="199"/>
      <c r="E5" s="199"/>
      <c r="F5" s="199"/>
      <c r="G5" s="199"/>
      <c r="H5" s="199"/>
      <c r="I5" s="199"/>
      <c r="J5" s="199"/>
      <c r="K5" s="199"/>
      <c r="L5" s="199"/>
      <c r="M5" s="199"/>
      <c r="N5" s="199"/>
      <c r="O5" s="199"/>
      <c r="P5" s="199"/>
      <c r="Q5" s="199"/>
      <c r="R5" s="199"/>
      <c r="S5" s="184" t="s">
        <v>276</v>
      </c>
      <c r="T5" s="184"/>
      <c r="U5" s="185"/>
      <c r="V5" s="63"/>
    </row>
    <row r="6" spans="1:47" ht="11.25" customHeight="1" x14ac:dyDescent="0.3">
      <c r="A6" s="1"/>
      <c r="B6" s="66"/>
      <c r="C6" s="30"/>
      <c r="D6" s="61"/>
      <c r="E6" s="60"/>
      <c r="F6" s="60"/>
      <c r="G6" s="60"/>
      <c r="H6" s="30"/>
      <c r="I6" s="30"/>
      <c r="J6" s="30"/>
      <c r="K6" s="30"/>
      <c r="L6" s="30"/>
      <c r="M6" s="30"/>
      <c r="N6" s="30"/>
      <c r="O6" s="30"/>
      <c r="P6" s="30"/>
      <c r="Q6" s="30"/>
      <c r="R6" s="62"/>
      <c r="S6" s="1"/>
      <c r="T6" s="6"/>
      <c r="U6" s="1"/>
      <c r="V6" s="63"/>
    </row>
    <row r="7" spans="1:47" ht="15" customHeight="1" x14ac:dyDescent="0.3">
      <c r="A7" s="1"/>
      <c r="B7" s="66"/>
      <c r="C7" s="30"/>
      <c r="D7" s="61"/>
      <c r="E7" s="60"/>
      <c r="F7" s="60"/>
      <c r="G7" s="60"/>
      <c r="H7" s="30"/>
      <c r="I7" s="30"/>
      <c r="J7" s="30"/>
      <c r="K7" s="30"/>
      <c r="L7" s="30"/>
      <c r="M7" s="30"/>
      <c r="N7" s="30"/>
      <c r="O7" s="30"/>
      <c r="P7" s="30"/>
      <c r="Q7" s="192" t="s">
        <v>4</v>
      </c>
      <c r="R7" s="192"/>
      <c r="S7" s="67" t="s">
        <v>5</v>
      </c>
      <c r="T7" s="67" t="s">
        <v>6</v>
      </c>
      <c r="U7" s="67" t="s">
        <v>7</v>
      </c>
      <c r="V7" s="63"/>
    </row>
    <row r="8" spans="1:47" ht="15" customHeight="1" x14ac:dyDescent="0.3">
      <c r="A8" s="1"/>
      <c r="B8" s="66"/>
      <c r="C8" s="30"/>
      <c r="D8" s="61"/>
      <c r="E8" s="60"/>
      <c r="F8" s="60"/>
      <c r="G8" s="60"/>
      <c r="H8" s="30"/>
      <c r="I8" s="30"/>
      <c r="J8" s="30"/>
      <c r="K8" s="30"/>
      <c r="L8" s="30"/>
      <c r="M8" s="30"/>
      <c r="N8" s="30"/>
      <c r="O8" s="30"/>
      <c r="P8" s="30"/>
      <c r="Q8" s="192"/>
      <c r="R8" s="192"/>
      <c r="S8" s="122">
        <v>2026</v>
      </c>
      <c r="T8" s="122">
        <v>2</v>
      </c>
      <c r="U8" s="122">
        <v>20</v>
      </c>
      <c r="V8" s="63"/>
    </row>
    <row r="9" spans="1:47" ht="11.25" customHeight="1" x14ac:dyDescent="0.3">
      <c r="A9" s="1"/>
      <c r="B9" s="66"/>
      <c r="C9" s="30"/>
      <c r="D9" s="61"/>
      <c r="E9" s="60"/>
      <c r="F9" s="60"/>
      <c r="G9" s="60"/>
      <c r="H9" s="30"/>
      <c r="I9" s="30"/>
      <c r="J9" s="30"/>
      <c r="K9" s="30"/>
      <c r="L9" s="30"/>
      <c r="M9" s="30"/>
      <c r="N9" s="30"/>
      <c r="O9" s="30"/>
      <c r="P9" s="30"/>
      <c r="Q9" s="30"/>
      <c r="R9" s="62"/>
      <c r="S9" s="30"/>
      <c r="T9" s="30"/>
      <c r="U9" s="30"/>
      <c r="V9" s="63"/>
    </row>
    <row r="10" spans="1:47" x14ac:dyDescent="0.3">
      <c r="A10" s="1"/>
      <c r="B10" s="186" t="s">
        <v>259</v>
      </c>
      <c r="C10" s="187"/>
      <c r="D10" s="187"/>
      <c r="E10" s="187"/>
      <c r="F10" s="187"/>
      <c r="G10" s="187"/>
      <c r="H10" s="187"/>
      <c r="I10" s="187"/>
      <c r="J10" s="187"/>
      <c r="K10" s="187"/>
      <c r="L10" s="187"/>
      <c r="M10" s="187"/>
      <c r="N10" s="187"/>
      <c r="O10" s="187"/>
      <c r="P10" s="187"/>
      <c r="Q10" s="187"/>
      <c r="R10" s="187"/>
      <c r="S10" s="187"/>
      <c r="T10" s="187"/>
      <c r="U10" s="188"/>
      <c r="V10" s="63"/>
    </row>
    <row r="11" spans="1:47" x14ac:dyDescent="0.3">
      <c r="A11" s="1"/>
      <c r="B11" s="189"/>
      <c r="C11" s="190"/>
      <c r="D11" s="190"/>
      <c r="E11" s="190"/>
      <c r="F11" s="190"/>
      <c r="G11" s="190"/>
      <c r="H11" s="190"/>
      <c r="I11" s="190"/>
      <c r="J11" s="190"/>
      <c r="K11" s="190"/>
      <c r="L11" s="190"/>
      <c r="M11" s="190"/>
      <c r="N11" s="190"/>
      <c r="O11" s="190"/>
      <c r="P11" s="190"/>
      <c r="Q11" s="190"/>
      <c r="R11" s="190"/>
      <c r="S11" s="190"/>
      <c r="T11" s="190"/>
      <c r="U11" s="191"/>
      <c r="V11" s="63"/>
    </row>
    <row r="12" spans="1:47" s="147" customFormat="1" ht="44.25" customHeight="1" x14ac:dyDescent="0.3">
      <c r="A12" s="144"/>
      <c r="B12" s="206" t="s">
        <v>8</v>
      </c>
      <c r="C12" s="206" t="s">
        <v>9</v>
      </c>
      <c r="D12" s="68" t="s">
        <v>260</v>
      </c>
      <c r="E12" s="68" t="s">
        <v>261</v>
      </c>
      <c r="F12" s="206" t="s">
        <v>10</v>
      </c>
      <c r="G12" s="206" t="s">
        <v>11</v>
      </c>
      <c r="H12" s="206" t="s">
        <v>12</v>
      </c>
      <c r="I12" s="206" t="s">
        <v>13</v>
      </c>
      <c r="J12" s="206" t="s">
        <v>14</v>
      </c>
      <c r="K12" s="206" t="s">
        <v>262</v>
      </c>
      <c r="L12" s="208" t="s">
        <v>15</v>
      </c>
      <c r="M12" s="210" t="s">
        <v>263</v>
      </c>
      <c r="N12" s="210" t="s">
        <v>16</v>
      </c>
      <c r="O12" s="210" t="s">
        <v>17</v>
      </c>
      <c r="P12" s="213" t="s">
        <v>18</v>
      </c>
      <c r="Q12" s="206" t="s">
        <v>19</v>
      </c>
      <c r="R12" s="206" t="s">
        <v>20</v>
      </c>
      <c r="S12" s="206" t="s">
        <v>21</v>
      </c>
      <c r="T12" s="206" t="s">
        <v>22</v>
      </c>
      <c r="U12" s="206" t="s">
        <v>23</v>
      </c>
      <c r="V12" s="145"/>
      <c r="W12" s="146"/>
      <c r="X12" s="146"/>
      <c r="Y12" s="146"/>
      <c r="Z12" s="146"/>
      <c r="AA12" s="146"/>
      <c r="AB12" s="146"/>
      <c r="AC12" s="146"/>
      <c r="AD12" s="146"/>
      <c r="AE12" s="146"/>
      <c r="AF12" s="146"/>
      <c r="AG12" s="146"/>
      <c r="AH12" s="146"/>
      <c r="AI12" s="146"/>
      <c r="AJ12" s="146"/>
      <c r="AK12" s="146"/>
      <c r="AL12" s="146"/>
      <c r="AM12" s="146"/>
      <c r="AN12" s="146"/>
      <c r="AO12" s="146"/>
      <c r="AP12" s="146"/>
      <c r="AQ12" s="146"/>
      <c r="AR12" s="146"/>
      <c r="AS12" s="146"/>
      <c r="AT12" s="146"/>
      <c r="AU12" s="146"/>
    </row>
    <row r="13" spans="1:47" s="147" customFormat="1" ht="44.25" customHeight="1" x14ac:dyDescent="0.3">
      <c r="A13" s="144"/>
      <c r="B13" s="207"/>
      <c r="C13" s="207"/>
      <c r="D13" s="148" t="s">
        <v>264</v>
      </c>
      <c r="E13" s="148" t="s">
        <v>264</v>
      </c>
      <c r="F13" s="207"/>
      <c r="G13" s="207"/>
      <c r="H13" s="207"/>
      <c r="I13" s="207"/>
      <c r="J13" s="207"/>
      <c r="K13" s="207"/>
      <c r="L13" s="209"/>
      <c r="M13" s="211"/>
      <c r="N13" s="212"/>
      <c r="O13" s="211"/>
      <c r="P13" s="214"/>
      <c r="Q13" s="207"/>
      <c r="R13" s="207"/>
      <c r="S13" s="207"/>
      <c r="T13" s="207"/>
      <c r="U13" s="207"/>
      <c r="V13" s="145"/>
      <c r="W13" s="146"/>
      <c r="X13" s="146"/>
      <c r="Y13" s="146"/>
      <c r="Z13" s="146"/>
      <c r="AA13" s="146"/>
      <c r="AB13" s="146"/>
      <c r="AC13" s="146"/>
      <c r="AD13" s="146"/>
      <c r="AE13" s="146"/>
      <c r="AF13" s="146"/>
      <c r="AG13" s="146"/>
      <c r="AH13" s="146"/>
      <c r="AI13" s="146"/>
      <c r="AJ13" s="146"/>
      <c r="AK13" s="146"/>
      <c r="AL13" s="146"/>
      <c r="AM13" s="146"/>
      <c r="AN13" s="146"/>
      <c r="AO13" s="146"/>
      <c r="AP13" s="146"/>
      <c r="AQ13" s="146"/>
      <c r="AR13" s="146"/>
      <c r="AS13" s="146"/>
      <c r="AT13" s="146"/>
      <c r="AU13" s="146"/>
    </row>
    <row r="14" spans="1:47" ht="91.8" customHeight="1" x14ac:dyDescent="0.3">
      <c r="A14" s="1"/>
      <c r="B14" s="178" t="s">
        <v>24</v>
      </c>
      <c r="C14" s="154" t="s">
        <v>280</v>
      </c>
      <c r="D14" s="157" t="s">
        <v>249</v>
      </c>
      <c r="E14" s="157" t="s">
        <v>62</v>
      </c>
      <c r="F14" s="178" t="s">
        <v>25</v>
      </c>
      <c r="G14" s="157" t="s">
        <v>300</v>
      </c>
      <c r="H14" s="154" t="s">
        <v>26</v>
      </c>
      <c r="I14" s="154" t="s">
        <v>27</v>
      </c>
      <c r="J14" s="154" t="s">
        <v>28</v>
      </c>
      <c r="K14" s="154" t="s">
        <v>29</v>
      </c>
      <c r="L14" s="163">
        <v>0.06</v>
      </c>
      <c r="M14" s="69" t="s">
        <v>30</v>
      </c>
      <c r="N14" s="69" t="s">
        <v>31</v>
      </c>
      <c r="O14" s="70" t="s">
        <v>32</v>
      </c>
      <c r="P14" s="71">
        <v>46023</v>
      </c>
      <c r="Q14" s="72" t="s">
        <v>33</v>
      </c>
      <c r="R14" s="175">
        <v>46387</v>
      </c>
      <c r="S14" s="176">
        <f>+'MBU-7'!P53</f>
        <v>0.16073147256977863</v>
      </c>
      <c r="T14" s="177" t="str">
        <f>IF(S14&lt;=0%,"",IF(S14&lt;=3.9%,"DEFICIENTE",IF(S14&lt;=4.9%,"ACEPTABLE",IF(S14&lt;=5.9%,"BUENO",IF(S14&gt;6%,"EXCELENTE")))))</f>
        <v>EXCELENTE</v>
      </c>
      <c r="U14" s="153" t="s">
        <v>34</v>
      </c>
      <c r="V14" s="63"/>
    </row>
    <row r="15" spans="1:47" ht="71.25" customHeight="1" x14ac:dyDescent="0.3">
      <c r="A15" s="1"/>
      <c r="B15" s="179"/>
      <c r="C15" s="155"/>
      <c r="D15" s="158"/>
      <c r="E15" s="158"/>
      <c r="F15" s="179"/>
      <c r="G15" s="158"/>
      <c r="H15" s="155"/>
      <c r="I15" s="155"/>
      <c r="J15" s="155"/>
      <c r="K15" s="155"/>
      <c r="L15" s="164"/>
      <c r="M15" s="72" t="s">
        <v>35</v>
      </c>
      <c r="N15" s="72" t="s">
        <v>31</v>
      </c>
      <c r="O15" s="72" t="s">
        <v>36</v>
      </c>
      <c r="P15" s="71" t="s">
        <v>250</v>
      </c>
      <c r="Q15" s="72" t="s">
        <v>37</v>
      </c>
      <c r="R15" s="175"/>
      <c r="S15" s="176"/>
      <c r="T15" s="177"/>
      <c r="U15" s="153"/>
      <c r="V15" s="63"/>
    </row>
    <row r="16" spans="1:47" ht="69.599999999999994" customHeight="1" x14ac:dyDescent="0.3">
      <c r="A16" s="1"/>
      <c r="B16" s="179"/>
      <c r="C16" s="155"/>
      <c r="D16" s="158"/>
      <c r="E16" s="158"/>
      <c r="F16" s="179"/>
      <c r="G16" s="158"/>
      <c r="H16" s="155"/>
      <c r="I16" s="155"/>
      <c r="J16" s="155"/>
      <c r="K16" s="155"/>
      <c r="L16" s="164"/>
      <c r="M16" s="69" t="s">
        <v>38</v>
      </c>
      <c r="N16" s="69" t="s">
        <v>39</v>
      </c>
      <c r="O16" s="69" t="s">
        <v>40</v>
      </c>
      <c r="P16" s="73">
        <v>46054</v>
      </c>
      <c r="Q16" s="69" t="s">
        <v>41</v>
      </c>
      <c r="R16" s="175"/>
      <c r="S16" s="176"/>
      <c r="T16" s="177"/>
      <c r="U16" s="153"/>
      <c r="V16" s="63"/>
    </row>
    <row r="17" spans="1:22" ht="81.599999999999994" customHeight="1" x14ac:dyDescent="0.3">
      <c r="A17" s="1"/>
      <c r="B17" s="179"/>
      <c r="C17" s="155"/>
      <c r="D17" s="158"/>
      <c r="E17" s="158"/>
      <c r="F17" s="179"/>
      <c r="G17" s="158"/>
      <c r="H17" s="155"/>
      <c r="I17" s="155"/>
      <c r="J17" s="155"/>
      <c r="K17" s="155"/>
      <c r="L17" s="164"/>
      <c r="M17" s="69" t="s">
        <v>42</v>
      </c>
      <c r="N17" s="69" t="s">
        <v>31</v>
      </c>
      <c r="O17" s="69" t="s">
        <v>43</v>
      </c>
      <c r="P17" s="73" t="s">
        <v>251</v>
      </c>
      <c r="Q17" s="69" t="s">
        <v>44</v>
      </c>
      <c r="R17" s="175"/>
      <c r="S17" s="176"/>
      <c r="T17" s="177"/>
      <c r="U17" s="153"/>
      <c r="V17" s="63"/>
    </row>
    <row r="18" spans="1:22" ht="148.80000000000001" customHeight="1" x14ac:dyDescent="0.3">
      <c r="A18" s="1"/>
      <c r="B18" s="179"/>
      <c r="C18" s="155"/>
      <c r="D18" s="158"/>
      <c r="E18" s="158"/>
      <c r="F18" s="179"/>
      <c r="G18" s="158"/>
      <c r="H18" s="155"/>
      <c r="I18" s="155"/>
      <c r="J18" s="155"/>
      <c r="K18" s="155"/>
      <c r="L18" s="164"/>
      <c r="M18" s="72" t="s">
        <v>45</v>
      </c>
      <c r="N18" s="72" t="s">
        <v>46</v>
      </c>
      <c r="O18" s="69" t="s">
        <v>47</v>
      </c>
      <c r="P18" s="73" t="s">
        <v>252</v>
      </c>
      <c r="Q18" s="69" t="s">
        <v>48</v>
      </c>
      <c r="R18" s="175"/>
      <c r="S18" s="176"/>
      <c r="T18" s="177"/>
      <c r="U18" s="153"/>
      <c r="V18" s="63"/>
    </row>
    <row r="19" spans="1:22" ht="64.8" customHeight="1" x14ac:dyDescent="0.3">
      <c r="A19" s="1"/>
      <c r="B19" s="179"/>
      <c r="C19" s="156"/>
      <c r="D19" s="159"/>
      <c r="E19" s="159"/>
      <c r="F19" s="179"/>
      <c r="G19" s="159"/>
      <c r="H19" s="156"/>
      <c r="I19" s="156"/>
      <c r="J19" s="156"/>
      <c r="K19" s="156"/>
      <c r="L19" s="165"/>
      <c r="M19" s="69" t="s">
        <v>49</v>
      </c>
      <c r="N19" s="69" t="s">
        <v>31</v>
      </c>
      <c r="O19" s="69" t="s">
        <v>36</v>
      </c>
      <c r="P19" s="69" t="s">
        <v>253</v>
      </c>
      <c r="Q19" s="69" t="s">
        <v>50</v>
      </c>
      <c r="R19" s="175"/>
      <c r="S19" s="176"/>
      <c r="T19" s="177"/>
      <c r="U19" s="153"/>
      <c r="V19" s="63"/>
    </row>
    <row r="20" spans="1:22" ht="120" customHeight="1" x14ac:dyDescent="0.3">
      <c r="A20" s="1"/>
      <c r="B20" s="179"/>
      <c r="C20" s="154" t="s">
        <v>280</v>
      </c>
      <c r="D20" s="157" t="s">
        <v>249</v>
      </c>
      <c r="E20" s="157" t="s">
        <v>62</v>
      </c>
      <c r="F20" s="179"/>
      <c r="G20" s="157" t="s">
        <v>301</v>
      </c>
      <c r="H20" s="154" t="s">
        <v>51</v>
      </c>
      <c r="I20" s="154" t="s">
        <v>52</v>
      </c>
      <c r="J20" s="154" t="s">
        <v>28</v>
      </c>
      <c r="K20" s="154" t="s">
        <v>29</v>
      </c>
      <c r="L20" s="163">
        <v>0.75</v>
      </c>
      <c r="M20" s="69" t="s">
        <v>53</v>
      </c>
      <c r="N20" s="69" t="s">
        <v>54</v>
      </c>
      <c r="O20" s="69" t="s">
        <v>36</v>
      </c>
      <c r="P20" s="69" t="s">
        <v>254</v>
      </c>
      <c r="Q20" s="69" t="s">
        <v>55</v>
      </c>
      <c r="R20" s="160">
        <v>46387</v>
      </c>
      <c r="S20" s="166">
        <f>+'MBU-8'!P48</f>
        <v>0.98326359832635979</v>
      </c>
      <c r="T20" s="169" t="str">
        <f>IF(S20&lt;=0%,"",IF(S20&lt;=54.9%,"DEFICIENTE",IF(S20&lt;=64.9%,"ACEPTABLE",IF(S20&lt;=74.9%,"BUENO",IF(S20&gt;75%,"EXCELENTE")))))</f>
        <v>EXCELENTE</v>
      </c>
      <c r="U20" s="172" t="s">
        <v>56</v>
      </c>
      <c r="V20" s="63"/>
    </row>
    <row r="21" spans="1:22" ht="134.4" customHeight="1" x14ac:dyDescent="0.3">
      <c r="A21" s="1"/>
      <c r="B21" s="179"/>
      <c r="C21" s="155"/>
      <c r="D21" s="158"/>
      <c r="E21" s="158"/>
      <c r="F21" s="179"/>
      <c r="G21" s="158"/>
      <c r="H21" s="155"/>
      <c r="I21" s="155"/>
      <c r="J21" s="155"/>
      <c r="K21" s="155"/>
      <c r="L21" s="164"/>
      <c r="M21" s="69" t="s">
        <v>215</v>
      </c>
      <c r="N21" s="69" t="s">
        <v>54</v>
      </c>
      <c r="O21" s="69" t="s">
        <v>57</v>
      </c>
      <c r="P21" s="69" t="s">
        <v>254</v>
      </c>
      <c r="Q21" s="72" t="s">
        <v>216</v>
      </c>
      <c r="R21" s="161"/>
      <c r="S21" s="167"/>
      <c r="T21" s="170"/>
      <c r="U21" s="173"/>
      <c r="V21" s="63"/>
    </row>
    <row r="22" spans="1:22" ht="112.5" customHeight="1" x14ac:dyDescent="0.3">
      <c r="A22" s="1"/>
      <c r="B22" s="179"/>
      <c r="C22" s="155"/>
      <c r="D22" s="158"/>
      <c r="E22" s="158"/>
      <c r="F22" s="179"/>
      <c r="G22" s="158"/>
      <c r="H22" s="155"/>
      <c r="I22" s="155"/>
      <c r="J22" s="155"/>
      <c r="K22" s="155"/>
      <c r="L22" s="164"/>
      <c r="M22" s="69" t="s">
        <v>58</v>
      </c>
      <c r="N22" s="69" t="s">
        <v>54</v>
      </c>
      <c r="O22" s="69" t="s">
        <v>59</v>
      </c>
      <c r="P22" s="69" t="s">
        <v>255</v>
      </c>
      <c r="Q22" s="69" t="s">
        <v>60</v>
      </c>
      <c r="R22" s="161"/>
      <c r="S22" s="167"/>
      <c r="T22" s="170"/>
      <c r="U22" s="173"/>
      <c r="V22" s="63"/>
    </row>
    <row r="23" spans="1:22" ht="87.6" customHeight="1" x14ac:dyDescent="0.3">
      <c r="A23" s="1"/>
      <c r="B23" s="179"/>
      <c r="C23" s="156"/>
      <c r="D23" s="159"/>
      <c r="E23" s="159"/>
      <c r="F23" s="179"/>
      <c r="G23" s="159"/>
      <c r="H23" s="156"/>
      <c r="I23" s="156"/>
      <c r="J23" s="156"/>
      <c r="K23" s="156"/>
      <c r="L23" s="165"/>
      <c r="M23" s="69" t="s">
        <v>49</v>
      </c>
      <c r="N23" s="69" t="s">
        <v>61</v>
      </c>
      <c r="O23" s="69" t="s">
        <v>36</v>
      </c>
      <c r="P23" s="69" t="s">
        <v>253</v>
      </c>
      <c r="Q23" s="69" t="s">
        <v>50</v>
      </c>
      <c r="R23" s="162"/>
      <c r="S23" s="168"/>
      <c r="T23" s="171"/>
      <c r="U23" s="174"/>
      <c r="V23" s="63"/>
    </row>
    <row r="24" spans="1:22" ht="121.5" customHeight="1" x14ac:dyDescent="0.3">
      <c r="A24" s="1"/>
      <c r="B24" s="179"/>
      <c r="C24" s="154" t="s">
        <v>280</v>
      </c>
      <c r="D24" s="157" t="s">
        <v>249</v>
      </c>
      <c r="E24" s="178" t="s">
        <v>62</v>
      </c>
      <c r="F24" s="179"/>
      <c r="G24" s="157" t="s">
        <v>302</v>
      </c>
      <c r="H24" s="154" t="s">
        <v>63</v>
      </c>
      <c r="I24" s="154" t="s">
        <v>64</v>
      </c>
      <c r="J24" s="154" t="s">
        <v>65</v>
      </c>
      <c r="K24" s="154" t="s">
        <v>29</v>
      </c>
      <c r="L24" s="163">
        <v>0.75</v>
      </c>
      <c r="M24" s="69" t="s">
        <v>66</v>
      </c>
      <c r="N24" s="69" t="s">
        <v>67</v>
      </c>
      <c r="O24" s="69" t="s">
        <v>68</v>
      </c>
      <c r="P24" s="69" t="s">
        <v>281</v>
      </c>
      <c r="Q24" s="69" t="s">
        <v>69</v>
      </c>
      <c r="R24" s="175">
        <v>46387</v>
      </c>
      <c r="S24" s="181">
        <f>+'MBU-9'!P54</f>
        <v>0.91256288059306323</v>
      </c>
      <c r="T24" s="177" t="str">
        <f>IF(S24&lt;=0%,"",IF(S24&lt;=54.9%,"DEFICIENTE",IF(S24&lt;=64.9%,"ACEPTABLE",IF(S24&lt;=74.9%,"BUENO",IF(S24&gt;75%,"EXCELENTE")))))</f>
        <v>EXCELENTE</v>
      </c>
      <c r="U24" s="153" t="s">
        <v>70</v>
      </c>
      <c r="V24" s="63"/>
    </row>
    <row r="25" spans="1:22" ht="66.75" customHeight="1" x14ac:dyDescent="0.3">
      <c r="A25" s="1"/>
      <c r="B25" s="179"/>
      <c r="C25" s="155"/>
      <c r="D25" s="158"/>
      <c r="E25" s="179"/>
      <c r="F25" s="179"/>
      <c r="G25" s="158"/>
      <c r="H25" s="155"/>
      <c r="I25" s="155"/>
      <c r="J25" s="155"/>
      <c r="K25" s="155"/>
      <c r="L25" s="164"/>
      <c r="M25" s="69" t="s">
        <v>71</v>
      </c>
      <c r="N25" s="69" t="s">
        <v>72</v>
      </c>
      <c r="O25" s="69" t="s">
        <v>73</v>
      </c>
      <c r="P25" s="69">
        <v>2026</v>
      </c>
      <c r="Q25" s="69" t="s">
        <v>217</v>
      </c>
      <c r="R25" s="175"/>
      <c r="S25" s="181"/>
      <c r="T25" s="177"/>
      <c r="U25" s="153"/>
      <c r="V25" s="63"/>
    </row>
    <row r="26" spans="1:22" ht="68.25" customHeight="1" x14ac:dyDescent="0.3">
      <c r="A26" s="1"/>
      <c r="B26" s="179"/>
      <c r="C26" s="155"/>
      <c r="D26" s="158"/>
      <c r="E26" s="179"/>
      <c r="F26" s="179"/>
      <c r="G26" s="158"/>
      <c r="H26" s="155"/>
      <c r="I26" s="155"/>
      <c r="J26" s="155"/>
      <c r="K26" s="155"/>
      <c r="L26" s="164"/>
      <c r="M26" s="69" t="s">
        <v>74</v>
      </c>
      <c r="N26" s="69" t="s">
        <v>39</v>
      </c>
      <c r="O26" s="69" t="s">
        <v>40</v>
      </c>
      <c r="P26" s="69">
        <v>2026</v>
      </c>
      <c r="Q26" s="69" t="s">
        <v>41</v>
      </c>
      <c r="R26" s="175"/>
      <c r="S26" s="181"/>
      <c r="T26" s="177"/>
      <c r="U26" s="153"/>
      <c r="V26" s="63"/>
    </row>
    <row r="27" spans="1:22" ht="88.8" customHeight="1" x14ac:dyDescent="0.3">
      <c r="A27" s="1"/>
      <c r="B27" s="179"/>
      <c r="C27" s="155"/>
      <c r="D27" s="158"/>
      <c r="E27" s="179"/>
      <c r="F27" s="179"/>
      <c r="G27" s="158"/>
      <c r="H27" s="155"/>
      <c r="I27" s="155"/>
      <c r="J27" s="155"/>
      <c r="K27" s="155"/>
      <c r="L27" s="164"/>
      <c r="M27" s="69" t="s">
        <v>75</v>
      </c>
      <c r="N27" s="69" t="s">
        <v>76</v>
      </c>
      <c r="O27" s="69" t="s">
        <v>47</v>
      </c>
      <c r="P27" s="73" t="s">
        <v>252</v>
      </c>
      <c r="Q27" s="69" t="s">
        <v>77</v>
      </c>
      <c r="R27" s="175"/>
      <c r="S27" s="181"/>
      <c r="T27" s="177"/>
      <c r="U27" s="153"/>
      <c r="V27" s="63"/>
    </row>
    <row r="28" spans="1:22" ht="70.8" customHeight="1" x14ac:dyDescent="0.3">
      <c r="A28" s="1"/>
      <c r="B28" s="180"/>
      <c r="C28" s="156"/>
      <c r="D28" s="159"/>
      <c r="E28" s="180"/>
      <c r="F28" s="180"/>
      <c r="G28" s="159"/>
      <c r="H28" s="156"/>
      <c r="I28" s="156"/>
      <c r="J28" s="156"/>
      <c r="K28" s="156"/>
      <c r="L28" s="165"/>
      <c r="M28" s="69" t="s">
        <v>49</v>
      </c>
      <c r="N28" s="69" t="s">
        <v>31</v>
      </c>
      <c r="O28" s="69" t="s">
        <v>36</v>
      </c>
      <c r="P28" s="69" t="s">
        <v>253</v>
      </c>
      <c r="Q28" s="69" t="s">
        <v>50</v>
      </c>
      <c r="R28" s="175"/>
      <c r="S28" s="181"/>
      <c r="T28" s="177"/>
      <c r="U28" s="153"/>
      <c r="V28" s="63"/>
    </row>
    <row r="29" spans="1:22" s="136" customFormat="1" ht="118.8" x14ac:dyDescent="0.3">
      <c r="B29" s="200" t="s">
        <v>230</v>
      </c>
      <c r="C29" s="200" t="s">
        <v>280</v>
      </c>
      <c r="D29" s="200" t="s">
        <v>249</v>
      </c>
      <c r="E29" s="200" t="s">
        <v>62</v>
      </c>
      <c r="F29" s="203" t="s">
        <v>25</v>
      </c>
      <c r="G29" s="200" t="s">
        <v>303</v>
      </c>
      <c r="H29" s="200" t="s">
        <v>218</v>
      </c>
      <c r="I29" s="200" t="s">
        <v>231</v>
      </c>
      <c r="J29" s="200" t="s">
        <v>28</v>
      </c>
      <c r="K29" s="200" t="s">
        <v>29</v>
      </c>
      <c r="L29" s="204">
        <v>0.4</v>
      </c>
      <c r="M29" s="139" t="s">
        <v>232</v>
      </c>
      <c r="N29" s="139" t="s">
        <v>233</v>
      </c>
      <c r="O29" s="139" t="s">
        <v>36</v>
      </c>
      <c r="P29" s="140" t="s">
        <v>256</v>
      </c>
      <c r="Q29" s="141" t="s">
        <v>234</v>
      </c>
      <c r="R29" s="205">
        <v>46357</v>
      </c>
      <c r="S29" s="181">
        <f>+'MBU-10'!P57</f>
        <v>0.38694731268202276</v>
      </c>
      <c r="T29" s="177" t="str">
        <f>IF(S29&lt;=0%,"",IF(S29&lt;=14.9%,"DEFICIENTE",IF(S29&lt;=24.9%,"ACEPTABLE",IF(S29&lt;=39.9%,"BUENO",IF(S29&gt;40%,"EXCELENTE")))))</f>
        <v>BUENO</v>
      </c>
      <c r="U29" s="153" t="s">
        <v>235</v>
      </c>
      <c r="V29" s="137"/>
    </row>
    <row r="30" spans="1:22" s="136" customFormat="1" ht="52.8" x14ac:dyDescent="0.3">
      <c r="B30" s="201"/>
      <c r="C30" s="201"/>
      <c r="D30" s="201"/>
      <c r="E30" s="201"/>
      <c r="F30" s="201"/>
      <c r="G30" s="201"/>
      <c r="H30" s="201"/>
      <c r="I30" s="201"/>
      <c r="J30" s="201"/>
      <c r="K30" s="201"/>
      <c r="L30" s="201"/>
      <c r="M30" s="139" t="s">
        <v>236</v>
      </c>
      <c r="N30" s="139" t="s">
        <v>233</v>
      </c>
      <c r="O30" s="139" t="s">
        <v>237</v>
      </c>
      <c r="P30" s="139">
        <v>2026</v>
      </c>
      <c r="Q30" s="139" t="s">
        <v>238</v>
      </c>
      <c r="R30" s="201"/>
      <c r="S30" s="181"/>
      <c r="T30" s="177"/>
      <c r="U30" s="153"/>
      <c r="V30" s="137"/>
    </row>
    <row r="31" spans="1:22" s="136" customFormat="1" ht="52.8" x14ac:dyDescent="0.3">
      <c r="B31" s="201"/>
      <c r="C31" s="201"/>
      <c r="D31" s="201"/>
      <c r="E31" s="201"/>
      <c r="F31" s="201"/>
      <c r="G31" s="201"/>
      <c r="H31" s="201"/>
      <c r="I31" s="201"/>
      <c r="J31" s="201"/>
      <c r="K31" s="201"/>
      <c r="L31" s="201"/>
      <c r="M31" s="139" t="s">
        <v>239</v>
      </c>
      <c r="N31" s="139" t="s">
        <v>233</v>
      </c>
      <c r="O31" s="139" t="s">
        <v>240</v>
      </c>
      <c r="P31" s="139">
        <v>2026</v>
      </c>
      <c r="Q31" s="139" t="s">
        <v>241</v>
      </c>
      <c r="R31" s="201"/>
      <c r="S31" s="181"/>
      <c r="T31" s="177"/>
      <c r="U31" s="153"/>
      <c r="V31" s="137"/>
    </row>
    <row r="32" spans="1:22" s="136" customFormat="1" ht="91.5" customHeight="1" x14ac:dyDescent="0.3">
      <c r="B32" s="201"/>
      <c r="C32" s="201"/>
      <c r="D32" s="201"/>
      <c r="E32" s="201"/>
      <c r="F32" s="201"/>
      <c r="G32" s="201"/>
      <c r="H32" s="201"/>
      <c r="I32" s="201"/>
      <c r="J32" s="201"/>
      <c r="K32" s="201"/>
      <c r="L32" s="201"/>
      <c r="M32" s="139" t="s">
        <v>242</v>
      </c>
      <c r="N32" s="139" t="s">
        <v>233</v>
      </c>
      <c r="O32" s="139" t="s">
        <v>243</v>
      </c>
      <c r="P32" s="139">
        <v>2026</v>
      </c>
      <c r="Q32" s="139" t="s">
        <v>244</v>
      </c>
      <c r="R32" s="201"/>
      <c r="S32" s="181"/>
      <c r="T32" s="177"/>
      <c r="U32" s="153"/>
      <c r="V32" s="137"/>
    </row>
    <row r="33" spans="1:22" s="136" customFormat="1" ht="52.8" x14ac:dyDescent="0.3">
      <c r="B33" s="202"/>
      <c r="C33" s="202"/>
      <c r="D33" s="202"/>
      <c r="E33" s="202"/>
      <c r="F33" s="202"/>
      <c r="G33" s="202"/>
      <c r="H33" s="202"/>
      <c r="I33" s="202"/>
      <c r="J33" s="202"/>
      <c r="K33" s="202"/>
      <c r="L33" s="202"/>
      <c r="M33" s="139" t="s">
        <v>245</v>
      </c>
      <c r="N33" s="139" t="s">
        <v>246</v>
      </c>
      <c r="O33" s="139" t="s">
        <v>36</v>
      </c>
      <c r="P33" s="139" t="s">
        <v>257</v>
      </c>
      <c r="Q33" s="139" t="s">
        <v>50</v>
      </c>
      <c r="R33" s="202"/>
      <c r="S33" s="181"/>
      <c r="T33" s="177"/>
      <c r="U33" s="153"/>
      <c r="V33" s="137"/>
    </row>
    <row r="34" spans="1:22" x14ac:dyDescent="0.3">
      <c r="A34" s="1"/>
      <c r="B34" s="75"/>
      <c r="C34" s="76"/>
      <c r="D34" s="75"/>
      <c r="E34" s="75"/>
      <c r="F34" s="75"/>
      <c r="G34" s="75"/>
      <c r="H34" s="76"/>
      <c r="I34" s="76"/>
      <c r="J34" s="76"/>
      <c r="K34" s="76"/>
      <c r="L34" s="76"/>
      <c r="M34" s="74"/>
      <c r="N34" s="74"/>
      <c r="O34" s="77"/>
      <c r="P34" s="77"/>
      <c r="Q34" s="77"/>
      <c r="R34" s="78"/>
      <c r="S34" s="79"/>
      <c r="T34" s="80"/>
      <c r="U34" s="81"/>
      <c r="V34" s="63"/>
    </row>
    <row r="35" spans="1:22" x14ac:dyDescent="0.3">
      <c r="A35" s="1"/>
      <c r="B35" s="75"/>
      <c r="C35" s="82"/>
      <c r="D35" s="75"/>
      <c r="E35" s="75"/>
      <c r="F35" s="75"/>
      <c r="G35" s="75"/>
      <c r="H35" s="82"/>
      <c r="I35" s="82"/>
      <c r="J35" s="82"/>
      <c r="K35" s="82"/>
      <c r="L35" s="82"/>
      <c r="M35" s="59"/>
      <c r="N35" s="59"/>
      <c r="O35" s="83"/>
      <c r="P35" s="83"/>
      <c r="Q35" s="83"/>
      <c r="R35" s="76"/>
      <c r="S35" s="84"/>
      <c r="T35" s="85"/>
      <c r="U35" s="86"/>
      <c r="V35" s="63"/>
    </row>
    <row r="36" spans="1:22" x14ac:dyDescent="0.3">
      <c r="A36" s="1"/>
      <c r="B36" s="75"/>
      <c r="C36" s="76"/>
      <c r="D36" s="75"/>
      <c r="E36" s="75"/>
      <c r="F36" s="75"/>
      <c r="G36" s="75"/>
      <c r="H36" s="76"/>
      <c r="I36" s="76"/>
      <c r="J36" s="76"/>
      <c r="K36" s="76"/>
      <c r="L36" s="76"/>
      <c r="M36" s="59"/>
      <c r="N36" s="59"/>
      <c r="O36" s="83"/>
      <c r="P36" s="83"/>
      <c r="Q36" s="83"/>
      <c r="R36" s="87"/>
      <c r="S36" s="88"/>
      <c r="T36" s="85"/>
      <c r="U36" s="86"/>
      <c r="V36" s="63"/>
    </row>
    <row r="37" spans="1:22" x14ac:dyDescent="0.3">
      <c r="A37" s="1"/>
      <c r="B37" s="75"/>
      <c r="C37" s="76"/>
      <c r="D37" s="75"/>
      <c r="E37" s="75"/>
      <c r="F37" s="75"/>
      <c r="G37" s="75"/>
      <c r="H37" s="76"/>
      <c r="I37" s="76"/>
      <c r="J37" s="76"/>
      <c r="K37" s="76"/>
      <c r="L37" s="76"/>
      <c r="M37" s="59"/>
      <c r="N37" s="59"/>
      <c r="O37" s="83"/>
      <c r="P37" s="83"/>
      <c r="Q37" s="83"/>
      <c r="R37" s="87"/>
      <c r="S37" s="89"/>
      <c r="T37" s="85"/>
      <c r="U37" s="86"/>
      <c r="V37" s="63"/>
    </row>
    <row r="38" spans="1:22" x14ac:dyDescent="0.3">
      <c r="A38" s="1"/>
      <c r="B38" s="75"/>
      <c r="C38" s="76"/>
      <c r="D38" s="75"/>
      <c r="E38" s="75"/>
      <c r="F38" s="75"/>
      <c r="G38" s="75"/>
      <c r="H38" s="76"/>
      <c r="I38" s="76"/>
      <c r="J38" s="76"/>
      <c r="K38" s="76"/>
      <c r="L38" s="76"/>
      <c r="M38" s="59"/>
      <c r="N38" s="59"/>
      <c r="O38" s="83"/>
      <c r="P38" s="83"/>
      <c r="Q38" s="83"/>
      <c r="R38" s="87"/>
      <c r="S38" s="84"/>
      <c r="T38" s="85"/>
      <c r="U38" s="86"/>
      <c r="V38" s="63"/>
    </row>
    <row r="39" spans="1:22" x14ac:dyDescent="0.3">
      <c r="A39" s="1"/>
      <c r="B39" s="75"/>
      <c r="C39" s="76"/>
      <c r="D39" s="75"/>
      <c r="E39" s="75"/>
      <c r="F39" s="75"/>
      <c r="G39" s="75"/>
      <c r="H39" s="76"/>
      <c r="I39" s="76"/>
      <c r="J39" s="76"/>
      <c r="K39" s="76"/>
      <c r="L39" s="76"/>
      <c r="M39" s="59"/>
      <c r="N39" s="59"/>
      <c r="O39" s="83"/>
      <c r="P39" s="83"/>
      <c r="Q39" s="83"/>
      <c r="R39" s="59"/>
      <c r="S39" s="90"/>
      <c r="T39" s="85"/>
      <c r="U39" s="91"/>
      <c r="V39" s="63"/>
    </row>
    <row r="40" spans="1:22" x14ac:dyDescent="0.3">
      <c r="A40" s="1"/>
      <c r="B40" s="59"/>
      <c r="C40" s="76"/>
      <c r="D40" s="59"/>
      <c r="E40" s="59"/>
      <c r="F40" s="59"/>
      <c r="G40" s="59"/>
      <c r="H40" s="76"/>
      <c r="I40" s="76"/>
      <c r="J40" s="76"/>
      <c r="K40" s="76"/>
      <c r="L40" s="76"/>
      <c r="M40" s="59"/>
      <c r="N40" s="59"/>
      <c r="O40" s="83"/>
      <c r="P40" s="83"/>
      <c r="Q40" s="83"/>
      <c r="R40" s="87"/>
      <c r="S40" s="92"/>
      <c r="T40" s="85"/>
      <c r="U40" s="91"/>
      <c r="V40" s="63"/>
    </row>
    <row r="41" spans="1:22" x14ac:dyDescent="0.3">
      <c r="A41" s="1"/>
      <c r="B41" s="75"/>
      <c r="C41" s="76"/>
      <c r="D41" s="75"/>
      <c r="E41" s="75"/>
      <c r="F41" s="75"/>
      <c r="G41" s="75"/>
      <c r="H41" s="76"/>
      <c r="I41" s="76"/>
      <c r="J41" s="76"/>
      <c r="K41" s="76"/>
      <c r="L41" s="76"/>
      <c r="M41" s="59"/>
      <c r="N41" s="59"/>
      <c r="O41" s="83"/>
      <c r="P41" s="83"/>
      <c r="Q41" s="83"/>
      <c r="R41" s="59"/>
      <c r="S41" s="89"/>
      <c r="T41" s="85"/>
      <c r="U41" s="91"/>
      <c r="V41" s="63"/>
    </row>
    <row r="42" spans="1:22" x14ac:dyDescent="0.3">
      <c r="A42" s="1"/>
      <c r="B42" s="75"/>
      <c r="C42" s="76"/>
      <c r="D42" s="75"/>
      <c r="E42" s="75"/>
      <c r="F42" s="75"/>
      <c r="G42" s="75"/>
      <c r="H42" s="76"/>
      <c r="I42" s="76"/>
      <c r="J42" s="76"/>
      <c r="K42" s="76"/>
      <c r="L42" s="76"/>
      <c r="M42" s="59"/>
      <c r="N42" s="59"/>
      <c r="O42" s="83"/>
      <c r="P42" s="83"/>
      <c r="Q42" s="83"/>
      <c r="R42" s="59"/>
      <c r="S42" s="89"/>
      <c r="T42" s="85"/>
      <c r="U42" s="91"/>
      <c r="V42" s="63"/>
    </row>
    <row r="43" spans="1:22" x14ac:dyDescent="0.3">
      <c r="A43" s="1"/>
      <c r="B43" s="75"/>
      <c r="C43" s="76"/>
      <c r="D43" s="75"/>
      <c r="E43" s="75"/>
      <c r="F43" s="75"/>
      <c r="G43" s="75"/>
      <c r="H43" s="76"/>
      <c r="I43" s="76"/>
      <c r="J43" s="76"/>
      <c r="K43" s="76"/>
      <c r="L43" s="76"/>
      <c r="M43" s="59"/>
      <c r="N43" s="59"/>
      <c r="O43" s="83"/>
      <c r="P43" s="83"/>
      <c r="Q43" s="83"/>
      <c r="R43" s="87"/>
      <c r="S43" s="93"/>
      <c r="T43" s="85"/>
      <c r="U43" s="91"/>
      <c r="V43" s="63"/>
    </row>
    <row r="44" spans="1:22" x14ac:dyDescent="0.3">
      <c r="A44" s="1"/>
      <c r="B44" s="75"/>
      <c r="C44" s="76"/>
      <c r="D44" s="75"/>
      <c r="E44" s="75"/>
      <c r="F44" s="75"/>
      <c r="G44" s="75"/>
      <c r="H44" s="76"/>
      <c r="I44" s="76"/>
      <c r="J44" s="76"/>
      <c r="K44" s="76"/>
      <c r="L44" s="76"/>
      <c r="M44" s="59"/>
      <c r="N44" s="59"/>
      <c r="O44" s="83"/>
      <c r="P44" s="83"/>
      <c r="Q44" s="83"/>
      <c r="R44" s="59"/>
      <c r="S44" s="93"/>
      <c r="T44" s="85"/>
      <c r="U44" s="91"/>
      <c r="V44" s="63"/>
    </row>
    <row r="45" spans="1:22" x14ac:dyDescent="0.3">
      <c r="A45" s="1"/>
      <c r="B45" s="1"/>
      <c r="C45" s="1"/>
      <c r="D45" s="1"/>
      <c r="E45" s="1"/>
      <c r="F45" s="1"/>
      <c r="G45" s="1"/>
      <c r="H45" s="1"/>
      <c r="I45" s="1"/>
      <c r="J45" s="1"/>
      <c r="K45" s="1"/>
      <c r="L45" s="1"/>
      <c r="M45" s="1"/>
      <c r="N45" s="1"/>
      <c r="O45" s="1"/>
      <c r="P45" s="1"/>
      <c r="Q45" s="1"/>
      <c r="R45" s="1"/>
      <c r="S45" s="1"/>
      <c r="T45" s="1"/>
      <c r="U45" s="1"/>
      <c r="V45" s="1"/>
    </row>
    <row r="46" spans="1:22" x14ac:dyDescent="0.3">
      <c r="B46" s="60"/>
      <c r="C46" s="30"/>
      <c r="D46" s="61"/>
      <c r="E46" s="60"/>
      <c r="F46" s="60"/>
      <c r="G46" s="60"/>
      <c r="H46" s="30"/>
      <c r="I46" s="30"/>
      <c r="J46" s="30"/>
      <c r="K46" s="30"/>
      <c r="L46" s="30"/>
      <c r="M46" s="30"/>
      <c r="N46" s="30"/>
      <c r="O46" s="30"/>
      <c r="P46" s="30"/>
      <c r="Q46" s="30"/>
      <c r="R46" s="62"/>
      <c r="S46" s="1"/>
      <c r="T46" s="6"/>
      <c r="U46" s="1"/>
    </row>
    <row r="47" spans="1:22" x14ac:dyDescent="0.3">
      <c r="B47" s="60"/>
      <c r="C47" s="30"/>
      <c r="D47" s="61"/>
      <c r="E47" s="60"/>
      <c r="F47" s="60"/>
      <c r="G47" s="60"/>
      <c r="H47" s="30"/>
      <c r="I47" s="30"/>
      <c r="J47" s="30"/>
      <c r="K47" s="30"/>
      <c r="L47" s="30"/>
      <c r="M47" s="30"/>
      <c r="N47" s="30"/>
      <c r="O47" s="30"/>
      <c r="P47" s="30"/>
      <c r="Q47" s="30"/>
      <c r="R47" s="62"/>
      <c r="S47" s="1"/>
      <c r="T47" s="6"/>
      <c r="U47" s="1"/>
    </row>
    <row r="48" spans="1:22" x14ac:dyDescent="0.3">
      <c r="B48" s="60"/>
      <c r="C48" s="30"/>
      <c r="D48" s="61"/>
      <c r="E48" s="60"/>
      <c r="F48" s="60"/>
      <c r="G48" s="60"/>
      <c r="H48" s="30"/>
      <c r="I48" s="30"/>
      <c r="J48" s="30"/>
      <c r="K48" s="30"/>
      <c r="L48" s="30"/>
      <c r="M48" s="30"/>
      <c r="N48" s="30"/>
      <c r="O48" s="30"/>
      <c r="P48" s="30"/>
      <c r="Q48" s="30"/>
      <c r="R48" s="62"/>
      <c r="S48" s="1"/>
      <c r="T48" s="6"/>
      <c r="U48" s="1"/>
    </row>
    <row r="49" spans="2:21" ht="66" customHeight="1" x14ac:dyDescent="0.3">
      <c r="B49" s="182" t="s">
        <v>78</v>
      </c>
      <c r="C49" s="182"/>
      <c r="D49" s="182"/>
      <c r="E49" s="182"/>
      <c r="F49" s="182"/>
      <c r="G49" s="182"/>
      <c r="H49" s="182"/>
      <c r="I49" s="182"/>
      <c r="J49" s="182"/>
      <c r="K49" s="182"/>
      <c r="L49" s="182"/>
      <c r="M49" s="182"/>
      <c r="N49" s="182"/>
      <c r="O49" s="182"/>
      <c r="P49" s="182"/>
      <c r="Q49" s="182"/>
      <c r="R49" s="182"/>
      <c r="S49" s="182"/>
      <c r="T49" s="182"/>
      <c r="U49" s="182"/>
    </row>
    <row r="50" spans="2:21" ht="41.25" customHeight="1" x14ac:dyDescent="0.3">
      <c r="B50" s="183" t="s">
        <v>79</v>
      </c>
      <c r="C50" s="183"/>
      <c r="D50" s="183"/>
      <c r="E50" s="183"/>
      <c r="F50" s="183"/>
      <c r="G50" s="183"/>
      <c r="H50" s="183"/>
      <c r="I50" s="183"/>
      <c r="J50" s="183"/>
      <c r="K50" s="183"/>
      <c r="L50" s="183"/>
      <c r="M50" s="183"/>
      <c r="N50" s="183"/>
      <c r="O50" s="183"/>
      <c r="P50" s="183"/>
      <c r="Q50" s="183"/>
      <c r="R50" s="183"/>
      <c r="S50" s="183"/>
      <c r="T50" s="183"/>
      <c r="U50" s="183"/>
    </row>
    <row r="51" spans="2:21" x14ac:dyDescent="0.3">
      <c r="B51" s="60"/>
      <c r="C51" s="30"/>
      <c r="D51" s="61"/>
      <c r="E51" s="60"/>
      <c r="F51" s="60"/>
      <c r="G51" s="60"/>
      <c r="H51" s="30"/>
      <c r="I51" s="30"/>
      <c r="J51" s="30"/>
      <c r="K51" s="30"/>
      <c r="L51" s="30"/>
      <c r="M51" s="30"/>
      <c r="N51" s="30"/>
      <c r="O51" s="30"/>
      <c r="P51" s="30"/>
      <c r="Q51" s="30"/>
      <c r="R51" s="62"/>
      <c r="S51" s="1"/>
      <c r="T51" s="6"/>
      <c r="U51" s="1"/>
    </row>
    <row r="52" spans="2:21" x14ac:dyDescent="0.3">
      <c r="B52" s="60"/>
      <c r="C52" s="30"/>
      <c r="D52" s="61"/>
      <c r="E52" s="60"/>
      <c r="F52" s="60"/>
      <c r="G52" s="60"/>
      <c r="H52" s="30"/>
      <c r="I52" s="30"/>
      <c r="J52" s="30"/>
      <c r="K52" s="30"/>
      <c r="L52" s="30"/>
      <c r="M52" s="30"/>
      <c r="N52" s="30"/>
      <c r="O52" s="30"/>
      <c r="P52" s="30"/>
      <c r="Q52" s="30"/>
      <c r="R52" s="62"/>
      <c r="S52" s="1"/>
      <c r="T52" s="6"/>
      <c r="U52" s="1"/>
    </row>
    <row r="53" spans="2:21" x14ac:dyDescent="0.3">
      <c r="B53" s="60"/>
      <c r="C53" s="30"/>
      <c r="D53" s="61"/>
      <c r="E53" s="60"/>
      <c r="F53" s="60"/>
      <c r="G53" s="60"/>
      <c r="H53" s="30"/>
      <c r="I53" s="30"/>
      <c r="J53" s="30"/>
      <c r="K53" s="30"/>
      <c r="L53" s="30"/>
      <c r="M53" s="30"/>
      <c r="N53" s="30"/>
      <c r="O53" s="30"/>
      <c r="P53" s="30"/>
      <c r="Q53" s="30"/>
      <c r="R53" s="62"/>
      <c r="S53" s="1"/>
      <c r="T53" s="6"/>
      <c r="U53" s="1"/>
    </row>
    <row r="63" spans="2:21" x14ac:dyDescent="0.3">
      <c r="C63" s="97"/>
    </row>
    <row r="64" spans="2:21" x14ac:dyDescent="0.3">
      <c r="C64" s="97"/>
      <c r="D64" s="149" t="s">
        <v>264</v>
      </c>
    </row>
    <row r="65" spans="3:4" x14ac:dyDescent="0.3">
      <c r="C65" s="97"/>
      <c r="D65" s="149" t="s">
        <v>265</v>
      </c>
    </row>
    <row r="66" spans="3:4" x14ac:dyDescent="0.3">
      <c r="C66" s="97"/>
      <c r="D66" s="149" t="s">
        <v>266</v>
      </c>
    </row>
    <row r="67" spans="3:4" x14ac:dyDescent="0.3">
      <c r="C67" s="97"/>
      <c r="D67" s="149" t="s">
        <v>267</v>
      </c>
    </row>
    <row r="68" spans="3:4" x14ac:dyDescent="0.3">
      <c r="C68" s="97"/>
      <c r="D68" s="149" t="s">
        <v>268</v>
      </c>
    </row>
  </sheetData>
  <sheetProtection algorithmName="SHA-512" hashValue="7lm5xZOzZLJb7qYNKBnU/kqgVrsYx1Jsp/AG7BJM9jeZc5nR7V7dWxwI0HP8j6o1GVRhz6DofDYuWjNhnlLGKQ==" saltValue="01+ZBZR7nRuQwADpum9Jbg==" spinCount="100000" sheet="1" formatCells="0" formatColumns="0" formatRows="0" insertColumns="0" insertRows="0" insertHyperlinks="0" deleteColumns="0" deleteRows="0" selectLockedCells="1" sort="0" autoFilter="0" pivotTables="0"/>
  <mergeCells count="86">
    <mergeCell ref="S12:S13"/>
    <mergeCell ref="T12:T13"/>
    <mergeCell ref="U12:U13"/>
    <mergeCell ref="N12:N13"/>
    <mergeCell ref="O12:O13"/>
    <mergeCell ref="P12:P13"/>
    <mergeCell ref="Q12:Q13"/>
    <mergeCell ref="R12:R13"/>
    <mergeCell ref="I12:I13"/>
    <mergeCell ref="J12:J13"/>
    <mergeCell ref="K12:K13"/>
    <mergeCell ref="L12:L13"/>
    <mergeCell ref="M12:M13"/>
    <mergeCell ref="B12:B13"/>
    <mergeCell ref="C12:C13"/>
    <mergeCell ref="F12:F13"/>
    <mergeCell ref="G12:G13"/>
    <mergeCell ref="H12:H13"/>
    <mergeCell ref="L29:L33"/>
    <mergeCell ref="R29:R33"/>
    <mergeCell ref="S29:S33"/>
    <mergeCell ref="T29:T33"/>
    <mergeCell ref="U29:U33"/>
    <mergeCell ref="G29:G33"/>
    <mergeCell ref="H29:H33"/>
    <mergeCell ref="I29:I33"/>
    <mergeCell ref="J29:J33"/>
    <mergeCell ref="K29:K33"/>
    <mergeCell ref="B29:B33"/>
    <mergeCell ref="C29:C33"/>
    <mergeCell ref="D29:D33"/>
    <mergeCell ref="E29:E33"/>
    <mergeCell ref="F29:F33"/>
    <mergeCell ref="S2:U2"/>
    <mergeCell ref="B2:C5"/>
    <mergeCell ref="D2:R2"/>
    <mergeCell ref="D3:R3"/>
    <mergeCell ref="D4:R5"/>
    <mergeCell ref="B49:U49"/>
    <mergeCell ref="B50:U50"/>
    <mergeCell ref="S3:U3"/>
    <mergeCell ref="S4:U4"/>
    <mergeCell ref="S5:U5"/>
    <mergeCell ref="B10:U11"/>
    <mergeCell ref="Q7:R8"/>
    <mergeCell ref="C14:C19"/>
    <mergeCell ref="D14:D19"/>
    <mergeCell ref="E14:E19"/>
    <mergeCell ref="G14:G19"/>
    <mergeCell ref="H14:H19"/>
    <mergeCell ref="I14:I19"/>
    <mergeCell ref="J14:J19"/>
    <mergeCell ref="K14:K19"/>
    <mergeCell ref="L14:L19"/>
    <mergeCell ref="T14:T19"/>
    <mergeCell ref="B14:B28"/>
    <mergeCell ref="R24:R28"/>
    <mergeCell ref="S24:S28"/>
    <mergeCell ref="T24:T28"/>
    <mergeCell ref="H24:H28"/>
    <mergeCell ref="G24:G28"/>
    <mergeCell ref="F14:F28"/>
    <mergeCell ref="E24:E28"/>
    <mergeCell ref="D24:D28"/>
    <mergeCell ref="C24:C28"/>
    <mergeCell ref="U24:U28"/>
    <mergeCell ref="L24:L28"/>
    <mergeCell ref="K24:K28"/>
    <mergeCell ref="J24:J28"/>
    <mergeCell ref="I24:I28"/>
    <mergeCell ref="U14:U19"/>
    <mergeCell ref="C20:C23"/>
    <mergeCell ref="G20:G23"/>
    <mergeCell ref="R20:R23"/>
    <mergeCell ref="L20:L23"/>
    <mergeCell ref="K20:K23"/>
    <mergeCell ref="J20:J23"/>
    <mergeCell ref="I20:I23"/>
    <mergeCell ref="H20:H23"/>
    <mergeCell ref="S20:S23"/>
    <mergeCell ref="T20:T23"/>
    <mergeCell ref="U20:U23"/>
    <mergeCell ref="E20:E23"/>
    <mergeCell ref="D20:D23"/>
    <mergeCell ref="R14:R19"/>
    <mergeCell ref="S14:S19"/>
  </mergeCells>
  <conditionalFormatting sqref="T14:T33">
    <cfRule type="containsText" dxfId="3" priority="2" operator="containsText" text="EXCELENTE">
      <formula>NOT(ISERROR(SEARCH("EXCELENTE",T14)))</formula>
    </cfRule>
    <cfRule type="containsText" dxfId="2" priority="3" operator="containsText" text="DEFICIENTE">
      <formula>NOT(ISERROR(SEARCH("DEFICIENTE",T14)))</formula>
    </cfRule>
    <cfRule type="containsText" dxfId="1" priority="4" operator="containsText" text="ACEPTABLE">
      <formula>NOT(ISERROR(SEARCH("ACEPTABLE",T14)))</formula>
    </cfRule>
    <cfRule type="containsText" dxfId="0" priority="5" operator="containsText" text="BUENO">
      <formula>NOT(ISERROR(SEARCH("BUENO",T14)))</formula>
    </cfRule>
  </conditionalFormatting>
  <dataValidations count="1">
    <dataValidation type="list" allowBlank="1" showInputMessage="1" showErrorMessage="1" error="Debe seleccionar un Sistema de Gestión" prompt="Seleccione el Sistema de Gestión que corresponda" sqref="D13:E13" xr:uid="{031E383A-26CD-46C0-8969-F8D96F06405A}">
      <formula1>$D$64:$D$68</formula1>
    </dataValidation>
  </dataValidations>
  <hyperlinks>
    <hyperlink ref="U14" location="'MBU-7'!A1" display="MBU-7" xr:uid="{00000000-0004-0000-0000-000000000000}"/>
    <hyperlink ref="U20" location="'MBU-8'!A1" display="MBU-8" xr:uid="{00000000-0004-0000-0000-000001000000}"/>
    <hyperlink ref="U24" location="'MBU-9'!A1" display="MBU-9" xr:uid="{00000000-0004-0000-0000-000002000000}"/>
    <hyperlink ref="U29:U33" location="'MBU-10'!A1" display="MBU-10" xr:uid="{6528F081-1331-41B5-859C-91009C4C839C}"/>
  </hyperlinks>
  <pageMargins left="0.70866141732283472" right="0.70866141732283472" top="0.74803149606299213" bottom="0.74803149606299213" header="0.31496062992125984" footer="0.31496062992125984"/>
  <pageSetup scale="1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Hoja2"/>
  <dimension ref="A1:C4"/>
  <sheetViews>
    <sheetView workbookViewId="0">
      <selection activeCell="C2" sqref="C2"/>
    </sheetView>
  </sheetViews>
  <sheetFormatPr baseColWidth="10" defaultColWidth="11.44140625" defaultRowHeight="14.4" x14ac:dyDescent="0.3"/>
  <cols>
    <col min="1" max="1" width="26.88671875" customWidth="1"/>
  </cols>
  <sheetData>
    <row r="1" spans="1:3" x14ac:dyDescent="0.3">
      <c r="A1" t="s">
        <v>212</v>
      </c>
      <c r="C1" t="s">
        <v>213</v>
      </c>
    </row>
    <row r="2" spans="1:3" x14ac:dyDescent="0.3">
      <c r="A2" t="s">
        <v>103</v>
      </c>
      <c r="C2" t="s">
        <v>214</v>
      </c>
    </row>
    <row r="3" spans="1:3" x14ac:dyDescent="0.3">
      <c r="A3" t="s">
        <v>168</v>
      </c>
    </row>
    <row r="4" spans="1:3" x14ac:dyDescent="0.3">
      <c r="A4" t="s">
        <v>105</v>
      </c>
    </row>
  </sheetData>
  <customSheetViews>
    <customSheetView guid="{E72066E1-2E2A-4698-9EFF-16A0125F33B6}" state="hidden">
      <selection activeCell="C2" sqref="C2"/>
      <pageMargins left="0" right="0" top="0" bottom="0" header="0" footer="0"/>
    </customSheetView>
    <customSheetView guid="{34CE63CC-8C1B-460F-A260-1A12A31AF742}" state="hidden">
      <selection activeCell="C2" sqref="C2"/>
      <pageMargins left="0" right="0" top="0" bottom="0" header="0" footer="0"/>
    </customSheetView>
  </customSheetViews>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45">
    <tabColor rgb="FFEDE394"/>
  </sheetPr>
  <dimension ref="A1:AB99"/>
  <sheetViews>
    <sheetView zoomScale="80" zoomScaleNormal="80" workbookViewId="0">
      <selection activeCell="M8" sqref="M8:O8"/>
    </sheetView>
  </sheetViews>
  <sheetFormatPr baseColWidth="10" defaultColWidth="11.44140625" defaultRowHeight="15" x14ac:dyDescent="0.25"/>
  <cols>
    <col min="1" max="1" width="4" style="18" customWidth="1"/>
    <col min="2" max="2" width="6.44140625" style="18" customWidth="1"/>
    <col min="3" max="3" width="25.109375" style="18" customWidth="1"/>
    <col min="4" max="4" width="15.109375" style="18" customWidth="1"/>
    <col min="5" max="5" width="12.5546875" style="18" customWidth="1"/>
    <col min="6" max="6" width="15.109375" style="18" customWidth="1"/>
    <col min="7" max="7" width="14" style="18" customWidth="1"/>
    <col min="8" max="8" width="11.44140625" style="18"/>
    <col min="9" max="9" width="12.88671875" style="18" customWidth="1"/>
    <col min="10" max="10" width="15.5546875" style="18" customWidth="1"/>
    <col min="11" max="11" width="14.44140625" style="18" customWidth="1"/>
    <col min="12" max="15" width="15.44140625" style="18" customWidth="1"/>
    <col min="16" max="16" width="6.44140625" style="18" customWidth="1"/>
    <col min="17" max="28" width="11.44140625" style="18"/>
    <col min="29" max="16384" width="11.44140625" style="16"/>
  </cols>
  <sheetData>
    <row r="1" spans="1:28" ht="10.5" customHeight="1" x14ac:dyDescent="0.25"/>
    <row r="2" spans="1:28" x14ac:dyDescent="0.25">
      <c r="B2" s="277" t="s">
        <v>80</v>
      </c>
      <c r="C2" s="277"/>
      <c r="D2" s="1"/>
      <c r="E2" s="1"/>
      <c r="F2" s="1"/>
      <c r="G2" s="1"/>
      <c r="H2" s="1"/>
      <c r="I2" s="1"/>
      <c r="J2" s="1"/>
      <c r="K2" s="1"/>
      <c r="L2" s="1"/>
      <c r="M2" s="1"/>
      <c r="N2" s="1"/>
      <c r="O2" s="1"/>
      <c r="P2" s="1"/>
    </row>
    <row r="3" spans="1:28" x14ac:dyDescent="0.25">
      <c r="B3" s="277"/>
      <c r="C3" s="277"/>
      <c r="D3" s="1"/>
      <c r="E3" s="1"/>
      <c r="F3" s="1"/>
      <c r="G3" s="1"/>
      <c r="H3" s="1"/>
      <c r="I3" s="1"/>
      <c r="J3" s="1"/>
      <c r="K3" s="1"/>
      <c r="L3" s="1"/>
      <c r="M3" s="1"/>
      <c r="N3" s="1"/>
      <c r="O3" s="1"/>
      <c r="P3" s="1"/>
    </row>
    <row r="4" spans="1:28" ht="15.75" customHeight="1" x14ac:dyDescent="0.25">
      <c r="B4" s="277"/>
      <c r="C4" s="277"/>
      <c r="D4" s="1"/>
      <c r="E4" s="1"/>
      <c r="F4" s="1"/>
      <c r="G4" s="1"/>
      <c r="H4" s="1"/>
      <c r="I4" s="1"/>
      <c r="J4" s="1"/>
      <c r="K4" s="1"/>
      <c r="L4" s="1"/>
      <c r="M4" s="1"/>
      <c r="N4" s="1"/>
      <c r="O4" s="1"/>
      <c r="P4" s="1"/>
    </row>
    <row r="5" spans="1:28" ht="15.75" customHeight="1" x14ac:dyDescent="0.25">
      <c r="B5" s="1"/>
      <c r="C5" s="278"/>
      <c r="D5" s="279"/>
      <c r="E5" s="284" t="s">
        <v>0</v>
      </c>
      <c r="F5" s="184"/>
      <c r="G5" s="184"/>
      <c r="H5" s="184"/>
      <c r="I5" s="184"/>
      <c r="J5" s="184"/>
      <c r="K5" s="184"/>
      <c r="L5" s="185"/>
      <c r="M5" s="285" t="s">
        <v>1</v>
      </c>
      <c r="N5" s="285"/>
      <c r="O5" s="285"/>
      <c r="P5" s="1"/>
    </row>
    <row r="6" spans="1:28" ht="15.75" customHeight="1" x14ac:dyDescent="0.25">
      <c r="B6" s="1"/>
      <c r="C6" s="280"/>
      <c r="D6" s="281"/>
      <c r="E6" s="284" t="s">
        <v>81</v>
      </c>
      <c r="F6" s="184"/>
      <c r="G6" s="184"/>
      <c r="H6" s="184"/>
      <c r="I6" s="184"/>
      <c r="J6" s="184"/>
      <c r="K6" s="184"/>
      <c r="L6" s="185"/>
      <c r="M6" s="285" t="s">
        <v>82</v>
      </c>
      <c r="N6" s="285"/>
      <c r="O6" s="285"/>
      <c r="P6" s="1"/>
    </row>
    <row r="7" spans="1:28" ht="15" customHeight="1" x14ac:dyDescent="0.25">
      <c r="B7" s="1"/>
      <c r="C7" s="280"/>
      <c r="D7" s="281"/>
      <c r="E7" s="286" t="s">
        <v>3</v>
      </c>
      <c r="F7" s="287"/>
      <c r="G7" s="287"/>
      <c r="H7" s="287"/>
      <c r="I7" s="287"/>
      <c r="J7" s="287"/>
      <c r="K7" s="287"/>
      <c r="L7" s="288"/>
      <c r="M7" s="285" t="s">
        <v>83</v>
      </c>
      <c r="N7" s="285"/>
      <c r="O7" s="285"/>
      <c r="P7" s="1"/>
    </row>
    <row r="8" spans="1:28" ht="15.75" customHeight="1" x14ac:dyDescent="0.25">
      <c r="B8" s="1"/>
      <c r="C8" s="282"/>
      <c r="D8" s="283"/>
      <c r="E8" s="289"/>
      <c r="F8" s="290"/>
      <c r="G8" s="290"/>
      <c r="H8" s="290"/>
      <c r="I8" s="290"/>
      <c r="J8" s="290"/>
      <c r="K8" s="290"/>
      <c r="L8" s="291"/>
      <c r="M8" s="285" t="s">
        <v>84</v>
      </c>
      <c r="N8" s="285"/>
      <c r="O8" s="285"/>
      <c r="P8" s="1"/>
    </row>
    <row r="9" spans="1:28" ht="15.75" customHeight="1" x14ac:dyDescent="0.25">
      <c r="B9" s="1"/>
      <c r="C9" s="6"/>
      <c r="D9" s="6"/>
      <c r="E9" s="17"/>
      <c r="F9" s="17"/>
      <c r="G9" s="17"/>
      <c r="H9" s="17"/>
      <c r="I9" s="17"/>
      <c r="J9" s="17"/>
      <c r="K9" s="17"/>
      <c r="L9" s="17"/>
      <c r="M9" s="30"/>
      <c r="N9" s="30"/>
      <c r="O9" s="30"/>
      <c r="P9" s="1"/>
    </row>
    <row r="10" spans="1:28" s="27" customFormat="1" ht="15.75" customHeight="1" x14ac:dyDescent="0.3">
      <c r="A10" s="26"/>
      <c r="B10" s="28"/>
      <c r="C10" s="274" t="s">
        <v>85</v>
      </c>
      <c r="D10" s="274"/>
      <c r="E10" s="274"/>
      <c r="F10" s="274"/>
      <c r="G10" s="274"/>
      <c r="H10" s="274"/>
      <c r="I10" s="274"/>
      <c r="J10" s="274"/>
      <c r="K10" s="274"/>
      <c r="L10" s="274"/>
      <c r="M10" s="274"/>
      <c r="N10" s="274"/>
      <c r="O10" s="274"/>
      <c r="P10" s="28"/>
      <c r="Q10" s="26"/>
      <c r="R10" s="26"/>
      <c r="S10" s="26"/>
      <c r="T10" s="26"/>
      <c r="U10" s="26"/>
      <c r="V10" s="26"/>
      <c r="W10" s="26"/>
      <c r="X10" s="26"/>
      <c r="Y10" s="26"/>
      <c r="Z10" s="26"/>
      <c r="AA10" s="26"/>
      <c r="AB10" s="26"/>
    </row>
    <row r="11" spans="1:28" s="27" customFormat="1" ht="15.75" customHeight="1" x14ac:dyDescent="0.3">
      <c r="A11" s="26"/>
      <c r="B11" s="28"/>
      <c r="C11" s="274"/>
      <c r="D11" s="274"/>
      <c r="E11" s="274"/>
      <c r="F11" s="274"/>
      <c r="G11" s="274"/>
      <c r="H11" s="274"/>
      <c r="I11" s="274"/>
      <c r="J11" s="274"/>
      <c r="K11" s="274"/>
      <c r="L11" s="274"/>
      <c r="M11" s="274"/>
      <c r="N11" s="274"/>
      <c r="O11" s="274"/>
      <c r="P11" s="28"/>
      <c r="Q11" s="26"/>
      <c r="R11" s="26"/>
      <c r="S11" s="26"/>
      <c r="T11" s="26"/>
      <c r="U11" s="26"/>
      <c r="V11" s="26"/>
      <c r="W11" s="26"/>
      <c r="X11" s="26"/>
      <c r="Y11" s="26"/>
      <c r="Z11" s="26"/>
      <c r="AA11" s="26"/>
      <c r="AB11" s="26"/>
    </row>
    <row r="12" spans="1:28" s="27" customFormat="1" ht="30" customHeight="1" x14ac:dyDescent="0.3">
      <c r="A12" s="26"/>
      <c r="B12" s="28"/>
      <c r="C12" s="275" t="s">
        <v>86</v>
      </c>
      <c r="D12" s="275"/>
      <c r="E12" s="276"/>
      <c r="F12" s="276"/>
      <c r="G12" s="276"/>
      <c r="H12" s="276"/>
      <c r="I12" s="275" t="s">
        <v>87</v>
      </c>
      <c r="J12" s="275"/>
      <c r="K12" s="276"/>
      <c r="L12" s="276"/>
      <c r="M12" s="276"/>
      <c r="N12" s="276"/>
      <c r="O12" s="276"/>
      <c r="P12" s="28"/>
      <c r="Q12" s="26"/>
      <c r="R12" s="26"/>
      <c r="S12" s="26"/>
      <c r="T12" s="26"/>
      <c r="U12" s="26"/>
      <c r="V12" s="26"/>
      <c r="W12" s="26"/>
      <c r="X12" s="26"/>
      <c r="Y12" s="26"/>
      <c r="Z12" s="26"/>
      <c r="AA12" s="26"/>
      <c r="AB12" s="26"/>
    </row>
    <row r="13" spans="1:28" s="27" customFormat="1" ht="15.6" x14ac:dyDescent="0.3">
      <c r="A13" s="26"/>
      <c r="B13" s="28"/>
      <c r="C13" s="269" t="s">
        <v>8</v>
      </c>
      <c r="D13" s="269"/>
      <c r="E13" s="292"/>
      <c r="F13" s="292"/>
      <c r="G13" s="292"/>
      <c r="H13" s="292"/>
      <c r="I13" s="292"/>
      <c r="J13" s="292"/>
      <c r="K13" s="292"/>
      <c r="L13" s="292"/>
      <c r="M13" s="292"/>
      <c r="N13" s="292"/>
      <c r="O13" s="292"/>
      <c r="P13" s="28"/>
      <c r="Q13" s="26"/>
      <c r="R13" s="26"/>
      <c r="S13" s="26"/>
      <c r="T13" s="26"/>
      <c r="U13" s="26"/>
      <c r="V13" s="26"/>
      <c r="W13" s="26"/>
      <c r="X13" s="26"/>
      <c r="Y13" s="26"/>
      <c r="Z13" s="26"/>
      <c r="AA13" s="26"/>
      <c r="AB13" s="26"/>
    </row>
    <row r="14" spans="1:28" s="27" customFormat="1" ht="15.75" customHeight="1" x14ac:dyDescent="0.3">
      <c r="A14" s="26"/>
      <c r="B14" s="28"/>
      <c r="C14" s="269" t="s">
        <v>88</v>
      </c>
      <c r="D14" s="269"/>
      <c r="E14" s="293"/>
      <c r="F14" s="293"/>
      <c r="G14" s="293"/>
      <c r="H14" s="293"/>
      <c r="I14" s="293"/>
      <c r="J14" s="293"/>
      <c r="K14" s="293"/>
      <c r="L14" s="293"/>
      <c r="M14" s="293"/>
      <c r="N14" s="293"/>
      <c r="O14" s="293"/>
      <c r="P14" s="28"/>
      <c r="Q14" s="26"/>
      <c r="R14" s="26"/>
      <c r="S14" s="26"/>
      <c r="T14" s="26"/>
      <c r="U14" s="26"/>
      <c r="V14" s="26"/>
      <c r="W14" s="26"/>
      <c r="X14" s="26"/>
      <c r="Y14" s="26"/>
      <c r="Z14" s="26"/>
      <c r="AA14" s="26"/>
      <c r="AB14" s="26"/>
    </row>
    <row r="15" spans="1:28" s="27" customFormat="1" ht="15.6" x14ac:dyDescent="0.3">
      <c r="A15" s="26"/>
      <c r="B15" s="28"/>
      <c r="C15" s="294"/>
      <c r="D15" s="294"/>
      <c r="E15" s="294"/>
      <c r="F15" s="294"/>
      <c r="G15" s="294"/>
      <c r="H15" s="294"/>
      <c r="I15" s="294"/>
      <c r="J15" s="294"/>
      <c r="K15" s="294"/>
      <c r="L15" s="294"/>
      <c r="M15" s="294"/>
      <c r="N15" s="294"/>
      <c r="O15" s="294"/>
      <c r="P15" s="28"/>
      <c r="Q15" s="26"/>
      <c r="R15" s="26"/>
      <c r="S15" s="26"/>
      <c r="T15" s="26"/>
      <c r="U15" s="26"/>
      <c r="V15" s="26"/>
      <c r="W15" s="26"/>
      <c r="X15" s="26"/>
      <c r="Y15" s="26"/>
      <c r="Z15" s="26"/>
      <c r="AA15" s="26"/>
      <c r="AB15" s="26"/>
    </row>
    <row r="16" spans="1:28" s="27" customFormat="1" ht="15.6" x14ac:dyDescent="0.3">
      <c r="A16" s="26"/>
      <c r="B16" s="28"/>
      <c r="C16" s="295" t="s">
        <v>89</v>
      </c>
      <c r="D16" s="295"/>
      <c r="E16" s="295"/>
      <c r="F16" s="295"/>
      <c r="G16" s="295"/>
      <c r="H16" s="295"/>
      <c r="I16" s="295"/>
      <c r="J16" s="295"/>
      <c r="K16" s="295"/>
      <c r="L16" s="295"/>
      <c r="M16" s="295"/>
      <c r="N16" s="295"/>
      <c r="O16" s="295"/>
      <c r="P16" s="28"/>
      <c r="Q16" s="26"/>
      <c r="R16" s="26"/>
      <c r="S16" s="26"/>
      <c r="T16" s="26"/>
      <c r="U16" s="26"/>
      <c r="V16" s="26"/>
      <c r="W16" s="26"/>
      <c r="X16" s="26"/>
      <c r="Y16" s="26"/>
      <c r="Z16" s="26"/>
      <c r="AA16" s="26"/>
      <c r="AB16" s="26"/>
    </row>
    <row r="17" spans="1:28" s="27" customFormat="1" ht="36" customHeight="1" x14ac:dyDescent="0.3">
      <c r="A17" s="26"/>
      <c r="B17" s="28"/>
      <c r="C17" s="269" t="s">
        <v>90</v>
      </c>
      <c r="D17" s="269"/>
      <c r="E17" s="299">
        <v>2</v>
      </c>
      <c r="F17" s="300"/>
      <c r="G17" s="301"/>
      <c r="H17" s="269" t="s">
        <v>14</v>
      </c>
      <c r="I17" s="269"/>
      <c r="J17" s="297"/>
      <c r="K17" s="298"/>
      <c r="L17" s="269" t="s">
        <v>91</v>
      </c>
      <c r="M17" s="269"/>
      <c r="N17" s="296"/>
      <c r="O17" s="296"/>
      <c r="P17" s="256"/>
      <c r="Q17" s="257"/>
      <c r="R17" s="258"/>
      <c r="S17" s="257"/>
      <c r="T17" s="257"/>
      <c r="U17" s="257"/>
      <c r="V17" s="257"/>
      <c r="W17" s="26"/>
      <c r="X17" s="26"/>
      <c r="Y17" s="26"/>
      <c r="Z17" s="26"/>
      <c r="AA17" s="26"/>
      <c r="AB17" s="26"/>
    </row>
    <row r="18" spans="1:28" s="27" customFormat="1" ht="15.75" customHeight="1" x14ac:dyDescent="0.3">
      <c r="A18" s="26"/>
      <c r="B18" s="28"/>
      <c r="C18" s="269" t="s">
        <v>92</v>
      </c>
      <c r="D18" s="269"/>
      <c r="E18" s="230"/>
      <c r="F18" s="259"/>
      <c r="G18" s="259"/>
      <c r="H18" s="259"/>
      <c r="I18" s="259"/>
      <c r="J18" s="259"/>
      <c r="K18" s="231"/>
      <c r="L18" s="261" t="s">
        <v>93</v>
      </c>
      <c r="M18" s="262"/>
      <c r="N18" s="265"/>
      <c r="O18" s="266"/>
      <c r="P18" s="256"/>
      <c r="Q18" s="257"/>
      <c r="R18" s="258"/>
      <c r="S18" s="257"/>
      <c r="T18" s="257"/>
      <c r="U18" s="257"/>
      <c r="V18" s="257"/>
      <c r="W18" s="26"/>
      <c r="X18" s="26"/>
      <c r="Y18" s="26"/>
      <c r="Z18" s="26"/>
      <c r="AA18" s="26"/>
      <c r="AB18" s="26"/>
    </row>
    <row r="19" spans="1:28" s="27" customFormat="1" ht="15.75" customHeight="1" x14ac:dyDescent="0.3">
      <c r="A19" s="26"/>
      <c r="B19" s="28"/>
      <c r="C19" s="269"/>
      <c r="D19" s="269"/>
      <c r="E19" s="234"/>
      <c r="F19" s="260"/>
      <c r="G19" s="260"/>
      <c r="H19" s="260"/>
      <c r="I19" s="260"/>
      <c r="J19" s="260"/>
      <c r="K19" s="235"/>
      <c r="L19" s="263"/>
      <c r="M19" s="264"/>
      <c r="N19" s="267"/>
      <c r="O19" s="268"/>
      <c r="P19" s="17"/>
      <c r="Q19" s="29"/>
      <c r="R19" s="217"/>
      <c r="S19" s="226"/>
      <c r="T19" s="226"/>
      <c r="U19" s="249"/>
      <c r="V19" s="226"/>
      <c r="W19" s="26"/>
      <c r="X19" s="26"/>
      <c r="Y19" s="26"/>
      <c r="Z19" s="26"/>
      <c r="AA19" s="26"/>
      <c r="AB19" s="26"/>
    </row>
    <row r="20" spans="1:28" s="27" customFormat="1" ht="15.75" customHeight="1" x14ac:dyDescent="0.3">
      <c r="A20" s="26"/>
      <c r="B20" s="28"/>
      <c r="C20" s="261" t="s">
        <v>94</v>
      </c>
      <c r="D20" s="262"/>
      <c r="E20" s="230"/>
      <c r="F20" s="259"/>
      <c r="G20" s="231"/>
      <c r="H20" s="239" t="s">
        <v>95</v>
      </c>
      <c r="I20" s="240"/>
      <c r="J20" s="230"/>
      <c r="K20" s="231"/>
      <c r="L20" s="236" t="s">
        <v>96</v>
      </c>
      <c r="M20" s="237"/>
      <c r="N20" s="237"/>
      <c r="O20" s="238"/>
      <c r="P20" s="17"/>
      <c r="Q20" s="29"/>
      <c r="R20" s="217"/>
      <c r="S20" s="226"/>
      <c r="T20" s="226"/>
      <c r="U20" s="249"/>
      <c r="V20" s="226"/>
      <c r="W20" s="26"/>
      <c r="X20" s="26"/>
      <c r="Y20" s="26"/>
      <c r="Z20" s="26"/>
      <c r="AA20" s="26"/>
      <c r="AB20" s="26"/>
    </row>
    <row r="21" spans="1:28" s="27" customFormat="1" ht="15.75" customHeight="1" x14ac:dyDescent="0.3">
      <c r="A21" s="26"/>
      <c r="B21" s="28"/>
      <c r="C21" s="270"/>
      <c r="D21" s="271"/>
      <c r="E21" s="232"/>
      <c r="F21" s="256"/>
      <c r="G21" s="233"/>
      <c r="H21" s="272"/>
      <c r="I21" s="273"/>
      <c r="J21" s="232"/>
      <c r="K21" s="233"/>
      <c r="L21" s="2" t="s">
        <v>97</v>
      </c>
      <c r="M21" s="2" t="s">
        <v>98</v>
      </c>
      <c r="N21" s="2" t="s">
        <v>99</v>
      </c>
      <c r="O21" s="2" t="s">
        <v>100</v>
      </c>
      <c r="P21" s="17"/>
      <c r="Q21" s="29"/>
      <c r="R21" s="217"/>
      <c r="S21" s="226"/>
      <c r="T21" s="226"/>
      <c r="U21" s="249"/>
      <c r="V21" s="226"/>
      <c r="W21" s="26"/>
      <c r="X21" s="26"/>
      <c r="Y21" s="26"/>
      <c r="Z21" s="26"/>
      <c r="AA21" s="26"/>
      <c r="AB21" s="26"/>
    </row>
    <row r="22" spans="1:28" s="27" customFormat="1" ht="15.75" customHeight="1" x14ac:dyDescent="0.3">
      <c r="A22" s="26"/>
      <c r="B22" s="28"/>
      <c r="C22" s="263"/>
      <c r="D22" s="264"/>
      <c r="E22" s="234"/>
      <c r="F22" s="260"/>
      <c r="G22" s="235"/>
      <c r="H22" s="241"/>
      <c r="I22" s="242"/>
      <c r="J22" s="234"/>
      <c r="K22" s="235"/>
      <c r="L22" s="34"/>
      <c r="M22" s="35"/>
      <c r="N22" s="36"/>
      <c r="O22" s="37"/>
      <c r="P22" s="17"/>
      <c r="Q22" s="29"/>
      <c r="R22" s="217"/>
      <c r="S22" s="226"/>
      <c r="T22" s="226"/>
      <c r="U22" s="249"/>
      <c r="V22" s="226"/>
      <c r="W22" s="26"/>
      <c r="X22" s="26"/>
      <c r="Y22" s="26"/>
      <c r="Z22" s="26"/>
      <c r="AA22" s="26"/>
      <c r="AB22" s="26"/>
    </row>
    <row r="23" spans="1:28" s="27" customFormat="1" ht="15.75" customHeight="1" x14ac:dyDescent="0.3">
      <c r="A23" s="26"/>
      <c r="B23" s="28"/>
      <c r="C23" s="269" t="s">
        <v>101</v>
      </c>
      <c r="D23" s="269"/>
      <c r="E23" s="243"/>
      <c r="F23" s="244"/>
      <c r="G23" s="245"/>
      <c r="H23" s="239" t="s">
        <v>102</v>
      </c>
      <c r="I23" s="240"/>
      <c r="J23" s="250" t="s">
        <v>103</v>
      </c>
      <c r="K23" s="250"/>
      <c r="L23" s="229" t="s">
        <v>104</v>
      </c>
      <c r="M23" s="229"/>
      <c r="N23" s="250" t="s">
        <v>105</v>
      </c>
      <c r="O23" s="250"/>
      <c r="P23" s="17"/>
      <c r="Q23" s="29"/>
      <c r="R23" s="217"/>
      <c r="S23" s="226"/>
      <c r="T23" s="226"/>
      <c r="U23" s="249"/>
      <c r="V23" s="226"/>
      <c r="W23" s="26"/>
      <c r="X23" s="26"/>
      <c r="Y23" s="26"/>
      <c r="Z23" s="26"/>
      <c r="AA23" s="26"/>
      <c r="AB23" s="26"/>
    </row>
    <row r="24" spans="1:28" s="27" customFormat="1" ht="15.75" customHeight="1" x14ac:dyDescent="0.3">
      <c r="A24" s="26"/>
      <c r="B24" s="28"/>
      <c r="C24" s="269"/>
      <c r="D24" s="269"/>
      <c r="E24" s="246"/>
      <c r="F24" s="247"/>
      <c r="G24" s="248"/>
      <c r="H24" s="241"/>
      <c r="I24" s="242"/>
      <c r="J24" s="250"/>
      <c r="K24" s="250"/>
      <c r="L24" s="229"/>
      <c r="M24" s="229"/>
      <c r="N24" s="250"/>
      <c r="O24" s="250"/>
      <c r="P24" s="17"/>
      <c r="Q24" s="29"/>
      <c r="R24" s="217"/>
      <c r="S24" s="226"/>
      <c r="T24" s="226"/>
      <c r="U24" s="249"/>
      <c r="V24" s="226"/>
      <c r="W24" s="26"/>
      <c r="X24" s="26"/>
      <c r="Y24" s="26"/>
      <c r="Z24" s="26"/>
      <c r="AA24" s="26"/>
      <c r="AB24" s="26"/>
    </row>
    <row r="25" spans="1:28" ht="15.75" customHeight="1" x14ac:dyDescent="0.25">
      <c r="B25" s="1"/>
      <c r="C25" s="7"/>
      <c r="D25" s="7"/>
      <c r="E25" s="31"/>
      <c r="F25" s="31"/>
      <c r="G25" s="7"/>
      <c r="H25" s="7"/>
      <c r="I25" s="7"/>
      <c r="J25" s="30"/>
      <c r="K25" s="30"/>
      <c r="L25" s="7"/>
      <c r="M25" s="7"/>
      <c r="N25" s="30"/>
      <c r="O25" s="30"/>
      <c r="P25" s="19"/>
      <c r="Q25" s="20"/>
      <c r="R25" s="217"/>
      <c r="S25" s="226"/>
      <c r="T25" s="226"/>
      <c r="U25" s="249"/>
      <c r="V25" s="226"/>
    </row>
    <row r="26" spans="1:28" x14ac:dyDescent="0.25">
      <c r="B26" s="1"/>
      <c r="C26" s="251" t="s">
        <v>106</v>
      </c>
      <c r="D26" s="252"/>
      <c r="E26" s="252"/>
      <c r="F26" s="252"/>
      <c r="G26" s="252"/>
      <c r="H26" s="252"/>
      <c r="I26" s="252"/>
      <c r="J26" s="252"/>
      <c r="K26" s="252"/>
      <c r="L26" s="252"/>
      <c r="M26" s="252"/>
      <c r="N26" s="252"/>
      <c r="O26" s="253"/>
      <c r="P26" s="19"/>
      <c r="Q26" s="20"/>
      <c r="R26" s="217"/>
      <c r="S26" s="226"/>
      <c r="T26" s="226"/>
      <c r="U26" s="249"/>
      <c r="V26" s="226"/>
    </row>
    <row r="27" spans="1:28" ht="15" customHeight="1" x14ac:dyDescent="0.25">
      <c r="B27" s="1"/>
      <c r="C27" s="195"/>
      <c r="D27" s="196"/>
      <c r="E27" s="196"/>
      <c r="F27" s="196"/>
      <c r="G27" s="196"/>
      <c r="H27" s="196"/>
      <c r="I27" s="196"/>
      <c r="J27" s="218" t="s">
        <v>107</v>
      </c>
      <c r="K27" s="218"/>
      <c r="L27" s="218"/>
      <c r="M27" s="218"/>
      <c r="N27" s="218"/>
      <c r="O27" s="219"/>
      <c r="P27" s="19"/>
      <c r="Q27" s="20"/>
      <c r="R27" s="217"/>
      <c r="S27" s="220"/>
      <c r="T27" s="220"/>
      <c r="U27" s="217"/>
      <c r="V27" s="226"/>
    </row>
    <row r="28" spans="1:28" ht="15" customHeight="1" x14ac:dyDescent="0.25">
      <c r="B28" s="1"/>
      <c r="C28" s="195"/>
      <c r="D28" s="196"/>
      <c r="E28" s="196"/>
      <c r="F28" s="196"/>
      <c r="G28" s="196"/>
      <c r="H28" s="196"/>
      <c r="I28" s="196"/>
      <c r="J28" s="227"/>
      <c r="K28" s="227"/>
      <c r="L28" s="227"/>
      <c r="M28" s="227"/>
      <c r="N28" s="227"/>
      <c r="O28" s="228"/>
      <c r="P28" s="19"/>
      <c r="Q28" s="20"/>
      <c r="R28" s="217"/>
      <c r="S28" s="220"/>
      <c r="T28" s="220"/>
      <c r="U28" s="217"/>
      <c r="V28" s="226"/>
    </row>
    <row r="29" spans="1:28" x14ac:dyDescent="0.25">
      <c r="B29" s="1"/>
      <c r="C29" s="195"/>
      <c r="D29" s="196"/>
      <c r="E29" s="196"/>
      <c r="F29" s="196"/>
      <c r="G29" s="196"/>
      <c r="H29" s="196"/>
      <c r="I29" s="196"/>
      <c r="J29" s="227"/>
      <c r="K29" s="227"/>
      <c r="L29" s="227"/>
      <c r="M29" s="227"/>
      <c r="N29" s="227"/>
      <c r="O29" s="228"/>
      <c r="P29" s="19"/>
      <c r="Q29" s="20"/>
    </row>
    <row r="30" spans="1:28" x14ac:dyDescent="0.25">
      <c r="B30" s="1"/>
      <c r="C30" s="195"/>
      <c r="D30" s="196"/>
      <c r="E30" s="196"/>
      <c r="F30" s="196"/>
      <c r="G30" s="196"/>
      <c r="H30" s="196"/>
      <c r="I30" s="196"/>
      <c r="J30" s="227"/>
      <c r="K30" s="227"/>
      <c r="L30" s="227"/>
      <c r="M30" s="227"/>
      <c r="N30" s="227"/>
      <c r="O30" s="228"/>
      <c r="P30" s="19"/>
      <c r="Q30" s="20"/>
    </row>
    <row r="31" spans="1:28" x14ac:dyDescent="0.25">
      <c r="B31" s="1"/>
      <c r="C31" s="195"/>
      <c r="D31" s="196"/>
      <c r="E31" s="196"/>
      <c r="F31" s="196"/>
      <c r="G31" s="196"/>
      <c r="H31" s="196"/>
      <c r="I31" s="196"/>
      <c r="J31" s="227"/>
      <c r="K31" s="227"/>
      <c r="L31" s="227"/>
      <c r="M31" s="227"/>
      <c r="N31" s="227"/>
      <c r="O31" s="228"/>
      <c r="P31" s="19"/>
      <c r="Q31" s="20"/>
    </row>
    <row r="32" spans="1:28" x14ac:dyDescent="0.25">
      <c r="B32" s="1"/>
      <c r="C32" s="195"/>
      <c r="D32" s="196"/>
      <c r="E32" s="196"/>
      <c r="F32" s="196"/>
      <c r="G32" s="196"/>
      <c r="H32" s="196"/>
      <c r="I32" s="196"/>
      <c r="J32" s="227"/>
      <c r="K32" s="227"/>
      <c r="L32" s="227"/>
      <c r="M32" s="227"/>
      <c r="N32" s="227"/>
      <c r="O32" s="228"/>
      <c r="P32" s="19"/>
      <c r="Q32" s="20"/>
    </row>
    <row r="33" spans="2:16" x14ac:dyDescent="0.25">
      <c r="B33" s="1"/>
      <c r="C33" s="195"/>
      <c r="D33" s="196"/>
      <c r="E33" s="196"/>
      <c r="F33" s="196"/>
      <c r="G33" s="196"/>
      <c r="H33" s="196"/>
      <c r="I33" s="196"/>
      <c r="J33" s="227"/>
      <c r="K33" s="227"/>
      <c r="L33" s="227"/>
      <c r="M33" s="227"/>
      <c r="N33" s="227"/>
      <c r="O33" s="228"/>
      <c r="P33" s="1"/>
    </row>
    <row r="34" spans="2:16" ht="15" customHeight="1" x14ac:dyDescent="0.25">
      <c r="B34" s="1"/>
      <c r="C34" s="195"/>
      <c r="D34" s="196"/>
      <c r="E34" s="196"/>
      <c r="F34" s="196"/>
      <c r="G34" s="196"/>
      <c r="H34" s="196"/>
      <c r="I34" s="196"/>
      <c r="J34" s="218" t="s">
        <v>108</v>
      </c>
      <c r="K34" s="218"/>
      <c r="L34" s="218"/>
      <c r="M34" s="218"/>
      <c r="N34" s="218"/>
      <c r="O34" s="219"/>
      <c r="P34" s="1"/>
    </row>
    <row r="35" spans="2:16" x14ac:dyDescent="0.25">
      <c r="B35" s="1"/>
      <c r="C35" s="195"/>
      <c r="D35" s="196"/>
      <c r="E35" s="196"/>
      <c r="F35" s="196"/>
      <c r="G35" s="196"/>
      <c r="H35" s="196"/>
      <c r="I35" s="196"/>
      <c r="J35" s="227"/>
      <c r="K35" s="227"/>
      <c r="L35" s="227"/>
      <c r="M35" s="227"/>
      <c r="N35" s="227"/>
      <c r="O35" s="228"/>
      <c r="P35" s="1"/>
    </row>
    <row r="36" spans="2:16" x14ac:dyDescent="0.25">
      <c r="B36" s="1"/>
      <c r="C36" s="195"/>
      <c r="D36" s="196"/>
      <c r="E36" s="196"/>
      <c r="F36" s="196"/>
      <c r="G36" s="196"/>
      <c r="H36" s="196"/>
      <c r="I36" s="196"/>
      <c r="J36" s="227"/>
      <c r="K36" s="227"/>
      <c r="L36" s="227"/>
      <c r="M36" s="227"/>
      <c r="N36" s="227"/>
      <c r="O36" s="228"/>
      <c r="P36" s="1"/>
    </row>
    <row r="37" spans="2:16" x14ac:dyDescent="0.25">
      <c r="B37" s="1"/>
      <c r="C37" s="195"/>
      <c r="D37" s="196"/>
      <c r="E37" s="196"/>
      <c r="F37" s="196"/>
      <c r="G37" s="196"/>
      <c r="H37" s="196"/>
      <c r="I37" s="196"/>
      <c r="J37" s="227"/>
      <c r="K37" s="227"/>
      <c r="L37" s="227"/>
      <c r="M37" s="227"/>
      <c r="N37" s="227"/>
      <c r="O37" s="228"/>
      <c r="P37" s="1"/>
    </row>
    <row r="38" spans="2:16" x14ac:dyDescent="0.25">
      <c r="B38" s="1"/>
      <c r="C38" s="195"/>
      <c r="D38" s="196"/>
      <c r="E38" s="196"/>
      <c r="F38" s="196"/>
      <c r="G38" s="196"/>
      <c r="H38" s="196"/>
      <c r="I38" s="196"/>
      <c r="J38" s="227"/>
      <c r="K38" s="227"/>
      <c r="L38" s="227"/>
      <c r="M38" s="227"/>
      <c r="N38" s="227"/>
      <c r="O38" s="228"/>
      <c r="P38" s="1"/>
    </row>
    <row r="39" spans="2:16" x14ac:dyDescent="0.25">
      <c r="B39" s="1"/>
      <c r="C39" s="195"/>
      <c r="D39" s="196"/>
      <c r="E39" s="196"/>
      <c r="F39" s="196"/>
      <c r="G39" s="196"/>
      <c r="H39" s="196"/>
      <c r="I39" s="196"/>
      <c r="J39" s="227"/>
      <c r="K39" s="227"/>
      <c r="L39" s="227"/>
      <c r="M39" s="227"/>
      <c r="N39" s="227"/>
      <c r="O39" s="228"/>
      <c r="P39" s="1"/>
    </row>
    <row r="40" spans="2:16" x14ac:dyDescent="0.25">
      <c r="B40" s="1"/>
      <c r="C40" s="195"/>
      <c r="D40" s="196"/>
      <c r="E40" s="196"/>
      <c r="F40" s="196"/>
      <c r="G40" s="196"/>
      <c r="H40" s="196"/>
      <c r="I40" s="196"/>
      <c r="J40" s="227"/>
      <c r="K40" s="227"/>
      <c r="L40" s="227"/>
      <c r="M40" s="227"/>
      <c r="N40" s="227"/>
      <c r="O40" s="228"/>
      <c r="P40" s="1"/>
    </row>
    <row r="41" spans="2:16" x14ac:dyDescent="0.25">
      <c r="B41" s="1"/>
      <c r="C41" s="195"/>
      <c r="D41" s="196"/>
      <c r="E41" s="196"/>
      <c r="F41" s="196"/>
      <c r="G41" s="196"/>
      <c r="H41" s="196"/>
      <c r="I41" s="196"/>
      <c r="J41" s="254" t="s">
        <v>109</v>
      </c>
      <c r="K41" s="254"/>
      <c r="L41" s="254"/>
      <c r="M41" s="254"/>
      <c r="N41" s="254"/>
      <c r="O41" s="255"/>
      <c r="P41" s="1"/>
    </row>
    <row r="42" spans="2:16" x14ac:dyDescent="0.25">
      <c r="B42" s="1"/>
      <c r="C42" s="195"/>
      <c r="D42" s="196"/>
      <c r="E42" s="196"/>
      <c r="F42" s="196"/>
      <c r="G42" s="196"/>
      <c r="H42" s="196"/>
      <c r="I42" s="196"/>
      <c r="J42" s="221">
        <f>E14</f>
        <v>0</v>
      </c>
      <c r="K42" s="221"/>
      <c r="L42" s="221"/>
      <c r="M42" s="221"/>
      <c r="N42" s="221"/>
      <c r="O42" s="222"/>
      <c r="P42" s="1"/>
    </row>
    <row r="43" spans="2:16" x14ac:dyDescent="0.25">
      <c r="B43" s="1"/>
      <c r="C43" s="197"/>
      <c r="D43" s="198"/>
      <c r="E43" s="198"/>
      <c r="F43" s="198"/>
      <c r="G43" s="198"/>
      <c r="H43" s="198"/>
      <c r="I43" s="198"/>
      <c r="J43" s="41"/>
      <c r="K43" s="41"/>
      <c r="L43" s="41"/>
      <c r="M43" s="41"/>
      <c r="N43" s="41"/>
      <c r="O43" s="42"/>
      <c r="P43" s="1"/>
    </row>
    <row r="44" spans="2:16" x14ac:dyDescent="0.25">
      <c r="B44" s="1"/>
      <c r="C44" s="31"/>
      <c r="D44" s="31"/>
      <c r="E44" s="31"/>
      <c r="F44" s="31"/>
      <c r="G44" s="31"/>
      <c r="H44" s="31"/>
      <c r="I44" s="31"/>
      <c r="J44" s="32"/>
      <c r="K44" s="32"/>
      <c r="L44" s="32"/>
      <c r="M44" s="32"/>
      <c r="N44" s="32"/>
      <c r="O44" s="32"/>
      <c r="P44" s="1"/>
    </row>
    <row r="45" spans="2:16" ht="15" customHeight="1" x14ac:dyDescent="0.25">
      <c r="B45" s="1"/>
      <c r="C45" s="225" t="s">
        <v>110</v>
      </c>
      <c r="D45" s="225"/>
      <c r="E45" s="225"/>
      <c r="F45" s="225"/>
      <c r="G45" s="225"/>
      <c r="H45" s="225"/>
      <c r="I45" s="225"/>
      <c r="J45" s="225"/>
      <c r="K45" s="225"/>
      <c r="L45" s="225"/>
      <c r="M45" s="225"/>
      <c r="N45" s="225"/>
      <c r="O45" s="225"/>
      <c r="P45" s="1"/>
    </row>
    <row r="46" spans="2:16" x14ac:dyDescent="0.25">
      <c r="B46" s="1"/>
      <c r="C46" s="38" t="s">
        <v>6</v>
      </c>
      <c r="D46" s="22" t="str">
        <f ca="1">IF(J23="MENSUAL","ENERO",IF(J23="TRIMESTRAL","MARZO",IF(J23="SEMESTRAL","JUNIO",IF(J23="ANUAL",YEAR(TODAY()),""))))</f>
        <v>MARZO</v>
      </c>
      <c r="E46" s="22" t="str">
        <f>IF(J23="MENSUAL","FEBRERO",IF(J23="TRIMESTRAL","JUNIO",IF(J23="SEMESTRAL","DICIEMBRE","")))</f>
        <v>JUNIO</v>
      </c>
      <c r="F46" s="22" t="str">
        <f>IF(J23="MENSUAL","MARZO",IF(J23="TRIMESTRAL","SEPTIEMBRE",""))</f>
        <v>SEPTIEMBRE</v>
      </c>
      <c r="G46" s="22" t="str">
        <f>IF(J23="MENSUAL","ABRIL",IF(J23="TRIMESTRAL","DICIEMBRE",""))</f>
        <v>DICIEMBRE</v>
      </c>
      <c r="H46" s="22" t="str">
        <f>IF(J23="MENSUAL","MAYO","")</f>
        <v/>
      </c>
      <c r="I46" s="22" t="str">
        <f>IF(J23="MENSUAL","JUNIO","")</f>
        <v/>
      </c>
      <c r="J46" s="22" t="str">
        <f>IF(J23="MENSUAL","JULIO","")</f>
        <v/>
      </c>
      <c r="K46" s="22" t="str">
        <f>IF(J23="MENSUAL","AGOSTO","")</f>
        <v/>
      </c>
      <c r="L46" s="22" t="str">
        <f>IF(J23="MENSUAL","SEPTIEMBRE","")</f>
        <v/>
      </c>
      <c r="M46" s="22" t="str">
        <f>IF(J23="MENSUAL","OCTUBRE","")</f>
        <v/>
      </c>
      <c r="N46" s="22" t="str">
        <f>IF(J23="MENSUAL","NOVIEMBRE","")</f>
        <v/>
      </c>
      <c r="O46" s="22" t="str">
        <f>IF(J23="MENSUAL","DICIEMBRE","")</f>
        <v/>
      </c>
      <c r="P46" s="1"/>
    </row>
    <row r="47" spans="2:16" x14ac:dyDescent="0.25">
      <c r="B47" s="1"/>
      <c r="C47" s="39">
        <f>G18</f>
        <v>0</v>
      </c>
      <c r="D47" s="22"/>
      <c r="E47" s="22"/>
      <c r="F47" s="22"/>
      <c r="G47" s="22"/>
      <c r="H47" s="22"/>
      <c r="I47" s="22"/>
      <c r="J47" s="22"/>
      <c r="K47" s="22"/>
      <c r="L47" s="22"/>
      <c r="M47" s="22"/>
      <c r="N47" s="22"/>
      <c r="O47" s="22"/>
      <c r="P47" s="1"/>
    </row>
    <row r="48" spans="2:16" x14ac:dyDescent="0.25">
      <c r="B48" s="1"/>
      <c r="C48" s="21">
        <f>G19</f>
        <v>0</v>
      </c>
      <c r="D48" s="23"/>
      <c r="E48" s="23"/>
      <c r="F48" s="23"/>
      <c r="G48" s="23"/>
      <c r="H48" s="23"/>
      <c r="I48" s="23"/>
      <c r="J48" s="23"/>
      <c r="K48" s="23"/>
      <c r="L48" s="23"/>
      <c r="M48" s="23"/>
      <c r="N48" s="23"/>
      <c r="O48" s="24"/>
      <c r="P48" s="1"/>
    </row>
    <row r="49" spans="2:16" x14ac:dyDescent="0.25">
      <c r="B49" s="1"/>
      <c r="C49" s="3" t="s">
        <v>111</v>
      </c>
      <c r="D49" s="25">
        <f>IFERROR(IF($E$17=1,D47/D48,IF($E$17=2,D47,"")),"")</f>
        <v>0</v>
      </c>
      <c r="E49" s="25">
        <f t="shared" ref="E49:O49" si="0">IFERROR(IF($E$17=1,E47/E48,IF($E$17=2,E47,"")),"")</f>
        <v>0</v>
      </c>
      <c r="F49" s="25">
        <f t="shared" si="0"/>
        <v>0</v>
      </c>
      <c r="G49" s="25">
        <f t="shared" si="0"/>
        <v>0</v>
      </c>
      <c r="H49" s="40">
        <f t="shared" si="0"/>
        <v>0</v>
      </c>
      <c r="I49" s="40">
        <f t="shared" si="0"/>
        <v>0</v>
      </c>
      <c r="J49" s="40">
        <f t="shared" si="0"/>
        <v>0</v>
      </c>
      <c r="K49" s="40">
        <f t="shared" si="0"/>
        <v>0</v>
      </c>
      <c r="L49" s="40">
        <f t="shared" si="0"/>
        <v>0</v>
      </c>
      <c r="M49" s="40">
        <f t="shared" si="0"/>
        <v>0</v>
      </c>
      <c r="N49" s="40">
        <f t="shared" si="0"/>
        <v>0</v>
      </c>
      <c r="O49" s="40">
        <f t="shared" si="0"/>
        <v>0</v>
      </c>
      <c r="P49" s="1"/>
    </row>
    <row r="50" spans="2:16" x14ac:dyDescent="0.25">
      <c r="B50" s="1"/>
      <c r="C50" s="4" t="s">
        <v>112</v>
      </c>
      <c r="D50" s="33">
        <f>IF(AND(N23="ANUAL",J23="MENSUAL"),N17/12,IF(AND(N23="ANUAL",J23="TRIMESTRAL"),N17/4,IF(AND(N23="ANUAL",J23="SEMESTRAL"),N17/2,IF(AND(N23="ANUAL",J23="ANUAL"),N17,IF(AND(N23="SEMESTRAL",J23="MENSUAL"),N17/6,IF(AND(N23="SEMESTRAL",J23="TRIMESTRAL"),N17/2,IF(AND(N23="SEMESTRAL",J23="SEMESTRAL"),N17,IF(AND(N23="SEMESTRAL",J23="ANUAL"),"REVISAR FRECUENCIAS",IF(AND(N23="TRIMESTRAL",J23="MENSUAL"),N17/3,IF(AND(N23="TRIMESTRAL",J23="TRIMESTRAL"),N17,IF(AND(N23="TRIMESTRAL",J23="SEMESTRAL"),"REVISAR FRECUENCIAS",IF(AND(N23="TRIMESTRAL",J23="ANUAL"),"REVISAR FRECUENCIAS",IF(AND(N23="MENSUAL",J23="MENSUAL"),N17,IF(AND(N23="MENSUAL",J23="TRIMESTRAL"),"REVISAR FRECUENCIAS",IF(AND(N23="MENSUAL",J23="SEMESTRAL"),"REVISAR FRECUENCIAS",IF(AND(N23="MENSUAL",J23="ANUAL"),"REVISAR FRECUENCIAS",""))))))))))))))))</f>
        <v>0</v>
      </c>
      <c r="E50" s="33">
        <f>IF(AND(N23="ANUAL",J23="MENSUAL"),N17/12+D50,IF(AND(N23="ANUAL",J23="TRIMESTRAL"),N17/4+D50,IF(AND(N23="ANUAL",J23="SEMESTRAL"),N17/2+D50,IF(AND(N23="SEMESTRAL",J23="MENSUAL"),N17/6+D50,IF(AND(N23="SEMESTRAL",J23="TRIMESTRAL"),N17/2+D50,IF(AND(N23="SEMESTRAL",J23="SEMESTRAL"),N17,IF(AND(N23="TRIMESTRAL",J23="MENSUAL"),N17/3+D50,IF(AND(N23="TRIMESTRAL",J23="TRIMESTRAL"),N17,IF(AND(N23="MENSUAL",J23="MENSUAL"),N17,"")))))))))</f>
        <v>0</v>
      </c>
      <c r="F50" s="33">
        <f>IF(AND(N23="ANUAL",J23="MENSUAL"),N17/12+E50,IF(AND(N23="ANUAL",J23="TRIMESTRAL"),N17/4+E50,IF(AND(N23="SEMESTRAL",J23="MENSUAL"),N17/6+E50,IF(AND(N23="SEMESTRAL",J23="TRIMESTRAL"),N17/2,IF(AND(N23="TRIMESTRAL",J23="MENSUAL"),N17/3+E50,IF(AND(N23="TRIMESTRAL",J23="TRIMESTRAL"),N17,IF(AND(N23="MENSUAL",J23="MENSUAL"),N17,"")))))))</f>
        <v>0</v>
      </c>
      <c r="G50" s="33">
        <f>IF(AND(N23="ANUAL",J23="MENSUAL"),N17/12+F50,IF(AND(N23="ANUAL",J23="TRIMESTRAL"),N17/4+F50,IF(AND(N23="SEMESTRAL",J23="MENSUAL"),N17/6+F50,IF(AND(N23="SEMESTRAL",J23="TRIMESTRAL"),N17/2+F50,IF(AND(N23="TRIMESTRAL",J23="MENSUAL"),N17/3,IF(AND(N23="TRIMESTRAL",J23="TRIMESTRAL"),N17,IF(AND(N23="MENSUAL",J23="MENSUAL"),N17,"")))))))</f>
        <v>0</v>
      </c>
      <c r="H50" s="33" t="str">
        <f>IF(AND($N$23="ANUAL",$J$23="MENSUAL"),$N$17/12+G50,IF(AND(N23="SEMESTRAL",J23="MENSUAL"),N17/6+G50,IF(AND(N23="TRIMESTRAL",J23="MENSUAL"),N17/3+G50,IF(AND(N23="MENSUAL",J23="MENSUAL"),N17,""))))</f>
        <v/>
      </c>
      <c r="I50" s="33" t="str">
        <f>IF(AND($N$23="ANUAL",$J$23="MENSUAL"),$N$17/12+H50,IF(AND(N23="SEMESTRAL",J23="MENSUAL"),N17/6+H50,IF(AND(N23="TRIMESTRAL",J23="MENSUAL"),N17/3+H50,IF(AND(N23="MENSUAL",J23="MENSUAL"),N17,""))))</f>
        <v/>
      </c>
      <c r="J50" s="33" t="str">
        <f>IF(AND($N$23="ANUAL",$J$23="MENSUAL"),$N$17/12+I50,IF(AND(N23="SEMESTRAL",J23="MENSUAL"),N17/6,IF(AND(N23="TRIMESTRAL",J23="MENSUAL"),N17/3,IF(AND(N23="MENSUAL",J23="MENSUAL"),N17,""))))</f>
        <v/>
      </c>
      <c r="K50" s="33" t="str">
        <f>IF(AND($N$23="ANUAL",$J$23="MENSUAL"),$N$17/12+J50,IF(AND(N23="SEMESTRAL",J23="MENSUAL"),N17/6+J50,IF(AND(N23="TRIMESTRAL",J23="MENSUAL"),N17/3+J50,IF(AND(N23="MENSUAL",J23="MENSUAL"),N17,""))))</f>
        <v/>
      </c>
      <c r="L50" s="33" t="str">
        <f>IF(AND($N$23="ANUAL",$J$23="MENSUAL"),$N$17/12+K50,IF(AND(N23="SEMESTRAL",J23="MENSUAL"),N17/6+K50,IF(AND(N23="TRIMESTRAL",J23="MENSUAL"),N17/3+K50,IF(AND(N23="MENSUAL",J23="MENSUAL"),N17,""))))</f>
        <v/>
      </c>
      <c r="M50" s="33" t="str">
        <f>IF(AND($N$23="ANUAL",$J$23="MENSUAL"),$N$17/12+L50,IF(AND(N23="SEMESTRAL",J23="MENSUAL"),N17/6+L50,IF(AND(N23="TRIMESTRAL",J23="MENSUAL"),N17/3,IF(AND(N23="MENSUAL",J23="MENSUAL"),N17,""))))</f>
        <v/>
      </c>
      <c r="N50" s="33" t="str">
        <f>IF(AND($N$23="ANUAL",$J$23="MENSUAL"),$N$17/12+M50,IF(AND(N23="SEMESTRAL",J23="MENSUAL"),N17/6+M50,IF(AND(N23="TRIMESTRAL",J23="MENSUAL"),N17/3+M50,IF(AND(N23="MENSUAL",J23="MENSUAL"),N17,""))))</f>
        <v/>
      </c>
      <c r="O50" s="33" t="str">
        <f>IF(AND($N$23="ANUAL",$J$23="MENSUAL"),$N$17/12+N50,IF(AND(N23="SEMESTRAL",J23="MENSUAL"),N17/6+N50,IF(AND(N23="TRIMESTRAL",J23="MENSUAL"),N17/3+N50,IF(AND(N23="MENSUAL",J23="MENSUAL"),N17,""))))</f>
        <v/>
      </c>
      <c r="P50" s="1"/>
    </row>
    <row r="51" spans="2:16" x14ac:dyDescent="0.25">
      <c r="B51" s="1"/>
      <c r="C51" s="43"/>
      <c r="D51" s="44"/>
      <c r="E51" s="44"/>
      <c r="F51" s="44"/>
      <c r="G51" s="44"/>
      <c r="H51" s="44"/>
      <c r="I51" s="44"/>
      <c r="J51" s="44"/>
      <c r="K51" s="44"/>
      <c r="L51" s="44"/>
      <c r="M51" s="44"/>
      <c r="N51" s="44"/>
      <c r="O51" s="44"/>
      <c r="P51" s="1"/>
    </row>
    <row r="52" spans="2:16" x14ac:dyDescent="0.25">
      <c r="B52" s="1"/>
      <c r="C52" s="223" t="s">
        <v>95</v>
      </c>
      <c r="D52" s="223"/>
      <c r="E52" s="223"/>
      <c r="F52" s="223"/>
      <c r="G52" s="223"/>
      <c r="H52" s="223"/>
      <c r="I52" s="223"/>
      <c r="J52" s="223"/>
      <c r="K52" s="223"/>
      <c r="L52" s="223"/>
      <c r="M52" s="223"/>
      <c r="N52" s="223"/>
      <c r="O52" s="223"/>
      <c r="P52" s="1"/>
    </row>
    <row r="53" spans="2:16" x14ac:dyDescent="0.25">
      <c r="B53" s="1"/>
      <c r="C53" s="224" t="s">
        <v>113</v>
      </c>
      <c r="D53" s="224"/>
      <c r="E53" s="224"/>
      <c r="F53" s="224"/>
      <c r="G53" s="224" t="s">
        <v>114</v>
      </c>
      <c r="H53" s="224"/>
      <c r="I53" s="224"/>
      <c r="J53" s="224"/>
      <c r="K53" s="224" t="s">
        <v>115</v>
      </c>
      <c r="L53" s="224"/>
      <c r="M53" s="224"/>
      <c r="N53" s="224"/>
      <c r="O53" s="224"/>
      <c r="P53" s="1"/>
    </row>
    <row r="54" spans="2:16" x14ac:dyDescent="0.25">
      <c r="B54" s="1"/>
      <c r="C54" s="215"/>
      <c r="D54" s="215"/>
      <c r="E54" s="215"/>
      <c r="F54" s="215"/>
      <c r="G54" s="215"/>
      <c r="H54" s="215"/>
      <c r="I54" s="215"/>
      <c r="J54" s="215"/>
      <c r="K54" s="215"/>
      <c r="L54" s="215"/>
      <c r="M54" s="215"/>
      <c r="N54" s="215"/>
      <c r="O54" s="215"/>
      <c r="P54" s="1"/>
    </row>
    <row r="55" spans="2:16" x14ac:dyDescent="0.25">
      <c r="B55" s="1"/>
      <c r="C55" s="215"/>
      <c r="D55" s="215"/>
      <c r="E55" s="215"/>
      <c r="F55" s="215"/>
      <c r="G55" s="215"/>
      <c r="H55" s="215"/>
      <c r="I55" s="215"/>
      <c r="J55" s="215"/>
      <c r="K55" s="215"/>
      <c r="L55" s="215"/>
      <c r="M55" s="215"/>
      <c r="N55" s="215"/>
      <c r="O55" s="215"/>
      <c r="P55" s="1"/>
    </row>
    <row r="56" spans="2:16" x14ac:dyDescent="0.25">
      <c r="B56" s="1"/>
      <c r="C56" s="215"/>
      <c r="D56" s="215"/>
      <c r="E56" s="215"/>
      <c r="F56" s="215"/>
      <c r="G56" s="215"/>
      <c r="H56" s="215"/>
      <c r="I56" s="215"/>
      <c r="J56" s="215"/>
      <c r="K56" s="215"/>
      <c r="L56" s="215"/>
      <c r="M56" s="215"/>
      <c r="N56" s="215"/>
      <c r="O56" s="215"/>
      <c r="P56" s="1"/>
    </row>
    <row r="57" spans="2:16" x14ac:dyDescent="0.25">
      <c r="B57" s="1"/>
      <c r="C57" s="215"/>
      <c r="D57" s="215"/>
      <c r="E57" s="215"/>
      <c r="F57" s="215"/>
      <c r="G57" s="215"/>
      <c r="H57" s="215"/>
      <c r="I57" s="215"/>
      <c r="J57" s="215"/>
      <c r="K57" s="215"/>
      <c r="L57" s="215"/>
      <c r="M57" s="215"/>
      <c r="N57" s="215"/>
      <c r="O57" s="215"/>
      <c r="P57" s="1"/>
    </row>
    <row r="58" spans="2:16" x14ac:dyDescent="0.25">
      <c r="B58" s="1"/>
      <c r="C58" s="215"/>
      <c r="D58" s="215"/>
      <c r="E58" s="215"/>
      <c r="F58" s="215"/>
      <c r="G58" s="215"/>
      <c r="H58" s="215"/>
      <c r="I58" s="215"/>
      <c r="J58" s="215"/>
      <c r="K58" s="215"/>
      <c r="L58" s="215"/>
      <c r="M58" s="215"/>
      <c r="N58" s="215"/>
      <c r="O58" s="215"/>
      <c r="P58" s="1"/>
    </row>
    <row r="59" spans="2:16" x14ac:dyDescent="0.25">
      <c r="B59" s="1"/>
      <c r="C59" s="215"/>
      <c r="D59" s="215"/>
      <c r="E59" s="215"/>
      <c r="F59" s="215"/>
      <c r="G59" s="215"/>
      <c r="H59" s="215"/>
      <c r="I59" s="215"/>
      <c r="J59" s="215"/>
      <c r="K59" s="215"/>
      <c r="L59" s="215"/>
      <c r="M59" s="215"/>
      <c r="N59" s="215"/>
      <c r="O59" s="215"/>
      <c r="P59" s="1"/>
    </row>
    <row r="60" spans="2:16" x14ac:dyDescent="0.25">
      <c r="B60" s="1"/>
      <c r="C60" s="216"/>
      <c r="D60" s="216"/>
      <c r="E60" s="216"/>
      <c r="F60" s="216"/>
      <c r="G60" s="216"/>
      <c r="H60" s="216"/>
      <c r="I60" s="216"/>
      <c r="J60" s="216"/>
      <c r="K60" s="216"/>
      <c r="L60" s="216"/>
      <c r="M60" s="216"/>
      <c r="N60" s="216"/>
      <c r="O60" s="216"/>
      <c r="P60" s="1"/>
    </row>
    <row r="61" spans="2:16" x14ac:dyDescent="0.25">
      <c r="B61" s="1"/>
      <c r="C61" s="43"/>
      <c r="D61" s="44"/>
      <c r="E61" s="44"/>
      <c r="F61" s="44"/>
      <c r="G61" s="44"/>
      <c r="H61" s="44"/>
      <c r="I61" s="44"/>
      <c r="J61" s="44"/>
      <c r="K61" s="44"/>
      <c r="L61" s="44"/>
      <c r="M61" s="44"/>
      <c r="N61" s="44"/>
      <c r="O61" s="44"/>
      <c r="P61" s="1"/>
    </row>
    <row r="62" spans="2:16" x14ac:dyDescent="0.25">
      <c r="B62" s="1"/>
      <c r="C62" s="43"/>
      <c r="D62" s="44"/>
      <c r="E62" s="44"/>
      <c r="F62" s="44"/>
      <c r="G62" s="44"/>
      <c r="H62" s="44"/>
      <c r="I62" s="44"/>
      <c r="J62" s="44"/>
      <c r="K62" s="44"/>
      <c r="L62" s="44"/>
      <c r="M62" s="44"/>
      <c r="N62" s="44"/>
      <c r="O62" s="44"/>
      <c r="P62" s="1"/>
    </row>
    <row r="63" spans="2:16" x14ac:dyDescent="0.25">
      <c r="B63" s="1"/>
      <c r="C63" s="43"/>
      <c r="D63" s="44"/>
      <c r="E63" s="44"/>
      <c r="F63" s="44"/>
      <c r="G63" s="44"/>
      <c r="H63" s="44"/>
      <c r="I63" s="44"/>
      <c r="J63" s="44"/>
      <c r="K63" s="44"/>
      <c r="L63" s="44"/>
      <c r="M63" s="44"/>
      <c r="N63" s="44"/>
      <c r="O63" s="44"/>
      <c r="P63" s="1"/>
    </row>
    <row r="64" spans="2:16" x14ac:dyDescent="0.25">
      <c r="B64" s="1"/>
      <c r="C64" s="1"/>
      <c r="D64" s="1"/>
      <c r="E64" s="1"/>
      <c r="F64" s="1"/>
      <c r="G64" s="1"/>
      <c r="H64" s="1"/>
      <c r="I64" s="1"/>
      <c r="J64" s="1"/>
      <c r="K64" s="1"/>
      <c r="L64" s="1"/>
      <c r="M64" s="1"/>
      <c r="N64" s="1"/>
      <c r="O64" s="1"/>
      <c r="P64" s="1"/>
    </row>
    <row r="65" spans="1:28" s="48" customFormat="1" x14ac:dyDescent="0.25">
      <c r="A65" s="47"/>
      <c r="B65" s="47"/>
      <c r="C65" s="47"/>
      <c r="D65" s="47"/>
      <c r="E65" s="47"/>
      <c r="F65" s="47"/>
      <c r="G65" s="47"/>
      <c r="H65" s="47"/>
      <c r="I65" s="47"/>
      <c r="J65" s="47"/>
      <c r="K65" s="47"/>
      <c r="L65" s="47"/>
      <c r="M65" s="47"/>
      <c r="N65" s="47"/>
      <c r="O65" s="47"/>
      <c r="P65" s="47"/>
      <c r="Q65" s="47"/>
      <c r="R65" s="47"/>
      <c r="S65" s="47"/>
      <c r="T65" s="47"/>
      <c r="U65" s="47"/>
      <c r="V65" s="47"/>
      <c r="W65" s="47"/>
      <c r="X65" s="47"/>
      <c r="Y65" s="47"/>
      <c r="Z65" s="47"/>
      <c r="AA65" s="47"/>
      <c r="AB65" s="47"/>
    </row>
    <row r="66" spans="1:28" s="48" customFormat="1" x14ac:dyDescent="0.25">
      <c r="A66" s="47"/>
      <c r="B66" s="47"/>
      <c r="C66" s="47"/>
      <c r="D66" s="47"/>
      <c r="E66" s="47"/>
      <c r="F66" s="47"/>
      <c r="G66" s="47"/>
      <c r="H66" s="47"/>
      <c r="I66" s="47"/>
      <c r="J66" s="47"/>
      <c r="K66" s="47"/>
      <c r="L66" s="47"/>
      <c r="M66" s="47"/>
      <c r="N66" s="47"/>
      <c r="O66" s="47"/>
      <c r="P66" s="47"/>
      <c r="Q66" s="47"/>
      <c r="R66" s="47"/>
      <c r="S66" s="47"/>
      <c r="T66" s="47"/>
      <c r="U66" s="47"/>
      <c r="V66" s="47"/>
      <c r="W66" s="47"/>
      <c r="X66" s="47"/>
      <c r="Y66" s="47"/>
      <c r="Z66" s="47"/>
      <c r="AA66" s="47"/>
      <c r="AB66" s="47"/>
    </row>
    <row r="67" spans="1:28" s="48" customFormat="1" x14ac:dyDescent="0.25">
      <c r="A67" s="47"/>
      <c r="B67" s="47"/>
      <c r="C67" s="47"/>
      <c r="D67" s="47"/>
      <c r="E67" s="47"/>
      <c r="F67" s="47"/>
      <c r="G67" s="47"/>
      <c r="H67" s="47"/>
      <c r="I67" s="47"/>
      <c r="J67" s="47"/>
      <c r="K67" s="47"/>
      <c r="L67" s="47"/>
      <c r="M67" s="47"/>
      <c r="N67" s="47"/>
      <c r="O67" s="47"/>
      <c r="P67" s="47"/>
      <c r="Q67" s="47"/>
      <c r="R67" s="47"/>
      <c r="S67" s="47"/>
      <c r="T67" s="47"/>
      <c r="U67" s="47"/>
      <c r="V67" s="47"/>
      <c r="W67" s="47"/>
      <c r="X67" s="47"/>
      <c r="Y67" s="47"/>
      <c r="Z67" s="47"/>
      <c r="AA67" s="47"/>
      <c r="AB67" s="47"/>
    </row>
    <row r="68" spans="1:28" s="48" customFormat="1" x14ac:dyDescent="0.25">
      <c r="A68" s="47"/>
      <c r="B68" s="47"/>
      <c r="C68" s="47"/>
      <c r="D68" s="47"/>
      <c r="E68" s="47"/>
      <c r="F68" s="47"/>
      <c r="G68" s="47"/>
      <c r="H68" s="47"/>
      <c r="I68" s="47"/>
      <c r="J68" s="47"/>
      <c r="K68" s="47"/>
      <c r="L68" s="47"/>
      <c r="M68" s="47"/>
      <c r="N68" s="47"/>
      <c r="O68" s="47"/>
      <c r="P68" s="47"/>
      <c r="Q68" s="47"/>
      <c r="R68" s="47"/>
      <c r="S68" s="47"/>
      <c r="T68" s="47"/>
      <c r="U68" s="47"/>
      <c r="V68" s="47"/>
      <c r="W68" s="47"/>
      <c r="X68" s="47"/>
      <c r="Y68" s="47"/>
      <c r="Z68" s="47"/>
      <c r="AA68" s="47"/>
      <c r="AB68" s="47"/>
    </row>
    <row r="69" spans="1:28" s="48" customFormat="1" x14ac:dyDescent="0.25">
      <c r="A69" s="47"/>
      <c r="B69" s="47"/>
      <c r="C69" s="47"/>
      <c r="D69" s="47"/>
      <c r="E69" s="47"/>
      <c r="F69" s="47"/>
      <c r="G69" s="47"/>
      <c r="H69" s="47"/>
      <c r="I69" s="47"/>
      <c r="J69" s="47"/>
      <c r="K69" s="47"/>
      <c r="L69" s="47"/>
      <c r="M69" s="47"/>
      <c r="N69" s="47"/>
      <c r="O69" s="47"/>
      <c r="P69" s="47"/>
      <c r="Q69" s="47"/>
      <c r="R69" s="47"/>
      <c r="S69" s="47"/>
      <c r="T69" s="47"/>
      <c r="U69" s="47"/>
      <c r="V69" s="47"/>
      <c r="W69" s="47"/>
      <c r="X69" s="47"/>
      <c r="Y69" s="47"/>
      <c r="Z69" s="47"/>
      <c r="AA69" s="47"/>
      <c r="AB69" s="47"/>
    </row>
    <row r="70" spans="1:28" s="48" customFormat="1" x14ac:dyDescent="0.25">
      <c r="A70" s="47"/>
      <c r="B70" s="47"/>
      <c r="C70" s="47"/>
      <c r="D70" s="47"/>
      <c r="E70" s="47"/>
      <c r="F70" s="47"/>
      <c r="G70" s="47"/>
      <c r="H70" s="47"/>
      <c r="I70" s="47"/>
      <c r="J70" s="47"/>
      <c r="K70" s="47"/>
      <c r="L70" s="47"/>
      <c r="M70" s="47"/>
      <c r="N70" s="47"/>
      <c r="O70" s="47"/>
      <c r="P70" s="47"/>
      <c r="Q70" s="47"/>
      <c r="R70" s="47"/>
      <c r="S70" s="47"/>
      <c r="T70" s="47"/>
      <c r="U70" s="47"/>
      <c r="V70" s="47"/>
      <c r="W70" s="47"/>
      <c r="X70" s="47"/>
      <c r="Y70" s="47"/>
      <c r="Z70" s="47"/>
      <c r="AA70" s="47"/>
      <c r="AB70" s="47"/>
    </row>
    <row r="71" spans="1:28" s="48" customFormat="1" x14ac:dyDescent="0.25">
      <c r="A71" s="47"/>
      <c r="B71" s="47"/>
      <c r="C71" s="47"/>
      <c r="D71" s="47"/>
      <c r="E71" s="47"/>
      <c r="F71" s="47"/>
      <c r="G71" s="47"/>
      <c r="H71" s="47"/>
      <c r="I71" s="47"/>
      <c r="J71" s="47"/>
      <c r="K71" s="47"/>
      <c r="L71" s="47"/>
      <c r="M71" s="47"/>
      <c r="N71" s="47"/>
      <c r="O71" s="47"/>
      <c r="P71" s="47"/>
      <c r="Q71" s="47"/>
      <c r="R71" s="47"/>
      <c r="S71" s="47"/>
      <c r="T71" s="47"/>
      <c r="U71" s="47"/>
      <c r="V71" s="47"/>
      <c r="W71" s="47"/>
      <c r="X71" s="47"/>
      <c r="Y71" s="47"/>
      <c r="Z71" s="47"/>
      <c r="AA71" s="47"/>
      <c r="AB71" s="47"/>
    </row>
    <row r="72" spans="1:28" s="48" customFormat="1" x14ac:dyDescent="0.25">
      <c r="A72" s="47"/>
      <c r="B72" s="47"/>
      <c r="C72" s="47"/>
      <c r="D72" s="47"/>
      <c r="E72" s="47"/>
      <c r="F72" s="47"/>
      <c r="G72" s="47"/>
      <c r="H72" s="47"/>
      <c r="I72" s="47"/>
      <c r="J72" s="47"/>
      <c r="K72" s="47"/>
      <c r="L72" s="47"/>
      <c r="M72" s="47"/>
      <c r="N72" s="47"/>
      <c r="O72" s="47"/>
      <c r="P72" s="47"/>
      <c r="Q72" s="47"/>
      <c r="R72" s="47"/>
      <c r="S72" s="47"/>
      <c r="T72" s="47"/>
      <c r="U72" s="47"/>
      <c r="V72" s="47"/>
      <c r="W72" s="47"/>
      <c r="X72" s="47"/>
      <c r="Y72" s="47"/>
      <c r="Z72" s="47"/>
      <c r="AA72" s="47"/>
      <c r="AB72" s="47"/>
    </row>
    <row r="73" spans="1:28" s="48" customFormat="1" x14ac:dyDescent="0.25">
      <c r="A73" s="47"/>
      <c r="B73" s="47"/>
      <c r="C73" s="47"/>
      <c r="D73" s="47"/>
      <c r="E73" s="47"/>
      <c r="F73" s="47"/>
      <c r="G73" s="52" t="s">
        <v>116</v>
      </c>
      <c r="H73" s="52"/>
      <c r="I73" s="52"/>
      <c r="J73" s="52" t="s">
        <v>28</v>
      </c>
      <c r="K73" s="47"/>
      <c r="L73" s="47"/>
      <c r="M73" s="47"/>
      <c r="N73" s="47"/>
      <c r="O73" s="47"/>
      <c r="P73" s="47"/>
      <c r="Q73" s="47"/>
      <c r="R73" s="47"/>
      <c r="S73" s="47"/>
      <c r="T73" s="47"/>
      <c r="U73" s="47"/>
      <c r="V73" s="47"/>
      <c r="W73" s="47"/>
      <c r="X73" s="47"/>
      <c r="Y73" s="47"/>
      <c r="Z73" s="47"/>
      <c r="AA73" s="47"/>
      <c r="AB73" s="47"/>
    </row>
    <row r="74" spans="1:28" s="48" customFormat="1" x14ac:dyDescent="0.25">
      <c r="A74" s="47"/>
      <c r="B74" s="47"/>
      <c r="C74" s="47"/>
      <c r="D74" s="47"/>
      <c r="E74" s="47"/>
      <c r="F74" s="47"/>
      <c r="G74" s="52" t="s">
        <v>117</v>
      </c>
      <c r="H74" s="52"/>
      <c r="I74" s="52"/>
      <c r="J74" s="52" t="s">
        <v>118</v>
      </c>
      <c r="K74" s="47"/>
      <c r="L74" s="47"/>
      <c r="M74" s="47"/>
      <c r="N74" s="47"/>
      <c r="O74" s="47"/>
      <c r="P74" s="47"/>
      <c r="Q74" s="47"/>
      <c r="R74" s="47"/>
      <c r="S74" s="47"/>
      <c r="T74" s="47"/>
      <c r="U74" s="47"/>
      <c r="V74" s="47"/>
      <c r="W74" s="47"/>
      <c r="X74" s="47"/>
      <c r="Y74" s="47"/>
      <c r="Z74" s="47"/>
      <c r="AA74" s="47"/>
      <c r="AB74" s="47"/>
    </row>
    <row r="75" spans="1:28" s="48" customFormat="1" x14ac:dyDescent="0.25">
      <c r="A75" s="47"/>
      <c r="B75" s="47"/>
      <c r="C75" s="47"/>
      <c r="D75" s="47"/>
      <c r="E75" s="47"/>
      <c r="F75" s="47"/>
      <c r="G75" s="52" t="s">
        <v>119</v>
      </c>
      <c r="H75" s="52"/>
      <c r="I75" s="52"/>
      <c r="J75" s="52" t="s">
        <v>65</v>
      </c>
      <c r="K75" s="47"/>
      <c r="L75" s="47"/>
      <c r="M75" s="47"/>
      <c r="N75" s="47"/>
      <c r="O75" s="47"/>
      <c r="P75" s="47"/>
      <c r="Q75" s="47"/>
      <c r="R75" s="47"/>
      <c r="S75" s="47"/>
      <c r="T75" s="47"/>
      <c r="U75" s="47"/>
      <c r="V75" s="47"/>
      <c r="W75" s="47"/>
      <c r="X75" s="47"/>
      <c r="Y75" s="47"/>
      <c r="Z75" s="47"/>
      <c r="AA75" s="47"/>
      <c r="AB75" s="47"/>
    </row>
    <row r="76" spans="1:28" s="48" customFormat="1" x14ac:dyDescent="0.25">
      <c r="A76" s="47"/>
      <c r="B76" s="47"/>
      <c r="C76" s="47"/>
      <c r="D76" s="47"/>
      <c r="E76" s="47"/>
      <c r="F76" s="47"/>
      <c r="G76" s="52" t="s">
        <v>120</v>
      </c>
      <c r="H76" s="52"/>
      <c r="I76" s="52"/>
      <c r="J76" s="52" t="s">
        <v>121</v>
      </c>
      <c r="K76" s="47"/>
      <c r="L76" s="47"/>
      <c r="M76" s="47"/>
      <c r="N76" s="47"/>
      <c r="O76" s="47"/>
      <c r="P76" s="47"/>
      <c r="Q76" s="47"/>
      <c r="R76" s="47"/>
      <c r="S76" s="47"/>
      <c r="T76" s="47"/>
      <c r="U76" s="47"/>
      <c r="V76" s="47"/>
      <c r="W76" s="47"/>
      <c r="X76" s="47"/>
      <c r="Y76" s="47"/>
      <c r="Z76" s="47"/>
      <c r="AA76" s="47"/>
      <c r="AB76" s="47"/>
    </row>
    <row r="77" spans="1:28" s="48" customFormat="1" x14ac:dyDescent="0.25">
      <c r="A77" s="47"/>
      <c r="B77" s="47"/>
      <c r="C77" s="47"/>
      <c r="D77" s="47"/>
      <c r="E77" s="47"/>
      <c r="F77" s="47"/>
      <c r="G77" s="52" t="s">
        <v>122</v>
      </c>
      <c r="H77" s="52"/>
      <c r="I77" s="52"/>
      <c r="J77" s="52" t="s">
        <v>123</v>
      </c>
      <c r="K77" s="47"/>
      <c r="L77" s="47"/>
      <c r="M77" s="47"/>
      <c r="N77" s="47"/>
      <c r="O77" s="47"/>
      <c r="P77" s="47"/>
      <c r="Q77" s="47"/>
      <c r="R77" s="47"/>
      <c r="S77" s="47"/>
      <c r="T77" s="47"/>
      <c r="U77" s="47"/>
      <c r="V77" s="47"/>
      <c r="W77" s="47"/>
      <c r="X77" s="47"/>
      <c r="Y77" s="47"/>
      <c r="Z77" s="47"/>
      <c r="AA77" s="47"/>
      <c r="AB77" s="47"/>
    </row>
    <row r="78" spans="1:28" s="48" customFormat="1" x14ac:dyDescent="0.25">
      <c r="A78" s="47"/>
      <c r="B78" s="47"/>
      <c r="C78" s="47"/>
      <c r="D78" s="47"/>
      <c r="E78" s="47"/>
      <c r="F78" s="47"/>
      <c r="G78" s="52" t="s">
        <v>124</v>
      </c>
      <c r="H78" s="52"/>
      <c r="I78" s="52"/>
      <c r="J78" s="52" t="s">
        <v>125</v>
      </c>
      <c r="K78" s="47"/>
      <c r="L78" s="47"/>
      <c r="M78" s="47"/>
      <c r="N78" s="47"/>
      <c r="O78" s="47"/>
      <c r="P78" s="47"/>
      <c r="Q78" s="47"/>
      <c r="R78" s="47"/>
      <c r="S78" s="47"/>
      <c r="T78" s="47"/>
      <c r="U78" s="47"/>
      <c r="V78" s="47"/>
      <c r="W78" s="47"/>
      <c r="X78" s="47"/>
      <c r="Y78" s="47"/>
      <c r="Z78" s="47"/>
      <c r="AA78" s="47"/>
      <c r="AB78" s="47"/>
    </row>
    <row r="79" spans="1:28" s="48" customFormat="1" x14ac:dyDescent="0.25">
      <c r="A79" s="47"/>
      <c r="B79" s="47"/>
      <c r="C79" s="47"/>
      <c r="D79" s="47"/>
      <c r="E79" s="47"/>
      <c r="F79" s="47"/>
      <c r="G79" s="52" t="s">
        <v>126</v>
      </c>
      <c r="H79" s="52"/>
      <c r="I79" s="52"/>
      <c r="J79" s="52" t="s">
        <v>127</v>
      </c>
      <c r="K79" s="47"/>
      <c r="L79" s="47"/>
      <c r="M79" s="47"/>
      <c r="N79" s="47"/>
      <c r="O79" s="47"/>
      <c r="P79" s="47"/>
      <c r="Q79" s="47"/>
      <c r="R79" s="47"/>
      <c r="S79" s="47"/>
      <c r="T79" s="47"/>
      <c r="U79" s="47"/>
      <c r="V79" s="47"/>
      <c r="W79" s="47"/>
      <c r="X79" s="47"/>
      <c r="Y79" s="47"/>
      <c r="Z79" s="47"/>
      <c r="AA79" s="47"/>
      <c r="AB79" s="47"/>
    </row>
    <row r="80" spans="1:28" s="48" customFormat="1" x14ac:dyDescent="0.25">
      <c r="A80" s="47"/>
      <c r="B80" s="47"/>
      <c r="C80" s="47"/>
      <c r="D80" s="47"/>
      <c r="E80" s="47"/>
      <c r="F80" s="47"/>
      <c r="G80" s="52" t="s">
        <v>128</v>
      </c>
      <c r="H80" s="52"/>
      <c r="I80" s="52"/>
      <c r="J80" s="52" t="s">
        <v>129</v>
      </c>
      <c r="K80" s="47"/>
      <c r="L80" s="47"/>
      <c r="M80" s="47"/>
      <c r="N80" s="47"/>
      <c r="O80" s="47"/>
      <c r="P80" s="47"/>
      <c r="Q80" s="47"/>
      <c r="R80" s="47"/>
      <c r="S80" s="47"/>
      <c r="T80" s="47"/>
      <c r="U80" s="47"/>
      <c r="V80" s="47"/>
      <c r="W80" s="47"/>
      <c r="X80" s="47"/>
      <c r="Y80" s="47"/>
      <c r="Z80" s="47"/>
      <c r="AA80" s="47"/>
      <c r="AB80" s="47"/>
    </row>
    <row r="81" spans="1:28" s="48" customFormat="1" x14ac:dyDescent="0.25">
      <c r="A81" s="47"/>
      <c r="B81" s="47"/>
      <c r="C81" s="47"/>
      <c r="D81" s="47"/>
      <c r="E81" s="47"/>
      <c r="F81" s="47"/>
      <c r="G81" s="52" t="s">
        <v>130</v>
      </c>
      <c r="H81" s="52"/>
      <c r="I81" s="52"/>
      <c r="J81" s="52" t="s">
        <v>131</v>
      </c>
      <c r="K81" s="47"/>
      <c r="L81" s="47"/>
      <c r="M81" s="47"/>
      <c r="N81" s="47"/>
      <c r="O81" s="47"/>
      <c r="P81" s="47"/>
      <c r="Q81" s="47"/>
      <c r="R81" s="47"/>
      <c r="S81" s="47"/>
      <c r="T81" s="47"/>
      <c r="U81" s="47"/>
      <c r="V81" s="47"/>
      <c r="W81" s="47"/>
      <c r="X81" s="47"/>
      <c r="Y81" s="47"/>
      <c r="Z81" s="47"/>
      <c r="AA81" s="47"/>
      <c r="AB81" s="47"/>
    </row>
    <row r="82" spans="1:28" s="48" customFormat="1" x14ac:dyDescent="0.25">
      <c r="A82" s="47"/>
      <c r="B82" s="47"/>
      <c r="C82" s="47"/>
      <c r="D82" s="47"/>
      <c r="E82" s="47"/>
      <c r="F82" s="47"/>
      <c r="G82" s="52" t="s">
        <v>132</v>
      </c>
      <c r="H82" s="52"/>
      <c r="I82" s="52"/>
      <c r="J82" s="52" t="s">
        <v>133</v>
      </c>
      <c r="K82" s="47"/>
      <c r="L82" s="47"/>
      <c r="M82" s="47"/>
      <c r="N82" s="47"/>
      <c r="O82" s="47"/>
      <c r="P82" s="47"/>
      <c r="Q82" s="47"/>
      <c r="R82" s="47"/>
      <c r="S82" s="47"/>
      <c r="T82" s="47"/>
      <c r="U82" s="47"/>
      <c r="V82" s="47"/>
      <c r="W82" s="47"/>
      <c r="X82" s="47"/>
      <c r="Y82" s="47"/>
      <c r="Z82" s="47"/>
      <c r="AA82" s="47"/>
      <c r="AB82" s="47"/>
    </row>
    <row r="83" spans="1:28" x14ac:dyDescent="0.25">
      <c r="G83" s="52" t="s">
        <v>134</v>
      </c>
      <c r="H83" s="52"/>
      <c r="I83" s="52"/>
      <c r="J83" s="52" t="s">
        <v>135</v>
      </c>
      <c r="K83" s="47"/>
      <c r="L83" s="47"/>
    </row>
    <row r="84" spans="1:28" x14ac:dyDescent="0.25">
      <c r="G84" s="52" t="s">
        <v>136</v>
      </c>
      <c r="H84" s="52"/>
      <c r="I84" s="52"/>
      <c r="J84" s="52" t="s">
        <v>137</v>
      </c>
      <c r="K84" s="47"/>
      <c r="L84" s="47"/>
    </row>
    <row r="85" spans="1:28" x14ac:dyDescent="0.25">
      <c r="G85" s="52" t="s">
        <v>138</v>
      </c>
      <c r="H85" s="52"/>
      <c r="I85" s="52"/>
      <c r="J85" s="52"/>
      <c r="K85" s="47"/>
      <c r="L85" s="47"/>
    </row>
    <row r="86" spans="1:28" x14ac:dyDescent="0.25">
      <c r="G86" s="52" t="s">
        <v>24</v>
      </c>
      <c r="H86" s="52"/>
      <c r="I86" s="52"/>
      <c r="J86" s="52"/>
      <c r="K86" s="47"/>
      <c r="L86" s="47"/>
    </row>
    <row r="87" spans="1:28" x14ac:dyDescent="0.25">
      <c r="G87" s="52" t="s">
        <v>139</v>
      </c>
      <c r="H87" s="52"/>
      <c r="I87" s="52"/>
      <c r="J87" s="52"/>
      <c r="K87" s="47"/>
      <c r="L87" s="47"/>
    </row>
    <row r="88" spans="1:28" x14ac:dyDescent="0.25">
      <c r="G88" s="52" t="s">
        <v>140</v>
      </c>
      <c r="H88" s="52"/>
      <c r="I88" s="52"/>
      <c r="J88" s="52"/>
      <c r="K88" s="47"/>
      <c r="L88" s="47"/>
    </row>
    <row r="89" spans="1:28" x14ac:dyDescent="0.25">
      <c r="G89" s="52" t="s">
        <v>141</v>
      </c>
      <c r="H89" s="52"/>
      <c r="I89" s="52"/>
      <c r="J89" s="52"/>
      <c r="K89" s="47"/>
      <c r="L89" s="47"/>
    </row>
    <row r="90" spans="1:28" x14ac:dyDescent="0.25">
      <c r="G90" s="52" t="s">
        <v>142</v>
      </c>
      <c r="H90" s="52"/>
      <c r="I90" s="52"/>
      <c r="J90" s="52"/>
      <c r="K90" s="47"/>
      <c r="L90" s="47"/>
    </row>
    <row r="91" spans="1:28" x14ac:dyDescent="0.25">
      <c r="G91" s="52" t="s">
        <v>143</v>
      </c>
      <c r="H91" s="52"/>
      <c r="I91" s="52"/>
      <c r="J91" s="52"/>
      <c r="K91" s="47"/>
      <c r="L91" s="47"/>
    </row>
    <row r="92" spans="1:28" x14ac:dyDescent="0.25">
      <c r="G92" s="52" t="s">
        <v>144</v>
      </c>
      <c r="H92" s="52"/>
      <c r="I92" s="52"/>
      <c r="J92" s="52"/>
      <c r="K92" s="47"/>
      <c r="L92" s="47"/>
    </row>
    <row r="93" spans="1:28" x14ac:dyDescent="0.25">
      <c r="G93" s="52" t="s">
        <v>145</v>
      </c>
      <c r="H93" s="52"/>
      <c r="I93" s="52"/>
      <c r="J93" s="52"/>
      <c r="K93" s="47"/>
      <c r="L93" s="47"/>
    </row>
    <row r="94" spans="1:28" x14ac:dyDescent="0.25">
      <c r="G94" s="52" t="s">
        <v>146</v>
      </c>
      <c r="H94" s="52"/>
      <c r="I94" s="52"/>
      <c r="J94" s="52"/>
      <c r="K94" s="47"/>
      <c r="L94" s="47"/>
    </row>
    <row r="95" spans="1:28" x14ac:dyDescent="0.25">
      <c r="G95" s="52" t="s">
        <v>147</v>
      </c>
      <c r="H95" s="52"/>
      <c r="I95" s="52"/>
      <c r="J95" s="52"/>
      <c r="K95" s="47"/>
      <c r="L95" s="47"/>
    </row>
    <row r="96" spans="1:28" x14ac:dyDescent="0.25">
      <c r="G96" s="52" t="s">
        <v>148</v>
      </c>
      <c r="H96" s="52"/>
      <c r="I96" s="52"/>
      <c r="J96" s="52"/>
      <c r="K96" s="47"/>
      <c r="L96" s="47"/>
    </row>
    <row r="97" spans="7:10" x14ac:dyDescent="0.25">
      <c r="G97" s="52" t="s">
        <v>149</v>
      </c>
      <c r="H97" s="52"/>
      <c r="I97" s="52"/>
      <c r="J97" s="52"/>
    </row>
    <row r="98" spans="7:10" x14ac:dyDescent="0.25">
      <c r="G98" s="52" t="s">
        <v>150</v>
      </c>
      <c r="H98" s="52"/>
      <c r="I98" s="52"/>
      <c r="J98" s="52"/>
    </row>
    <row r="99" spans="7:10" x14ac:dyDescent="0.25">
      <c r="G99" s="52" t="s">
        <v>151</v>
      </c>
      <c r="H99" s="52"/>
      <c r="I99" s="52"/>
      <c r="J99" s="52"/>
    </row>
  </sheetData>
  <customSheetViews>
    <customSheetView guid="{E72066E1-2E2A-4698-9EFF-16A0125F33B6}" scale="80">
      <selection activeCell="E18" sqref="E18:O19"/>
      <pageMargins left="0" right="0" top="0" bottom="0" header="0" footer="0"/>
      <pageSetup orientation="portrait" r:id="rId1"/>
    </customSheetView>
    <customSheetView guid="{34CE63CC-8C1B-460F-A260-1A12A31AF742}" scale="80">
      <selection activeCell="E18" sqref="E18:O19"/>
      <pageMargins left="0" right="0" top="0" bottom="0" header="0" footer="0"/>
      <pageSetup orientation="portrait" r:id="rId2"/>
    </customSheetView>
  </customSheetViews>
  <mergeCells count="87">
    <mergeCell ref="C16:O16"/>
    <mergeCell ref="C17:D17"/>
    <mergeCell ref="L17:M17"/>
    <mergeCell ref="N17:O17"/>
    <mergeCell ref="H17:I17"/>
    <mergeCell ref="J17:K17"/>
    <mergeCell ref="E17:G17"/>
    <mergeCell ref="C13:D13"/>
    <mergeCell ref="E13:O13"/>
    <mergeCell ref="C14:D14"/>
    <mergeCell ref="E14:O14"/>
    <mergeCell ref="C15:O15"/>
    <mergeCell ref="B2:C4"/>
    <mergeCell ref="C5:D8"/>
    <mergeCell ref="E5:L5"/>
    <mergeCell ref="M5:O5"/>
    <mergeCell ref="E6:L6"/>
    <mergeCell ref="M6:O6"/>
    <mergeCell ref="E7:L8"/>
    <mergeCell ref="M7:O7"/>
    <mergeCell ref="M8:O8"/>
    <mergeCell ref="C10:O11"/>
    <mergeCell ref="C12:D12"/>
    <mergeCell ref="E12:H12"/>
    <mergeCell ref="I12:J12"/>
    <mergeCell ref="K12:O12"/>
    <mergeCell ref="E18:K19"/>
    <mergeCell ref="L18:M19"/>
    <mergeCell ref="N18:O19"/>
    <mergeCell ref="C18:D19"/>
    <mergeCell ref="C23:D24"/>
    <mergeCell ref="J23:K24"/>
    <mergeCell ref="C20:D22"/>
    <mergeCell ref="H20:I22"/>
    <mergeCell ref="E20:G22"/>
    <mergeCell ref="P17:P18"/>
    <mergeCell ref="Q17:Q18"/>
    <mergeCell ref="R17:R18"/>
    <mergeCell ref="S17:V18"/>
    <mergeCell ref="V19:V26"/>
    <mergeCell ref="V27:V28"/>
    <mergeCell ref="J28:O33"/>
    <mergeCell ref="C27:I43"/>
    <mergeCell ref="L23:M24"/>
    <mergeCell ref="J20:K22"/>
    <mergeCell ref="L20:O20"/>
    <mergeCell ref="H23:I24"/>
    <mergeCell ref="E23:G24"/>
    <mergeCell ref="R19:R26"/>
    <mergeCell ref="S19:T26"/>
    <mergeCell ref="U19:U26"/>
    <mergeCell ref="N23:O24"/>
    <mergeCell ref="C26:O26"/>
    <mergeCell ref="J34:O34"/>
    <mergeCell ref="J35:O40"/>
    <mergeCell ref="J41:O41"/>
    <mergeCell ref="U27:U28"/>
    <mergeCell ref="J27:O27"/>
    <mergeCell ref="R27:R28"/>
    <mergeCell ref="S27:T28"/>
    <mergeCell ref="C54:F54"/>
    <mergeCell ref="G54:J54"/>
    <mergeCell ref="K54:O54"/>
    <mergeCell ref="J42:O42"/>
    <mergeCell ref="C52:O52"/>
    <mergeCell ref="C53:F53"/>
    <mergeCell ref="G53:J53"/>
    <mergeCell ref="K53:O53"/>
    <mergeCell ref="C45:O45"/>
    <mergeCell ref="C55:F55"/>
    <mergeCell ref="G55:J55"/>
    <mergeCell ref="K55:O55"/>
    <mergeCell ref="C56:F56"/>
    <mergeCell ref="G56:J56"/>
    <mergeCell ref="K56:O56"/>
    <mergeCell ref="C57:F57"/>
    <mergeCell ref="G57:J57"/>
    <mergeCell ref="K57:O57"/>
    <mergeCell ref="C60:F60"/>
    <mergeCell ref="G60:J60"/>
    <mergeCell ref="K60:O60"/>
    <mergeCell ref="C58:F58"/>
    <mergeCell ref="G58:J58"/>
    <mergeCell ref="K58:O58"/>
    <mergeCell ref="C59:F59"/>
    <mergeCell ref="G59:J59"/>
    <mergeCell ref="K59:O59"/>
  </mergeCells>
  <dataValidations count="5">
    <dataValidation type="list" allowBlank="1" showInputMessage="1" showErrorMessage="1" sqref="E20:G22" xr:uid="{00000000-0002-0000-0100-000000000000}">
      <formula1>$J$76:$J$77</formula1>
    </dataValidation>
    <dataValidation type="list" allowBlank="1" showInputMessage="1" showErrorMessage="1" sqref="J20:K22" xr:uid="{00000000-0002-0000-0100-000001000000}">
      <formula1>$J$78:$J$84</formula1>
    </dataValidation>
    <dataValidation type="list" allowBlank="1" showInputMessage="1" showErrorMessage="1" sqref="J17:K17" xr:uid="{00000000-0002-0000-0100-000002000000}">
      <formula1>$J$73:$J$75</formula1>
    </dataValidation>
    <dataValidation type="list" allowBlank="1" showInputMessage="1" showErrorMessage="1" sqref="E12:H12" xr:uid="{00000000-0002-0000-0100-000003000000}">
      <formula1>$G$73:$G$76</formula1>
    </dataValidation>
    <dataValidation type="list" allowBlank="1" showInputMessage="1" showErrorMessage="1" sqref="E13:O13" xr:uid="{00000000-0002-0000-0100-000004000000}">
      <formula1>$G$77:$G$99</formula1>
    </dataValidation>
  </dataValidations>
  <hyperlinks>
    <hyperlink ref="B2:C4" location="'MATRIZ DE INDICADORES'!A1" display="    REGRESAR" xr:uid="{00000000-0004-0000-0100-000000000000}"/>
  </hyperlinks>
  <pageMargins left="0.7" right="0.7" top="0.75" bottom="0.75" header="0.3" footer="0.3"/>
  <pageSetup orientation="portrait" r:id="rId3"/>
  <drawing r:id="rId4"/>
  <legacyDrawing r:id="rId5"/>
  <mc:AlternateContent xmlns:mc="http://schemas.openxmlformats.org/markup-compatibility/2006">
    <mc:Choice Requires="x14">
      <controls>
        <mc:AlternateContent xmlns:mc="http://schemas.openxmlformats.org/markup-compatibility/2006">
          <mc:Choice Requires="x14">
            <control shapeId="346119" r:id="rId6" name="Option Button 7">
              <controlPr defaultSize="0" autoFill="0" autoLine="0" autoPict="0" macro="[0]!PORCENTAJE">
                <anchor moveWithCells="1">
                  <from>
                    <xdr:col>5</xdr:col>
                    <xdr:colOff>30480</xdr:colOff>
                    <xdr:row>16</xdr:row>
                    <xdr:rowOff>144780</xdr:rowOff>
                  </from>
                  <to>
                    <xdr:col>5</xdr:col>
                    <xdr:colOff>906780</xdr:colOff>
                    <xdr:row>16</xdr:row>
                    <xdr:rowOff>335280</xdr:rowOff>
                  </to>
                </anchor>
              </controlPr>
            </control>
          </mc:Choice>
        </mc:AlternateContent>
        <mc:AlternateContent xmlns:mc="http://schemas.openxmlformats.org/markup-compatibility/2006">
          <mc:Choice Requires="x14">
            <control shapeId="346120" r:id="rId7" name="Option Button 8">
              <controlPr defaultSize="0" autoFill="0" autoLine="0" autoPict="0" macro="[0]!RELATIVO">
                <anchor moveWithCells="1">
                  <from>
                    <xdr:col>4</xdr:col>
                    <xdr:colOff>182880</xdr:colOff>
                    <xdr:row>16</xdr:row>
                    <xdr:rowOff>121920</xdr:rowOff>
                  </from>
                  <to>
                    <xdr:col>5</xdr:col>
                    <xdr:colOff>45720</xdr:colOff>
                    <xdr:row>16</xdr:row>
                    <xdr:rowOff>335280</xdr:rowOff>
                  </to>
                </anchor>
              </controlPr>
            </control>
          </mc:Choice>
        </mc:AlternateContent>
        <mc:AlternateContent xmlns:mc="http://schemas.openxmlformats.org/markup-compatibility/2006">
          <mc:Choice Requires="x14">
            <control shapeId="346121" r:id="rId8" name="Option Button 9">
              <controlPr defaultSize="0" autoFill="0" autoLine="0" autoPict="0" macro="[0]!RELATIVO">
                <anchor moveWithCells="1">
                  <from>
                    <xdr:col>5</xdr:col>
                    <xdr:colOff>906780</xdr:colOff>
                    <xdr:row>16</xdr:row>
                    <xdr:rowOff>121920</xdr:rowOff>
                  </from>
                  <to>
                    <xdr:col>7</xdr:col>
                    <xdr:colOff>106680</xdr:colOff>
                    <xdr:row>16</xdr:row>
                    <xdr:rowOff>335280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100-000005000000}">
          <x14:formula1>
            <xm:f>ITEM!$A$1:$A$4</xm:f>
          </x14:formula1>
          <xm:sqref>J23 N23</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83">
    <tabColor rgb="FFEDE394"/>
    <pageSetUpPr fitToPage="1"/>
  </sheetPr>
  <dimension ref="A1:AB98"/>
  <sheetViews>
    <sheetView zoomScale="80" zoomScaleNormal="80" workbookViewId="0">
      <selection activeCell="M8" sqref="M8:O8"/>
    </sheetView>
  </sheetViews>
  <sheetFormatPr baseColWidth="10" defaultColWidth="11.44140625" defaultRowHeight="15" x14ac:dyDescent="0.25"/>
  <cols>
    <col min="1" max="1" width="4" style="10" customWidth="1"/>
    <col min="2" max="2" width="6.5546875" style="10" customWidth="1"/>
    <col min="3" max="3" width="24.88671875" style="9" customWidth="1"/>
    <col min="4" max="4" width="15.109375" style="9" customWidth="1"/>
    <col min="5" max="5" width="12.5546875" style="9" customWidth="1"/>
    <col min="6" max="6" width="15.109375" style="9" customWidth="1"/>
    <col min="7" max="7" width="14" style="9" customWidth="1"/>
    <col min="8" max="8" width="11.44140625" style="9"/>
    <col min="9" max="9" width="12.88671875" style="9" customWidth="1"/>
    <col min="10" max="10" width="15.5546875" style="9" customWidth="1"/>
    <col min="11" max="11" width="14.44140625" style="9" customWidth="1"/>
    <col min="12" max="15" width="15.44140625" style="9" customWidth="1"/>
    <col min="16" max="16" width="6.5546875" style="10" customWidth="1"/>
    <col min="17" max="16384" width="11.44140625" style="10"/>
  </cols>
  <sheetData>
    <row r="1" spans="2:16" s="11" customFormat="1" ht="8.25" customHeight="1" x14ac:dyDescent="0.3">
      <c r="C1" s="12"/>
      <c r="D1" s="12"/>
      <c r="E1" s="12"/>
      <c r="F1" s="12"/>
      <c r="G1" s="12"/>
      <c r="H1" s="12"/>
      <c r="I1" s="12"/>
      <c r="J1" s="12"/>
      <c r="K1" s="12"/>
      <c r="L1" s="12"/>
      <c r="M1" s="12"/>
      <c r="N1" s="12"/>
      <c r="O1" s="12"/>
    </row>
    <row r="2" spans="2:16" s="11" customFormat="1" ht="15.75" customHeight="1" x14ac:dyDescent="0.3">
      <c r="B2" s="277" t="s">
        <v>80</v>
      </c>
      <c r="C2" s="277"/>
      <c r="D2" s="5"/>
      <c r="E2" s="5"/>
      <c r="F2" s="5"/>
      <c r="G2" s="5"/>
      <c r="H2" s="5"/>
      <c r="I2" s="5"/>
      <c r="J2" s="5"/>
      <c r="K2" s="5"/>
      <c r="L2" s="5"/>
      <c r="M2" s="5"/>
      <c r="N2" s="5"/>
      <c r="O2" s="5"/>
      <c r="P2" s="8"/>
    </row>
    <row r="3" spans="2:16" s="11" customFormat="1" ht="15.75" customHeight="1" x14ac:dyDescent="0.3">
      <c r="B3" s="277"/>
      <c r="C3" s="277"/>
      <c r="D3" s="5"/>
      <c r="E3" s="5"/>
      <c r="F3" s="5"/>
      <c r="G3" s="5"/>
      <c r="H3" s="5"/>
      <c r="I3" s="5"/>
      <c r="J3" s="5"/>
      <c r="K3" s="5"/>
      <c r="L3" s="5"/>
      <c r="M3" s="5"/>
      <c r="N3" s="5"/>
      <c r="O3" s="5"/>
      <c r="P3" s="8"/>
    </row>
    <row r="4" spans="2:16" s="11" customFormat="1" ht="15" customHeight="1" x14ac:dyDescent="0.3">
      <c r="B4" s="277"/>
      <c r="C4" s="277"/>
      <c r="D4" s="5"/>
      <c r="E4" s="5"/>
      <c r="F4" s="5"/>
      <c r="G4" s="5"/>
      <c r="H4" s="5"/>
      <c r="I4" s="5"/>
      <c r="J4" s="5"/>
      <c r="K4" s="5"/>
      <c r="L4" s="5"/>
      <c r="M4" s="5"/>
      <c r="N4" s="5"/>
      <c r="O4" s="5"/>
      <c r="P4" s="8"/>
    </row>
    <row r="5" spans="2:16" s="11" customFormat="1" ht="15.75" customHeight="1" x14ac:dyDescent="0.3">
      <c r="B5" s="8"/>
      <c r="C5" s="278"/>
      <c r="D5" s="279"/>
      <c r="E5" s="284" t="s">
        <v>0</v>
      </c>
      <c r="F5" s="184"/>
      <c r="G5" s="184"/>
      <c r="H5" s="184"/>
      <c r="I5" s="184"/>
      <c r="J5" s="184"/>
      <c r="K5" s="184"/>
      <c r="L5" s="185"/>
      <c r="M5" s="285" t="s">
        <v>1</v>
      </c>
      <c r="N5" s="285"/>
      <c r="O5" s="285"/>
      <c r="P5" s="8"/>
    </row>
    <row r="6" spans="2:16" s="11" customFormat="1" ht="15.75" customHeight="1" x14ac:dyDescent="0.3">
      <c r="B6" s="8"/>
      <c r="C6" s="280"/>
      <c r="D6" s="281"/>
      <c r="E6" s="284" t="s">
        <v>81</v>
      </c>
      <c r="F6" s="184"/>
      <c r="G6" s="184"/>
      <c r="H6" s="184"/>
      <c r="I6" s="184"/>
      <c r="J6" s="184"/>
      <c r="K6" s="184"/>
      <c r="L6" s="185"/>
      <c r="M6" s="285" t="s">
        <v>82</v>
      </c>
      <c r="N6" s="285"/>
      <c r="O6" s="285"/>
      <c r="P6" s="8"/>
    </row>
    <row r="7" spans="2:16" s="11" customFormat="1" ht="15.75" customHeight="1" x14ac:dyDescent="0.3">
      <c r="B7" s="8"/>
      <c r="C7" s="280"/>
      <c r="D7" s="281"/>
      <c r="E7" s="286" t="s">
        <v>3</v>
      </c>
      <c r="F7" s="287"/>
      <c r="G7" s="287"/>
      <c r="H7" s="287"/>
      <c r="I7" s="287"/>
      <c r="J7" s="287"/>
      <c r="K7" s="287"/>
      <c r="L7" s="288"/>
      <c r="M7" s="285" t="s">
        <v>83</v>
      </c>
      <c r="N7" s="285"/>
      <c r="O7" s="285"/>
      <c r="P7" s="8"/>
    </row>
    <row r="8" spans="2:16" s="11" customFormat="1" ht="15.75" customHeight="1" x14ac:dyDescent="0.3">
      <c r="B8" s="8"/>
      <c r="C8" s="282"/>
      <c r="D8" s="283"/>
      <c r="E8" s="289"/>
      <c r="F8" s="290"/>
      <c r="G8" s="290"/>
      <c r="H8" s="290"/>
      <c r="I8" s="290"/>
      <c r="J8" s="290"/>
      <c r="K8" s="290"/>
      <c r="L8" s="291"/>
      <c r="M8" s="285" t="s">
        <v>84</v>
      </c>
      <c r="N8" s="285"/>
      <c r="O8" s="285"/>
      <c r="P8" s="8"/>
    </row>
    <row r="9" spans="2:16" s="11" customFormat="1" ht="15.75" customHeight="1" x14ac:dyDescent="0.3">
      <c r="B9" s="8"/>
      <c r="C9" s="303"/>
      <c r="D9" s="303"/>
      <c r="E9" s="303"/>
      <c r="F9" s="303"/>
      <c r="G9" s="303"/>
      <c r="H9" s="303"/>
      <c r="I9" s="303"/>
      <c r="J9" s="303"/>
      <c r="K9" s="303"/>
      <c r="L9" s="303"/>
      <c r="M9" s="303"/>
      <c r="N9" s="303"/>
      <c r="O9" s="303"/>
      <c r="P9" s="8"/>
    </row>
    <row r="10" spans="2:16" s="11" customFormat="1" ht="15.75" customHeight="1" x14ac:dyDescent="0.3">
      <c r="B10" s="8"/>
      <c r="C10" s="274" t="s">
        <v>85</v>
      </c>
      <c r="D10" s="274"/>
      <c r="E10" s="274"/>
      <c r="F10" s="274"/>
      <c r="G10" s="274"/>
      <c r="H10" s="274"/>
      <c r="I10" s="274"/>
      <c r="J10" s="274"/>
      <c r="K10" s="274"/>
      <c r="L10" s="274"/>
      <c r="M10" s="274"/>
      <c r="N10" s="274"/>
      <c r="O10" s="274"/>
      <c r="P10" s="8"/>
    </row>
    <row r="11" spans="2:16" s="11" customFormat="1" ht="15" customHeight="1" x14ac:dyDescent="0.3">
      <c r="B11" s="8"/>
      <c r="C11" s="274"/>
      <c r="D11" s="274"/>
      <c r="E11" s="274"/>
      <c r="F11" s="274"/>
      <c r="G11" s="274"/>
      <c r="H11" s="274"/>
      <c r="I11" s="274"/>
      <c r="J11" s="274"/>
      <c r="K11" s="274"/>
      <c r="L11" s="274"/>
      <c r="M11" s="274"/>
      <c r="N11" s="274"/>
      <c r="O11" s="274"/>
      <c r="P11" s="8"/>
    </row>
    <row r="12" spans="2:16" s="11" customFormat="1" ht="30" customHeight="1" x14ac:dyDescent="0.3">
      <c r="B12" s="8"/>
      <c r="C12" s="229" t="s">
        <v>86</v>
      </c>
      <c r="D12" s="229"/>
      <c r="E12" s="304"/>
      <c r="F12" s="304"/>
      <c r="G12" s="304"/>
      <c r="H12" s="304"/>
      <c r="I12" s="229" t="s">
        <v>87</v>
      </c>
      <c r="J12" s="229"/>
      <c r="K12" s="305"/>
      <c r="L12" s="305"/>
      <c r="M12" s="305"/>
      <c r="N12" s="305"/>
      <c r="O12" s="305"/>
      <c r="P12" s="8"/>
    </row>
    <row r="13" spans="2:16" s="11" customFormat="1" x14ac:dyDescent="0.3">
      <c r="B13" s="8"/>
      <c r="C13" s="269" t="s">
        <v>8</v>
      </c>
      <c r="D13" s="269"/>
      <c r="E13" s="293"/>
      <c r="F13" s="306"/>
      <c r="G13" s="306"/>
      <c r="H13" s="306"/>
      <c r="I13" s="306"/>
      <c r="J13" s="306"/>
      <c r="K13" s="306"/>
      <c r="L13" s="306"/>
      <c r="M13" s="306"/>
      <c r="N13" s="306"/>
      <c r="O13" s="306"/>
      <c r="P13" s="8"/>
    </row>
    <row r="14" spans="2:16" s="11" customFormat="1" x14ac:dyDescent="0.3">
      <c r="B14" s="8"/>
      <c r="C14" s="269" t="s">
        <v>88</v>
      </c>
      <c r="D14" s="269"/>
      <c r="E14" s="293"/>
      <c r="F14" s="293"/>
      <c r="G14" s="293"/>
      <c r="H14" s="293"/>
      <c r="I14" s="293"/>
      <c r="J14" s="293"/>
      <c r="K14" s="293"/>
      <c r="L14" s="293"/>
      <c r="M14" s="293"/>
      <c r="N14" s="293"/>
      <c r="O14" s="293"/>
      <c r="P14" s="8"/>
    </row>
    <row r="15" spans="2:16" s="11" customFormat="1" x14ac:dyDescent="0.3">
      <c r="B15" s="8"/>
      <c r="C15" s="318"/>
      <c r="D15" s="319"/>
      <c r="E15" s="319"/>
      <c r="F15" s="319"/>
      <c r="G15" s="319"/>
      <c r="H15" s="319"/>
      <c r="I15" s="319"/>
      <c r="J15" s="319"/>
      <c r="K15" s="319"/>
      <c r="L15" s="319"/>
      <c r="M15" s="319"/>
      <c r="N15" s="319"/>
      <c r="O15" s="320"/>
      <c r="P15" s="8"/>
    </row>
    <row r="16" spans="2:16" s="11" customFormat="1" x14ac:dyDescent="0.3">
      <c r="B16" s="8"/>
      <c r="C16" s="302" t="s">
        <v>89</v>
      </c>
      <c r="D16" s="302"/>
      <c r="E16" s="302"/>
      <c r="F16" s="302"/>
      <c r="G16" s="302"/>
      <c r="H16" s="302"/>
      <c r="I16" s="302"/>
      <c r="J16" s="302"/>
      <c r="K16" s="302"/>
      <c r="L16" s="302"/>
      <c r="M16" s="302"/>
      <c r="N16" s="302"/>
      <c r="O16" s="302"/>
      <c r="P16" s="8"/>
    </row>
    <row r="17" spans="2:16" s="11" customFormat="1" ht="36" customHeight="1" x14ac:dyDescent="0.3">
      <c r="B17" s="8"/>
      <c r="C17" s="269" t="s">
        <v>152</v>
      </c>
      <c r="D17" s="269"/>
      <c r="E17" s="299">
        <v>1</v>
      </c>
      <c r="F17" s="300"/>
      <c r="G17" s="301"/>
      <c r="H17" s="269" t="s">
        <v>14</v>
      </c>
      <c r="I17" s="269"/>
      <c r="J17" s="297"/>
      <c r="K17" s="298"/>
      <c r="L17" s="269" t="s">
        <v>91</v>
      </c>
      <c r="M17" s="269"/>
      <c r="N17" s="308"/>
      <c r="O17" s="308"/>
      <c r="P17" s="307"/>
    </row>
    <row r="18" spans="2:16" s="11" customFormat="1" ht="15.75" customHeight="1" x14ac:dyDescent="0.3">
      <c r="B18" s="8"/>
      <c r="C18" s="269" t="s">
        <v>92</v>
      </c>
      <c r="D18" s="269"/>
      <c r="E18" s="269" t="s">
        <v>153</v>
      </c>
      <c r="F18" s="269"/>
      <c r="G18" s="313"/>
      <c r="H18" s="314"/>
      <c r="I18" s="314"/>
      <c r="J18" s="314"/>
      <c r="K18" s="315"/>
      <c r="L18" s="261" t="s">
        <v>93</v>
      </c>
      <c r="M18" s="262"/>
      <c r="N18" s="309"/>
      <c r="O18" s="310"/>
      <c r="P18" s="307"/>
    </row>
    <row r="19" spans="2:16" s="11" customFormat="1" ht="15.75" customHeight="1" x14ac:dyDescent="0.3">
      <c r="B19" s="8"/>
      <c r="C19" s="269"/>
      <c r="D19" s="269"/>
      <c r="E19" s="269" t="s">
        <v>154</v>
      </c>
      <c r="F19" s="269"/>
      <c r="G19" s="313"/>
      <c r="H19" s="314"/>
      <c r="I19" s="314"/>
      <c r="J19" s="314"/>
      <c r="K19" s="315"/>
      <c r="L19" s="263"/>
      <c r="M19" s="264"/>
      <c r="N19" s="311"/>
      <c r="O19" s="312"/>
      <c r="P19" s="8"/>
    </row>
    <row r="20" spans="2:16" s="11" customFormat="1" ht="15.75" customHeight="1" x14ac:dyDescent="0.3">
      <c r="B20" s="8"/>
      <c r="C20" s="261" t="s">
        <v>94</v>
      </c>
      <c r="D20" s="262"/>
      <c r="E20" s="230"/>
      <c r="F20" s="259"/>
      <c r="G20" s="231"/>
      <c r="H20" s="239" t="s">
        <v>95</v>
      </c>
      <c r="I20" s="240"/>
      <c r="J20" s="230"/>
      <c r="K20" s="231"/>
      <c r="L20" s="236" t="s">
        <v>96</v>
      </c>
      <c r="M20" s="237"/>
      <c r="N20" s="237"/>
      <c r="O20" s="238"/>
      <c r="P20" s="8"/>
    </row>
    <row r="21" spans="2:16" s="11" customFormat="1" ht="15.75" customHeight="1" x14ac:dyDescent="0.3">
      <c r="B21" s="8"/>
      <c r="C21" s="270"/>
      <c r="D21" s="271"/>
      <c r="E21" s="232"/>
      <c r="F21" s="256"/>
      <c r="G21" s="233"/>
      <c r="H21" s="272"/>
      <c r="I21" s="273"/>
      <c r="J21" s="232"/>
      <c r="K21" s="233"/>
      <c r="L21" s="2" t="s">
        <v>97</v>
      </c>
      <c r="M21" s="2" t="s">
        <v>98</v>
      </c>
      <c r="N21" s="2" t="s">
        <v>99</v>
      </c>
      <c r="O21" s="2" t="s">
        <v>100</v>
      </c>
      <c r="P21" s="8"/>
    </row>
    <row r="22" spans="2:16" s="11" customFormat="1" ht="15.75" customHeight="1" x14ac:dyDescent="0.3">
      <c r="B22" s="8"/>
      <c r="C22" s="263"/>
      <c r="D22" s="264"/>
      <c r="E22" s="234"/>
      <c r="F22" s="260"/>
      <c r="G22" s="235"/>
      <c r="H22" s="241"/>
      <c r="I22" s="242"/>
      <c r="J22" s="234"/>
      <c r="K22" s="235"/>
      <c r="L22" s="34"/>
      <c r="M22" s="35"/>
      <c r="N22" s="36"/>
      <c r="O22" s="37"/>
      <c r="P22" s="8"/>
    </row>
    <row r="23" spans="2:16" s="11" customFormat="1" ht="26.25" customHeight="1" x14ac:dyDescent="0.3">
      <c r="B23" s="8"/>
      <c r="C23" s="269" t="s">
        <v>155</v>
      </c>
      <c r="D23" s="269"/>
      <c r="E23" s="321"/>
      <c r="F23" s="321"/>
      <c r="G23" s="321"/>
      <c r="H23" s="316" t="s">
        <v>102</v>
      </c>
      <c r="I23" s="240"/>
      <c r="J23" s="250" t="s">
        <v>103</v>
      </c>
      <c r="K23" s="250"/>
      <c r="L23" s="269" t="s">
        <v>104</v>
      </c>
      <c r="M23" s="269"/>
      <c r="N23" s="250" t="s">
        <v>103</v>
      </c>
      <c r="O23" s="250"/>
      <c r="P23" s="8"/>
    </row>
    <row r="24" spans="2:16" s="11" customFormat="1" ht="26.25" customHeight="1" x14ac:dyDescent="0.3">
      <c r="B24" s="8"/>
      <c r="C24" s="269" t="s">
        <v>156</v>
      </c>
      <c r="D24" s="269"/>
      <c r="E24" s="321"/>
      <c r="F24" s="321"/>
      <c r="G24" s="321"/>
      <c r="H24" s="317"/>
      <c r="I24" s="242"/>
      <c r="J24" s="250"/>
      <c r="K24" s="250"/>
      <c r="L24" s="269"/>
      <c r="M24" s="269"/>
      <c r="N24" s="250"/>
      <c r="O24" s="250"/>
      <c r="P24" s="8"/>
    </row>
    <row r="25" spans="2:16" s="11" customFormat="1" ht="15.75" customHeight="1" x14ac:dyDescent="0.3">
      <c r="B25" s="8"/>
      <c r="C25" s="7"/>
      <c r="D25" s="7"/>
      <c r="E25" s="30"/>
      <c r="F25" s="30"/>
      <c r="G25" s="7"/>
      <c r="H25" s="7"/>
      <c r="I25" s="7"/>
      <c r="J25" s="30"/>
      <c r="K25" s="30"/>
      <c r="L25" s="7"/>
      <c r="M25" s="7"/>
      <c r="N25" s="30"/>
      <c r="O25" s="30"/>
      <c r="P25" s="8"/>
    </row>
    <row r="26" spans="2:16" s="11" customFormat="1" ht="15" customHeight="1" x14ac:dyDescent="0.3">
      <c r="B26" s="8"/>
      <c r="C26" s="302" t="s">
        <v>106</v>
      </c>
      <c r="D26" s="302"/>
      <c r="E26" s="302"/>
      <c r="F26" s="302"/>
      <c r="G26" s="302"/>
      <c r="H26" s="302"/>
      <c r="I26" s="302"/>
      <c r="J26" s="325"/>
      <c r="K26" s="325"/>
      <c r="L26" s="325"/>
      <c r="M26" s="325"/>
      <c r="N26" s="325"/>
      <c r="O26" s="325"/>
      <c r="P26" s="8"/>
    </row>
    <row r="27" spans="2:16" s="11" customFormat="1" ht="15" customHeight="1" x14ac:dyDescent="0.3">
      <c r="B27" s="8"/>
      <c r="C27" s="319"/>
      <c r="D27" s="319"/>
      <c r="E27" s="319"/>
      <c r="F27" s="319"/>
      <c r="G27" s="319"/>
      <c r="H27" s="319"/>
      <c r="I27" s="320"/>
      <c r="J27" s="326" t="s">
        <v>157</v>
      </c>
      <c r="K27" s="327"/>
      <c r="L27" s="327"/>
      <c r="M27" s="327"/>
      <c r="N27" s="327"/>
      <c r="O27" s="327"/>
      <c r="P27" s="307"/>
    </row>
    <row r="28" spans="2:16" s="11" customFormat="1" ht="16.5" customHeight="1" x14ac:dyDescent="0.3">
      <c r="B28" s="8"/>
      <c r="C28" s="319"/>
      <c r="D28" s="319"/>
      <c r="E28" s="319"/>
      <c r="F28" s="319"/>
      <c r="G28" s="319"/>
      <c r="H28" s="319"/>
      <c r="I28" s="320"/>
      <c r="J28" s="332"/>
      <c r="K28" s="329"/>
      <c r="L28" s="329"/>
      <c r="M28" s="329"/>
      <c r="N28" s="329"/>
      <c r="O28" s="329"/>
      <c r="P28" s="307"/>
    </row>
    <row r="29" spans="2:16" s="11" customFormat="1" ht="15.75" customHeight="1" x14ac:dyDescent="0.3">
      <c r="B29" s="8"/>
      <c r="C29" s="319"/>
      <c r="D29" s="319"/>
      <c r="E29" s="319"/>
      <c r="F29" s="319"/>
      <c r="G29" s="319"/>
      <c r="H29" s="319"/>
      <c r="I29" s="320"/>
      <c r="J29" s="333"/>
      <c r="K29" s="334"/>
      <c r="L29" s="334"/>
      <c r="M29" s="334"/>
      <c r="N29" s="334"/>
      <c r="O29" s="334"/>
      <c r="P29" s="8"/>
    </row>
    <row r="30" spans="2:16" s="11" customFormat="1" ht="15.75" customHeight="1" x14ac:dyDescent="0.3">
      <c r="B30" s="8"/>
      <c r="C30" s="319"/>
      <c r="D30" s="319"/>
      <c r="E30" s="319"/>
      <c r="F30" s="319"/>
      <c r="G30" s="319"/>
      <c r="H30" s="319"/>
      <c r="I30" s="320"/>
      <c r="J30" s="333"/>
      <c r="K30" s="334"/>
      <c r="L30" s="334"/>
      <c r="M30" s="334"/>
      <c r="N30" s="334"/>
      <c r="O30" s="334"/>
      <c r="P30" s="8"/>
    </row>
    <row r="31" spans="2:16" s="11" customFormat="1" ht="15.75" customHeight="1" x14ac:dyDescent="0.3">
      <c r="B31" s="8"/>
      <c r="C31" s="319"/>
      <c r="D31" s="319"/>
      <c r="E31" s="319"/>
      <c r="F31" s="319"/>
      <c r="G31" s="319"/>
      <c r="H31" s="319"/>
      <c r="I31" s="320"/>
      <c r="J31" s="333"/>
      <c r="K31" s="334"/>
      <c r="L31" s="334"/>
      <c r="M31" s="334"/>
      <c r="N31" s="334"/>
      <c r="O31" s="334"/>
      <c r="P31" s="8"/>
    </row>
    <row r="32" spans="2:16" s="11" customFormat="1" ht="15.75" customHeight="1" x14ac:dyDescent="0.3">
      <c r="B32" s="8"/>
      <c r="C32" s="319"/>
      <c r="D32" s="319"/>
      <c r="E32" s="319"/>
      <c r="F32" s="319"/>
      <c r="G32" s="319"/>
      <c r="H32" s="319"/>
      <c r="I32" s="320"/>
      <c r="J32" s="333"/>
      <c r="K32" s="334"/>
      <c r="L32" s="334"/>
      <c r="M32" s="334"/>
      <c r="N32" s="334"/>
      <c r="O32" s="334"/>
      <c r="P32" s="8"/>
    </row>
    <row r="33" spans="2:16" s="11" customFormat="1" ht="16.5" customHeight="1" x14ac:dyDescent="0.3">
      <c r="B33" s="8"/>
      <c r="C33" s="319"/>
      <c r="D33" s="319"/>
      <c r="E33" s="319"/>
      <c r="F33" s="319"/>
      <c r="G33" s="319"/>
      <c r="H33" s="319"/>
      <c r="I33" s="320"/>
      <c r="J33" s="335"/>
      <c r="K33" s="336"/>
      <c r="L33" s="336"/>
      <c r="M33" s="336"/>
      <c r="N33" s="336"/>
      <c r="O33" s="336"/>
      <c r="P33" s="8"/>
    </row>
    <row r="34" spans="2:16" s="11" customFormat="1" ht="15.75" customHeight="1" x14ac:dyDescent="0.3">
      <c r="B34" s="8"/>
      <c r="C34" s="319"/>
      <c r="D34" s="319"/>
      <c r="E34" s="319"/>
      <c r="F34" s="319"/>
      <c r="G34" s="319"/>
      <c r="H34" s="319"/>
      <c r="I34" s="320"/>
      <c r="J34" s="337" t="s">
        <v>158</v>
      </c>
      <c r="K34" s="338"/>
      <c r="L34" s="338"/>
      <c r="M34" s="338"/>
      <c r="N34" s="338"/>
      <c r="O34" s="338"/>
      <c r="P34" s="8"/>
    </row>
    <row r="35" spans="2:16" s="11" customFormat="1" ht="16.5" customHeight="1" x14ac:dyDescent="0.3">
      <c r="B35" s="8"/>
      <c r="C35" s="319"/>
      <c r="D35" s="319"/>
      <c r="E35" s="319"/>
      <c r="F35" s="319"/>
      <c r="G35" s="319"/>
      <c r="H35" s="319"/>
      <c r="I35" s="320"/>
      <c r="J35" s="332"/>
      <c r="K35" s="329"/>
      <c r="L35" s="329"/>
      <c r="M35" s="329"/>
      <c r="N35" s="329"/>
      <c r="O35" s="329"/>
      <c r="P35" s="8"/>
    </row>
    <row r="36" spans="2:16" s="11" customFormat="1" ht="15.75" customHeight="1" x14ac:dyDescent="0.3">
      <c r="B36" s="8"/>
      <c r="C36" s="319"/>
      <c r="D36" s="319"/>
      <c r="E36" s="319"/>
      <c r="F36" s="319"/>
      <c r="G36" s="319"/>
      <c r="H36" s="319"/>
      <c r="I36" s="320"/>
      <c r="J36" s="333"/>
      <c r="K36" s="334"/>
      <c r="L36" s="334"/>
      <c r="M36" s="334"/>
      <c r="N36" s="334"/>
      <c r="O36" s="334"/>
      <c r="P36" s="8"/>
    </row>
    <row r="37" spans="2:16" s="11" customFormat="1" ht="15.75" customHeight="1" x14ac:dyDescent="0.3">
      <c r="B37" s="8"/>
      <c r="C37" s="319"/>
      <c r="D37" s="319"/>
      <c r="E37" s="319"/>
      <c r="F37" s="319"/>
      <c r="G37" s="319"/>
      <c r="H37" s="319"/>
      <c r="I37" s="320"/>
      <c r="J37" s="333"/>
      <c r="K37" s="334"/>
      <c r="L37" s="334"/>
      <c r="M37" s="334"/>
      <c r="N37" s="334"/>
      <c r="O37" s="334"/>
      <c r="P37" s="8"/>
    </row>
    <row r="38" spans="2:16" s="11" customFormat="1" ht="15.75" customHeight="1" x14ac:dyDescent="0.3">
      <c r="B38" s="8"/>
      <c r="C38" s="319"/>
      <c r="D38" s="319"/>
      <c r="E38" s="319"/>
      <c r="F38" s="319"/>
      <c r="G38" s="319"/>
      <c r="H38" s="319"/>
      <c r="I38" s="320"/>
      <c r="J38" s="333"/>
      <c r="K38" s="334"/>
      <c r="L38" s="334"/>
      <c r="M38" s="334"/>
      <c r="N38" s="334"/>
      <c r="O38" s="334"/>
      <c r="P38" s="8"/>
    </row>
    <row r="39" spans="2:16" s="11" customFormat="1" ht="15.75" customHeight="1" x14ac:dyDescent="0.3">
      <c r="B39" s="8"/>
      <c r="C39" s="319"/>
      <c r="D39" s="319"/>
      <c r="E39" s="319"/>
      <c r="F39" s="319"/>
      <c r="G39" s="319"/>
      <c r="H39" s="319"/>
      <c r="I39" s="320"/>
      <c r="J39" s="333"/>
      <c r="K39" s="334"/>
      <c r="L39" s="334"/>
      <c r="M39" s="334"/>
      <c r="N39" s="334"/>
      <c r="O39" s="334"/>
      <c r="P39" s="8"/>
    </row>
    <row r="40" spans="2:16" s="11" customFormat="1" ht="16.5" customHeight="1" x14ac:dyDescent="0.3">
      <c r="B40" s="8"/>
      <c r="C40" s="319"/>
      <c r="D40" s="319"/>
      <c r="E40" s="319"/>
      <c r="F40" s="319"/>
      <c r="G40" s="319"/>
      <c r="H40" s="319"/>
      <c r="I40" s="320"/>
      <c r="J40" s="335"/>
      <c r="K40" s="336"/>
      <c r="L40" s="336"/>
      <c r="M40" s="336"/>
      <c r="N40" s="336"/>
      <c r="O40" s="336"/>
      <c r="P40" s="8"/>
    </row>
    <row r="41" spans="2:16" s="11" customFormat="1" ht="15.75" customHeight="1" x14ac:dyDescent="0.3">
      <c r="B41" s="8"/>
      <c r="C41" s="319"/>
      <c r="D41" s="319"/>
      <c r="E41" s="319"/>
      <c r="F41" s="319"/>
      <c r="G41" s="319"/>
      <c r="H41" s="319"/>
      <c r="I41" s="320"/>
      <c r="J41" s="337" t="s">
        <v>109</v>
      </c>
      <c r="K41" s="338"/>
      <c r="L41" s="338"/>
      <c r="M41" s="338"/>
      <c r="N41" s="338"/>
      <c r="O41" s="338"/>
      <c r="P41" s="8"/>
    </row>
    <row r="42" spans="2:16" s="11" customFormat="1" ht="15.75" customHeight="1" x14ac:dyDescent="0.3">
      <c r="B42" s="8"/>
      <c r="C42" s="319"/>
      <c r="D42" s="319"/>
      <c r="E42" s="319"/>
      <c r="F42" s="319"/>
      <c r="G42" s="319"/>
      <c r="H42" s="319"/>
      <c r="I42" s="320"/>
      <c r="J42" s="330">
        <f>E14</f>
        <v>0</v>
      </c>
      <c r="K42" s="331"/>
      <c r="L42" s="331"/>
      <c r="M42" s="331"/>
      <c r="N42" s="331"/>
      <c r="O42" s="331"/>
      <c r="P42" s="8"/>
    </row>
    <row r="43" spans="2:16" s="11" customFormat="1" ht="16.5" customHeight="1" x14ac:dyDescent="0.3">
      <c r="B43" s="8"/>
      <c r="C43" s="319"/>
      <c r="D43" s="319"/>
      <c r="E43" s="319"/>
      <c r="F43" s="319"/>
      <c r="G43" s="319"/>
      <c r="H43" s="319"/>
      <c r="I43" s="320"/>
      <c r="J43" s="328"/>
      <c r="K43" s="329"/>
      <c r="L43" s="329"/>
      <c r="M43" s="329"/>
      <c r="N43" s="329"/>
      <c r="O43" s="329"/>
      <c r="P43" s="8"/>
    </row>
    <row r="44" spans="2:16" s="11" customFormat="1" ht="16.5" customHeight="1" x14ac:dyDescent="0.3">
      <c r="B44" s="8"/>
      <c r="C44" s="6"/>
      <c r="D44" s="6"/>
      <c r="E44" s="6"/>
      <c r="F44" s="6"/>
      <c r="G44" s="6"/>
      <c r="H44" s="6"/>
      <c r="I44" s="6"/>
      <c r="J44" s="6"/>
      <c r="K44" s="6"/>
      <c r="L44" s="6"/>
      <c r="M44" s="6"/>
      <c r="N44" s="6"/>
      <c r="O44" s="6"/>
      <c r="P44" s="8"/>
    </row>
    <row r="45" spans="2:16" s="14" customFormat="1" ht="15" customHeight="1" x14ac:dyDescent="0.3">
      <c r="B45" s="13"/>
      <c r="C45" s="322" t="s">
        <v>110</v>
      </c>
      <c r="D45" s="323"/>
      <c r="E45" s="323"/>
      <c r="F45" s="323"/>
      <c r="G45" s="323"/>
      <c r="H45" s="323"/>
      <c r="I45" s="323"/>
      <c r="J45" s="323"/>
      <c r="K45" s="323"/>
      <c r="L45" s="323"/>
      <c r="M45" s="323"/>
      <c r="N45" s="323"/>
      <c r="O45" s="324"/>
      <c r="P45" s="13"/>
    </row>
    <row r="46" spans="2:16" s="14" customFormat="1" x14ac:dyDescent="0.3">
      <c r="B46" s="13"/>
      <c r="C46" s="45" t="s">
        <v>6</v>
      </c>
      <c r="D46" s="2" t="str">
        <f ca="1">IF(J23="MENSUAL","ENERO",IF(J23="TRIMESTRAL","MARZO",IF(J23="SEMESTRAL","JUNIO",IF(J23="ANUAL",YEAR(TODAY()),""))))</f>
        <v>MARZO</v>
      </c>
      <c r="E46" s="2" t="str">
        <f>IF(J23="MENSUAL","FEBRERO",IF(J23="TRIMESTRAL","JUNIO",IF(J23="SEMESTRAL","DICIEMBRE","")))</f>
        <v>JUNIO</v>
      </c>
      <c r="F46" s="2" t="str">
        <f>IF(J23="MENSUAL","MARZO",IF(J23="TRIMESTRAL","SEPTIEMBRE",""))</f>
        <v>SEPTIEMBRE</v>
      </c>
      <c r="G46" s="2" t="str">
        <f>IF(J23="MENSUAL","ABRIL",IF(J23="TRIMESTRAL","DICIEMBRE",""))</f>
        <v>DICIEMBRE</v>
      </c>
      <c r="H46" s="2" t="str">
        <f>IF(J23="MENSUAL","MAYO","")</f>
        <v/>
      </c>
      <c r="I46" s="2" t="str">
        <f>IF(J23="MENSUAL","JUNIO","")</f>
        <v/>
      </c>
      <c r="J46" s="2" t="str">
        <f>IF(J23="MENSUAL","JULIO","")</f>
        <v/>
      </c>
      <c r="K46" s="2" t="str">
        <f>IF(J23="MENSUAL","AGOSTO","")</f>
        <v/>
      </c>
      <c r="L46" s="2" t="str">
        <f>IF(J23="MENSUAL","SEPTIEMBRE","")</f>
        <v/>
      </c>
      <c r="M46" s="2" t="str">
        <f>IF(J23="MENSUAL","OCTUBRE","")</f>
        <v/>
      </c>
      <c r="N46" s="2" t="str">
        <f>IF(J23="MENSUAL","NOVIEMBRE","")</f>
        <v/>
      </c>
      <c r="O46" s="2" t="str">
        <f>IF(J23="MENSUAL","DICIEMBRE","")</f>
        <v/>
      </c>
      <c r="P46" s="13"/>
    </row>
    <row r="47" spans="2:16" s="14" customFormat="1" ht="18" customHeight="1" x14ac:dyDescent="0.3">
      <c r="B47" s="13"/>
      <c r="C47" s="46">
        <f>G18</f>
        <v>0</v>
      </c>
      <c r="D47" s="2"/>
      <c r="E47" s="2"/>
      <c r="F47" s="2"/>
      <c r="G47" s="2"/>
      <c r="H47" s="2"/>
      <c r="I47" s="2"/>
      <c r="J47" s="2"/>
      <c r="K47" s="2"/>
      <c r="L47" s="2"/>
      <c r="M47" s="2"/>
      <c r="N47" s="2"/>
      <c r="O47" s="2"/>
      <c r="P47" s="13"/>
    </row>
    <row r="48" spans="2:16" s="14" customFormat="1" ht="18" customHeight="1" x14ac:dyDescent="0.3">
      <c r="B48" s="13"/>
      <c r="C48" s="46">
        <f>G19</f>
        <v>0</v>
      </c>
      <c r="D48" s="2"/>
      <c r="E48" s="2"/>
      <c r="F48" s="2"/>
      <c r="G48" s="2"/>
      <c r="H48" s="2"/>
      <c r="I48" s="2"/>
      <c r="J48" s="2"/>
      <c r="K48" s="2"/>
      <c r="L48" s="2"/>
      <c r="M48" s="2"/>
      <c r="N48" s="2"/>
      <c r="O48" s="2"/>
      <c r="P48" s="15"/>
    </row>
    <row r="49" spans="1:28" s="14" customFormat="1" x14ac:dyDescent="0.3">
      <c r="B49" s="13"/>
      <c r="C49" s="3" t="s">
        <v>111</v>
      </c>
      <c r="D49" s="51" t="str">
        <f>IFERROR(IF($E$17=1,D47/D48,IF($E$17=2,D47,"")),"")</f>
        <v/>
      </c>
      <c r="E49" s="51" t="str">
        <f t="shared" ref="E49:O49" si="0">IFERROR(IF($E$17=1,E47/E48,IF($E$17=2,E47,"")),"")</f>
        <v/>
      </c>
      <c r="F49" s="51" t="str">
        <f t="shared" si="0"/>
        <v/>
      </c>
      <c r="G49" s="51" t="str">
        <f t="shared" si="0"/>
        <v/>
      </c>
      <c r="H49" s="51" t="str">
        <f t="shared" si="0"/>
        <v/>
      </c>
      <c r="I49" s="51" t="str">
        <f t="shared" si="0"/>
        <v/>
      </c>
      <c r="J49" s="51" t="str">
        <f t="shared" si="0"/>
        <v/>
      </c>
      <c r="K49" s="51" t="str">
        <f t="shared" si="0"/>
        <v/>
      </c>
      <c r="L49" s="51" t="str">
        <f t="shared" si="0"/>
        <v/>
      </c>
      <c r="M49" s="51" t="str">
        <f t="shared" si="0"/>
        <v/>
      </c>
      <c r="N49" s="51" t="str">
        <f t="shared" si="0"/>
        <v/>
      </c>
      <c r="O49" s="51" t="str">
        <f t="shared" si="0"/>
        <v/>
      </c>
      <c r="P49" s="13"/>
    </row>
    <row r="50" spans="1:28" s="14" customFormat="1" x14ac:dyDescent="0.3">
      <c r="B50" s="13"/>
      <c r="C50" s="4" t="s">
        <v>112</v>
      </c>
      <c r="D50" s="51">
        <f>IF(AND(N23="ANUAL",J23="MENSUAL"),N17/12,IF(AND(N23="ANUAL",J23="TRIMESTRAL"),N17/4,IF(AND(N23="ANUAL",J23="SEMESTRAL"),N17/2,IF(AND(N23="ANUAL",J23="ANUAL"),N17,IF(AND(N23="SEMESTRAL",J23="MENSUAL"),N17/6,IF(AND(N23="SEMESTRAL",J23="TRIMESTRAL"),N17/2,IF(AND(N23="SEMESTRAL",J23="SEMESTRAL"),N17,IF(AND(N23="SEMESTRAL",J23="ANUAL"),"REVISAR FRECUENCIAS",IF(AND(N23="TRIMESTRAL",J23="MENSUAL"),N17/3,IF(AND(N23="TRIMESTRAL",J23="TRIMESTRAL"),N17,IF(AND(N23="TRIMESTRAL",J23="SEMESTRAL"),"REVISAR FRECUENCIAS",IF(AND(N23="TRIMESTRAL",J23="ANUAL"),"REVISAR FRECUENCIAS",IF(AND(N23="MENSUAL",J23="MENSUAL"),N17,IF(AND(N23="MENSUAL",J23="TRIMESTRAL"),"REVISAR FRECUENCIAS",IF(AND(N23="MENSUAL",J23="SEMESTRAL"),"REVISAR FRECUENCIAS",IF(AND(N23="MENSUAL",J23="ANUAL"),"REVISAR FRECUENCIAS",""))))))))))))))))</f>
        <v>0</v>
      </c>
      <c r="E50" s="51">
        <f>IF(AND(N23="ANUAL",J23="MENSUAL"),N17/12+D50,IF(AND(N23="ANUAL",J23="TRIMESTRAL"),N17/4+D50,IF(AND(N23="ANUAL",J23="SEMESTRAL"),N17/2+D50,IF(AND(N23="SEMESTRAL",J23="MENSUAL"),N17/6+D50,IF(AND(N23="SEMESTRAL",J23="TRIMESTRAL"),N17/2+D50,IF(AND(N23="SEMESTRAL",J23="SEMESTRAL"),N17,IF(AND(N23="TRIMESTRAL",J23="MENSUAL"),N17/3+D50,IF(AND(N23="TRIMESTRAL",J23="TRIMESTRAL"),N17,IF(AND(N23="MENSUAL",J23="MENSUAL"),N17,"")))))))))</f>
        <v>0</v>
      </c>
      <c r="F50" s="51">
        <f>IF(AND(N23="ANUAL",J23="MENSUAL"),N17/12+E50,IF(AND(N23="ANUAL",J23="TRIMESTRAL"),N17/4+E50,IF(AND(N23="SEMESTRAL",J23="MENSUAL"),N17/6+E50,IF(AND(N23="SEMESTRAL",J23="TRIMESTRAL"),N17/2,IF(AND(N23="TRIMESTRAL",J23="MENSUAL"),N17/3+E50,IF(AND(N23="TRIMESTRAL",J23="TRIMESTRAL"),N17,IF(AND(N23="MENSUAL",J23="MENSUAL"),N17,"")))))))</f>
        <v>0</v>
      </c>
      <c r="G50" s="51">
        <f>IF(AND(N23="ANUAL",J23="MENSUAL"),N17/12+F50,IF(AND(N23="ANUAL",J23="TRIMESTRAL"),N17/4+F50,IF(AND(N23="SEMESTRAL",J23="MENSUAL"),N17/6+F50,IF(AND(N23="SEMESTRAL",J23="TRIMESTRAL"),N17/2+F50,IF(AND(N23="TRIMESTRAL",J23="MENSUAL"),N17/3,IF(AND(N23="TRIMESTRAL",J23="TRIMESTRAL"),N17,IF(AND(N23="MENSUAL",J23="MENSUAL"),N17,"")))))))</f>
        <v>0</v>
      </c>
      <c r="H50" s="51" t="str">
        <f>IF(AND($N$23="ANUAL",$J$23="MENSUAL"),$N$17/12+G50,IF(AND(N23="SEMESTRAL",J23="MENSUAL"),N17/6+G50,IF(AND(N23="TRIMESTRAL",J23="MENSUAL"),N17/3+G50,IF(AND(N23="MENSUAL",J23="MENSUAL"),N17,""))))</f>
        <v/>
      </c>
      <c r="I50" s="51" t="str">
        <f>IF(AND($N$23="ANUAL",$J$23="MENSUAL"),$N$17/12+H50,IF(AND(N23="SEMESTRAL",J23="MENSUAL"),N17/6+H50,IF(AND(N23="TRIMESTRAL",J23="MENSUAL"),N17/3+H50,IF(AND(N23="MENSUAL",J23="MENSUAL"),N17,""))))</f>
        <v/>
      </c>
      <c r="J50" s="51" t="str">
        <f>IF(AND($N$23="ANUAL",$J$23="MENSUAL"),$N$17/12+I50,IF(AND(N23="SEMESTRAL",J23="MENSUAL"),N17/6,IF(AND(N23="TRIMESTRAL",J23="MENSUAL"),N17/3,IF(AND(N23="MENSUAL",J23="MENSUAL"),N17,""))))</f>
        <v/>
      </c>
      <c r="K50" s="51" t="str">
        <f>IF(AND($N$23="ANUAL",$J$23="MENSUAL"),$N$17/12+J50,IF(AND(N23="SEMESTRAL",J23="MENSUAL"),N17/6+J50,IF(AND(N23="TRIMESTRAL",J23="MENSUAL"),N17/3+J50,IF(AND(N23="MENSUAL",J23="MENSUAL"),N17,""))))</f>
        <v/>
      </c>
      <c r="L50" s="51" t="str">
        <f>IF(AND($N$23="ANUAL",$J$23="MENSUAL"),$N$17/12+K50,IF(AND(N23="SEMESTRAL",J23="MENSUAL"),N17/6+K50,IF(AND(N23="TRIMESTRAL",J23="MENSUAL"),N17/3+K50,IF(AND(N23="MENSUAL",J23="MENSUAL"),N17,""))))</f>
        <v/>
      </c>
      <c r="M50" s="51" t="str">
        <f>IF(AND($N$23="ANUAL",$J$23="MENSUAL"),$N$17/12+L50,IF(AND(N23="SEMESTRAL",J23="MENSUAL"),N17/6+L50,IF(AND(N23="TRIMESTRAL",J23="MENSUAL"),N17/3,IF(AND(N23="MENSUAL",J23="MENSUAL"),N17,""))))</f>
        <v/>
      </c>
      <c r="N50" s="51" t="str">
        <f>IF(AND($N$23="ANUAL",$J$23="MENSUAL"),$N$17/12+M50,IF(AND(N23="SEMESTRAL",J23="MENSUAL"),N17/6+M50,IF(AND(N23="TRIMESTRAL",J23="MENSUAL"),N17/3+M50,IF(AND(N23="MENSUAL",J23="MENSUAL"),N17,""))))</f>
        <v/>
      </c>
      <c r="O50" s="51" t="str">
        <f>IF(AND($N$23="ANUAL",$J$23="MENSUAL"),$N$17/12+N50,IF(AND(N23="SEMESTRAL",J23="MENSUAL"),N17/6+N50,IF(AND(N23="TRIMESTRAL",J23="MENSUAL"),N17/3+N50,IF(AND(N23="MENSUAL",J23="MENSUAL"),N17,""))))</f>
        <v/>
      </c>
      <c r="P50" s="13"/>
    </row>
    <row r="51" spans="1:28" s="14" customFormat="1" x14ac:dyDescent="0.3">
      <c r="B51" s="13"/>
      <c r="C51" s="6"/>
      <c r="D51" s="6"/>
      <c r="E51" s="6"/>
      <c r="F51" s="6"/>
      <c r="G51" s="6"/>
      <c r="H51" s="6"/>
      <c r="I51" s="6"/>
      <c r="J51" s="6"/>
      <c r="K51" s="6"/>
      <c r="L51" s="6"/>
      <c r="M51" s="6"/>
      <c r="N51" s="6"/>
      <c r="O51" s="6"/>
      <c r="P51" s="13"/>
    </row>
    <row r="52" spans="1:28" s="16" customFormat="1" x14ac:dyDescent="0.25">
      <c r="A52" s="18"/>
      <c r="B52" s="1"/>
      <c r="C52" s="223" t="s">
        <v>95</v>
      </c>
      <c r="D52" s="223"/>
      <c r="E52" s="223"/>
      <c r="F52" s="223"/>
      <c r="G52" s="223"/>
      <c r="H52" s="223"/>
      <c r="I52" s="223"/>
      <c r="J52" s="223"/>
      <c r="K52" s="223"/>
      <c r="L52" s="223"/>
      <c r="M52" s="223"/>
      <c r="N52" s="223"/>
      <c r="O52" s="223"/>
      <c r="P52" s="1"/>
      <c r="Q52" s="18"/>
      <c r="R52" s="18"/>
      <c r="S52" s="18"/>
      <c r="T52" s="18"/>
      <c r="U52" s="18"/>
      <c r="V52" s="18"/>
      <c r="W52" s="18"/>
      <c r="X52" s="18"/>
      <c r="Y52" s="18"/>
      <c r="Z52" s="18"/>
      <c r="AA52" s="18"/>
      <c r="AB52" s="18"/>
    </row>
    <row r="53" spans="1:28" s="16" customFormat="1" x14ac:dyDescent="0.25">
      <c r="A53" s="18"/>
      <c r="B53" s="1"/>
      <c r="C53" s="224" t="s">
        <v>113</v>
      </c>
      <c r="D53" s="224"/>
      <c r="E53" s="224"/>
      <c r="F53" s="224"/>
      <c r="G53" s="224" t="s">
        <v>114</v>
      </c>
      <c r="H53" s="224"/>
      <c r="I53" s="224"/>
      <c r="J53" s="224"/>
      <c r="K53" s="224" t="s">
        <v>115</v>
      </c>
      <c r="L53" s="224"/>
      <c r="M53" s="224"/>
      <c r="N53" s="224"/>
      <c r="O53" s="224"/>
      <c r="P53" s="1"/>
      <c r="Q53" s="18"/>
      <c r="R53" s="18"/>
      <c r="S53" s="18"/>
      <c r="T53" s="18"/>
      <c r="U53" s="18"/>
      <c r="V53" s="18"/>
      <c r="W53" s="18"/>
      <c r="X53" s="18"/>
      <c r="Y53" s="18"/>
      <c r="Z53" s="18"/>
      <c r="AA53" s="18"/>
      <c r="AB53" s="18"/>
    </row>
    <row r="54" spans="1:28" s="16" customFormat="1" x14ac:dyDescent="0.25">
      <c r="A54" s="18"/>
      <c r="B54" s="1"/>
      <c r="C54" s="215"/>
      <c r="D54" s="215"/>
      <c r="E54" s="215"/>
      <c r="F54" s="215"/>
      <c r="G54" s="339"/>
      <c r="H54" s="339"/>
      <c r="I54" s="339"/>
      <c r="J54" s="339"/>
      <c r="K54" s="215"/>
      <c r="L54" s="215"/>
      <c r="M54" s="215"/>
      <c r="N54" s="215"/>
      <c r="O54" s="215"/>
      <c r="P54" s="1"/>
      <c r="Q54" s="18"/>
      <c r="R54" s="18"/>
      <c r="S54" s="18"/>
      <c r="T54" s="18"/>
      <c r="U54" s="18"/>
      <c r="V54" s="18"/>
      <c r="W54" s="18"/>
      <c r="X54" s="18"/>
      <c r="Y54" s="18"/>
      <c r="Z54" s="18"/>
      <c r="AA54" s="18"/>
      <c r="AB54" s="18"/>
    </row>
    <row r="55" spans="1:28" s="16" customFormat="1" x14ac:dyDescent="0.25">
      <c r="A55" s="18"/>
      <c r="B55" s="1"/>
      <c r="C55" s="215"/>
      <c r="D55" s="215"/>
      <c r="E55" s="215"/>
      <c r="F55" s="215"/>
      <c r="G55" s="339"/>
      <c r="H55" s="339"/>
      <c r="I55" s="339"/>
      <c r="J55" s="339"/>
      <c r="K55" s="215"/>
      <c r="L55" s="215"/>
      <c r="M55" s="215"/>
      <c r="N55" s="215"/>
      <c r="O55" s="215"/>
      <c r="P55" s="1"/>
      <c r="Q55" s="18"/>
      <c r="R55" s="18"/>
      <c r="S55" s="18"/>
      <c r="T55" s="18"/>
      <c r="U55" s="18"/>
      <c r="V55" s="18"/>
      <c r="W55" s="18"/>
      <c r="X55" s="18"/>
      <c r="Y55" s="18"/>
      <c r="Z55" s="18"/>
      <c r="AA55" s="18"/>
      <c r="AB55" s="18"/>
    </row>
    <row r="56" spans="1:28" s="16" customFormat="1" x14ac:dyDescent="0.25">
      <c r="A56" s="18"/>
      <c r="B56" s="1"/>
      <c r="C56" s="215"/>
      <c r="D56" s="215"/>
      <c r="E56" s="215"/>
      <c r="F56" s="215"/>
      <c r="G56" s="339"/>
      <c r="H56" s="339"/>
      <c r="I56" s="339"/>
      <c r="J56" s="339"/>
      <c r="K56" s="215"/>
      <c r="L56" s="215"/>
      <c r="M56" s="215"/>
      <c r="N56" s="215"/>
      <c r="O56" s="215"/>
      <c r="P56" s="1"/>
      <c r="Q56" s="18"/>
      <c r="R56" s="18"/>
      <c r="S56" s="18"/>
      <c r="T56" s="18"/>
      <c r="U56" s="18"/>
      <c r="V56" s="18"/>
      <c r="W56" s="18"/>
      <c r="X56" s="18"/>
      <c r="Y56" s="18"/>
      <c r="Z56" s="18"/>
      <c r="AA56" s="18"/>
      <c r="AB56" s="18"/>
    </row>
    <row r="57" spans="1:28" s="16" customFormat="1" x14ac:dyDescent="0.25">
      <c r="A57" s="18"/>
      <c r="B57" s="1"/>
      <c r="C57" s="215"/>
      <c r="D57" s="215"/>
      <c r="E57" s="215"/>
      <c r="F57" s="215"/>
      <c r="G57" s="215"/>
      <c r="H57" s="215"/>
      <c r="I57" s="215"/>
      <c r="J57" s="215"/>
      <c r="K57" s="215"/>
      <c r="L57" s="215"/>
      <c r="M57" s="215"/>
      <c r="N57" s="215"/>
      <c r="O57" s="215"/>
      <c r="P57" s="1"/>
      <c r="Q57" s="18"/>
      <c r="R57" s="18"/>
      <c r="S57" s="18"/>
      <c r="T57" s="18"/>
      <c r="U57" s="18"/>
      <c r="V57" s="18"/>
      <c r="W57" s="18"/>
      <c r="X57" s="18"/>
      <c r="Y57" s="18"/>
      <c r="Z57" s="18"/>
      <c r="AA57" s="18"/>
      <c r="AB57" s="18"/>
    </row>
    <row r="58" spans="1:28" s="16" customFormat="1" x14ac:dyDescent="0.25">
      <c r="A58" s="18"/>
      <c r="B58" s="1"/>
      <c r="C58" s="215"/>
      <c r="D58" s="215"/>
      <c r="E58" s="215"/>
      <c r="F58" s="215"/>
      <c r="G58" s="215"/>
      <c r="H58" s="215"/>
      <c r="I58" s="215"/>
      <c r="J58" s="215"/>
      <c r="K58" s="215"/>
      <c r="L58" s="215"/>
      <c r="M58" s="215"/>
      <c r="N58" s="215"/>
      <c r="O58" s="215"/>
      <c r="P58" s="1"/>
      <c r="Q58" s="18"/>
      <c r="R58" s="18"/>
      <c r="S58" s="18"/>
      <c r="T58" s="18"/>
      <c r="U58" s="18"/>
      <c r="V58" s="18"/>
      <c r="W58" s="18"/>
      <c r="X58" s="18"/>
      <c r="Y58" s="18"/>
      <c r="Z58" s="18"/>
      <c r="AA58" s="18"/>
      <c r="AB58" s="18"/>
    </row>
    <row r="59" spans="1:28" s="16" customFormat="1" x14ac:dyDescent="0.25">
      <c r="A59" s="18"/>
      <c r="B59" s="1"/>
      <c r="C59" s="215"/>
      <c r="D59" s="215"/>
      <c r="E59" s="215"/>
      <c r="F59" s="215"/>
      <c r="G59" s="215"/>
      <c r="H59" s="215"/>
      <c r="I59" s="215"/>
      <c r="J59" s="215"/>
      <c r="K59" s="215"/>
      <c r="L59" s="215"/>
      <c r="M59" s="215"/>
      <c r="N59" s="215"/>
      <c r="O59" s="215"/>
      <c r="P59" s="1"/>
      <c r="Q59" s="18"/>
      <c r="R59" s="18"/>
      <c r="S59" s="18"/>
      <c r="T59" s="18"/>
      <c r="U59" s="18"/>
      <c r="V59" s="18"/>
      <c r="W59" s="18"/>
      <c r="X59" s="18"/>
      <c r="Y59" s="18"/>
      <c r="Z59" s="18"/>
      <c r="AA59" s="18"/>
      <c r="AB59" s="18"/>
    </row>
    <row r="60" spans="1:28" s="16" customFormat="1" x14ac:dyDescent="0.25">
      <c r="A60" s="18"/>
      <c r="B60" s="1"/>
      <c r="C60" s="216"/>
      <c r="D60" s="216"/>
      <c r="E60" s="216"/>
      <c r="F60" s="216"/>
      <c r="G60" s="216"/>
      <c r="H60" s="216"/>
      <c r="I60" s="216"/>
      <c r="J60" s="216"/>
      <c r="K60" s="216"/>
      <c r="L60" s="216"/>
      <c r="M60" s="216"/>
      <c r="N60" s="216"/>
      <c r="O60" s="216"/>
      <c r="P60" s="1"/>
      <c r="Q60" s="18"/>
      <c r="R60" s="18"/>
      <c r="S60" s="18"/>
      <c r="T60" s="18"/>
      <c r="U60" s="18"/>
      <c r="V60" s="18"/>
      <c r="W60" s="18"/>
      <c r="X60" s="18"/>
      <c r="Y60" s="18"/>
      <c r="Z60" s="18"/>
      <c r="AA60" s="18"/>
      <c r="AB60" s="18"/>
    </row>
    <row r="61" spans="1:28" s="16" customFormat="1" x14ac:dyDescent="0.25">
      <c r="A61" s="18"/>
      <c r="B61" s="1"/>
      <c r="C61" s="43"/>
      <c r="D61" s="44"/>
      <c r="E61" s="44"/>
      <c r="F61" s="44"/>
      <c r="G61" s="44"/>
      <c r="H61" s="44"/>
      <c r="I61" s="44"/>
      <c r="J61" s="44"/>
      <c r="K61" s="44"/>
      <c r="L61" s="44"/>
      <c r="M61" s="44"/>
      <c r="N61" s="44"/>
      <c r="O61" s="44"/>
      <c r="P61" s="1"/>
      <c r="Q61" s="18"/>
      <c r="R61" s="18"/>
      <c r="S61" s="18"/>
      <c r="T61" s="18"/>
      <c r="U61" s="18"/>
      <c r="V61" s="18"/>
      <c r="W61" s="18"/>
      <c r="X61" s="18"/>
      <c r="Y61" s="18"/>
      <c r="Z61" s="18"/>
      <c r="AA61" s="18"/>
      <c r="AB61" s="18"/>
    </row>
    <row r="62" spans="1:28" s="16" customFormat="1" x14ac:dyDescent="0.25">
      <c r="A62" s="18"/>
      <c r="B62" s="1"/>
      <c r="C62" s="43"/>
      <c r="D62" s="44"/>
      <c r="E62" s="44"/>
      <c r="F62" s="44"/>
      <c r="G62" s="44"/>
      <c r="H62" s="44"/>
      <c r="I62" s="44"/>
      <c r="J62" s="44"/>
      <c r="K62" s="44"/>
      <c r="L62" s="44"/>
      <c r="M62" s="44"/>
      <c r="N62" s="44"/>
      <c r="O62" s="44"/>
      <c r="P62" s="1"/>
      <c r="Q62" s="18"/>
      <c r="R62" s="18"/>
      <c r="S62" s="18"/>
      <c r="T62" s="18"/>
      <c r="U62" s="18"/>
      <c r="V62" s="18"/>
      <c r="W62" s="18"/>
      <c r="X62" s="18"/>
      <c r="Y62" s="18"/>
      <c r="Z62" s="18"/>
      <c r="AA62" s="18"/>
      <c r="AB62" s="18"/>
    </row>
    <row r="63" spans="1:28" s="16" customFormat="1" x14ac:dyDescent="0.25">
      <c r="A63" s="18"/>
      <c r="B63" s="1"/>
      <c r="C63" s="43"/>
      <c r="D63" s="44"/>
      <c r="E63" s="44"/>
      <c r="F63" s="44"/>
      <c r="G63" s="44"/>
      <c r="H63" s="44"/>
      <c r="I63" s="44"/>
      <c r="J63" s="44"/>
      <c r="K63" s="44"/>
      <c r="L63" s="44"/>
      <c r="M63" s="44"/>
      <c r="N63" s="44"/>
      <c r="O63" s="44"/>
      <c r="P63" s="1"/>
      <c r="Q63" s="18"/>
      <c r="R63" s="18"/>
      <c r="S63" s="18"/>
      <c r="T63" s="18"/>
      <c r="U63" s="18"/>
      <c r="V63" s="18"/>
      <c r="W63" s="18"/>
      <c r="X63" s="18"/>
      <c r="Y63" s="18"/>
      <c r="Z63" s="18"/>
      <c r="AA63" s="18"/>
      <c r="AB63" s="18"/>
    </row>
    <row r="66" spans="3:15" s="50" customFormat="1" x14ac:dyDescent="0.25">
      <c r="C66" s="49"/>
      <c r="D66" s="49"/>
      <c r="E66" s="49"/>
      <c r="F66" s="49"/>
      <c r="G66" s="49"/>
      <c r="H66" s="49"/>
      <c r="I66" s="49"/>
      <c r="J66" s="49"/>
      <c r="K66" s="49"/>
      <c r="L66" s="49"/>
      <c r="M66" s="49"/>
      <c r="N66" s="49"/>
      <c r="O66" s="49"/>
    </row>
    <row r="67" spans="3:15" s="50" customFormat="1" x14ac:dyDescent="0.25">
      <c r="C67" s="49"/>
      <c r="D67" s="49"/>
      <c r="E67" s="49"/>
      <c r="F67" s="49"/>
      <c r="G67" s="49"/>
      <c r="H67" s="49"/>
      <c r="I67" s="49"/>
      <c r="J67" s="49"/>
      <c r="K67" s="49"/>
      <c r="L67" s="49"/>
      <c r="M67" s="49"/>
      <c r="N67" s="49"/>
      <c r="O67" s="49"/>
    </row>
    <row r="68" spans="3:15" s="50" customFormat="1" x14ac:dyDescent="0.25">
      <c r="C68" s="49"/>
      <c r="D68" s="49"/>
      <c r="E68" s="49"/>
      <c r="F68" s="49"/>
      <c r="G68" s="49"/>
      <c r="H68" s="49"/>
      <c r="I68" s="49"/>
      <c r="J68" s="49"/>
      <c r="K68" s="49"/>
      <c r="L68" s="49"/>
      <c r="M68" s="49"/>
      <c r="N68" s="49"/>
      <c r="O68" s="49"/>
    </row>
    <row r="69" spans="3:15" s="50" customFormat="1" x14ac:dyDescent="0.25">
      <c r="C69" s="49"/>
      <c r="D69" s="49"/>
      <c r="E69" s="49"/>
      <c r="F69" s="49"/>
      <c r="G69" s="49"/>
      <c r="H69" s="49"/>
      <c r="I69" s="49"/>
      <c r="J69" s="49"/>
      <c r="K69" s="49"/>
      <c r="L69" s="49"/>
      <c r="M69" s="49"/>
      <c r="N69" s="49"/>
      <c r="O69" s="49"/>
    </row>
    <row r="70" spans="3:15" s="50" customFormat="1" x14ac:dyDescent="0.25">
      <c r="C70" s="49"/>
      <c r="D70" s="49"/>
      <c r="E70" s="49"/>
      <c r="F70" s="49"/>
      <c r="G70" s="49"/>
      <c r="H70" s="49"/>
      <c r="I70" s="49"/>
      <c r="J70" s="49"/>
      <c r="K70" s="49"/>
      <c r="L70" s="49"/>
      <c r="M70" s="49"/>
      <c r="N70" s="49"/>
      <c r="O70" s="49"/>
    </row>
    <row r="71" spans="3:15" s="50" customFormat="1" x14ac:dyDescent="0.25">
      <c r="C71" s="49"/>
      <c r="D71" s="49"/>
      <c r="E71" s="49"/>
      <c r="F71" s="49"/>
      <c r="G71" s="49"/>
      <c r="H71" s="49"/>
      <c r="I71" s="49"/>
      <c r="J71" s="49"/>
      <c r="K71" s="49"/>
      <c r="L71" s="49"/>
      <c r="M71" s="49"/>
      <c r="N71" s="49"/>
      <c r="O71" s="49"/>
    </row>
    <row r="72" spans="3:15" s="50" customFormat="1" x14ac:dyDescent="0.25">
      <c r="C72" s="49"/>
      <c r="D72" s="49"/>
      <c r="E72" s="49"/>
      <c r="F72" s="49"/>
      <c r="G72" s="52" t="s">
        <v>116</v>
      </c>
      <c r="H72" s="53"/>
      <c r="I72" s="53"/>
      <c r="J72" s="52" t="s">
        <v>28</v>
      </c>
      <c r="K72" s="49"/>
      <c r="L72" s="49"/>
      <c r="M72" s="49"/>
      <c r="N72" s="49"/>
      <c r="O72" s="49"/>
    </row>
    <row r="73" spans="3:15" s="50" customFormat="1" x14ac:dyDescent="0.25">
      <c r="C73" s="49"/>
      <c r="D73" s="49"/>
      <c r="E73" s="49"/>
      <c r="F73" s="49"/>
      <c r="G73" s="52" t="s">
        <v>117</v>
      </c>
      <c r="H73" s="53"/>
      <c r="I73" s="53"/>
      <c r="J73" s="52" t="s">
        <v>118</v>
      </c>
      <c r="K73" s="49"/>
      <c r="L73" s="49"/>
      <c r="M73" s="49"/>
      <c r="N73" s="49"/>
      <c r="O73" s="49"/>
    </row>
    <row r="74" spans="3:15" s="50" customFormat="1" x14ac:dyDescent="0.25">
      <c r="C74" s="49"/>
      <c r="D74" s="49"/>
      <c r="E74" s="49"/>
      <c r="F74" s="49"/>
      <c r="G74" s="52" t="s">
        <v>119</v>
      </c>
      <c r="H74" s="53"/>
      <c r="I74" s="53"/>
      <c r="J74" s="52" t="s">
        <v>65</v>
      </c>
      <c r="K74" s="49"/>
      <c r="L74" s="49"/>
      <c r="M74" s="49"/>
      <c r="N74" s="49"/>
      <c r="O74" s="49"/>
    </row>
    <row r="75" spans="3:15" s="50" customFormat="1" x14ac:dyDescent="0.25">
      <c r="C75" s="49"/>
      <c r="D75" s="49"/>
      <c r="E75" s="49"/>
      <c r="F75" s="49"/>
      <c r="G75" s="52" t="s">
        <v>120</v>
      </c>
      <c r="H75" s="53"/>
      <c r="I75" s="53"/>
      <c r="J75" s="52" t="s">
        <v>121</v>
      </c>
      <c r="K75" s="49"/>
      <c r="L75" s="49"/>
      <c r="M75" s="49"/>
      <c r="N75" s="49"/>
      <c r="O75" s="49"/>
    </row>
    <row r="76" spans="3:15" s="50" customFormat="1" x14ac:dyDescent="0.25">
      <c r="C76" s="49"/>
      <c r="D76" s="49"/>
      <c r="E76" s="49"/>
      <c r="F76" s="49"/>
      <c r="G76" s="52" t="s">
        <v>122</v>
      </c>
      <c r="H76" s="53"/>
      <c r="I76" s="53"/>
      <c r="J76" s="52" t="s">
        <v>123</v>
      </c>
      <c r="K76" s="49"/>
      <c r="L76" s="49"/>
      <c r="M76" s="49"/>
      <c r="N76" s="49"/>
      <c r="O76" s="49"/>
    </row>
    <row r="77" spans="3:15" s="50" customFormat="1" x14ac:dyDescent="0.25">
      <c r="C77" s="49"/>
      <c r="D77" s="49"/>
      <c r="E77" s="49"/>
      <c r="F77" s="49"/>
      <c r="G77" s="52" t="s">
        <v>124</v>
      </c>
      <c r="H77" s="53"/>
      <c r="I77" s="53"/>
      <c r="J77" s="52" t="s">
        <v>125</v>
      </c>
      <c r="K77" s="49"/>
      <c r="L77" s="49"/>
      <c r="M77" s="49"/>
      <c r="N77" s="49"/>
      <c r="O77" s="49"/>
    </row>
    <row r="78" spans="3:15" s="50" customFormat="1" x14ac:dyDescent="0.25">
      <c r="C78" s="49"/>
      <c r="D78" s="49"/>
      <c r="E78" s="49"/>
      <c r="F78" s="49"/>
      <c r="G78" s="52" t="s">
        <v>126</v>
      </c>
      <c r="H78" s="53"/>
      <c r="I78" s="53"/>
      <c r="J78" s="52" t="s">
        <v>127</v>
      </c>
      <c r="K78" s="49"/>
      <c r="L78" s="49"/>
      <c r="M78" s="49"/>
      <c r="N78" s="49"/>
      <c r="O78" s="49"/>
    </row>
    <row r="79" spans="3:15" s="50" customFormat="1" x14ac:dyDescent="0.25">
      <c r="C79" s="49"/>
      <c r="D79" s="49"/>
      <c r="E79" s="49"/>
      <c r="F79" s="49"/>
      <c r="G79" s="52" t="s">
        <v>128</v>
      </c>
      <c r="H79" s="53"/>
      <c r="I79" s="53"/>
      <c r="J79" s="52" t="s">
        <v>129</v>
      </c>
      <c r="K79" s="49"/>
      <c r="L79" s="49"/>
      <c r="M79" s="49"/>
      <c r="N79" s="49"/>
      <c r="O79" s="49"/>
    </row>
    <row r="80" spans="3:15" s="50" customFormat="1" x14ac:dyDescent="0.25">
      <c r="C80" s="49"/>
      <c r="D80" s="49"/>
      <c r="E80" s="49"/>
      <c r="F80" s="49"/>
      <c r="G80" s="52" t="s">
        <v>130</v>
      </c>
      <c r="H80" s="53"/>
      <c r="I80" s="53"/>
      <c r="J80" s="52" t="s">
        <v>131</v>
      </c>
      <c r="K80" s="49"/>
      <c r="L80" s="49"/>
      <c r="M80" s="49"/>
      <c r="N80" s="49"/>
      <c r="O80" s="49"/>
    </row>
    <row r="81" spans="3:15" s="50" customFormat="1" x14ac:dyDescent="0.25">
      <c r="C81" s="49"/>
      <c r="D81" s="49"/>
      <c r="E81" s="49"/>
      <c r="F81" s="49"/>
      <c r="G81" s="52" t="s">
        <v>132</v>
      </c>
      <c r="H81" s="53"/>
      <c r="I81" s="53"/>
      <c r="J81" s="52" t="s">
        <v>133</v>
      </c>
      <c r="K81" s="49"/>
      <c r="L81" s="49"/>
      <c r="M81" s="49"/>
      <c r="N81" s="49"/>
      <c r="O81" s="49"/>
    </row>
    <row r="82" spans="3:15" s="50" customFormat="1" x14ac:dyDescent="0.25">
      <c r="C82" s="49"/>
      <c r="D82" s="49"/>
      <c r="E82" s="49"/>
      <c r="F82" s="49"/>
      <c r="G82" s="52" t="s">
        <v>134</v>
      </c>
      <c r="H82" s="53"/>
      <c r="I82" s="53"/>
      <c r="J82" s="52" t="s">
        <v>135</v>
      </c>
      <c r="K82" s="49"/>
      <c r="L82" s="49"/>
      <c r="M82" s="49"/>
      <c r="N82" s="49"/>
      <c r="O82" s="49"/>
    </row>
    <row r="83" spans="3:15" s="50" customFormat="1" x14ac:dyDescent="0.25">
      <c r="C83" s="49"/>
      <c r="D83" s="49"/>
      <c r="E83" s="49"/>
      <c r="F83" s="49"/>
      <c r="G83" s="52" t="s">
        <v>136</v>
      </c>
      <c r="H83" s="53"/>
      <c r="I83" s="53"/>
      <c r="J83" s="52" t="s">
        <v>137</v>
      </c>
      <c r="K83" s="49"/>
      <c r="L83" s="49"/>
      <c r="M83" s="49"/>
      <c r="N83" s="49"/>
      <c r="O83" s="49"/>
    </row>
    <row r="84" spans="3:15" x14ac:dyDescent="0.25">
      <c r="G84" s="52" t="s">
        <v>138</v>
      </c>
      <c r="H84" s="53"/>
      <c r="I84" s="53"/>
      <c r="J84" s="53"/>
      <c r="K84" s="49"/>
      <c r="L84" s="49"/>
    </row>
    <row r="85" spans="3:15" x14ac:dyDescent="0.25">
      <c r="G85" s="52" t="s">
        <v>24</v>
      </c>
      <c r="H85" s="53"/>
      <c r="I85" s="53"/>
      <c r="J85" s="53"/>
      <c r="K85" s="49"/>
      <c r="L85" s="49"/>
    </row>
    <row r="86" spans="3:15" x14ac:dyDescent="0.25">
      <c r="G86" s="52" t="s">
        <v>139</v>
      </c>
      <c r="H86" s="53"/>
      <c r="I86" s="53"/>
      <c r="J86" s="53"/>
      <c r="K86" s="49"/>
      <c r="L86" s="49"/>
    </row>
    <row r="87" spans="3:15" x14ac:dyDescent="0.25">
      <c r="G87" s="52" t="s">
        <v>140</v>
      </c>
      <c r="H87" s="53"/>
      <c r="I87" s="53"/>
      <c r="J87" s="53"/>
      <c r="K87" s="49"/>
      <c r="L87" s="49"/>
    </row>
    <row r="88" spans="3:15" x14ac:dyDescent="0.25">
      <c r="G88" s="52" t="s">
        <v>141</v>
      </c>
      <c r="H88" s="53"/>
      <c r="I88" s="53"/>
      <c r="J88" s="53"/>
      <c r="K88" s="49"/>
      <c r="L88" s="49"/>
    </row>
    <row r="89" spans="3:15" x14ac:dyDescent="0.25">
      <c r="G89" s="52" t="s">
        <v>142</v>
      </c>
      <c r="H89" s="53"/>
      <c r="I89" s="53"/>
      <c r="J89" s="53"/>
      <c r="K89" s="49"/>
      <c r="L89" s="49"/>
    </row>
    <row r="90" spans="3:15" x14ac:dyDescent="0.25">
      <c r="G90" s="52" t="s">
        <v>143</v>
      </c>
      <c r="H90" s="53"/>
      <c r="I90" s="53"/>
      <c r="J90" s="53"/>
      <c r="K90" s="49"/>
      <c r="L90" s="49"/>
    </row>
    <row r="91" spans="3:15" x14ac:dyDescent="0.25">
      <c r="G91" s="52" t="s">
        <v>144</v>
      </c>
      <c r="H91" s="53"/>
      <c r="I91" s="53"/>
      <c r="J91" s="53"/>
      <c r="K91" s="49"/>
      <c r="L91" s="49"/>
    </row>
    <row r="92" spans="3:15" x14ac:dyDescent="0.25">
      <c r="G92" s="52" t="s">
        <v>145</v>
      </c>
      <c r="H92" s="53"/>
      <c r="I92" s="53"/>
      <c r="J92" s="53"/>
      <c r="K92" s="49"/>
      <c r="L92" s="49"/>
    </row>
    <row r="93" spans="3:15" x14ac:dyDescent="0.25">
      <c r="G93" s="52" t="s">
        <v>146</v>
      </c>
      <c r="H93" s="53"/>
      <c r="I93" s="53"/>
      <c r="J93" s="53"/>
      <c r="K93" s="49"/>
      <c r="L93" s="49"/>
    </row>
    <row r="94" spans="3:15" x14ac:dyDescent="0.25">
      <c r="G94" s="52" t="s">
        <v>147</v>
      </c>
      <c r="H94" s="53"/>
      <c r="I94" s="53"/>
      <c r="J94" s="53"/>
    </row>
    <row r="95" spans="3:15" x14ac:dyDescent="0.25">
      <c r="G95" s="52" t="s">
        <v>148</v>
      </c>
      <c r="H95" s="53"/>
      <c r="I95" s="53"/>
      <c r="J95" s="53"/>
    </row>
    <row r="96" spans="3:15" x14ac:dyDescent="0.25">
      <c r="G96" s="52" t="s">
        <v>149</v>
      </c>
      <c r="H96" s="53"/>
      <c r="I96" s="53"/>
      <c r="J96" s="53"/>
    </row>
    <row r="97" spans="7:10" x14ac:dyDescent="0.25">
      <c r="G97" s="52" t="s">
        <v>150</v>
      </c>
      <c r="H97" s="53"/>
      <c r="I97" s="53"/>
      <c r="J97" s="53"/>
    </row>
    <row r="98" spans="7:10" x14ac:dyDescent="0.25">
      <c r="G98" s="52" t="s">
        <v>151</v>
      </c>
      <c r="H98" s="53"/>
      <c r="I98" s="53"/>
      <c r="J98" s="53"/>
    </row>
  </sheetData>
  <customSheetViews>
    <customSheetView guid="{E72066E1-2E2A-4698-9EFF-16A0125F33B6}" scale="80" fitToPage="1">
      <selection activeCell="J20" sqref="J20:K21"/>
      <pageMargins left="0" right="0" top="0" bottom="0" header="0" footer="0"/>
      <pageSetup paperSize="5" scale="74" fitToHeight="0" orientation="landscape" r:id="rId1"/>
    </customSheetView>
    <customSheetView guid="{34CE63CC-8C1B-460F-A260-1A12A31AF742}" scale="80" fitToPage="1">
      <selection activeCell="J20" sqref="J20:K21"/>
      <pageMargins left="0" right="0" top="0" bottom="0" header="0" footer="0"/>
      <pageSetup paperSize="5" scale="74" fitToHeight="0" orientation="landscape" r:id="rId2"/>
    </customSheetView>
  </customSheetViews>
  <mergeCells count="84">
    <mergeCell ref="C59:F59"/>
    <mergeCell ref="G59:J59"/>
    <mergeCell ref="K59:O59"/>
    <mergeCell ref="C60:F60"/>
    <mergeCell ref="G60:J60"/>
    <mergeCell ref="K60:O60"/>
    <mergeCell ref="C57:F57"/>
    <mergeCell ref="G57:J57"/>
    <mergeCell ref="K57:O57"/>
    <mergeCell ref="C58:F58"/>
    <mergeCell ref="G58:J58"/>
    <mergeCell ref="K58:O58"/>
    <mergeCell ref="C55:F55"/>
    <mergeCell ref="G55:J55"/>
    <mergeCell ref="K55:O55"/>
    <mergeCell ref="C56:F56"/>
    <mergeCell ref="G56:J56"/>
    <mergeCell ref="K56:O56"/>
    <mergeCell ref="C52:O52"/>
    <mergeCell ref="C53:F53"/>
    <mergeCell ref="G53:J53"/>
    <mergeCell ref="K53:O53"/>
    <mergeCell ref="C54:F54"/>
    <mergeCell ref="G54:J54"/>
    <mergeCell ref="K54:O54"/>
    <mergeCell ref="P27:P28"/>
    <mergeCell ref="J28:O33"/>
    <mergeCell ref="J34:O34"/>
    <mergeCell ref="J35:O40"/>
    <mergeCell ref="J41:O41"/>
    <mergeCell ref="C45:O45"/>
    <mergeCell ref="C26:O26"/>
    <mergeCell ref="C27:I43"/>
    <mergeCell ref="J27:O27"/>
    <mergeCell ref="J43:O43"/>
    <mergeCell ref="J42:O42"/>
    <mergeCell ref="H23:I24"/>
    <mergeCell ref="C15:O15"/>
    <mergeCell ref="E23:G23"/>
    <mergeCell ref="E24:G24"/>
    <mergeCell ref="C20:D22"/>
    <mergeCell ref="H20:I22"/>
    <mergeCell ref="L20:O20"/>
    <mergeCell ref="J20:K22"/>
    <mergeCell ref="E20:G22"/>
    <mergeCell ref="N23:O24"/>
    <mergeCell ref="C23:D23"/>
    <mergeCell ref="C24:D24"/>
    <mergeCell ref="J23:K24"/>
    <mergeCell ref="L23:M24"/>
    <mergeCell ref="C18:D19"/>
    <mergeCell ref="E18:F18"/>
    <mergeCell ref="C17:D17"/>
    <mergeCell ref="L17:M17"/>
    <mergeCell ref="L18:M19"/>
    <mergeCell ref="G18:K18"/>
    <mergeCell ref="G19:K19"/>
    <mergeCell ref="J17:K17"/>
    <mergeCell ref="H17:I17"/>
    <mergeCell ref="E17:G17"/>
    <mergeCell ref="M6:O6"/>
    <mergeCell ref="E7:L8"/>
    <mergeCell ref="M7:O7"/>
    <mergeCell ref="M8:O8"/>
    <mergeCell ref="P17:P18"/>
    <mergeCell ref="N17:O17"/>
    <mergeCell ref="N18:O19"/>
    <mergeCell ref="E19:F19"/>
    <mergeCell ref="B2:C4"/>
    <mergeCell ref="C5:D8"/>
    <mergeCell ref="E5:L5"/>
    <mergeCell ref="C16:O16"/>
    <mergeCell ref="C9:O9"/>
    <mergeCell ref="C10:O11"/>
    <mergeCell ref="C12:D12"/>
    <mergeCell ref="E12:H12"/>
    <mergeCell ref="I12:J12"/>
    <mergeCell ref="K12:O12"/>
    <mergeCell ref="C13:D13"/>
    <mergeCell ref="E13:O13"/>
    <mergeCell ref="C14:D14"/>
    <mergeCell ref="E14:O14"/>
    <mergeCell ref="M5:O5"/>
    <mergeCell ref="E6:L6"/>
  </mergeCells>
  <dataValidations count="5">
    <dataValidation type="list" allowBlank="1" showInputMessage="1" showErrorMessage="1" sqref="E20:G22" xr:uid="{00000000-0002-0000-0200-000000000000}">
      <formula1>$J$75:$J$76</formula1>
    </dataValidation>
    <dataValidation type="list" allowBlank="1" showInputMessage="1" showErrorMessage="1" sqref="J20:K22" xr:uid="{00000000-0002-0000-0200-000001000000}">
      <formula1>$J$77:$J$83</formula1>
    </dataValidation>
    <dataValidation type="list" allowBlank="1" showInputMessage="1" showErrorMessage="1" sqref="J17:K17" xr:uid="{00000000-0002-0000-0200-000002000000}">
      <formula1>$J$72:$J$74</formula1>
    </dataValidation>
    <dataValidation type="list" allowBlank="1" showInputMessage="1" showErrorMessage="1" sqref="E12:H12" xr:uid="{00000000-0002-0000-0200-000003000000}">
      <formula1>$G$72:$G$75</formula1>
    </dataValidation>
    <dataValidation type="list" allowBlank="1" showInputMessage="1" showErrorMessage="1" sqref="E13:O13" xr:uid="{00000000-0002-0000-0200-000004000000}">
      <formula1>$G$76:$G$98</formula1>
    </dataValidation>
  </dataValidations>
  <hyperlinks>
    <hyperlink ref="B2:C4" location="'MATRIZ DE INDICADORES'!A1" display="    REGRESAR" xr:uid="{00000000-0004-0000-0200-000000000000}"/>
  </hyperlinks>
  <pageMargins left="0.7" right="0.7" top="0.75" bottom="0.75" header="0.3" footer="0.3"/>
  <pageSetup paperSize="5" scale="45" fitToHeight="0" orientation="landscape" r:id="rId3"/>
  <drawing r:id="rId4"/>
  <legacyDrawing r:id="rId5"/>
  <mc:AlternateContent xmlns:mc="http://schemas.openxmlformats.org/markup-compatibility/2006">
    <mc:Choice Requires="x14">
      <controls>
        <mc:AlternateContent xmlns:mc="http://schemas.openxmlformats.org/markup-compatibility/2006">
          <mc:Choice Requires="x14">
            <control shapeId="377857" r:id="rId6" name="Option Button 1">
              <controlPr defaultSize="0" autoFill="0" autoLine="0" autoPict="0" macro="[0]!PORCENTAJE">
                <anchor moveWithCells="1">
                  <from>
                    <xdr:col>5</xdr:col>
                    <xdr:colOff>30480</xdr:colOff>
                    <xdr:row>16</xdr:row>
                    <xdr:rowOff>144780</xdr:rowOff>
                  </from>
                  <to>
                    <xdr:col>5</xdr:col>
                    <xdr:colOff>906780</xdr:colOff>
                    <xdr:row>16</xdr:row>
                    <xdr:rowOff>335280</xdr:rowOff>
                  </to>
                </anchor>
              </controlPr>
            </control>
          </mc:Choice>
        </mc:AlternateContent>
        <mc:AlternateContent xmlns:mc="http://schemas.openxmlformats.org/markup-compatibility/2006">
          <mc:Choice Requires="x14">
            <control shapeId="377858" r:id="rId7" name="Option Button 2">
              <controlPr defaultSize="0" autoFill="0" autoLine="0" autoPict="0" macro="[0]!RELATIVO">
                <anchor moveWithCells="1">
                  <from>
                    <xdr:col>4</xdr:col>
                    <xdr:colOff>182880</xdr:colOff>
                    <xdr:row>16</xdr:row>
                    <xdr:rowOff>121920</xdr:rowOff>
                  </from>
                  <to>
                    <xdr:col>5</xdr:col>
                    <xdr:colOff>45720</xdr:colOff>
                    <xdr:row>16</xdr:row>
                    <xdr:rowOff>335280</xdr:rowOff>
                  </to>
                </anchor>
              </controlPr>
            </control>
          </mc:Choice>
        </mc:AlternateContent>
        <mc:AlternateContent xmlns:mc="http://schemas.openxmlformats.org/markup-compatibility/2006">
          <mc:Choice Requires="x14">
            <control shapeId="377860" r:id="rId8" name="Option Button 4">
              <controlPr defaultSize="0" autoFill="0" autoLine="0" autoPict="0" macro="[0]!RELATIVO">
                <anchor moveWithCells="1">
                  <from>
                    <xdr:col>5</xdr:col>
                    <xdr:colOff>906780</xdr:colOff>
                    <xdr:row>16</xdr:row>
                    <xdr:rowOff>121920</xdr:rowOff>
                  </from>
                  <to>
                    <xdr:col>7</xdr:col>
                    <xdr:colOff>106680</xdr:colOff>
                    <xdr:row>16</xdr:row>
                    <xdr:rowOff>335280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200-000005000000}">
          <x14:formula1>
            <xm:f>ITEM!$A$1:$A$4</xm:f>
          </x14:formula1>
          <xm:sqref>J23 N23</xm:sqref>
        </x14:dataValidation>
      </x14:dataValidation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Hoja91">
    <tabColor rgb="FFEDE394"/>
    <pageSetUpPr fitToPage="1"/>
  </sheetPr>
  <dimension ref="A1:AB99"/>
  <sheetViews>
    <sheetView zoomScale="70" zoomScaleNormal="70" zoomScaleSheetLayoutView="70" workbookViewId="0">
      <selection activeCell="K61" sqref="K61:O61"/>
    </sheetView>
  </sheetViews>
  <sheetFormatPr baseColWidth="10" defaultColWidth="11.44140625" defaultRowHeight="15" x14ac:dyDescent="0.25"/>
  <cols>
    <col min="1" max="1" width="4" style="10" customWidth="1"/>
    <col min="2" max="2" width="6.5546875" style="10" customWidth="1"/>
    <col min="3" max="3" width="24.88671875" style="9" customWidth="1"/>
    <col min="4" max="4" width="15.109375" style="9" customWidth="1"/>
    <col min="5" max="5" width="12.5546875" style="9" customWidth="1"/>
    <col min="6" max="6" width="15.109375" style="9" customWidth="1"/>
    <col min="7" max="7" width="14" style="9" customWidth="1"/>
    <col min="8" max="8" width="11.44140625" style="9" customWidth="1"/>
    <col min="9" max="9" width="12.88671875" style="9" customWidth="1"/>
    <col min="10" max="10" width="15.5546875" style="9" customWidth="1"/>
    <col min="11" max="11" width="14.44140625" style="9" customWidth="1"/>
    <col min="12" max="15" width="15.44140625" style="9" customWidth="1"/>
    <col min="16" max="16" width="6.5546875" style="10" customWidth="1"/>
    <col min="17" max="16384" width="11.44140625" style="10"/>
  </cols>
  <sheetData>
    <row r="1" spans="2:16" s="11" customFormat="1" ht="8.25" customHeight="1" x14ac:dyDescent="0.3">
      <c r="C1" s="12"/>
      <c r="D1" s="12"/>
      <c r="E1" s="12"/>
      <c r="F1" s="12"/>
      <c r="G1" s="12"/>
      <c r="H1" s="12"/>
      <c r="I1" s="12"/>
      <c r="J1" s="12"/>
      <c r="K1" s="12"/>
      <c r="L1" s="12"/>
      <c r="M1" s="12"/>
      <c r="N1" s="12"/>
      <c r="O1" s="12"/>
    </row>
    <row r="2" spans="2:16" s="11" customFormat="1" ht="15.75" customHeight="1" x14ac:dyDescent="0.3">
      <c r="B2" s="346" t="s">
        <v>80</v>
      </c>
      <c r="C2" s="346"/>
      <c r="D2" s="5"/>
      <c r="E2" s="5"/>
      <c r="F2" s="5"/>
      <c r="G2" s="5"/>
      <c r="H2" s="5"/>
      <c r="I2" s="5"/>
      <c r="J2" s="5"/>
      <c r="K2" s="5"/>
      <c r="L2" s="5"/>
      <c r="M2" s="5"/>
      <c r="N2" s="5"/>
      <c r="O2" s="5"/>
      <c r="P2" s="8"/>
    </row>
    <row r="3" spans="2:16" s="11" customFormat="1" ht="15.75" customHeight="1" x14ac:dyDescent="0.3">
      <c r="B3" s="346"/>
      <c r="C3" s="346"/>
      <c r="D3" s="5"/>
      <c r="E3" s="5"/>
      <c r="F3" s="5"/>
      <c r="G3" s="5"/>
      <c r="H3" s="5"/>
      <c r="I3" s="5"/>
      <c r="J3" s="5"/>
      <c r="K3" s="5"/>
      <c r="L3" s="5"/>
      <c r="M3" s="5"/>
      <c r="N3" s="5"/>
      <c r="O3" s="5"/>
      <c r="P3" s="8"/>
    </row>
    <row r="4" spans="2:16" s="11" customFormat="1" ht="15" customHeight="1" x14ac:dyDescent="0.3">
      <c r="B4" s="346"/>
      <c r="C4" s="346"/>
      <c r="D4" s="5"/>
      <c r="E4" s="5"/>
      <c r="F4" s="5"/>
      <c r="G4" s="5"/>
      <c r="H4" s="5"/>
      <c r="I4" s="5"/>
      <c r="J4" s="5"/>
      <c r="K4" s="5"/>
      <c r="L4" s="5"/>
      <c r="M4" s="5"/>
      <c r="N4" s="5"/>
      <c r="O4" s="5"/>
      <c r="P4" s="8"/>
    </row>
    <row r="5" spans="2:16" s="11" customFormat="1" ht="15.75" customHeight="1" x14ac:dyDescent="0.3">
      <c r="B5" s="8"/>
      <c r="C5" s="278"/>
      <c r="D5" s="279"/>
      <c r="E5" s="284" t="s">
        <v>0</v>
      </c>
      <c r="F5" s="184"/>
      <c r="G5" s="184"/>
      <c r="H5" s="184"/>
      <c r="I5" s="184"/>
      <c r="J5" s="184"/>
      <c r="K5" s="184"/>
      <c r="L5" s="185"/>
      <c r="M5" s="184" t="s">
        <v>1</v>
      </c>
      <c r="N5" s="184"/>
      <c r="O5" s="185"/>
      <c r="P5" s="8"/>
    </row>
    <row r="6" spans="2:16" s="11" customFormat="1" ht="15.75" customHeight="1" x14ac:dyDescent="0.3">
      <c r="B6" s="8"/>
      <c r="C6" s="280"/>
      <c r="D6" s="281"/>
      <c r="E6" s="284" t="s">
        <v>2</v>
      </c>
      <c r="F6" s="184"/>
      <c r="G6" s="184"/>
      <c r="H6" s="184"/>
      <c r="I6" s="184"/>
      <c r="J6" s="184"/>
      <c r="K6" s="184"/>
      <c r="L6" s="185"/>
      <c r="M6" s="184" t="s">
        <v>269</v>
      </c>
      <c r="N6" s="184"/>
      <c r="O6" s="185"/>
      <c r="P6" s="8"/>
    </row>
    <row r="7" spans="2:16" s="11" customFormat="1" ht="15.75" customHeight="1" x14ac:dyDescent="0.3">
      <c r="B7" s="8"/>
      <c r="C7" s="280"/>
      <c r="D7" s="281"/>
      <c r="E7" s="286" t="s">
        <v>258</v>
      </c>
      <c r="F7" s="287"/>
      <c r="G7" s="287"/>
      <c r="H7" s="287"/>
      <c r="I7" s="287"/>
      <c r="J7" s="287"/>
      <c r="K7" s="287"/>
      <c r="L7" s="288"/>
      <c r="M7" s="184" t="s">
        <v>270</v>
      </c>
      <c r="N7" s="184"/>
      <c r="O7" s="185"/>
      <c r="P7" s="8"/>
    </row>
    <row r="8" spans="2:16" s="11" customFormat="1" ht="15.75" customHeight="1" x14ac:dyDescent="0.3">
      <c r="B8" s="8"/>
      <c r="C8" s="282"/>
      <c r="D8" s="283"/>
      <c r="E8" s="289"/>
      <c r="F8" s="290"/>
      <c r="G8" s="290"/>
      <c r="H8" s="290"/>
      <c r="I8" s="290"/>
      <c r="J8" s="290"/>
      <c r="K8" s="290"/>
      <c r="L8" s="291"/>
      <c r="M8" s="184" t="s">
        <v>277</v>
      </c>
      <c r="N8" s="184"/>
      <c r="O8" s="185"/>
      <c r="P8" s="8"/>
    </row>
    <row r="9" spans="2:16" s="11" customFormat="1" ht="15.75" customHeight="1" x14ac:dyDescent="0.3">
      <c r="B9" s="8"/>
      <c r="C9" s="303"/>
      <c r="D9" s="303"/>
      <c r="E9" s="303"/>
      <c r="F9" s="303"/>
      <c r="G9" s="303"/>
      <c r="H9" s="303"/>
      <c r="I9" s="303"/>
      <c r="J9" s="303"/>
      <c r="K9" s="303"/>
      <c r="L9" s="303"/>
      <c r="M9" s="303"/>
      <c r="N9" s="303"/>
      <c r="O9" s="303"/>
      <c r="P9" s="8"/>
    </row>
    <row r="10" spans="2:16" s="11" customFormat="1" ht="15.75" customHeight="1" x14ac:dyDescent="0.3">
      <c r="B10" s="8"/>
      <c r="C10" s="274" t="s">
        <v>85</v>
      </c>
      <c r="D10" s="274"/>
      <c r="E10" s="274"/>
      <c r="F10" s="274"/>
      <c r="G10" s="274"/>
      <c r="H10" s="274"/>
      <c r="I10" s="274"/>
      <c r="J10" s="274"/>
      <c r="K10" s="274"/>
      <c r="L10" s="274"/>
      <c r="M10" s="274"/>
      <c r="N10" s="274"/>
      <c r="O10" s="274"/>
      <c r="P10" s="8"/>
    </row>
    <row r="11" spans="2:16" s="11" customFormat="1" ht="15" customHeight="1" x14ac:dyDescent="0.3">
      <c r="B11" s="8"/>
      <c r="C11" s="274"/>
      <c r="D11" s="274"/>
      <c r="E11" s="274"/>
      <c r="F11" s="274"/>
      <c r="G11" s="274"/>
      <c r="H11" s="274"/>
      <c r="I11" s="274"/>
      <c r="J11" s="274"/>
      <c r="K11" s="274"/>
      <c r="L11" s="274"/>
      <c r="M11" s="274"/>
      <c r="N11" s="274"/>
      <c r="O11" s="274"/>
      <c r="P11" s="8"/>
    </row>
    <row r="12" spans="2:16" s="11" customFormat="1" ht="30" customHeight="1" x14ac:dyDescent="0.3">
      <c r="B12" s="8"/>
      <c r="C12" s="229" t="s">
        <v>86</v>
      </c>
      <c r="D12" s="229"/>
      <c r="E12" s="340" t="s">
        <v>117</v>
      </c>
      <c r="F12" s="341"/>
      <c r="G12" s="341"/>
      <c r="H12" s="342"/>
      <c r="I12" s="344" t="s">
        <v>87</v>
      </c>
      <c r="J12" s="345"/>
      <c r="K12" s="343" t="s">
        <v>26</v>
      </c>
      <c r="L12" s="343"/>
      <c r="M12" s="343"/>
      <c r="N12" s="343"/>
      <c r="O12" s="343"/>
      <c r="P12" s="8"/>
    </row>
    <row r="13" spans="2:16" s="11" customFormat="1" x14ac:dyDescent="0.3">
      <c r="B13" s="8"/>
      <c r="C13" s="269" t="s">
        <v>8</v>
      </c>
      <c r="D13" s="269"/>
      <c r="E13" s="293" t="s">
        <v>24</v>
      </c>
      <c r="F13" s="306"/>
      <c r="G13" s="306"/>
      <c r="H13" s="306"/>
      <c r="I13" s="306"/>
      <c r="J13" s="306"/>
      <c r="K13" s="306"/>
      <c r="L13" s="306"/>
      <c r="M13" s="306"/>
      <c r="N13" s="306"/>
      <c r="O13" s="306"/>
      <c r="P13" s="8"/>
    </row>
    <row r="14" spans="2:16" s="11" customFormat="1" x14ac:dyDescent="0.3">
      <c r="B14" s="8"/>
      <c r="C14" s="269" t="s">
        <v>88</v>
      </c>
      <c r="D14" s="269"/>
      <c r="E14" s="293" t="s">
        <v>159</v>
      </c>
      <c r="F14" s="293"/>
      <c r="G14" s="293"/>
      <c r="H14" s="293"/>
      <c r="I14" s="293"/>
      <c r="J14" s="293"/>
      <c r="K14" s="293"/>
      <c r="L14" s="293"/>
      <c r="M14" s="293"/>
      <c r="N14" s="293"/>
      <c r="O14" s="293"/>
      <c r="P14" s="8"/>
    </row>
    <row r="15" spans="2:16" s="11" customFormat="1" x14ac:dyDescent="0.3">
      <c r="B15" s="8"/>
      <c r="C15" s="318"/>
      <c r="D15" s="319"/>
      <c r="E15" s="319"/>
      <c r="F15" s="319"/>
      <c r="G15" s="319"/>
      <c r="H15" s="319"/>
      <c r="I15" s="319"/>
      <c r="J15" s="319"/>
      <c r="K15" s="319"/>
      <c r="L15" s="319"/>
      <c r="M15" s="319"/>
      <c r="N15" s="319"/>
      <c r="O15" s="320"/>
      <c r="P15" s="8"/>
    </row>
    <row r="16" spans="2:16" s="11" customFormat="1" x14ac:dyDescent="0.3">
      <c r="B16" s="8"/>
      <c r="C16" s="302" t="s">
        <v>89</v>
      </c>
      <c r="D16" s="302"/>
      <c r="E16" s="302"/>
      <c r="F16" s="302"/>
      <c r="G16" s="302"/>
      <c r="H16" s="302"/>
      <c r="I16" s="302"/>
      <c r="J16" s="302"/>
      <c r="K16" s="302"/>
      <c r="L16" s="302"/>
      <c r="M16" s="302"/>
      <c r="N16" s="302"/>
      <c r="O16" s="302"/>
      <c r="P16" s="8"/>
    </row>
    <row r="17" spans="2:16" s="11" customFormat="1" ht="36" customHeight="1" x14ac:dyDescent="0.3">
      <c r="B17" s="8"/>
      <c r="C17" s="269" t="s">
        <v>152</v>
      </c>
      <c r="D17" s="269"/>
      <c r="E17" s="299">
        <v>1</v>
      </c>
      <c r="F17" s="300"/>
      <c r="G17" s="301"/>
      <c r="H17" s="236" t="s">
        <v>14</v>
      </c>
      <c r="I17" s="238"/>
      <c r="J17" s="297" t="s">
        <v>28</v>
      </c>
      <c r="K17" s="298"/>
      <c r="L17" s="269" t="s">
        <v>91</v>
      </c>
      <c r="M17" s="269"/>
      <c r="N17" s="352">
        <v>0.06</v>
      </c>
      <c r="O17" s="352"/>
      <c r="P17" s="307"/>
    </row>
    <row r="18" spans="2:16" s="11" customFormat="1" ht="27" customHeight="1" x14ac:dyDescent="0.3">
      <c r="B18" s="8"/>
      <c r="C18" s="269" t="s">
        <v>92</v>
      </c>
      <c r="D18" s="269"/>
      <c r="E18" s="269" t="s">
        <v>153</v>
      </c>
      <c r="F18" s="269"/>
      <c r="G18" s="297" t="s">
        <v>160</v>
      </c>
      <c r="H18" s="347"/>
      <c r="I18" s="347"/>
      <c r="J18" s="347"/>
      <c r="K18" s="298"/>
      <c r="L18" s="261" t="s">
        <v>93</v>
      </c>
      <c r="M18" s="262"/>
      <c r="N18" s="348" t="s">
        <v>161</v>
      </c>
      <c r="O18" s="349"/>
      <c r="P18" s="307"/>
    </row>
    <row r="19" spans="2:16" s="11" customFormat="1" ht="15.75" customHeight="1" x14ac:dyDescent="0.3">
      <c r="B19" s="8"/>
      <c r="C19" s="269"/>
      <c r="D19" s="269"/>
      <c r="E19" s="269" t="s">
        <v>154</v>
      </c>
      <c r="F19" s="269"/>
      <c r="G19" s="313" t="s">
        <v>162</v>
      </c>
      <c r="H19" s="314"/>
      <c r="I19" s="314"/>
      <c r="J19" s="314"/>
      <c r="K19" s="315"/>
      <c r="L19" s="263"/>
      <c r="M19" s="264"/>
      <c r="N19" s="350"/>
      <c r="O19" s="351"/>
      <c r="P19" s="8"/>
    </row>
    <row r="20" spans="2:16" s="11" customFormat="1" ht="15.75" customHeight="1" x14ac:dyDescent="0.3">
      <c r="B20" s="8"/>
      <c r="C20" s="261" t="s">
        <v>94</v>
      </c>
      <c r="D20" s="262"/>
      <c r="E20" s="230" t="s">
        <v>121</v>
      </c>
      <c r="F20" s="259"/>
      <c r="G20" s="231"/>
      <c r="H20" s="239" t="s">
        <v>95</v>
      </c>
      <c r="I20" s="240"/>
      <c r="J20" s="230" t="s">
        <v>135</v>
      </c>
      <c r="K20" s="231"/>
      <c r="L20" s="236" t="s">
        <v>96</v>
      </c>
      <c r="M20" s="237"/>
      <c r="N20" s="237"/>
      <c r="O20" s="238"/>
      <c r="P20" s="8"/>
    </row>
    <row r="21" spans="2:16" s="11" customFormat="1" ht="15.75" customHeight="1" x14ac:dyDescent="0.3">
      <c r="B21" s="8"/>
      <c r="C21" s="270"/>
      <c r="D21" s="271"/>
      <c r="E21" s="232"/>
      <c r="F21" s="256"/>
      <c r="G21" s="233"/>
      <c r="H21" s="272"/>
      <c r="I21" s="273"/>
      <c r="J21" s="232"/>
      <c r="K21" s="233"/>
      <c r="L21" s="2" t="s">
        <v>97</v>
      </c>
      <c r="M21" s="2" t="s">
        <v>98</v>
      </c>
      <c r="N21" s="2" t="s">
        <v>99</v>
      </c>
      <c r="O21" s="2" t="s">
        <v>100</v>
      </c>
      <c r="P21" s="8"/>
    </row>
    <row r="22" spans="2:16" s="11" customFormat="1" ht="15.75" customHeight="1" x14ac:dyDescent="0.3">
      <c r="B22" s="8"/>
      <c r="C22" s="263"/>
      <c r="D22" s="264"/>
      <c r="E22" s="234"/>
      <c r="F22" s="260"/>
      <c r="G22" s="235"/>
      <c r="H22" s="241"/>
      <c r="I22" s="242"/>
      <c r="J22" s="234"/>
      <c r="K22" s="235"/>
      <c r="L22" s="34" t="s">
        <v>163</v>
      </c>
      <c r="M22" s="35" t="s">
        <v>164</v>
      </c>
      <c r="N22" s="36" t="s">
        <v>165</v>
      </c>
      <c r="O22" s="37" t="s">
        <v>166</v>
      </c>
      <c r="P22" s="8"/>
    </row>
    <row r="23" spans="2:16" s="11" customFormat="1" ht="34.5" customHeight="1" x14ac:dyDescent="0.3">
      <c r="B23" s="8"/>
      <c r="C23" s="269" t="s">
        <v>155</v>
      </c>
      <c r="D23" s="269"/>
      <c r="E23" s="353" t="s">
        <v>167</v>
      </c>
      <c r="F23" s="354"/>
      <c r="G23" s="355"/>
      <c r="H23" s="316" t="s">
        <v>102</v>
      </c>
      <c r="I23" s="240"/>
      <c r="J23" s="250" t="s">
        <v>168</v>
      </c>
      <c r="K23" s="250"/>
      <c r="L23" s="269" t="s">
        <v>104</v>
      </c>
      <c r="M23" s="269"/>
      <c r="N23" s="250" t="s">
        <v>168</v>
      </c>
      <c r="O23" s="250"/>
      <c r="P23" s="8"/>
    </row>
    <row r="24" spans="2:16" s="11" customFormat="1" ht="37.5" customHeight="1" x14ac:dyDescent="0.3">
      <c r="B24" s="8"/>
      <c r="C24" s="269" t="s">
        <v>156</v>
      </c>
      <c r="D24" s="269"/>
      <c r="E24" s="353" t="s">
        <v>167</v>
      </c>
      <c r="F24" s="354"/>
      <c r="G24" s="355"/>
      <c r="H24" s="317"/>
      <c r="I24" s="242"/>
      <c r="J24" s="250"/>
      <c r="K24" s="250"/>
      <c r="L24" s="269"/>
      <c r="M24" s="269"/>
      <c r="N24" s="250"/>
      <c r="O24" s="250"/>
      <c r="P24" s="8"/>
    </row>
    <row r="25" spans="2:16" s="11" customFormat="1" ht="15.75" customHeight="1" x14ac:dyDescent="0.3">
      <c r="B25" s="8"/>
      <c r="C25" s="7"/>
      <c r="D25" s="7"/>
      <c r="E25" s="30"/>
      <c r="F25" s="30"/>
      <c r="G25" s="7"/>
      <c r="H25" s="7"/>
      <c r="I25" s="7"/>
      <c r="J25" s="30"/>
      <c r="K25" s="30"/>
      <c r="L25" s="7"/>
      <c r="M25" s="7"/>
      <c r="N25" s="30"/>
      <c r="O25" s="30"/>
      <c r="P25" s="8"/>
    </row>
    <row r="26" spans="2:16" s="11" customFormat="1" ht="15" customHeight="1" x14ac:dyDescent="0.3">
      <c r="B26" s="8"/>
      <c r="C26" s="302" t="s">
        <v>106</v>
      </c>
      <c r="D26" s="302"/>
      <c r="E26" s="302"/>
      <c r="F26" s="302"/>
      <c r="G26" s="302"/>
      <c r="H26" s="302"/>
      <c r="I26" s="302"/>
      <c r="J26" s="325"/>
      <c r="K26" s="325"/>
      <c r="L26" s="325"/>
      <c r="M26" s="325"/>
      <c r="N26" s="325"/>
      <c r="O26" s="325"/>
      <c r="P26" s="8"/>
    </row>
    <row r="27" spans="2:16" s="11" customFormat="1" ht="15" customHeight="1" x14ac:dyDescent="0.3">
      <c r="B27" s="8"/>
      <c r="C27" s="319"/>
      <c r="D27" s="319"/>
      <c r="E27" s="319"/>
      <c r="F27" s="319"/>
      <c r="G27" s="319"/>
      <c r="H27" s="319"/>
      <c r="I27" s="320"/>
      <c r="J27" s="326" t="s">
        <v>157</v>
      </c>
      <c r="K27" s="327"/>
      <c r="L27" s="327"/>
      <c r="M27" s="327"/>
      <c r="N27" s="327"/>
      <c r="O27" s="327"/>
      <c r="P27" s="307"/>
    </row>
    <row r="28" spans="2:16" s="11" customFormat="1" ht="19.8" customHeight="1" x14ac:dyDescent="0.3">
      <c r="B28" s="8"/>
      <c r="C28" s="319"/>
      <c r="D28" s="319"/>
      <c r="E28" s="319"/>
      <c r="F28" s="319"/>
      <c r="G28" s="319"/>
      <c r="H28" s="319"/>
      <c r="I28" s="320"/>
      <c r="J28" s="358" t="s">
        <v>299</v>
      </c>
      <c r="K28" s="359"/>
      <c r="L28" s="359"/>
      <c r="M28" s="359"/>
      <c r="N28" s="359"/>
      <c r="O28" s="359"/>
      <c r="P28" s="307"/>
    </row>
    <row r="29" spans="2:16" s="11" customFormat="1" ht="22.2" customHeight="1" x14ac:dyDescent="0.3">
      <c r="B29" s="8"/>
      <c r="C29" s="319"/>
      <c r="D29" s="319"/>
      <c r="E29" s="319"/>
      <c r="F29" s="319"/>
      <c r="G29" s="319"/>
      <c r="H29" s="319"/>
      <c r="I29" s="320"/>
      <c r="J29" s="358"/>
      <c r="K29" s="359"/>
      <c r="L29" s="359"/>
      <c r="M29" s="359"/>
      <c r="N29" s="359"/>
      <c r="O29" s="359"/>
      <c r="P29" s="56"/>
    </row>
    <row r="30" spans="2:16" s="11" customFormat="1" ht="22.2" customHeight="1" x14ac:dyDescent="0.3">
      <c r="B30" s="8"/>
      <c r="C30" s="319"/>
      <c r="D30" s="319"/>
      <c r="E30" s="319"/>
      <c r="F30" s="319"/>
      <c r="G30" s="319"/>
      <c r="H30" s="319"/>
      <c r="I30" s="320"/>
      <c r="J30" s="360"/>
      <c r="K30" s="361"/>
      <c r="L30" s="361"/>
      <c r="M30" s="361"/>
      <c r="N30" s="361"/>
      <c r="O30" s="361"/>
      <c r="P30" s="8"/>
    </row>
    <row r="31" spans="2:16" s="11" customFormat="1" ht="19.8" customHeight="1" x14ac:dyDescent="0.3">
      <c r="B31" s="8"/>
      <c r="C31" s="319"/>
      <c r="D31" s="319"/>
      <c r="E31" s="319"/>
      <c r="F31" s="319"/>
      <c r="G31" s="319"/>
      <c r="H31" s="319"/>
      <c r="I31" s="320"/>
      <c r="J31" s="360"/>
      <c r="K31" s="361"/>
      <c r="L31" s="361"/>
      <c r="M31" s="361"/>
      <c r="N31" s="361"/>
      <c r="O31" s="361"/>
      <c r="P31" s="8"/>
    </row>
    <row r="32" spans="2:16" s="11" customFormat="1" ht="19.8" customHeight="1" x14ac:dyDescent="0.3">
      <c r="B32" s="8"/>
      <c r="C32" s="319"/>
      <c r="D32" s="319"/>
      <c r="E32" s="319"/>
      <c r="F32" s="319"/>
      <c r="G32" s="319"/>
      <c r="H32" s="319"/>
      <c r="I32" s="320"/>
      <c r="J32" s="360"/>
      <c r="K32" s="361"/>
      <c r="L32" s="361"/>
      <c r="M32" s="361"/>
      <c r="N32" s="361"/>
      <c r="O32" s="361"/>
      <c r="P32" s="8"/>
    </row>
    <row r="33" spans="2:16" s="11" customFormat="1" ht="20.399999999999999" customHeight="1" x14ac:dyDescent="0.3">
      <c r="B33" s="8"/>
      <c r="C33" s="319"/>
      <c r="D33" s="319"/>
      <c r="E33" s="319"/>
      <c r="F33" s="319"/>
      <c r="G33" s="319"/>
      <c r="H33" s="319"/>
      <c r="I33" s="320"/>
      <c r="J33" s="360"/>
      <c r="K33" s="361"/>
      <c r="L33" s="361"/>
      <c r="M33" s="361"/>
      <c r="N33" s="361"/>
      <c r="O33" s="361"/>
      <c r="P33" s="8"/>
    </row>
    <row r="34" spans="2:16" s="11" customFormat="1" ht="20.399999999999999" customHeight="1" x14ac:dyDescent="0.3">
      <c r="B34" s="8"/>
      <c r="C34" s="319"/>
      <c r="D34" s="319"/>
      <c r="E34" s="319"/>
      <c r="F34" s="319"/>
      <c r="G34" s="319"/>
      <c r="H34" s="319"/>
      <c r="I34" s="320"/>
      <c r="J34" s="360"/>
      <c r="K34" s="361"/>
      <c r="L34" s="361"/>
      <c r="M34" s="361"/>
      <c r="N34" s="361"/>
      <c r="O34" s="361"/>
      <c r="P34" s="8"/>
    </row>
    <row r="35" spans="2:16" s="11" customFormat="1" ht="17.25" customHeight="1" x14ac:dyDescent="0.3">
      <c r="B35" s="8"/>
      <c r="C35" s="319"/>
      <c r="D35" s="319"/>
      <c r="E35" s="319"/>
      <c r="F35" s="319"/>
      <c r="G35" s="319"/>
      <c r="H35" s="319"/>
      <c r="I35" s="320"/>
      <c r="J35" s="360"/>
      <c r="K35" s="361"/>
      <c r="L35" s="361"/>
      <c r="M35" s="361"/>
      <c r="N35" s="361"/>
      <c r="O35" s="361"/>
      <c r="P35" s="8"/>
    </row>
    <row r="36" spans="2:16" s="11" customFormat="1" ht="17.25" customHeight="1" x14ac:dyDescent="0.3">
      <c r="B36" s="8"/>
      <c r="C36" s="319"/>
      <c r="D36" s="319"/>
      <c r="E36" s="319"/>
      <c r="F36" s="319"/>
      <c r="G36" s="319"/>
      <c r="H36" s="319"/>
      <c r="I36" s="320"/>
      <c r="J36" s="362"/>
      <c r="K36" s="363"/>
      <c r="L36" s="363"/>
      <c r="M36" s="363"/>
      <c r="N36" s="363"/>
      <c r="O36" s="363"/>
      <c r="P36" s="8"/>
    </row>
    <row r="37" spans="2:16" s="11" customFormat="1" ht="15.6" customHeight="1" x14ac:dyDescent="0.3">
      <c r="B37" s="8"/>
      <c r="C37" s="319"/>
      <c r="D37" s="319"/>
      <c r="E37" s="319"/>
      <c r="F37" s="319"/>
      <c r="G37" s="319"/>
      <c r="H37" s="319"/>
      <c r="I37" s="320"/>
      <c r="J37" s="337" t="s">
        <v>158</v>
      </c>
      <c r="K37" s="338"/>
      <c r="L37" s="338"/>
      <c r="M37" s="338"/>
      <c r="N37" s="338"/>
      <c r="O37" s="338"/>
      <c r="P37" s="8"/>
    </row>
    <row r="38" spans="2:16" s="11" customFormat="1" x14ac:dyDescent="0.3">
      <c r="B38" s="8"/>
      <c r="C38" s="319"/>
      <c r="D38" s="319"/>
      <c r="E38" s="319"/>
      <c r="F38" s="319"/>
      <c r="G38" s="319"/>
      <c r="H38" s="319"/>
      <c r="I38" s="320"/>
      <c r="J38" s="358" t="s">
        <v>282</v>
      </c>
      <c r="K38" s="359"/>
      <c r="L38" s="359"/>
      <c r="M38" s="359"/>
      <c r="N38" s="359"/>
      <c r="O38" s="359"/>
      <c r="P38" s="8"/>
    </row>
    <row r="39" spans="2:16" s="11" customFormat="1" x14ac:dyDescent="0.3">
      <c r="B39" s="8"/>
      <c r="C39" s="319"/>
      <c r="D39" s="319"/>
      <c r="E39" s="319"/>
      <c r="F39" s="319"/>
      <c r="G39" s="319"/>
      <c r="H39" s="319"/>
      <c r="I39" s="320"/>
      <c r="J39" s="358"/>
      <c r="K39" s="359"/>
      <c r="L39" s="359"/>
      <c r="M39" s="359"/>
      <c r="N39" s="359"/>
      <c r="O39" s="359"/>
      <c r="P39" s="8"/>
    </row>
    <row r="40" spans="2:16" s="11" customFormat="1" ht="19.2" customHeight="1" x14ac:dyDescent="0.3">
      <c r="B40" s="8"/>
      <c r="C40" s="319"/>
      <c r="D40" s="319"/>
      <c r="E40" s="319"/>
      <c r="F40" s="319"/>
      <c r="G40" s="319"/>
      <c r="H40" s="319"/>
      <c r="I40" s="320"/>
      <c r="J40" s="358"/>
      <c r="K40" s="359"/>
      <c r="L40" s="359"/>
      <c r="M40" s="359"/>
      <c r="N40" s="359"/>
      <c r="O40" s="359"/>
      <c r="P40" s="8"/>
    </row>
    <row r="41" spans="2:16" s="11" customFormat="1" ht="20.399999999999999" customHeight="1" x14ac:dyDescent="0.3">
      <c r="B41" s="8"/>
      <c r="C41" s="319"/>
      <c r="D41" s="319"/>
      <c r="E41" s="319"/>
      <c r="F41" s="319"/>
      <c r="G41" s="319"/>
      <c r="H41" s="319"/>
      <c r="I41" s="320"/>
      <c r="J41" s="360"/>
      <c r="K41" s="361"/>
      <c r="L41" s="361"/>
      <c r="M41" s="361"/>
      <c r="N41" s="361"/>
      <c r="O41" s="361"/>
      <c r="P41" s="8"/>
    </row>
    <row r="42" spans="2:16" s="11" customFormat="1" ht="21.6" customHeight="1" x14ac:dyDescent="0.3">
      <c r="B42" s="8"/>
      <c r="C42" s="319"/>
      <c r="D42" s="319"/>
      <c r="E42" s="319"/>
      <c r="F42" s="319"/>
      <c r="G42" s="319"/>
      <c r="H42" s="319"/>
      <c r="I42" s="320"/>
      <c r="J42" s="360"/>
      <c r="K42" s="361"/>
      <c r="L42" s="361"/>
      <c r="M42" s="361"/>
      <c r="N42" s="361"/>
      <c r="O42" s="361"/>
      <c r="P42" s="8"/>
    </row>
    <row r="43" spans="2:16" s="11" customFormat="1" ht="19.8" customHeight="1" x14ac:dyDescent="0.3">
      <c r="B43" s="8"/>
      <c r="C43" s="319"/>
      <c r="D43" s="319"/>
      <c r="E43" s="319"/>
      <c r="F43" s="319"/>
      <c r="G43" s="319"/>
      <c r="H43" s="319"/>
      <c r="I43" s="320"/>
      <c r="J43" s="360"/>
      <c r="K43" s="361"/>
      <c r="L43" s="361"/>
      <c r="M43" s="361"/>
      <c r="N43" s="361"/>
      <c r="O43" s="361"/>
      <c r="P43" s="8"/>
    </row>
    <row r="44" spans="2:16" s="11" customFormat="1" ht="18" customHeight="1" x14ac:dyDescent="0.3">
      <c r="B44" s="8"/>
      <c r="C44" s="319"/>
      <c r="D44" s="319"/>
      <c r="E44" s="319"/>
      <c r="F44" s="319"/>
      <c r="G44" s="319"/>
      <c r="H44" s="319"/>
      <c r="I44" s="320"/>
      <c r="J44" s="360"/>
      <c r="K44" s="361"/>
      <c r="L44" s="361"/>
      <c r="M44" s="361"/>
      <c r="N44" s="361"/>
      <c r="O44" s="361"/>
      <c r="P44" s="8"/>
    </row>
    <row r="45" spans="2:16" s="11" customFormat="1" ht="15.75" customHeight="1" x14ac:dyDescent="0.3">
      <c r="B45" s="8"/>
      <c r="C45" s="319"/>
      <c r="D45" s="319"/>
      <c r="E45" s="319"/>
      <c r="F45" s="319"/>
      <c r="G45" s="319"/>
      <c r="H45" s="319"/>
      <c r="I45" s="320"/>
      <c r="J45" s="337" t="s">
        <v>109</v>
      </c>
      <c r="K45" s="338"/>
      <c r="L45" s="338"/>
      <c r="M45" s="338"/>
      <c r="N45" s="338"/>
      <c r="O45" s="338"/>
      <c r="P45" s="8"/>
    </row>
    <row r="46" spans="2:16" s="11" customFormat="1" ht="15.75" customHeight="1" x14ac:dyDescent="0.3">
      <c r="B46" s="8"/>
      <c r="C46" s="319"/>
      <c r="D46" s="319"/>
      <c r="E46" s="319"/>
      <c r="F46" s="319"/>
      <c r="G46" s="319"/>
      <c r="H46" s="319"/>
      <c r="I46" s="320"/>
      <c r="J46" s="330" t="str">
        <f>E14</f>
        <v>Director de Bienestar Universitario</v>
      </c>
      <c r="K46" s="331"/>
      <c r="L46" s="331"/>
      <c r="M46" s="331"/>
      <c r="N46" s="331"/>
      <c r="O46" s="331"/>
      <c r="P46" s="8"/>
    </row>
    <row r="47" spans="2:16" s="11" customFormat="1" ht="13.5" customHeight="1" x14ac:dyDescent="0.3">
      <c r="B47" s="8"/>
      <c r="C47" s="319"/>
      <c r="D47" s="319"/>
      <c r="E47" s="319"/>
      <c r="F47" s="319"/>
      <c r="G47" s="319"/>
      <c r="H47" s="319"/>
      <c r="I47" s="320"/>
      <c r="J47" s="328"/>
      <c r="K47" s="329"/>
      <c r="L47" s="329"/>
      <c r="M47" s="329"/>
      <c r="N47" s="329"/>
      <c r="O47" s="329"/>
      <c r="P47" s="8"/>
    </row>
    <row r="48" spans="2:16" s="11" customFormat="1" ht="16.5" customHeight="1" x14ac:dyDescent="0.3">
      <c r="B48" s="8"/>
      <c r="C48" s="6"/>
      <c r="D48" s="6"/>
      <c r="E48" s="6"/>
      <c r="F48" s="6"/>
      <c r="G48" s="6"/>
      <c r="H48" s="6"/>
      <c r="I48" s="6"/>
      <c r="J48" s="6"/>
      <c r="K48" s="6"/>
      <c r="L48" s="6"/>
      <c r="M48" s="6"/>
      <c r="N48" s="6"/>
      <c r="O48" s="6"/>
      <c r="P48" s="8"/>
    </row>
    <row r="49" spans="1:28" s="14" customFormat="1" ht="15" customHeight="1" x14ac:dyDescent="0.3">
      <c r="B49" s="13"/>
      <c r="C49" s="322" t="s">
        <v>110</v>
      </c>
      <c r="D49" s="323"/>
      <c r="E49" s="323"/>
      <c r="F49" s="323"/>
      <c r="G49" s="323"/>
      <c r="H49" s="323"/>
      <c r="I49" s="323"/>
      <c r="J49" s="323"/>
      <c r="K49" s="323"/>
      <c r="L49" s="323"/>
      <c r="M49" s="323"/>
      <c r="N49" s="323"/>
      <c r="O49" s="324"/>
      <c r="P49" s="13"/>
    </row>
    <row r="50" spans="1:28" s="14" customFormat="1" x14ac:dyDescent="0.3">
      <c r="B50" s="13"/>
      <c r="C50" s="45" t="s">
        <v>6</v>
      </c>
      <c r="D50" s="2" t="s">
        <v>169</v>
      </c>
      <c r="E50" s="2" t="s">
        <v>170</v>
      </c>
      <c r="F50" s="2" t="str">
        <f>IF(J23="MENSUAL","MARZO",IF(J23="TRIMESTRAL","SEPTIEMBRE",""))</f>
        <v/>
      </c>
      <c r="G50" s="2" t="str">
        <f>IF(J23="MENSUAL","ABRIL",IF(J23="TRIMESTRAL","DICIEMBRE",""))</f>
        <v/>
      </c>
      <c r="H50" s="2" t="str">
        <f>IF(J23="MENSUAL","MAYO","")</f>
        <v/>
      </c>
      <c r="I50" s="2" t="str">
        <f>IF(J23="MENSUAL","JUNIO","")</f>
        <v/>
      </c>
      <c r="J50" s="2" t="str">
        <f>IF(J23="MENSUAL","JULIO","")</f>
        <v/>
      </c>
      <c r="K50" s="2" t="str">
        <f>IF(J23="MENSUAL","AGOSTO","")</f>
        <v/>
      </c>
      <c r="L50" s="2" t="str">
        <f>IF(J23="MENSUAL","SEPTIEMBRE","")</f>
        <v/>
      </c>
      <c r="M50" s="2" t="str">
        <f>IF(J23="MENSUAL","OCTUBRE","")</f>
        <v/>
      </c>
      <c r="N50" s="2" t="str">
        <f>IF(J23="MENSUAL","NOVIEMBRE","")</f>
        <v/>
      </c>
      <c r="O50" s="2" t="str">
        <f>IF(J23="MENSUAL","DICIEMBRE","")</f>
        <v/>
      </c>
      <c r="P50" s="13"/>
    </row>
    <row r="51" spans="1:28" s="14" customFormat="1" ht="68.400000000000006" customHeight="1" x14ac:dyDescent="0.3">
      <c r="B51" s="13"/>
      <c r="C51" s="54" t="str">
        <f>G18</f>
        <v>(# de participantes en el semestre actual - # de participantes en el semestre anterior) *100</v>
      </c>
      <c r="D51" s="126">
        <v>3618</v>
      </c>
      <c r="E51" s="126"/>
      <c r="F51" s="2"/>
      <c r="G51" s="2"/>
      <c r="H51" s="2"/>
      <c r="I51" s="2"/>
      <c r="J51" s="2"/>
      <c r="K51" s="2"/>
      <c r="L51" s="2"/>
      <c r="M51" s="2"/>
      <c r="N51" s="2"/>
      <c r="O51" s="2"/>
      <c r="P51" s="13"/>
    </row>
    <row r="52" spans="1:28" s="14" customFormat="1" ht="34.799999999999997" customHeight="1" x14ac:dyDescent="0.3">
      <c r="B52" s="13"/>
      <c r="C52" s="54" t="str">
        <f>G19</f>
        <v># de participantes en el semestre anterior</v>
      </c>
      <c r="D52" s="123">
        <v>3117</v>
      </c>
      <c r="E52" s="126"/>
      <c r="F52" s="2"/>
      <c r="G52" s="2"/>
      <c r="H52" s="2"/>
      <c r="I52" s="2"/>
      <c r="J52" s="2"/>
      <c r="K52" s="2"/>
      <c r="L52" s="2"/>
      <c r="M52" s="2"/>
      <c r="N52" s="2"/>
      <c r="O52" s="2"/>
      <c r="P52" s="15"/>
    </row>
    <row r="53" spans="1:28" s="14" customFormat="1" x14ac:dyDescent="0.3">
      <c r="B53" s="13"/>
      <c r="C53" s="3" t="s">
        <v>111</v>
      </c>
      <c r="D53" s="130">
        <f>(D51-D52)/(D52)</f>
        <v>0.16073147256977863</v>
      </c>
      <c r="E53" s="124" t="e">
        <f>(E51-E52)/(E52)</f>
        <v>#DIV/0!</v>
      </c>
      <c r="F53" s="51"/>
      <c r="G53" s="51" t="str">
        <f t="shared" ref="G53:O53" si="0">IFERROR(IF($E$17=1,G51/G52,IF($E$17=2,G51,"")),"")</f>
        <v/>
      </c>
      <c r="H53" s="51" t="str">
        <f t="shared" si="0"/>
        <v/>
      </c>
      <c r="I53" s="51" t="str">
        <f t="shared" si="0"/>
        <v/>
      </c>
      <c r="J53" s="51" t="str">
        <f t="shared" si="0"/>
        <v/>
      </c>
      <c r="K53" s="51" t="str">
        <f t="shared" si="0"/>
        <v/>
      </c>
      <c r="L53" s="51" t="str">
        <f t="shared" si="0"/>
        <v/>
      </c>
      <c r="M53" s="51" t="str">
        <f t="shared" si="0"/>
        <v/>
      </c>
      <c r="N53" s="51" t="str">
        <f t="shared" si="0"/>
        <v/>
      </c>
      <c r="O53" s="51" t="str">
        <f t="shared" si="0"/>
        <v/>
      </c>
      <c r="P53" s="128">
        <f>+D53</f>
        <v>0.16073147256977863</v>
      </c>
    </row>
    <row r="54" spans="1:28" s="14" customFormat="1" x14ac:dyDescent="0.3">
      <c r="B54" s="13"/>
      <c r="C54" s="4" t="s">
        <v>112</v>
      </c>
      <c r="D54" s="51">
        <f>IF(AND(N23="ANUAL",J23="MENSUAL"),N17/12,IF(AND(N23="ANUAL",J23="TRIMESTRAL"),N17/4,IF(AND(N23="ANUAL",J23="SEMESTRAL"),N17/2,IF(AND(N23="ANUAL",J23="ANUAL"),N17,IF(AND(N23="SEMESTRAL",J23="MENSUAL"),N17/6,IF(AND(N23="SEMESTRAL",J23="TRIMESTRAL"),N17/2,IF(AND(N23="SEMESTRAL",J23="SEMESTRAL"),N17,IF(AND(N23="SEMESTRAL",J23="ANUAL"),"REVISAR FRECUENCIAS",IF(AND(N23="TRIMESTRAL",J23="MENSUAL"),N17/3,IF(AND(N23="TRIMESTRAL",J23="TRIMESTRAL"),N17,IF(AND(N23="TRIMESTRAL",J23="SEMESTRAL"),"REVISAR FRECUENCIAS",IF(AND(N23="TRIMESTRAL",J23="ANUAL"),"REVISAR FRECUENCIAS",IF(AND(N23="MENSUAL",J23="MENSUAL"),N17,IF(AND(N23="MENSUAL",J23="TRIMESTRAL"),"REVISAR FRECUENCIAS",IF(AND(N23="MENSUAL",J23="SEMESTRAL"),"REVISAR FRECUENCIAS",IF(AND(N23="MENSUAL",J23="ANUAL"),"REVISAR FRECUENCIAS",""))))))))))))))))</f>
        <v>0.06</v>
      </c>
      <c r="E54" s="51">
        <f>IF(AND(N23="ANUAL",J23="MENSUAL"),N17/12+D54,IF(AND(N23="ANUAL",J23="TRIMESTRAL"),N17/4+D54,IF(AND(N23="ANUAL",J23="SEMESTRAL"),N17/2+D54,IF(AND(N23="SEMESTRAL",J23="MENSUAL"),N17/6+D54,IF(AND(N23="SEMESTRAL",J23="TRIMESTRAL"),N17/2+D54,IF(AND(N23="SEMESTRAL",J23="SEMESTRAL"),N17,IF(AND(N23="TRIMESTRAL",J23="MENSUAL"),N17/3+D54,IF(AND(N23="TRIMESTRAL",J23="TRIMESTRAL"),N17,IF(AND(N23="MENSUAL",J23="MENSUAL"),N17,"")))))))))</f>
        <v>0.06</v>
      </c>
      <c r="F54" s="51" t="str">
        <f>IF(AND(N23="ANUAL",J23="MENSUAL"),N17/12+E54,IF(AND(N23="ANUAL",J23="TRIMESTRAL"),N17/4+E54,IF(AND(N23="SEMESTRAL",J23="MENSUAL"),N17/6+E54,IF(AND(N23="SEMESTRAL",J23="TRIMESTRAL"),N17/2,IF(AND(N23="TRIMESTRAL",J23="MENSUAL"),N17/3+E54,IF(AND(N23="TRIMESTRAL",J23="TRIMESTRAL"),N17,IF(AND(N23="MENSUAL",J23="MENSUAL"),N17,"")))))))</f>
        <v/>
      </c>
      <c r="G54" s="51" t="str">
        <f>IF(AND(N23="ANUAL",J23="MENSUAL"),N17/12+F54,IF(AND(N23="ANUAL",J23="TRIMESTRAL"),N17/4+F54,IF(AND(N23="SEMESTRAL",J23="MENSUAL"),N17/6+F54,IF(AND(N23="SEMESTRAL",J23="TRIMESTRAL"),N17/2+F54,IF(AND(N23="TRIMESTRAL",J23="MENSUAL"),N17/3,IF(AND(N23="TRIMESTRAL",J23="TRIMESTRAL"),N17,IF(AND(N23="MENSUAL",J23="MENSUAL"),N17,"")))))))</f>
        <v/>
      </c>
      <c r="H54" s="51" t="str">
        <f>IF(AND($N$23="ANUAL",$J$23="MENSUAL"),$N$17/12+G54,IF(AND(N23="SEMESTRAL",J23="MENSUAL"),N17/6+G54,IF(AND(N23="TRIMESTRAL",J23="MENSUAL"),N17/3+G54,IF(AND(N23="MENSUAL",J23="MENSUAL"),N17,""))))</f>
        <v/>
      </c>
      <c r="I54" s="51" t="str">
        <f>IF(AND($N$23="ANUAL",$J$23="MENSUAL"),$N$17/12+H54,IF(AND(N23="SEMESTRAL",J23="MENSUAL"),N17/6+H54,IF(AND(N23="TRIMESTRAL",J23="MENSUAL"),N17/3+H54,IF(AND(N23="MENSUAL",J23="MENSUAL"),N17,""))))</f>
        <v/>
      </c>
      <c r="J54" s="51" t="str">
        <f>IF(AND($N$23="ANUAL",$J$23="MENSUAL"),$N$17/12+I54,IF(AND(N23="SEMESTRAL",J23="MENSUAL"),N17/6,IF(AND(N23="TRIMESTRAL",J23="MENSUAL"),N17/3,IF(AND(N23="MENSUAL",J23="MENSUAL"),N17,""))))</f>
        <v/>
      </c>
      <c r="K54" s="51" t="str">
        <f>IF(AND($N$23="ANUAL",$J$23="MENSUAL"),$N$17/12+J54,IF(AND(N23="SEMESTRAL",J23="MENSUAL"),N17/6+J54,IF(AND(N23="TRIMESTRAL",J23="MENSUAL"),N17/3+J54,IF(AND(N23="MENSUAL",J23="MENSUAL"),N17,""))))</f>
        <v/>
      </c>
      <c r="L54" s="51" t="str">
        <f>IF(AND($N$23="ANUAL",$J$23="MENSUAL"),$N$17/12+K54,IF(AND(N23="SEMESTRAL",J23="MENSUAL"),N17/6+K54,IF(AND(N23="TRIMESTRAL",J23="MENSUAL"),N17/3+K54,IF(AND(N23="MENSUAL",J23="MENSUAL"),N17,""))))</f>
        <v/>
      </c>
      <c r="M54" s="51" t="str">
        <f>IF(AND($N$23="ANUAL",$J$23="MENSUAL"),$N$17/12+L54,IF(AND(N23="SEMESTRAL",J23="MENSUAL"),N17/6+L54,IF(AND(N23="TRIMESTRAL",J23="MENSUAL"),N17/3,IF(AND(N23="MENSUAL",J23="MENSUAL"),N17,""))))</f>
        <v/>
      </c>
      <c r="N54" s="51" t="str">
        <f>IF(AND($N$23="ANUAL",$J$23="MENSUAL"),$N$17/12+M54,IF(AND(N23="SEMESTRAL",J23="MENSUAL"),N17/6+M54,IF(AND(N23="TRIMESTRAL",J23="MENSUAL"),N17/3+M54,IF(AND(N23="MENSUAL",J23="MENSUAL"),N17,""))))</f>
        <v/>
      </c>
      <c r="O54" s="51" t="str">
        <f>IF(AND($N$23="ANUAL",$J$23="MENSUAL"),$N$17/12+N54,IF(AND(N23="SEMESTRAL",J23="MENSUAL"),N17/6+N54,IF(AND(N23="TRIMESTRAL",J23="MENSUAL"),N17/3+N54,IF(AND(N23="MENSUAL",J23="MENSUAL"),N17,""))))</f>
        <v/>
      </c>
      <c r="P54" s="13"/>
    </row>
    <row r="55" spans="1:28" s="14" customFormat="1" x14ac:dyDescent="0.3">
      <c r="B55" s="13"/>
      <c r="C55" s="6"/>
      <c r="D55" s="6"/>
      <c r="E55" s="6"/>
      <c r="F55" s="6"/>
      <c r="G55" s="6"/>
      <c r="H55" s="6"/>
      <c r="I55" s="6"/>
      <c r="J55" s="6"/>
      <c r="K55" s="6"/>
      <c r="L55" s="6"/>
      <c r="M55" s="6"/>
      <c r="N55" s="6"/>
      <c r="O55" s="6"/>
      <c r="P55" s="13"/>
    </row>
    <row r="56" spans="1:28" s="16" customFormat="1" x14ac:dyDescent="0.25">
      <c r="A56" s="18"/>
      <c r="B56" s="1"/>
      <c r="C56" s="223" t="s">
        <v>95</v>
      </c>
      <c r="D56" s="223"/>
      <c r="E56" s="223"/>
      <c r="F56" s="223"/>
      <c r="G56" s="223"/>
      <c r="H56" s="223"/>
      <c r="I56" s="223"/>
      <c r="J56" s="223"/>
      <c r="K56" s="223"/>
      <c r="L56" s="223"/>
      <c r="M56" s="223"/>
      <c r="N56" s="223"/>
      <c r="O56" s="223"/>
      <c r="P56" s="1"/>
      <c r="Q56" s="18"/>
      <c r="R56" s="18"/>
      <c r="S56" s="18"/>
      <c r="T56" s="18"/>
      <c r="U56" s="18"/>
      <c r="V56" s="18"/>
      <c r="W56" s="18"/>
      <c r="X56" s="18"/>
      <c r="Y56" s="18"/>
      <c r="Z56" s="18"/>
      <c r="AA56" s="18"/>
      <c r="AB56" s="18"/>
    </row>
    <row r="57" spans="1:28" s="16" customFormat="1" x14ac:dyDescent="0.25">
      <c r="A57" s="18"/>
      <c r="B57" s="1"/>
      <c r="C57" s="224" t="s">
        <v>113</v>
      </c>
      <c r="D57" s="224"/>
      <c r="E57" s="224"/>
      <c r="F57" s="224"/>
      <c r="G57" s="224" t="s">
        <v>114</v>
      </c>
      <c r="H57" s="224"/>
      <c r="I57" s="224"/>
      <c r="J57" s="224"/>
      <c r="K57" s="224" t="s">
        <v>171</v>
      </c>
      <c r="L57" s="224"/>
      <c r="M57" s="224"/>
      <c r="N57" s="224"/>
      <c r="O57" s="224"/>
      <c r="P57" s="1"/>
      <c r="Q57" s="18"/>
      <c r="R57" s="18"/>
      <c r="S57" s="18"/>
      <c r="T57" s="18"/>
      <c r="U57" s="18"/>
      <c r="V57" s="18"/>
      <c r="W57" s="18"/>
      <c r="X57" s="18"/>
      <c r="Y57" s="18"/>
      <c r="Z57" s="18"/>
      <c r="AA57" s="18"/>
      <c r="AB57" s="18"/>
    </row>
    <row r="58" spans="1:28" s="57" customFormat="1" ht="91.2" customHeight="1" x14ac:dyDescent="0.25">
      <c r="B58" s="58"/>
      <c r="C58" s="367" t="s">
        <v>172</v>
      </c>
      <c r="D58" s="367"/>
      <c r="E58" s="367"/>
      <c r="F58" s="367"/>
      <c r="G58" s="364">
        <v>3302</v>
      </c>
      <c r="H58" s="365"/>
      <c r="I58" s="365"/>
      <c r="J58" s="366"/>
      <c r="K58" s="356" t="s">
        <v>283</v>
      </c>
      <c r="L58" s="357"/>
      <c r="M58" s="357"/>
      <c r="N58" s="357"/>
      <c r="O58" s="357"/>
      <c r="P58" s="58"/>
    </row>
    <row r="59" spans="1:28" s="57" customFormat="1" ht="86.4" customHeight="1" x14ac:dyDescent="0.25">
      <c r="B59" s="58"/>
      <c r="C59" s="367" t="s">
        <v>173</v>
      </c>
      <c r="D59" s="367"/>
      <c r="E59" s="367"/>
      <c r="F59" s="367"/>
      <c r="G59" s="368">
        <v>81</v>
      </c>
      <c r="H59" s="369"/>
      <c r="I59" s="369"/>
      <c r="J59" s="370"/>
      <c r="K59" s="357" t="s">
        <v>284</v>
      </c>
      <c r="L59" s="357"/>
      <c r="M59" s="357"/>
      <c r="N59" s="357"/>
      <c r="O59" s="357"/>
      <c r="P59" s="58"/>
    </row>
    <row r="60" spans="1:28" s="57" customFormat="1" ht="93.6" customHeight="1" x14ac:dyDescent="0.25">
      <c r="B60" s="58"/>
      <c r="C60" s="367" t="s">
        <v>174</v>
      </c>
      <c r="D60" s="367"/>
      <c r="E60" s="367"/>
      <c r="F60" s="367"/>
      <c r="G60" s="368">
        <v>200</v>
      </c>
      <c r="H60" s="369"/>
      <c r="I60" s="369"/>
      <c r="J60" s="370"/>
      <c r="K60" s="357" t="s">
        <v>286</v>
      </c>
      <c r="L60" s="357"/>
      <c r="M60" s="357"/>
      <c r="N60" s="357"/>
      <c r="O60" s="357"/>
      <c r="P60" s="58"/>
    </row>
    <row r="61" spans="1:28" s="57" customFormat="1" ht="87.6" customHeight="1" x14ac:dyDescent="0.25">
      <c r="B61" s="58"/>
      <c r="C61" s="367" t="s">
        <v>140</v>
      </c>
      <c r="D61" s="367"/>
      <c r="E61" s="367"/>
      <c r="F61" s="367"/>
      <c r="G61" s="368">
        <v>35</v>
      </c>
      <c r="H61" s="369"/>
      <c r="I61" s="369"/>
      <c r="J61" s="370"/>
      <c r="K61" s="357" t="s">
        <v>285</v>
      </c>
      <c r="L61" s="357"/>
      <c r="M61" s="357"/>
      <c r="N61" s="357"/>
      <c r="O61" s="357"/>
      <c r="P61" s="58"/>
    </row>
    <row r="62" spans="1:28" s="57" customFormat="1" ht="69" customHeight="1" x14ac:dyDescent="0.25">
      <c r="B62" s="58"/>
      <c r="C62" s="367" t="s">
        <v>172</v>
      </c>
      <c r="D62" s="367"/>
      <c r="E62" s="367"/>
      <c r="F62" s="367"/>
      <c r="G62" s="364"/>
      <c r="H62" s="365"/>
      <c r="I62" s="365"/>
      <c r="J62" s="366"/>
      <c r="K62" s="357" t="s">
        <v>271</v>
      </c>
      <c r="L62" s="357"/>
      <c r="M62" s="357"/>
      <c r="N62" s="357"/>
      <c r="O62" s="357"/>
      <c r="P62" s="58"/>
    </row>
    <row r="63" spans="1:28" s="57" customFormat="1" ht="63.6" customHeight="1" x14ac:dyDescent="0.25">
      <c r="B63" s="58"/>
      <c r="C63" s="367" t="s">
        <v>173</v>
      </c>
      <c r="D63" s="367"/>
      <c r="E63" s="367"/>
      <c r="F63" s="367"/>
      <c r="G63" s="368"/>
      <c r="H63" s="369"/>
      <c r="I63" s="369"/>
      <c r="J63" s="370"/>
      <c r="K63" s="357" t="s">
        <v>272</v>
      </c>
      <c r="L63" s="357"/>
      <c r="M63" s="357"/>
      <c r="N63" s="357"/>
      <c r="O63" s="357"/>
      <c r="P63" s="58"/>
    </row>
    <row r="64" spans="1:28" s="57" customFormat="1" ht="66" customHeight="1" x14ac:dyDescent="0.25">
      <c r="B64" s="58"/>
      <c r="C64" s="367" t="s">
        <v>174</v>
      </c>
      <c r="D64" s="367"/>
      <c r="E64" s="367"/>
      <c r="F64" s="367"/>
      <c r="G64" s="368"/>
      <c r="H64" s="369"/>
      <c r="I64" s="369"/>
      <c r="J64" s="370"/>
      <c r="K64" s="357" t="s">
        <v>272</v>
      </c>
      <c r="L64" s="357"/>
      <c r="M64" s="357"/>
      <c r="N64" s="357"/>
      <c r="O64" s="357"/>
      <c r="P64" s="58"/>
    </row>
    <row r="65" spans="2:16" s="57" customFormat="1" ht="70.2" customHeight="1" x14ac:dyDescent="0.25">
      <c r="B65" s="58"/>
      <c r="C65" s="367" t="s">
        <v>140</v>
      </c>
      <c r="D65" s="367"/>
      <c r="E65" s="367"/>
      <c r="F65" s="367"/>
      <c r="G65" s="368"/>
      <c r="H65" s="369"/>
      <c r="I65" s="369"/>
      <c r="J65" s="370"/>
      <c r="K65" s="356" t="s">
        <v>273</v>
      </c>
      <c r="L65" s="357"/>
      <c r="M65" s="357"/>
      <c r="N65" s="357"/>
      <c r="O65" s="357"/>
      <c r="P65" s="58"/>
    </row>
    <row r="67" spans="2:16" s="50" customFormat="1" x14ac:dyDescent="0.25">
      <c r="C67" s="49"/>
      <c r="D67" s="49"/>
      <c r="E67" s="49"/>
      <c r="F67" s="49"/>
      <c r="G67" s="49"/>
      <c r="H67" s="49"/>
      <c r="I67" s="49"/>
      <c r="J67" s="49"/>
      <c r="K67" s="49"/>
      <c r="L67" s="49"/>
      <c r="M67" s="49"/>
      <c r="N67" s="49"/>
      <c r="O67" s="49"/>
    </row>
    <row r="68" spans="2:16" s="50" customFormat="1" x14ac:dyDescent="0.25">
      <c r="C68" s="49"/>
      <c r="D68" s="49"/>
      <c r="E68" s="49"/>
      <c r="F68" s="49"/>
      <c r="G68" s="49"/>
      <c r="H68" s="49"/>
      <c r="I68" s="49"/>
      <c r="J68" s="49"/>
      <c r="K68" s="49"/>
      <c r="L68" s="49"/>
      <c r="M68" s="49"/>
      <c r="N68" s="49"/>
      <c r="O68" s="49"/>
    </row>
    <row r="69" spans="2:16" s="50" customFormat="1" x14ac:dyDescent="0.25">
      <c r="C69" s="49"/>
      <c r="D69" s="49"/>
      <c r="E69" s="49"/>
      <c r="F69" s="49"/>
      <c r="G69" s="49"/>
      <c r="H69" s="49"/>
      <c r="I69" s="49"/>
      <c r="J69" s="49"/>
      <c r="K69" s="49"/>
      <c r="L69" s="49"/>
      <c r="M69" s="49"/>
      <c r="N69" s="49"/>
      <c r="O69" s="49"/>
    </row>
    <row r="70" spans="2:16" s="50" customFormat="1" x14ac:dyDescent="0.25">
      <c r="C70" s="49"/>
      <c r="D70" s="49"/>
      <c r="E70" s="49"/>
      <c r="F70" s="49"/>
      <c r="G70" s="49"/>
      <c r="H70" s="49"/>
      <c r="I70" s="49"/>
      <c r="J70" s="49"/>
      <c r="K70" s="49"/>
      <c r="L70" s="49"/>
      <c r="M70" s="49"/>
      <c r="N70" s="49"/>
      <c r="O70" s="49"/>
    </row>
    <row r="71" spans="2:16" s="50" customFormat="1" x14ac:dyDescent="0.25">
      <c r="C71" s="49"/>
      <c r="D71" s="49"/>
      <c r="E71" s="49"/>
      <c r="F71" s="49"/>
      <c r="G71" s="49"/>
      <c r="H71" s="49"/>
      <c r="I71" s="49"/>
      <c r="J71" s="49"/>
      <c r="K71" s="49"/>
      <c r="L71" s="49"/>
      <c r="M71" s="49"/>
      <c r="N71" s="49"/>
      <c r="O71" s="49"/>
    </row>
    <row r="72" spans="2:16" s="50" customFormat="1" x14ac:dyDescent="0.25">
      <c r="C72" s="49"/>
      <c r="D72" s="49"/>
      <c r="E72" s="49"/>
      <c r="F72" s="49"/>
      <c r="G72" s="49"/>
      <c r="H72" s="49"/>
      <c r="I72" s="49"/>
      <c r="J72" s="49"/>
      <c r="K72" s="49"/>
      <c r="L72" s="49"/>
      <c r="M72" s="49"/>
      <c r="N72" s="49"/>
      <c r="O72" s="49"/>
    </row>
    <row r="73" spans="2:16" s="50" customFormat="1" x14ac:dyDescent="0.25">
      <c r="C73" s="49"/>
      <c r="D73" s="52" t="s">
        <v>116</v>
      </c>
      <c r="E73" s="49"/>
      <c r="F73" s="49"/>
      <c r="H73" s="53"/>
      <c r="I73" s="53"/>
      <c r="J73" s="52" t="s">
        <v>28</v>
      </c>
      <c r="K73" s="49"/>
      <c r="L73" s="49"/>
      <c r="M73" s="49"/>
      <c r="N73" s="49"/>
      <c r="O73" s="49"/>
    </row>
    <row r="74" spans="2:16" s="50" customFormat="1" x14ac:dyDescent="0.25">
      <c r="C74" s="49"/>
      <c r="D74" s="52" t="s">
        <v>117</v>
      </c>
      <c r="E74" s="49"/>
      <c r="F74" s="49"/>
      <c r="H74" s="53"/>
      <c r="I74" s="53"/>
      <c r="J74" s="52" t="s">
        <v>118</v>
      </c>
      <c r="K74" s="49"/>
      <c r="L74" s="49"/>
      <c r="M74" s="49"/>
      <c r="N74" s="49"/>
      <c r="O74" s="49"/>
    </row>
    <row r="75" spans="2:16" s="50" customFormat="1" x14ac:dyDescent="0.25">
      <c r="C75" s="49"/>
      <c r="D75" s="52" t="s">
        <v>119</v>
      </c>
      <c r="E75" s="49"/>
      <c r="F75" s="49"/>
      <c r="H75" s="53"/>
      <c r="I75" s="53"/>
      <c r="J75" s="52" t="s">
        <v>65</v>
      </c>
      <c r="K75" s="49"/>
      <c r="L75" s="49"/>
      <c r="M75" s="49"/>
      <c r="N75" s="49"/>
      <c r="O75" s="49"/>
    </row>
    <row r="76" spans="2:16" s="50" customFormat="1" x14ac:dyDescent="0.25">
      <c r="C76" s="49"/>
      <c r="D76" s="52" t="s">
        <v>120</v>
      </c>
      <c r="E76" s="49"/>
      <c r="F76" s="49"/>
      <c r="H76" s="53"/>
      <c r="I76" s="53"/>
      <c r="J76" s="52" t="s">
        <v>121</v>
      </c>
      <c r="K76" s="49"/>
      <c r="L76" s="49"/>
      <c r="M76" s="49"/>
      <c r="N76" s="49"/>
      <c r="O76" s="49"/>
    </row>
    <row r="77" spans="2:16" s="50" customFormat="1" x14ac:dyDescent="0.25">
      <c r="C77" s="49"/>
      <c r="D77" s="52" t="s">
        <v>122</v>
      </c>
      <c r="E77" s="49"/>
      <c r="F77" s="49"/>
      <c r="H77" s="53"/>
      <c r="I77" s="53"/>
      <c r="J77" s="52" t="s">
        <v>123</v>
      </c>
      <c r="K77" s="49"/>
      <c r="L77" s="49"/>
      <c r="M77" s="49"/>
      <c r="N77" s="49"/>
      <c r="O77" s="49"/>
    </row>
    <row r="78" spans="2:16" s="50" customFormat="1" x14ac:dyDescent="0.25">
      <c r="C78" s="49"/>
      <c r="D78" s="52" t="s">
        <v>124</v>
      </c>
      <c r="E78" s="49"/>
      <c r="F78" s="49"/>
      <c r="H78" s="53"/>
      <c r="I78" s="53"/>
      <c r="J78" s="52" t="s">
        <v>125</v>
      </c>
      <c r="K78" s="49"/>
      <c r="L78" s="49"/>
      <c r="M78" s="49"/>
      <c r="N78" s="49"/>
      <c r="O78" s="49"/>
    </row>
    <row r="79" spans="2:16" s="50" customFormat="1" x14ac:dyDescent="0.25">
      <c r="C79" s="49"/>
      <c r="D79" s="52" t="s">
        <v>126</v>
      </c>
      <c r="E79" s="49"/>
      <c r="F79" s="49"/>
      <c r="H79" s="53"/>
      <c r="I79" s="53"/>
      <c r="J79" s="52" t="s">
        <v>127</v>
      </c>
      <c r="K79" s="49"/>
      <c r="L79" s="49"/>
      <c r="M79" s="49"/>
      <c r="N79" s="49"/>
      <c r="O79" s="49"/>
    </row>
    <row r="80" spans="2:16" s="50" customFormat="1" x14ac:dyDescent="0.25">
      <c r="C80" s="49"/>
      <c r="D80" s="52" t="s">
        <v>128</v>
      </c>
      <c r="E80" s="49"/>
      <c r="F80" s="49"/>
      <c r="H80" s="53"/>
      <c r="I80" s="53"/>
      <c r="J80" s="52" t="s">
        <v>129</v>
      </c>
      <c r="K80" s="49"/>
      <c r="L80" s="49"/>
      <c r="M80" s="49"/>
      <c r="N80" s="49"/>
      <c r="O80" s="49"/>
    </row>
    <row r="81" spans="3:15" s="50" customFormat="1" x14ac:dyDescent="0.25">
      <c r="C81" s="49"/>
      <c r="D81" s="52" t="s">
        <v>130</v>
      </c>
      <c r="E81" s="49"/>
      <c r="F81" s="49"/>
      <c r="H81" s="53"/>
      <c r="I81" s="53"/>
      <c r="J81" s="52" t="s">
        <v>131</v>
      </c>
      <c r="K81" s="49"/>
      <c r="L81" s="49"/>
      <c r="M81" s="49"/>
      <c r="N81" s="49"/>
      <c r="O81" s="49"/>
    </row>
    <row r="82" spans="3:15" s="50" customFormat="1" x14ac:dyDescent="0.25">
      <c r="C82" s="49"/>
      <c r="D82" s="52" t="s">
        <v>132</v>
      </c>
      <c r="E82" s="49"/>
      <c r="F82" s="49"/>
      <c r="H82" s="53"/>
      <c r="I82" s="53"/>
      <c r="J82" s="52" t="s">
        <v>133</v>
      </c>
      <c r="K82" s="49"/>
      <c r="L82" s="49"/>
      <c r="M82" s="49"/>
      <c r="N82" s="49"/>
      <c r="O82" s="49"/>
    </row>
    <row r="83" spans="3:15" s="50" customFormat="1" x14ac:dyDescent="0.25">
      <c r="C83" s="49"/>
      <c r="D83" s="52" t="s">
        <v>134</v>
      </c>
      <c r="E83" s="49"/>
      <c r="F83" s="49"/>
      <c r="H83" s="53"/>
      <c r="I83" s="53"/>
      <c r="J83" s="52" t="s">
        <v>135</v>
      </c>
      <c r="K83" s="49"/>
      <c r="L83" s="49"/>
      <c r="M83" s="49"/>
      <c r="N83" s="49"/>
      <c r="O83" s="49"/>
    </row>
    <row r="84" spans="3:15" s="50" customFormat="1" x14ac:dyDescent="0.25">
      <c r="C84" s="49"/>
      <c r="D84" s="52" t="s">
        <v>136</v>
      </c>
      <c r="E84" s="49"/>
      <c r="F84" s="49"/>
      <c r="H84" s="53"/>
      <c r="I84" s="53"/>
      <c r="J84" s="52" t="s">
        <v>137</v>
      </c>
      <c r="K84" s="49"/>
      <c r="L84" s="49"/>
      <c r="M84" s="49"/>
      <c r="N84" s="49"/>
      <c r="O84" s="49"/>
    </row>
    <row r="85" spans="3:15" x14ac:dyDescent="0.25">
      <c r="D85" s="52" t="s">
        <v>138</v>
      </c>
      <c r="H85" s="53"/>
      <c r="I85" s="53"/>
      <c r="J85" s="53"/>
      <c r="K85" s="49"/>
      <c r="L85" s="49"/>
    </row>
    <row r="86" spans="3:15" x14ac:dyDescent="0.25">
      <c r="D86" s="52" t="s">
        <v>24</v>
      </c>
      <c r="H86" s="53"/>
      <c r="I86" s="53"/>
      <c r="J86" s="53"/>
      <c r="K86" s="49"/>
      <c r="L86" s="49"/>
    </row>
    <row r="87" spans="3:15" x14ac:dyDescent="0.25">
      <c r="D87" s="52" t="s">
        <v>139</v>
      </c>
      <c r="H87" s="53"/>
      <c r="I87" s="53"/>
      <c r="J87" s="53"/>
      <c r="K87" s="49"/>
      <c r="L87" s="49"/>
    </row>
    <row r="88" spans="3:15" x14ac:dyDescent="0.25">
      <c r="D88" s="52" t="s">
        <v>140</v>
      </c>
      <c r="H88" s="53"/>
      <c r="I88" s="53"/>
      <c r="J88" s="53"/>
      <c r="K88" s="49"/>
      <c r="L88" s="49"/>
    </row>
    <row r="89" spans="3:15" x14ac:dyDescent="0.25">
      <c r="D89" s="52" t="s">
        <v>141</v>
      </c>
      <c r="H89" s="53"/>
      <c r="I89" s="53"/>
      <c r="J89" s="53"/>
      <c r="K89" s="49"/>
      <c r="L89" s="49"/>
    </row>
    <row r="90" spans="3:15" x14ac:dyDescent="0.25">
      <c r="D90" s="52" t="s">
        <v>142</v>
      </c>
      <c r="H90" s="53"/>
      <c r="I90" s="53"/>
      <c r="J90" s="53"/>
      <c r="K90" s="49"/>
      <c r="L90" s="49"/>
    </row>
    <row r="91" spans="3:15" x14ac:dyDescent="0.25">
      <c r="D91" s="52" t="s">
        <v>143</v>
      </c>
      <c r="H91" s="53"/>
      <c r="I91" s="53"/>
      <c r="J91" s="53"/>
      <c r="K91" s="49"/>
      <c r="L91" s="49"/>
    </row>
    <row r="92" spans="3:15" x14ac:dyDescent="0.25">
      <c r="D92" s="52" t="s">
        <v>144</v>
      </c>
      <c r="H92" s="53"/>
      <c r="I92" s="53"/>
      <c r="J92" s="53"/>
      <c r="K92" s="49"/>
      <c r="L92" s="49"/>
    </row>
    <row r="93" spans="3:15" x14ac:dyDescent="0.25">
      <c r="D93" s="52" t="s">
        <v>145</v>
      </c>
      <c r="H93" s="53"/>
      <c r="I93" s="53"/>
      <c r="J93" s="53"/>
      <c r="K93" s="49"/>
      <c r="L93" s="49"/>
    </row>
    <row r="94" spans="3:15" x14ac:dyDescent="0.25">
      <c r="D94" s="52" t="s">
        <v>146</v>
      </c>
      <c r="H94" s="53"/>
      <c r="I94" s="53"/>
      <c r="J94" s="53"/>
      <c r="K94" s="49"/>
      <c r="L94" s="49"/>
    </row>
    <row r="95" spans="3:15" x14ac:dyDescent="0.25">
      <c r="D95" s="52" t="s">
        <v>147</v>
      </c>
      <c r="H95" s="53"/>
      <c r="I95" s="53"/>
      <c r="J95" s="53"/>
    </row>
    <row r="96" spans="3:15" x14ac:dyDescent="0.25">
      <c r="D96" s="52" t="s">
        <v>148</v>
      </c>
      <c r="H96" s="53"/>
      <c r="I96" s="53"/>
      <c r="J96" s="53"/>
    </row>
    <row r="97" spans="4:10" x14ac:dyDescent="0.25">
      <c r="D97" s="52" t="s">
        <v>149</v>
      </c>
      <c r="H97" s="53"/>
      <c r="I97" s="53"/>
      <c r="J97" s="53"/>
    </row>
    <row r="98" spans="4:10" x14ac:dyDescent="0.25">
      <c r="D98" s="52" t="s">
        <v>150</v>
      </c>
      <c r="H98" s="53"/>
      <c r="I98" s="53"/>
      <c r="J98" s="53"/>
    </row>
    <row r="99" spans="4:10" x14ac:dyDescent="0.25">
      <c r="D99" s="52" t="s">
        <v>151</v>
      </c>
      <c r="H99" s="53"/>
      <c r="I99" s="53"/>
      <c r="J99" s="53"/>
    </row>
  </sheetData>
  <sheetProtection algorithmName="SHA-512" hashValue="wGz3YuVo5A+i/V98203H7Y/GlC648jvArTbE21MG0FgOMcpnP9fdSt75gwz6tNwPleMp0XceG2plX8WxguSpDg==" saltValue="yt80rK5gE0l7k7Xe0nBFMQ==" spinCount="100000" sheet="1" formatCells="0" formatColumns="0" formatRows="0" insertColumns="0" insertRows="0" insertHyperlinks="0" deleteColumns="0" deleteRows="0" selectLockedCells="1" sort="0" autoFilter="0" pivotTables="0"/>
  <mergeCells count="87">
    <mergeCell ref="C65:F65"/>
    <mergeCell ref="G65:J65"/>
    <mergeCell ref="K65:O65"/>
    <mergeCell ref="C63:F63"/>
    <mergeCell ref="G63:J63"/>
    <mergeCell ref="K63:O63"/>
    <mergeCell ref="C64:F64"/>
    <mergeCell ref="G64:J64"/>
    <mergeCell ref="K64:O64"/>
    <mergeCell ref="K62:O62"/>
    <mergeCell ref="C61:F61"/>
    <mergeCell ref="K61:O61"/>
    <mergeCell ref="C59:F59"/>
    <mergeCell ref="K59:O59"/>
    <mergeCell ref="C60:F60"/>
    <mergeCell ref="K60:O60"/>
    <mergeCell ref="G59:J59"/>
    <mergeCell ref="G60:J60"/>
    <mergeCell ref="G61:J61"/>
    <mergeCell ref="C62:F62"/>
    <mergeCell ref="G62:J62"/>
    <mergeCell ref="K58:O58"/>
    <mergeCell ref="P27:P28"/>
    <mergeCell ref="J28:O36"/>
    <mergeCell ref="J37:O37"/>
    <mergeCell ref="J38:O44"/>
    <mergeCell ref="J45:O45"/>
    <mergeCell ref="J46:O46"/>
    <mergeCell ref="C49:O49"/>
    <mergeCell ref="C56:O56"/>
    <mergeCell ref="C57:F57"/>
    <mergeCell ref="G57:J57"/>
    <mergeCell ref="K57:O57"/>
    <mergeCell ref="G58:J58"/>
    <mergeCell ref="C58:F58"/>
    <mergeCell ref="N23:O24"/>
    <mergeCell ref="C24:D24"/>
    <mergeCell ref="E24:G24"/>
    <mergeCell ref="C26:O26"/>
    <mergeCell ref="C27:I47"/>
    <mergeCell ref="J27:O27"/>
    <mergeCell ref="J47:O47"/>
    <mergeCell ref="C23:D23"/>
    <mergeCell ref="E23:G23"/>
    <mergeCell ref="H23:I24"/>
    <mergeCell ref="J23:K24"/>
    <mergeCell ref="L23:M24"/>
    <mergeCell ref="C16:O16"/>
    <mergeCell ref="C20:D22"/>
    <mergeCell ref="E20:G22"/>
    <mergeCell ref="H20:I22"/>
    <mergeCell ref="J20:K22"/>
    <mergeCell ref="L20:O20"/>
    <mergeCell ref="P17:P18"/>
    <mergeCell ref="C18:D19"/>
    <mergeCell ref="E18:F18"/>
    <mergeCell ref="G18:K18"/>
    <mergeCell ref="L18:M19"/>
    <mergeCell ref="N18:O19"/>
    <mergeCell ref="E19:F19"/>
    <mergeCell ref="G19:K19"/>
    <mergeCell ref="C17:D17"/>
    <mergeCell ref="E17:G17"/>
    <mergeCell ref="H17:I17"/>
    <mergeCell ref="J17:K17"/>
    <mergeCell ref="L17:M17"/>
    <mergeCell ref="N17:O17"/>
    <mergeCell ref="C13:D13"/>
    <mergeCell ref="E13:O13"/>
    <mergeCell ref="C14:D14"/>
    <mergeCell ref="E14:O14"/>
    <mergeCell ref="C15:O15"/>
    <mergeCell ref="B2:C4"/>
    <mergeCell ref="C5:D8"/>
    <mergeCell ref="E5:L5"/>
    <mergeCell ref="M5:O5"/>
    <mergeCell ref="E6:L6"/>
    <mergeCell ref="M6:O6"/>
    <mergeCell ref="E7:L8"/>
    <mergeCell ref="M7:O7"/>
    <mergeCell ref="M8:O8"/>
    <mergeCell ref="C9:O9"/>
    <mergeCell ref="C10:O11"/>
    <mergeCell ref="C12:D12"/>
    <mergeCell ref="E12:H12"/>
    <mergeCell ref="K12:O12"/>
    <mergeCell ref="I12:J12"/>
  </mergeCells>
  <dataValidations disablePrompts="1" count="5">
    <dataValidation type="list" allowBlank="1" showInputMessage="1" showErrorMessage="1" sqref="E20:G22" xr:uid="{00000000-0002-0000-0300-000000000000}">
      <formula1>$J$76:$J$77</formula1>
    </dataValidation>
    <dataValidation type="list" allowBlank="1" showInputMessage="1" showErrorMessage="1" sqref="J20:K22" xr:uid="{00000000-0002-0000-0300-000001000000}">
      <formula1>$J$78:$J$84</formula1>
    </dataValidation>
    <dataValidation type="list" allowBlank="1" showInputMessage="1" showErrorMessage="1" sqref="J17:K17" xr:uid="{00000000-0002-0000-0300-000002000000}">
      <formula1>$J$73:$J$75</formula1>
    </dataValidation>
    <dataValidation type="list" allowBlank="1" showInputMessage="1" showErrorMessage="1" sqref="E12:H12" xr:uid="{00000000-0002-0000-0300-000003000000}">
      <formula1>$D$73:$D$76</formula1>
    </dataValidation>
    <dataValidation type="list" allowBlank="1" showInputMessage="1" showErrorMessage="1" sqref="E13:O13" xr:uid="{00000000-0002-0000-0300-000004000000}">
      <formula1>$D$77:$D$99</formula1>
    </dataValidation>
  </dataValidations>
  <hyperlinks>
    <hyperlink ref="B2:C4" location="'MATRIZ DE INDICADORES '!A1" display="      REGRESAR" xr:uid="{00000000-0004-0000-0300-000000000000}"/>
  </hyperlinks>
  <pageMargins left="0.7" right="0.7" top="0.75" bottom="0.75" header="0.3" footer="0.3"/>
  <pageSetup paperSize="5" scale="74" fitToHeight="0" orientation="landscape" r:id="rId1"/>
  <rowBreaks count="1" manualBreakCount="1">
    <brk id="64" max="15" man="1"/>
  </rowBreaks>
  <drawing r:id="rId2"/>
  <legacyDrawing r:id="rId3"/>
  <mc:AlternateContent xmlns:mc="http://schemas.openxmlformats.org/markup-compatibility/2006">
    <mc:Choice Requires="x14">
      <controls>
        <mc:AlternateContent xmlns:mc="http://schemas.openxmlformats.org/markup-compatibility/2006">
          <mc:Choice Requires="x14">
            <control shapeId="388097" r:id="rId4" name="Option Button 1">
              <controlPr defaultSize="0" autoFill="0" autoLine="0" autoPict="0" macro="[0]!PORCENTAJE">
                <anchor moveWithCells="1">
                  <from>
                    <xdr:col>5</xdr:col>
                    <xdr:colOff>571500</xdr:colOff>
                    <xdr:row>16</xdr:row>
                    <xdr:rowOff>144780</xdr:rowOff>
                  </from>
                  <to>
                    <xdr:col>6</xdr:col>
                    <xdr:colOff>403860</xdr:colOff>
                    <xdr:row>16</xdr:row>
                    <xdr:rowOff>335280</xdr:rowOff>
                  </to>
                </anchor>
              </controlPr>
            </control>
          </mc:Choice>
        </mc:AlternateContent>
        <mc:AlternateContent xmlns:mc="http://schemas.openxmlformats.org/markup-compatibility/2006">
          <mc:Choice Requires="x14">
            <control shapeId="388098" r:id="rId5" name="Option Button 2">
              <controlPr defaultSize="0" autoFill="0" autoLine="0" autoPict="0" macro="[0]!RELATIVO">
                <anchor moveWithCells="1">
                  <from>
                    <xdr:col>4</xdr:col>
                    <xdr:colOff>327660</xdr:colOff>
                    <xdr:row>16</xdr:row>
                    <xdr:rowOff>114300</xdr:rowOff>
                  </from>
                  <to>
                    <xdr:col>5</xdr:col>
                    <xdr:colOff>190500</xdr:colOff>
                    <xdr:row>16</xdr:row>
                    <xdr:rowOff>335280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disablePrompts="1" count="1">
        <x14:dataValidation type="list" allowBlank="1" showInputMessage="1" showErrorMessage="1" xr:uid="{00000000-0002-0000-0300-000005000000}">
          <x14:formula1>
            <xm:f>ITEM!$A$1:$A$4</xm:f>
          </x14:formula1>
          <xm:sqref>J23 N23</xm:sqref>
        </x14:dataValidation>
      </x14:dataValidation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Hoja92">
    <tabColor rgb="FFEDE394"/>
    <pageSetUpPr fitToPage="1"/>
  </sheetPr>
  <dimension ref="A1:AB100"/>
  <sheetViews>
    <sheetView zoomScale="70" zoomScaleNormal="70" workbookViewId="0">
      <selection activeCell="J34" sqref="J34:O39"/>
    </sheetView>
  </sheetViews>
  <sheetFormatPr baseColWidth="10" defaultColWidth="11.44140625" defaultRowHeight="15" x14ac:dyDescent="0.25"/>
  <cols>
    <col min="1" max="1" width="4" style="10" customWidth="1"/>
    <col min="2" max="2" width="6.5546875" style="10" customWidth="1"/>
    <col min="3" max="3" width="24.88671875" style="9" customWidth="1"/>
    <col min="4" max="4" width="15.109375" style="9" customWidth="1"/>
    <col min="5" max="5" width="12.5546875" style="9" customWidth="1"/>
    <col min="6" max="6" width="15.109375" style="9" customWidth="1"/>
    <col min="7" max="7" width="14" style="9" customWidth="1"/>
    <col min="8" max="8" width="11.44140625" style="9"/>
    <col min="9" max="9" width="12.88671875" style="9" customWidth="1"/>
    <col min="10" max="10" width="15.5546875" style="9" customWidth="1"/>
    <col min="11" max="11" width="14.44140625" style="9" customWidth="1"/>
    <col min="12" max="15" width="15.44140625" style="9" customWidth="1"/>
    <col min="16" max="16" width="6.5546875" style="10" customWidth="1"/>
    <col min="17" max="16384" width="11.44140625" style="10"/>
  </cols>
  <sheetData>
    <row r="1" spans="2:16" s="11" customFormat="1" ht="8.25" customHeight="1" x14ac:dyDescent="0.3">
      <c r="C1" s="12"/>
      <c r="D1" s="12"/>
      <c r="E1" s="12"/>
      <c r="F1" s="12"/>
      <c r="G1" s="12"/>
      <c r="H1" s="12"/>
      <c r="I1" s="12"/>
      <c r="J1" s="12"/>
      <c r="K1" s="12"/>
      <c r="L1" s="12"/>
      <c r="M1" s="12"/>
      <c r="N1" s="12"/>
      <c r="O1" s="12"/>
    </row>
    <row r="2" spans="2:16" s="11" customFormat="1" ht="15.75" customHeight="1" x14ac:dyDescent="0.3">
      <c r="B2" s="346" t="s">
        <v>80</v>
      </c>
      <c r="C2" s="346"/>
      <c r="D2" s="5"/>
      <c r="E2" s="5"/>
      <c r="F2" s="5"/>
      <c r="G2" s="5"/>
      <c r="H2" s="5"/>
      <c r="I2" s="5"/>
      <c r="J2" s="5"/>
      <c r="K2" s="5"/>
      <c r="L2" s="5"/>
      <c r="M2" s="5"/>
      <c r="N2" s="5"/>
      <c r="O2" s="5"/>
      <c r="P2" s="8"/>
    </row>
    <row r="3" spans="2:16" s="11" customFormat="1" ht="15.75" customHeight="1" x14ac:dyDescent="0.3">
      <c r="B3" s="346"/>
      <c r="C3" s="346"/>
      <c r="D3" s="5"/>
      <c r="E3" s="5"/>
      <c r="F3" s="5"/>
      <c r="G3" s="5"/>
      <c r="H3" s="5"/>
      <c r="I3" s="5"/>
      <c r="J3" s="5"/>
      <c r="K3" s="5"/>
      <c r="L3" s="5"/>
      <c r="M3" s="5"/>
      <c r="N3" s="5"/>
      <c r="O3" s="5"/>
      <c r="P3" s="8"/>
    </row>
    <row r="4" spans="2:16" s="11" customFormat="1" ht="15" customHeight="1" x14ac:dyDescent="0.3">
      <c r="B4" s="346"/>
      <c r="C4" s="346"/>
      <c r="D4" s="5"/>
      <c r="E4" s="5"/>
      <c r="F4" s="5"/>
      <c r="G4" s="5"/>
      <c r="H4" s="5"/>
      <c r="I4" s="5"/>
      <c r="J4" s="5"/>
      <c r="K4" s="5"/>
      <c r="L4" s="5"/>
      <c r="M4" s="5"/>
      <c r="N4" s="5"/>
      <c r="O4" s="5"/>
      <c r="P4" s="8"/>
    </row>
    <row r="5" spans="2:16" s="11" customFormat="1" ht="15.75" customHeight="1" x14ac:dyDescent="0.3">
      <c r="B5" s="8"/>
      <c r="C5" s="278"/>
      <c r="D5" s="279"/>
      <c r="E5" s="284" t="s">
        <v>0</v>
      </c>
      <c r="F5" s="184"/>
      <c r="G5" s="184"/>
      <c r="H5" s="184"/>
      <c r="I5" s="184"/>
      <c r="J5" s="184"/>
      <c r="K5" s="184"/>
      <c r="L5" s="185"/>
      <c r="M5" s="184" t="s">
        <v>1</v>
      </c>
      <c r="N5" s="184"/>
      <c r="O5" s="185"/>
      <c r="P5" s="8"/>
    </row>
    <row r="6" spans="2:16" s="11" customFormat="1" ht="15.75" customHeight="1" x14ac:dyDescent="0.3">
      <c r="B6" s="8"/>
      <c r="C6" s="280"/>
      <c r="D6" s="281"/>
      <c r="E6" s="284" t="s">
        <v>2</v>
      </c>
      <c r="F6" s="184"/>
      <c r="G6" s="184"/>
      <c r="H6" s="184"/>
      <c r="I6" s="184"/>
      <c r="J6" s="184"/>
      <c r="K6" s="184"/>
      <c r="L6" s="185"/>
      <c r="M6" s="184" t="s">
        <v>269</v>
      </c>
      <c r="N6" s="184"/>
      <c r="O6" s="185"/>
      <c r="P6" s="8"/>
    </row>
    <row r="7" spans="2:16" s="11" customFormat="1" ht="15.75" customHeight="1" x14ac:dyDescent="0.3">
      <c r="B7" s="8"/>
      <c r="C7" s="280"/>
      <c r="D7" s="281"/>
      <c r="E7" s="286" t="s">
        <v>258</v>
      </c>
      <c r="F7" s="287"/>
      <c r="G7" s="287"/>
      <c r="H7" s="287"/>
      <c r="I7" s="287"/>
      <c r="J7" s="287"/>
      <c r="K7" s="287"/>
      <c r="L7" s="288"/>
      <c r="M7" s="184" t="s">
        <v>270</v>
      </c>
      <c r="N7" s="184"/>
      <c r="O7" s="185"/>
      <c r="P7" s="8"/>
    </row>
    <row r="8" spans="2:16" s="11" customFormat="1" ht="15.75" customHeight="1" x14ac:dyDescent="0.3">
      <c r="B8" s="8"/>
      <c r="C8" s="282"/>
      <c r="D8" s="283"/>
      <c r="E8" s="289"/>
      <c r="F8" s="290"/>
      <c r="G8" s="290"/>
      <c r="H8" s="290"/>
      <c r="I8" s="290"/>
      <c r="J8" s="290"/>
      <c r="K8" s="290"/>
      <c r="L8" s="291"/>
      <c r="M8" s="184" t="s">
        <v>175</v>
      </c>
      <c r="N8" s="184"/>
      <c r="O8" s="185"/>
      <c r="P8" s="8"/>
    </row>
    <row r="9" spans="2:16" s="11" customFormat="1" ht="15.75" customHeight="1" x14ac:dyDescent="0.3">
      <c r="B9" s="8"/>
      <c r="C9" s="303"/>
      <c r="D9" s="303"/>
      <c r="E9" s="303"/>
      <c r="F9" s="303"/>
      <c r="G9" s="303"/>
      <c r="H9" s="303"/>
      <c r="I9" s="303"/>
      <c r="J9" s="303"/>
      <c r="K9" s="303"/>
      <c r="L9" s="303"/>
      <c r="M9" s="303"/>
      <c r="N9" s="303"/>
      <c r="O9" s="303"/>
      <c r="P9" s="8"/>
    </row>
    <row r="10" spans="2:16" s="11" customFormat="1" ht="15.75" customHeight="1" x14ac:dyDescent="0.3">
      <c r="B10" s="8"/>
      <c r="C10" s="274" t="s">
        <v>85</v>
      </c>
      <c r="D10" s="274"/>
      <c r="E10" s="274"/>
      <c r="F10" s="274"/>
      <c r="G10" s="274"/>
      <c r="H10" s="274"/>
      <c r="I10" s="274"/>
      <c r="J10" s="274"/>
      <c r="K10" s="274"/>
      <c r="L10" s="274"/>
      <c r="M10" s="274"/>
      <c r="N10" s="274"/>
      <c r="O10" s="274"/>
      <c r="P10" s="8"/>
    </row>
    <row r="11" spans="2:16" s="11" customFormat="1" ht="15" customHeight="1" x14ac:dyDescent="0.3">
      <c r="B11" s="8"/>
      <c r="C11" s="274"/>
      <c r="D11" s="274"/>
      <c r="E11" s="274"/>
      <c r="F11" s="274"/>
      <c r="G11" s="274"/>
      <c r="H11" s="274"/>
      <c r="I11" s="274"/>
      <c r="J11" s="274"/>
      <c r="K11" s="274"/>
      <c r="L11" s="274"/>
      <c r="M11" s="274"/>
      <c r="N11" s="274"/>
      <c r="O11" s="274"/>
      <c r="P11" s="8"/>
    </row>
    <row r="12" spans="2:16" s="11" customFormat="1" ht="30" customHeight="1" x14ac:dyDescent="0.3">
      <c r="B12" s="8"/>
      <c r="C12" s="229" t="s">
        <v>86</v>
      </c>
      <c r="D12" s="229"/>
      <c r="E12" s="371" t="s">
        <v>117</v>
      </c>
      <c r="F12" s="371"/>
      <c r="G12" s="371"/>
      <c r="H12" s="371"/>
      <c r="I12" s="229" t="s">
        <v>87</v>
      </c>
      <c r="J12" s="229"/>
      <c r="K12" s="305" t="s">
        <v>248</v>
      </c>
      <c r="L12" s="305"/>
      <c r="M12" s="305"/>
      <c r="N12" s="305"/>
      <c r="O12" s="305"/>
      <c r="P12" s="8"/>
    </row>
    <row r="13" spans="2:16" s="11" customFormat="1" x14ac:dyDescent="0.3">
      <c r="B13" s="8"/>
      <c r="C13" s="269" t="s">
        <v>8</v>
      </c>
      <c r="D13" s="269"/>
      <c r="E13" s="293" t="s">
        <v>24</v>
      </c>
      <c r="F13" s="306"/>
      <c r="G13" s="306"/>
      <c r="H13" s="306"/>
      <c r="I13" s="306"/>
      <c r="J13" s="306"/>
      <c r="K13" s="306"/>
      <c r="L13" s="306"/>
      <c r="M13" s="306"/>
      <c r="N13" s="306"/>
      <c r="O13" s="306"/>
      <c r="P13" s="8"/>
    </row>
    <row r="14" spans="2:16" s="11" customFormat="1" x14ac:dyDescent="0.3">
      <c r="B14" s="8"/>
      <c r="C14" s="269" t="s">
        <v>88</v>
      </c>
      <c r="D14" s="269"/>
      <c r="E14" s="293" t="s">
        <v>159</v>
      </c>
      <c r="F14" s="293"/>
      <c r="G14" s="293"/>
      <c r="H14" s="293"/>
      <c r="I14" s="293"/>
      <c r="J14" s="293"/>
      <c r="K14" s="293"/>
      <c r="L14" s="293"/>
      <c r="M14" s="293"/>
      <c r="N14" s="293"/>
      <c r="O14" s="293"/>
      <c r="P14" s="8"/>
    </row>
    <row r="15" spans="2:16" s="11" customFormat="1" x14ac:dyDescent="0.3">
      <c r="B15" s="8"/>
      <c r="C15" s="318"/>
      <c r="D15" s="319"/>
      <c r="E15" s="319"/>
      <c r="F15" s="319"/>
      <c r="G15" s="319"/>
      <c r="H15" s="319"/>
      <c r="I15" s="319"/>
      <c r="J15" s="319"/>
      <c r="K15" s="319"/>
      <c r="L15" s="319"/>
      <c r="M15" s="319"/>
      <c r="N15" s="319"/>
      <c r="O15" s="320"/>
      <c r="P15" s="8"/>
    </row>
    <row r="16" spans="2:16" s="11" customFormat="1" x14ac:dyDescent="0.3">
      <c r="B16" s="8"/>
      <c r="C16" s="302" t="s">
        <v>89</v>
      </c>
      <c r="D16" s="302"/>
      <c r="E16" s="302"/>
      <c r="F16" s="302"/>
      <c r="G16" s="302"/>
      <c r="H16" s="302"/>
      <c r="I16" s="302"/>
      <c r="J16" s="302"/>
      <c r="K16" s="302"/>
      <c r="L16" s="302"/>
      <c r="M16" s="302"/>
      <c r="N16" s="302"/>
      <c r="O16" s="302"/>
      <c r="P16" s="8"/>
    </row>
    <row r="17" spans="2:16" s="11" customFormat="1" ht="36" customHeight="1" x14ac:dyDescent="0.3">
      <c r="B17" s="8"/>
      <c r="C17" s="269" t="s">
        <v>152</v>
      </c>
      <c r="D17" s="269"/>
      <c r="E17" s="299">
        <v>1</v>
      </c>
      <c r="F17" s="300"/>
      <c r="G17" s="301"/>
      <c r="H17" s="269" t="s">
        <v>14</v>
      </c>
      <c r="I17" s="269"/>
      <c r="J17" s="297" t="s">
        <v>28</v>
      </c>
      <c r="K17" s="298"/>
      <c r="L17" s="269" t="s">
        <v>91</v>
      </c>
      <c r="M17" s="269"/>
      <c r="N17" s="308">
        <v>0.75</v>
      </c>
      <c r="O17" s="308"/>
      <c r="P17" s="307"/>
    </row>
    <row r="18" spans="2:16" s="11" customFormat="1" x14ac:dyDescent="0.3">
      <c r="B18" s="8"/>
      <c r="C18" s="269" t="s">
        <v>92</v>
      </c>
      <c r="D18" s="269"/>
      <c r="E18" s="269" t="s">
        <v>153</v>
      </c>
      <c r="F18" s="269"/>
      <c r="G18" s="297" t="s">
        <v>176</v>
      </c>
      <c r="H18" s="347"/>
      <c r="I18" s="347"/>
      <c r="J18" s="347"/>
      <c r="K18" s="298"/>
      <c r="L18" s="261" t="s">
        <v>93</v>
      </c>
      <c r="M18" s="262"/>
      <c r="N18" s="309" t="s">
        <v>161</v>
      </c>
      <c r="O18" s="310"/>
      <c r="P18" s="307"/>
    </row>
    <row r="19" spans="2:16" s="11" customFormat="1" ht="15.75" customHeight="1" x14ac:dyDescent="0.3">
      <c r="B19" s="8"/>
      <c r="C19" s="269"/>
      <c r="D19" s="269"/>
      <c r="E19" s="269" t="s">
        <v>154</v>
      </c>
      <c r="F19" s="269"/>
      <c r="G19" s="313" t="s">
        <v>177</v>
      </c>
      <c r="H19" s="314"/>
      <c r="I19" s="314"/>
      <c r="J19" s="314"/>
      <c r="K19" s="315"/>
      <c r="L19" s="263"/>
      <c r="M19" s="264"/>
      <c r="N19" s="311"/>
      <c r="O19" s="312"/>
      <c r="P19" s="8"/>
    </row>
    <row r="20" spans="2:16" s="11" customFormat="1" ht="15.75" customHeight="1" x14ac:dyDescent="0.3">
      <c r="B20" s="8"/>
      <c r="C20" s="261" t="s">
        <v>94</v>
      </c>
      <c r="D20" s="262"/>
      <c r="E20" s="230" t="s">
        <v>121</v>
      </c>
      <c r="F20" s="259"/>
      <c r="G20" s="231"/>
      <c r="H20" s="239" t="s">
        <v>95</v>
      </c>
      <c r="I20" s="240"/>
      <c r="J20" s="230" t="s">
        <v>137</v>
      </c>
      <c r="K20" s="231"/>
      <c r="L20" s="236" t="s">
        <v>96</v>
      </c>
      <c r="M20" s="237"/>
      <c r="N20" s="237"/>
      <c r="O20" s="238"/>
      <c r="P20" s="8"/>
    </row>
    <row r="21" spans="2:16" s="11" customFormat="1" ht="15.75" customHeight="1" x14ac:dyDescent="0.3">
      <c r="B21" s="8"/>
      <c r="C21" s="270"/>
      <c r="D21" s="271"/>
      <c r="E21" s="232"/>
      <c r="F21" s="256"/>
      <c r="G21" s="233"/>
      <c r="H21" s="272"/>
      <c r="I21" s="273"/>
      <c r="J21" s="232"/>
      <c r="K21" s="233"/>
      <c r="L21" s="2" t="s">
        <v>97</v>
      </c>
      <c r="M21" s="2" t="s">
        <v>98</v>
      </c>
      <c r="N21" s="2" t="s">
        <v>99</v>
      </c>
      <c r="O21" s="2" t="s">
        <v>100</v>
      </c>
      <c r="P21" s="8"/>
    </row>
    <row r="22" spans="2:16" s="11" customFormat="1" ht="15.75" customHeight="1" x14ac:dyDescent="0.3">
      <c r="B22" s="8"/>
      <c r="C22" s="263"/>
      <c r="D22" s="264"/>
      <c r="E22" s="234"/>
      <c r="F22" s="260"/>
      <c r="G22" s="235"/>
      <c r="H22" s="241"/>
      <c r="I22" s="242"/>
      <c r="J22" s="234"/>
      <c r="K22" s="235"/>
      <c r="L22" s="34" t="s">
        <v>178</v>
      </c>
      <c r="M22" s="35" t="s">
        <v>179</v>
      </c>
      <c r="N22" s="36" t="s">
        <v>180</v>
      </c>
      <c r="O22" s="37" t="s">
        <v>181</v>
      </c>
      <c r="P22" s="8"/>
    </row>
    <row r="23" spans="2:16" s="11" customFormat="1" ht="38.25" customHeight="1" x14ac:dyDescent="0.3">
      <c r="B23" s="8"/>
      <c r="C23" s="269" t="s">
        <v>155</v>
      </c>
      <c r="D23" s="269"/>
      <c r="E23" s="372" t="s">
        <v>182</v>
      </c>
      <c r="F23" s="372"/>
      <c r="G23" s="372"/>
      <c r="H23" s="316" t="s">
        <v>102</v>
      </c>
      <c r="I23" s="240"/>
      <c r="J23" s="250" t="s">
        <v>168</v>
      </c>
      <c r="K23" s="250"/>
      <c r="L23" s="269" t="s">
        <v>104</v>
      </c>
      <c r="M23" s="269"/>
      <c r="N23" s="250" t="s">
        <v>168</v>
      </c>
      <c r="O23" s="250"/>
      <c r="P23" s="8"/>
    </row>
    <row r="24" spans="2:16" s="11" customFormat="1" ht="26.25" customHeight="1" x14ac:dyDescent="0.3">
      <c r="B24" s="8"/>
      <c r="C24" s="269" t="s">
        <v>156</v>
      </c>
      <c r="D24" s="269"/>
      <c r="E24" s="372" t="s">
        <v>182</v>
      </c>
      <c r="F24" s="372"/>
      <c r="G24" s="372"/>
      <c r="H24" s="317"/>
      <c r="I24" s="242"/>
      <c r="J24" s="250"/>
      <c r="K24" s="250"/>
      <c r="L24" s="269"/>
      <c r="M24" s="269"/>
      <c r="N24" s="250"/>
      <c r="O24" s="250"/>
      <c r="P24" s="8"/>
    </row>
    <row r="25" spans="2:16" s="11" customFormat="1" ht="15.75" customHeight="1" x14ac:dyDescent="0.3">
      <c r="B25" s="8"/>
      <c r="C25" s="7"/>
      <c r="D25" s="7"/>
      <c r="E25" s="30"/>
      <c r="F25" s="30"/>
      <c r="G25" s="7"/>
      <c r="H25" s="7"/>
      <c r="I25" s="7"/>
      <c r="J25" s="30"/>
      <c r="K25" s="30"/>
      <c r="L25" s="7"/>
      <c r="M25" s="7"/>
      <c r="N25" s="30"/>
      <c r="O25" s="30"/>
      <c r="P25" s="8"/>
    </row>
    <row r="26" spans="2:16" s="11" customFormat="1" ht="15" customHeight="1" x14ac:dyDescent="0.3">
      <c r="B26" s="8"/>
      <c r="C26" s="302" t="s">
        <v>106</v>
      </c>
      <c r="D26" s="302"/>
      <c r="E26" s="302"/>
      <c r="F26" s="302"/>
      <c r="G26" s="302"/>
      <c r="H26" s="302"/>
      <c r="I26" s="302"/>
      <c r="J26" s="325"/>
      <c r="K26" s="325"/>
      <c r="L26" s="325"/>
      <c r="M26" s="325"/>
      <c r="N26" s="325"/>
      <c r="O26" s="325"/>
      <c r="P26" s="8"/>
    </row>
    <row r="27" spans="2:16" s="11" customFormat="1" ht="16.5" customHeight="1" x14ac:dyDescent="0.3">
      <c r="B27" s="8"/>
      <c r="C27" s="319"/>
      <c r="D27" s="319"/>
      <c r="E27" s="319"/>
      <c r="F27" s="319"/>
      <c r="G27" s="319"/>
      <c r="H27" s="319"/>
      <c r="I27" s="320"/>
      <c r="J27" s="326" t="s">
        <v>157</v>
      </c>
      <c r="K27" s="327"/>
      <c r="L27" s="327"/>
      <c r="M27" s="327"/>
      <c r="N27" s="327"/>
      <c r="O27" s="327"/>
      <c r="P27" s="307"/>
    </row>
    <row r="28" spans="2:16" s="11" customFormat="1" ht="19.8" customHeight="1" x14ac:dyDescent="0.3">
      <c r="B28" s="8"/>
      <c r="C28" s="319"/>
      <c r="D28" s="319"/>
      <c r="E28" s="319"/>
      <c r="F28" s="319"/>
      <c r="G28" s="319"/>
      <c r="H28" s="319"/>
      <c r="I28" s="320"/>
      <c r="J28" s="358" t="s">
        <v>287</v>
      </c>
      <c r="K28" s="359"/>
      <c r="L28" s="359"/>
      <c r="M28" s="359"/>
      <c r="N28" s="359"/>
      <c r="O28" s="359"/>
      <c r="P28" s="307"/>
    </row>
    <row r="29" spans="2:16" s="11" customFormat="1" ht="24.6" customHeight="1" x14ac:dyDescent="0.3">
      <c r="B29" s="8"/>
      <c r="C29" s="319"/>
      <c r="D29" s="319"/>
      <c r="E29" s="319"/>
      <c r="F29" s="319"/>
      <c r="G29" s="319"/>
      <c r="H29" s="319"/>
      <c r="I29" s="320"/>
      <c r="J29" s="360"/>
      <c r="K29" s="361"/>
      <c r="L29" s="361"/>
      <c r="M29" s="361"/>
      <c r="N29" s="361"/>
      <c r="O29" s="361"/>
      <c r="P29" s="8"/>
    </row>
    <row r="30" spans="2:16" s="11" customFormat="1" ht="20.399999999999999" customHeight="1" x14ac:dyDescent="0.3">
      <c r="B30" s="8"/>
      <c r="C30" s="319"/>
      <c r="D30" s="319"/>
      <c r="E30" s="319"/>
      <c r="F30" s="319"/>
      <c r="G30" s="319"/>
      <c r="H30" s="319"/>
      <c r="I30" s="320"/>
      <c r="J30" s="360"/>
      <c r="K30" s="361"/>
      <c r="L30" s="361"/>
      <c r="M30" s="361"/>
      <c r="N30" s="361"/>
      <c r="O30" s="361"/>
      <c r="P30" s="8"/>
    </row>
    <row r="31" spans="2:16" s="11" customFormat="1" ht="22.2" customHeight="1" x14ac:dyDescent="0.3">
      <c r="B31" s="8"/>
      <c r="C31" s="319"/>
      <c r="D31" s="319"/>
      <c r="E31" s="319"/>
      <c r="F31" s="319"/>
      <c r="G31" s="319"/>
      <c r="H31" s="319"/>
      <c r="I31" s="320"/>
      <c r="J31" s="360"/>
      <c r="K31" s="361"/>
      <c r="L31" s="361"/>
      <c r="M31" s="361"/>
      <c r="N31" s="361"/>
      <c r="O31" s="361"/>
      <c r="P31" s="8"/>
    </row>
    <row r="32" spans="2:16" s="11" customFormat="1" ht="22.8" customHeight="1" x14ac:dyDescent="0.3">
      <c r="B32" s="8"/>
      <c r="C32" s="319"/>
      <c r="D32" s="319"/>
      <c r="E32" s="319"/>
      <c r="F32" s="319"/>
      <c r="G32" s="319"/>
      <c r="H32" s="319"/>
      <c r="I32" s="320"/>
      <c r="J32" s="360"/>
      <c r="K32" s="361"/>
      <c r="L32" s="361"/>
      <c r="M32" s="361"/>
      <c r="N32" s="361"/>
      <c r="O32" s="361"/>
      <c r="P32" s="8"/>
    </row>
    <row r="33" spans="2:16" s="11" customFormat="1" ht="21" customHeight="1" x14ac:dyDescent="0.3">
      <c r="B33" s="8"/>
      <c r="C33" s="319"/>
      <c r="D33" s="319"/>
      <c r="E33" s="319"/>
      <c r="F33" s="319"/>
      <c r="G33" s="319"/>
      <c r="H33" s="319"/>
      <c r="I33" s="320"/>
      <c r="J33" s="337" t="s">
        <v>158</v>
      </c>
      <c r="K33" s="338"/>
      <c r="L33" s="338"/>
      <c r="M33" s="338"/>
      <c r="N33" s="338"/>
      <c r="O33" s="338"/>
      <c r="P33" s="8"/>
    </row>
    <row r="34" spans="2:16" s="11" customFormat="1" ht="23.4" customHeight="1" x14ac:dyDescent="0.3">
      <c r="B34" s="8"/>
      <c r="C34" s="319"/>
      <c r="D34" s="319"/>
      <c r="E34" s="319"/>
      <c r="F34" s="319"/>
      <c r="G34" s="319"/>
      <c r="H34" s="319"/>
      <c r="I34" s="320"/>
      <c r="J34" s="358" t="s">
        <v>288</v>
      </c>
      <c r="K34" s="359"/>
      <c r="L34" s="359"/>
      <c r="M34" s="359"/>
      <c r="N34" s="359"/>
      <c r="O34" s="359"/>
      <c r="P34" s="8"/>
    </row>
    <row r="35" spans="2:16" s="11" customFormat="1" ht="22.8" customHeight="1" x14ac:dyDescent="0.3">
      <c r="B35" s="8"/>
      <c r="C35" s="319"/>
      <c r="D35" s="319"/>
      <c r="E35" s="319"/>
      <c r="F35" s="319"/>
      <c r="G35" s="319"/>
      <c r="H35" s="319"/>
      <c r="I35" s="320"/>
      <c r="J35" s="358"/>
      <c r="K35" s="359"/>
      <c r="L35" s="359"/>
      <c r="M35" s="359"/>
      <c r="N35" s="359"/>
      <c r="O35" s="359"/>
      <c r="P35" s="8"/>
    </row>
    <row r="36" spans="2:16" s="11" customFormat="1" ht="21.6" customHeight="1" x14ac:dyDescent="0.3">
      <c r="B36" s="8"/>
      <c r="C36" s="319"/>
      <c r="D36" s="319"/>
      <c r="E36" s="319"/>
      <c r="F36" s="319"/>
      <c r="G36" s="319"/>
      <c r="H36" s="319"/>
      <c r="I36" s="320"/>
      <c r="J36" s="358"/>
      <c r="K36" s="359"/>
      <c r="L36" s="359"/>
      <c r="M36" s="359"/>
      <c r="N36" s="359"/>
      <c r="O36" s="359"/>
      <c r="P36" s="8"/>
    </row>
    <row r="37" spans="2:16" s="11" customFormat="1" ht="20.399999999999999" customHeight="1" x14ac:dyDescent="0.3">
      <c r="B37" s="8"/>
      <c r="C37" s="319"/>
      <c r="D37" s="319"/>
      <c r="E37" s="319"/>
      <c r="F37" s="319"/>
      <c r="G37" s="319"/>
      <c r="H37" s="319"/>
      <c r="I37" s="320"/>
      <c r="J37" s="360"/>
      <c r="K37" s="361"/>
      <c r="L37" s="361"/>
      <c r="M37" s="361"/>
      <c r="N37" s="361"/>
      <c r="O37" s="361"/>
      <c r="P37" s="8"/>
    </row>
    <row r="38" spans="2:16" s="11" customFormat="1" ht="20.399999999999999" customHeight="1" x14ac:dyDescent="0.3">
      <c r="B38" s="8"/>
      <c r="C38" s="319"/>
      <c r="D38" s="319"/>
      <c r="E38" s="319"/>
      <c r="F38" s="319"/>
      <c r="G38" s="319"/>
      <c r="H38" s="319"/>
      <c r="I38" s="320"/>
      <c r="J38" s="360"/>
      <c r="K38" s="361"/>
      <c r="L38" s="361"/>
      <c r="M38" s="361"/>
      <c r="N38" s="361"/>
      <c r="O38" s="361"/>
      <c r="P38" s="8"/>
    </row>
    <row r="39" spans="2:16" s="11" customFormat="1" ht="20.399999999999999" customHeight="1" x14ac:dyDescent="0.3">
      <c r="B39" s="8"/>
      <c r="C39" s="319"/>
      <c r="D39" s="319"/>
      <c r="E39" s="319"/>
      <c r="F39" s="319"/>
      <c r="G39" s="319"/>
      <c r="H39" s="319"/>
      <c r="I39" s="320"/>
      <c r="J39" s="360"/>
      <c r="K39" s="361"/>
      <c r="L39" s="361"/>
      <c r="M39" s="361"/>
      <c r="N39" s="361"/>
      <c r="O39" s="361"/>
      <c r="P39" s="8"/>
    </row>
    <row r="40" spans="2:16" s="11" customFormat="1" ht="15.75" customHeight="1" x14ac:dyDescent="0.3">
      <c r="B40" s="8"/>
      <c r="C40" s="319"/>
      <c r="D40" s="319"/>
      <c r="E40" s="319"/>
      <c r="F40" s="319"/>
      <c r="G40" s="319"/>
      <c r="H40" s="319"/>
      <c r="I40" s="320"/>
      <c r="J40" s="337" t="s">
        <v>109</v>
      </c>
      <c r="K40" s="338"/>
      <c r="L40" s="338"/>
      <c r="M40" s="338"/>
      <c r="N40" s="338"/>
      <c r="O40" s="338"/>
      <c r="P40" s="8"/>
    </row>
    <row r="41" spans="2:16" s="11" customFormat="1" ht="15.75" customHeight="1" x14ac:dyDescent="0.3">
      <c r="B41" s="8"/>
      <c r="C41" s="319"/>
      <c r="D41" s="319"/>
      <c r="E41" s="319"/>
      <c r="F41" s="319"/>
      <c r="G41" s="319"/>
      <c r="H41" s="319"/>
      <c r="I41" s="320"/>
      <c r="J41" s="330" t="str">
        <f>E14</f>
        <v>Director de Bienestar Universitario</v>
      </c>
      <c r="K41" s="331"/>
      <c r="L41" s="331"/>
      <c r="M41" s="331"/>
      <c r="N41" s="331"/>
      <c r="O41" s="331"/>
      <c r="P41" s="8"/>
    </row>
    <row r="42" spans="2:16" s="11" customFormat="1" ht="16.5" customHeight="1" x14ac:dyDescent="0.3">
      <c r="B42" s="8"/>
      <c r="C42" s="319"/>
      <c r="D42" s="319"/>
      <c r="E42" s="319"/>
      <c r="F42" s="319"/>
      <c r="G42" s="319"/>
      <c r="H42" s="319"/>
      <c r="I42" s="320"/>
      <c r="J42" s="328"/>
      <c r="K42" s="329"/>
      <c r="L42" s="329"/>
      <c r="M42" s="329"/>
      <c r="N42" s="329"/>
      <c r="O42" s="329"/>
      <c r="P42" s="8"/>
    </row>
    <row r="43" spans="2:16" s="11" customFormat="1" ht="16.5" customHeight="1" x14ac:dyDescent="0.3">
      <c r="B43" s="8"/>
      <c r="C43" s="6"/>
      <c r="D43" s="6"/>
      <c r="E43" s="6"/>
      <c r="F43" s="6"/>
      <c r="G43" s="6"/>
      <c r="H43" s="6"/>
      <c r="I43" s="6"/>
      <c r="J43" s="6"/>
      <c r="K43" s="6"/>
      <c r="L43" s="6"/>
      <c r="M43" s="6"/>
      <c r="N43" s="6"/>
      <c r="O43" s="6"/>
      <c r="P43" s="8"/>
    </row>
    <row r="44" spans="2:16" s="14" customFormat="1" ht="15" customHeight="1" x14ac:dyDescent="0.3">
      <c r="B44" s="13"/>
      <c r="C44" s="322" t="s">
        <v>110</v>
      </c>
      <c r="D44" s="323"/>
      <c r="E44" s="323"/>
      <c r="F44" s="323"/>
      <c r="G44" s="323"/>
      <c r="H44" s="323"/>
      <c r="I44" s="323"/>
      <c r="J44" s="323"/>
      <c r="K44" s="323"/>
      <c r="L44" s="323"/>
      <c r="M44" s="323"/>
      <c r="N44" s="323"/>
      <c r="O44" s="324"/>
      <c r="P44" s="13"/>
    </row>
    <row r="45" spans="2:16" s="14" customFormat="1" x14ac:dyDescent="0.3">
      <c r="B45" s="13"/>
      <c r="C45" s="45" t="s">
        <v>6</v>
      </c>
      <c r="D45" s="2" t="str">
        <f ca="1">IF(J23="MENSUAL","ENERO",IF(J23="TRIMESTRAL","MARZO",IF(J23="SEMESTRAL","JUNIO",IF(J23="ANUAL",YEAR(TODAY()),""))))</f>
        <v>JUNIO</v>
      </c>
      <c r="E45" s="2" t="str">
        <f>IF(J23="MENSUAL","FEBRERO",IF(J23="TRIMESTRAL","JUNIO",IF(J23="SEMESTRAL","DICIEMBRE","")))</f>
        <v>DICIEMBRE</v>
      </c>
      <c r="F45" s="2" t="str">
        <f>IF(J23="MENSUAL","MARZO",IF(J23="TRIMESTRAL","SEPTIEMBRE",""))</f>
        <v/>
      </c>
      <c r="G45" s="2" t="str">
        <f>IF(J23="MENSUAL","ABRIL",IF(J23="TRIMESTRAL","DICIEMBRE",""))</f>
        <v/>
      </c>
      <c r="H45" s="2" t="str">
        <f>IF(J23="MENSUAL","MAYO","")</f>
        <v/>
      </c>
      <c r="I45" s="2" t="str">
        <f>IF(J23="MENSUAL","JUNIO","")</f>
        <v/>
      </c>
      <c r="J45" s="2" t="str">
        <f>IF(J23="MENSUAL","JULIO","")</f>
        <v/>
      </c>
      <c r="K45" s="2" t="str">
        <f>IF(J23="MENSUAL","AGOSTO","")</f>
        <v/>
      </c>
      <c r="L45" s="2" t="str">
        <f>IF(J23="MENSUAL","SEPTIEMBRE","")</f>
        <v/>
      </c>
      <c r="M45" s="2" t="str">
        <f>IF(J23="MENSUAL","OCTUBRE","")</f>
        <v/>
      </c>
      <c r="N45" s="2" t="str">
        <f>IF(J23="MENSUAL","NOVIEMBRE","")</f>
        <v/>
      </c>
      <c r="O45" s="2" t="str">
        <f>IF(J23="MENSUAL","DICIEMBRE","")</f>
        <v/>
      </c>
      <c r="P45" s="13"/>
    </row>
    <row r="46" spans="2:16" s="14" customFormat="1" ht="54" customHeight="1" x14ac:dyDescent="0.3">
      <c r="B46" s="13"/>
      <c r="C46" s="54" t="str">
        <f>G18</f>
        <v># de personas que recibieron acompañamiento</v>
      </c>
      <c r="D46" s="126">
        <f>205+30</f>
        <v>235</v>
      </c>
      <c r="E46" s="126"/>
      <c r="F46" s="2"/>
      <c r="G46" s="2"/>
      <c r="H46" s="2"/>
      <c r="I46" s="2"/>
      <c r="J46" s="2"/>
      <c r="K46" s="2"/>
      <c r="L46" s="2"/>
      <c r="M46" s="2"/>
      <c r="N46" s="2"/>
      <c r="O46" s="2"/>
      <c r="P46" s="13"/>
    </row>
    <row r="47" spans="2:16" s="14" customFormat="1" ht="47.25" customHeight="1" x14ac:dyDescent="0.3">
      <c r="B47" s="13"/>
      <c r="C47" s="54" t="str">
        <f>G19</f>
        <v># total de personas que participan en ASCUN deportivo * 100</v>
      </c>
      <c r="D47" s="123">
        <f>209+30</f>
        <v>239</v>
      </c>
      <c r="E47" s="123"/>
      <c r="F47" s="2"/>
      <c r="G47" s="2"/>
      <c r="H47" s="2"/>
      <c r="I47" s="2"/>
      <c r="J47" s="2"/>
      <c r="K47" s="2"/>
      <c r="L47" s="2"/>
      <c r="M47" s="2"/>
      <c r="N47" s="2"/>
      <c r="O47" s="2"/>
      <c r="P47" s="15"/>
    </row>
    <row r="48" spans="2:16" s="14" customFormat="1" x14ac:dyDescent="0.3">
      <c r="B48" s="13"/>
      <c r="C48" s="3" t="s">
        <v>111</v>
      </c>
      <c r="D48" s="151">
        <f>IFERROR(IF($E$17=1,D46/D47,IF($E$17=2,D46,"")),"")</f>
        <v>0.98326359832635979</v>
      </c>
      <c r="E48" s="124" t="str">
        <f t="shared" ref="E48:O48" si="0">IFERROR(IF($E$17=1,E46/E47,IF($E$17=2,E46,"")),"")</f>
        <v/>
      </c>
      <c r="F48" s="51" t="str">
        <f t="shared" si="0"/>
        <v/>
      </c>
      <c r="G48" s="51" t="str">
        <f t="shared" si="0"/>
        <v/>
      </c>
      <c r="H48" s="51" t="str">
        <f t="shared" si="0"/>
        <v/>
      </c>
      <c r="I48" s="51" t="str">
        <f t="shared" si="0"/>
        <v/>
      </c>
      <c r="J48" s="51" t="str">
        <f t="shared" si="0"/>
        <v/>
      </c>
      <c r="K48" s="51" t="str">
        <f t="shared" si="0"/>
        <v/>
      </c>
      <c r="L48" s="51" t="str">
        <f t="shared" si="0"/>
        <v/>
      </c>
      <c r="M48" s="51" t="str">
        <f t="shared" si="0"/>
        <v/>
      </c>
      <c r="N48" s="51" t="str">
        <f t="shared" si="0"/>
        <v/>
      </c>
      <c r="O48" s="51" t="str">
        <f t="shared" si="0"/>
        <v/>
      </c>
      <c r="P48" s="129">
        <f>+AVERAGE(D48:E48)</f>
        <v>0.98326359832635979</v>
      </c>
    </row>
    <row r="49" spans="1:28" s="14" customFormat="1" x14ac:dyDescent="0.3">
      <c r="B49" s="13"/>
      <c r="C49" s="4" t="s">
        <v>112</v>
      </c>
      <c r="D49" s="51">
        <f>IF(AND(N23="ANUAL",J23="MENSUAL"),N17/12,IF(AND(N23="ANUAL",J23="TRIMESTRAL"),N17/4,IF(AND(N23="ANUAL",J23="SEMESTRAL"),N17/2,IF(AND(N23="ANUAL",J23="ANUAL"),N17,IF(AND(N23="SEMESTRAL",J23="MENSUAL"),N17/6,IF(AND(N23="SEMESTRAL",J23="TRIMESTRAL"),N17/2,IF(AND(N23="SEMESTRAL",J23="SEMESTRAL"),N17,IF(AND(N23="SEMESTRAL",J23="ANUAL"),"REVISAR FRECUENCIAS",IF(AND(N23="TRIMESTRAL",J23="MENSUAL"),N17/3,IF(AND(N23="TRIMESTRAL",J23="TRIMESTRAL"),N17,IF(AND(N23="TRIMESTRAL",J23="SEMESTRAL"),"REVISAR FRECUENCIAS",IF(AND(N23="TRIMESTRAL",J23="ANUAL"),"REVISAR FRECUENCIAS",IF(AND(N23="MENSUAL",J23="MENSUAL"),N17,IF(AND(N23="MENSUAL",J23="TRIMESTRAL"),"REVISAR FRECUENCIAS",IF(AND(N23="MENSUAL",J23="SEMESTRAL"),"REVISAR FRECUENCIAS",IF(AND(N23="MENSUAL",J23="ANUAL"),"REVISAR FRECUENCIAS",""))))))))))))))))</f>
        <v>0.75</v>
      </c>
      <c r="E49" s="51">
        <f>IF(AND(N23="ANUAL",J23="MENSUAL"),N17/12+D49,IF(AND(N23="ANUAL",J23="TRIMESTRAL"),N17/4+D49,IF(AND(N23="ANUAL",J23="SEMESTRAL"),N17/2+D49,IF(AND(N23="SEMESTRAL",J23="MENSUAL"),N17/6+D49,IF(AND(N23="SEMESTRAL",J23="TRIMESTRAL"),N17/2+D49,IF(AND(N23="SEMESTRAL",J23="SEMESTRAL"),N17,IF(AND(N23="TRIMESTRAL",J23="MENSUAL"),N17/3+D49,IF(AND(N23="TRIMESTRAL",J23="TRIMESTRAL"),N17,IF(AND(N23="MENSUAL",J23="MENSUAL"),N17,"")))))))))</f>
        <v>0.75</v>
      </c>
      <c r="F49" s="51" t="str">
        <f>IF(AND(N23="ANUAL",J23="MENSUAL"),N17/12+E49,IF(AND(N23="ANUAL",J23="TRIMESTRAL"),N17/4+E49,IF(AND(N23="SEMESTRAL",J23="MENSUAL"),N17/6+E49,IF(AND(N23="SEMESTRAL",J23="TRIMESTRAL"),N17/2,IF(AND(N23="TRIMESTRAL",J23="MENSUAL"),N17/3+E49,IF(AND(N23="TRIMESTRAL",J23="TRIMESTRAL"),N17,IF(AND(N23="MENSUAL",J23="MENSUAL"),N17,"")))))))</f>
        <v/>
      </c>
      <c r="G49" s="51" t="str">
        <f>IF(AND(N23="ANUAL",J23="MENSUAL"),N17/12+F49,IF(AND(N23="ANUAL",J23="TRIMESTRAL"),N17/4+F49,IF(AND(N23="SEMESTRAL",J23="MENSUAL"),N17/6+F49,IF(AND(N23="SEMESTRAL",J23="TRIMESTRAL"),N17/2+F49,IF(AND(N23="TRIMESTRAL",J23="MENSUAL"),N17/3,IF(AND(N23="TRIMESTRAL",J23="TRIMESTRAL"),N17,IF(AND(N23="MENSUAL",J23="MENSUAL"),N17,"")))))))</f>
        <v/>
      </c>
      <c r="H49" s="51" t="str">
        <f>IF(AND($N$23="ANUAL",$J$23="MENSUAL"),$N$17/12+G49,IF(AND(N23="SEMESTRAL",J23="MENSUAL"),N17/6+G49,IF(AND(N23="TRIMESTRAL",J23="MENSUAL"),N17/3+G49,IF(AND(N23="MENSUAL",J23="MENSUAL"),N17,""))))</f>
        <v/>
      </c>
      <c r="I49" s="51" t="str">
        <f>IF(AND($N$23="ANUAL",$J$23="MENSUAL"),$N$17/12+H49,IF(AND(N23="SEMESTRAL",J23="MENSUAL"),N17/6+H49,IF(AND(N23="TRIMESTRAL",J23="MENSUAL"),N17/3+H49,IF(AND(N23="MENSUAL",J23="MENSUAL"),N17,""))))</f>
        <v/>
      </c>
      <c r="J49" s="51" t="str">
        <f>IF(AND($N$23="ANUAL",$J$23="MENSUAL"),$N$17/12+I49,IF(AND(N23="SEMESTRAL",J23="MENSUAL"),N17/6,IF(AND(N23="TRIMESTRAL",J23="MENSUAL"),N17/3,IF(AND(N23="MENSUAL",J23="MENSUAL"),N17,""))))</f>
        <v/>
      </c>
      <c r="K49" s="51" t="str">
        <f>IF(AND($N$23="ANUAL",$J$23="MENSUAL"),$N$17/12+J49,IF(AND(N23="SEMESTRAL",J23="MENSUAL"),N17/6+J49,IF(AND(N23="TRIMESTRAL",J23="MENSUAL"),N17/3+J49,IF(AND(N23="MENSUAL",J23="MENSUAL"),N17,""))))</f>
        <v/>
      </c>
      <c r="L49" s="51" t="str">
        <f>IF(AND($N$23="ANUAL",$J$23="MENSUAL"),$N$17/12+K49,IF(AND(N23="SEMESTRAL",J23="MENSUAL"),N17/6+K49,IF(AND(N23="TRIMESTRAL",J23="MENSUAL"),N17/3+K49,IF(AND(N23="MENSUAL",J23="MENSUAL"),N17,""))))</f>
        <v/>
      </c>
      <c r="M49" s="51" t="str">
        <f>IF(AND($N$23="ANUAL",$J$23="MENSUAL"),$N$17/12+L49,IF(AND(N23="SEMESTRAL",J23="MENSUAL"),N17/6+L49,IF(AND(N23="TRIMESTRAL",J23="MENSUAL"),N17/3,IF(AND(N23="MENSUAL",J23="MENSUAL"),N17,""))))</f>
        <v/>
      </c>
      <c r="N49" s="51" t="str">
        <f>IF(AND($N$23="ANUAL",$J$23="MENSUAL"),$N$17/12+M49,IF(AND(N23="SEMESTRAL",J23="MENSUAL"),N17/6+M49,IF(AND(N23="TRIMESTRAL",J23="MENSUAL"),N17/3+M49,IF(AND(N23="MENSUAL",J23="MENSUAL"),N17,""))))</f>
        <v/>
      </c>
      <c r="O49" s="51" t="str">
        <f>IF(AND($N$23="ANUAL",$J$23="MENSUAL"),$N$17/12+N49,IF(AND(N23="SEMESTRAL",J23="MENSUAL"),N17/6+N49,IF(AND(N23="TRIMESTRAL",J23="MENSUAL"),N17/3+N49,IF(AND(N23="MENSUAL",J23="MENSUAL"),N17,""))))</f>
        <v/>
      </c>
      <c r="P49" s="13"/>
    </row>
    <row r="50" spans="1:28" s="14" customFormat="1" x14ac:dyDescent="0.3">
      <c r="B50" s="13"/>
      <c r="C50" s="6"/>
      <c r="D50" s="6"/>
      <c r="E50" s="6"/>
      <c r="F50" s="6"/>
      <c r="G50" s="6"/>
      <c r="H50" s="6"/>
      <c r="I50" s="6"/>
      <c r="J50" s="6"/>
      <c r="K50" s="6"/>
      <c r="L50" s="6"/>
      <c r="M50" s="6"/>
      <c r="N50" s="6"/>
      <c r="O50" s="6"/>
      <c r="P50" s="13"/>
    </row>
    <row r="51" spans="1:28" s="16" customFormat="1" x14ac:dyDescent="0.25">
      <c r="A51" s="18"/>
      <c r="B51" s="1"/>
      <c r="C51" s="223" t="s">
        <v>95</v>
      </c>
      <c r="D51" s="223"/>
      <c r="E51" s="223"/>
      <c r="F51" s="223"/>
      <c r="G51" s="223"/>
      <c r="H51" s="223"/>
      <c r="I51" s="223"/>
      <c r="J51" s="223"/>
      <c r="K51" s="223"/>
      <c r="L51" s="223"/>
      <c r="M51" s="223"/>
      <c r="N51" s="223"/>
      <c r="O51" s="223"/>
      <c r="P51" s="1"/>
      <c r="Q51" s="18"/>
      <c r="R51" s="18"/>
      <c r="S51" s="18"/>
      <c r="T51" s="18"/>
      <c r="U51" s="18"/>
      <c r="V51" s="18"/>
      <c r="W51" s="18"/>
      <c r="X51" s="18"/>
      <c r="Y51" s="18"/>
      <c r="Z51" s="18"/>
      <c r="AA51" s="18"/>
      <c r="AB51" s="18"/>
    </row>
    <row r="52" spans="1:28" s="16" customFormat="1" x14ac:dyDescent="0.25">
      <c r="A52" s="18"/>
      <c r="B52" s="1"/>
      <c r="C52" s="224" t="s">
        <v>113</v>
      </c>
      <c r="D52" s="224"/>
      <c r="E52" s="224"/>
      <c r="F52" s="224"/>
      <c r="G52" s="224" t="s">
        <v>114</v>
      </c>
      <c r="H52" s="224"/>
      <c r="I52" s="224"/>
      <c r="J52" s="224"/>
      <c r="K52" s="224" t="s">
        <v>171</v>
      </c>
      <c r="L52" s="224"/>
      <c r="M52" s="224"/>
      <c r="N52" s="224"/>
      <c r="O52" s="224"/>
      <c r="P52" s="1"/>
      <c r="Q52" s="18"/>
      <c r="R52" s="18"/>
      <c r="S52" s="18"/>
      <c r="T52" s="18"/>
      <c r="U52" s="18"/>
      <c r="V52" s="18"/>
      <c r="W52" s="18"/>
      <c r="X52" s="18"/>
      <c r="Y52" s="18"/>
      <c r="Z52" s="18"/>
      <c r="AA52" s="18"/>
      <c r="AB52" s="18"/>
    </row>
    <row r="53" spans="1:28" s="16" customFormat="1" x14ac:dyDescent="0.25">
      <c r="A53" s="18"/>
      <c r="B53" s="1"/>
      <c r="C53" s="215"/>
      <c r="D53" s="215"/>
      <c r="E53" s="215"/>
      <c r="F53" s="215"/>
      <c r="G53" s="339"/>
      <c r="H53" s="339"/>
      <c r="I53" s="339"/>
      <c r="J53" s="339"/>
      <c r="K53" s="215"/>
      <c r="L53" s="215"/>
      <c r="M53" s="215"/>
      <c r="N53" s="215"/>
      <c r="O53" s="215"/>
      <c r="P53" s="1"/>
      <c r="Q53" s="18"/>
      <c r="R53" s="18"/>
      <c r="S53" s="18"/>
      <c r="T53" s="18"/>
      <c r="U53" s="18"/>
      <c r="V53" s="18"/>
      <c r="W53" s="18"/>
      <c r="X53" s="18"/>
      <c r="Y53" s="18"/>
      <c r="Z53" s="18"/>
      <c r="AA53" s="18"/>
      <c r="AB53" s="18"/>
    </row>
    <row r="54" spans="1:28" s="16" customFormat="1" x14ac:dyDescent="0.25">
      <c r="A54" s="18"/>
      <c r="B54" s="1"/>
      <c r="C54" s="215"/>
      <c r="D54" s="215"/>
      <c r="E54" s="215"/>
      <c r="F54" s="215"/>
      <c r="G54" s="339"/>
      <c r="H54" s="339"/>
      <c r="I54" s="339"/>
      <c r="J54" s="339"/>
      <c r="K54" s="215"/>
      <c r="L54" s="215"/>
      <c r="M54" s="215"/>
      <c r="N54" s="215"/>
      <c r="O54" s="215"/>
      <c r="P54" s="1"/>
      <c r="Q54" s="18"/>
      <c r="R54" s="18"/>
      <c r="S54" s="18"/>
      <c r="T54" s="18"/>
      <c r="U54" s="18"/>
      <c r="V54" s="18"/>
      <c r="W54" s="18"/>
      <c r="X54" s="18"/>
      <c r="Y54" s="18"/>
      <c r="Z54" s="18"/>
      <c r="AA54" s="18"/>
      <c r="AB54" s="18"/>
    </row>
    <row r="55" spans="1:28" s="16" customFormat="1" x14ac:dyDescent="0.25">
      <c r="A55" s="18"/>
      <c r="B55" s="1"/>
      <c r="C55" s="215"/>
      <c r="D55" s="215"/>
      <c r="E55" s="215"/>
      <c r="F55" s="215"/>
      <c r="G55" s="339"/>
      <c r="H55" s="339"/>
      <c r="I55" s="339"/>
      <c r="J55" s="339"/>
      <c r="K55" s="215"/>
      <c r="L55" s="215"/>
      <c r="M55" s="215"/>
      <c r="N55" s="215"/>
      <c r="O55" s="215"/>
      <c r="P55" s="1"/>
      <c r="Q55" s="18"/>
      <c r="R55" s="18"/>
      <c r="S55" s="18"/>
      <c r="T55" s="18"/>
      <c r="U55" s="18"/>
      <c r="V55" s="18"/>
      <c r="W55" s="18"/>
      <c r="X55" s="18"/>
      <c r="Y55" s="18"/>
      <c r="Z55" s="18"/>
      <c r="AA55" s="18"/>
      <c r="AB55" s="18"/>
    </row>
    <row r="56" spans="1:28" s="16" customFormat="1" x14ac:dyDescent="0.25">
      <c r="A56" s="18"/>
      <c r="B56" s="1"/>
      <c r="C56" s="215"/>
      <c r="D56" s="215"/>
      <c r="E56" s="215"/>
      <c r="F56" s="215"/>
      <c r="G56" s="215"/>
      <c r="H56" s="215"/>
      <c r="I56" s="215"/>
      <c r="J56" s="215"/>
      <c r="K56" s="215"/>
      <c r="L56" s="215"/>
      <c r="M56" s="215"/>
      <c r="N56" s="215"/>
      <c r="O56" s="215"/>
      <c r="P56" s="1"/>
      <c r="Q56" s="18"/>
      <c r="R56" s="18"/>
      <c r="S56" s="18"/>
      <c r="T56" s="18"/>
      <c r="U56" s="18"/>
      <c r="V56" s="18"/>
      <c r="W56" s="18"/>
      <c r="X56" s="18"/>
      <c r="Y56" s="18"/>
      <c r="Z56" s="18"/>
      <c r="AA56" s="18"/>
      <c r="AB56" s="18"/>
    </row>
    <row r="57" spans="1:28" s="16" customFormat="1" x14ac:dyDescent="0.25">
      <c r="A57" s="18"/>
      <c r="B57" s="1"/>
      <c r="C57" s="216"/>
      <c r="D57" s="216"/>
      <c r="E57" s="216"/>
      <c r="F57" s="216"/>
      <c r="G57" s="216"/>
      <c r="H57" s="216"/>
      <c r="I57" s="216"/>
      <c r="J57" s="216"/>
      <c r="K57" s="216"/>
      <c r="L57" s="216"/>
      <c r="M57" s="216"/>
      <c r="N57" s="216"/>
      <c r="O57" s="216"/>
      <c r="P57" s="1"/>
      <c r="Q57" s="18"/>
      <c r="R57" s="18"/>
      <c r="S57" s="18"/>
      <c r="T57" s="18"/>
      <c r="U57" s="18"/>
      <c r="V57" s="18"/>
      <c r="W57" s="18"/>
      <c r="X57" s="18"/>
      <c r="Y57" s="18"/>
      <c r="Z57" s="18"/>
      <c r="AA57" s="18"/>
      <c r="AB57" s="18"/>
    </row>
    <row r="58" spans="1:28" s="16" customFormat="1" x14ac:dyDescent="0.25">
      <c r="A58" s="18"/>
      <c r="B58" s="1"/>
      <c r="C58" s="43"/>
      <c r="D58" s="44"/>
      <c r="E58" s="44"/>
      <c r="F58" s="44"/>
      <c r="G58" s="44"/>
      <c r="H58" s="44"/>
      <c r="I58" s="44"/>
      <c r="J58" s="44"/>
      <c r="K58" s="44"/>
      <c r="L58" s="44"/>
      <c r="M58" s="44"/>
      <c r="N58" s="44"/>
      <c r="O58" s="44"/>
      <c r="P58" s="1"/>
      <c r="Q58" s="18"/>
      <c r="R58" s="18"/>
      <c r="S58" s="18"/>
      <c r="T58" s="18"/>
      <c r="U58" s="18"/>
      <c r="V58" s="18"/>
      <c r="W58" s="18"/>
      <c r="X58" s="18"/>
      <c r="Y58" s="18"/>
      <c r="Z58" s="18"/>
      <c r="AA58" s="18"/>
      <c r="AB58" s="18"/>
    </row>
    <row r="59" spans="1:28" s="16" customFormat="1" x14ac:dyDescent="0.25">
      <c r="A59" s="18"/>
      <c r="B59" s="1"/>
      <c r="C59" s="43"/>
      <c r="D59" s="44"/>
      <c r="E59" s="44"/>
      <c r="F59" s="44"/>
      <c r="G59" s="44"/>
      <c r="H59" s="44"/>
      <c r="I59" s="44"/>
      <c r="J59" s="44"/>
      <c r="K59" s="44"/>
      <c r="L59" s="44"/>
      <c r="M59" s="44"/>
      <c r="N59" s="44"/>
      <c r="O59" s="44"/>
      <c r="P59" s="1"/>
      <c r="Q59" s="18"/>
      <c r="R59" s="18"/>
      <c r="S59" s="18"/>
      <c r="T59" s="18"/>
      <c r="U59" s="18"/>
      <c r="V59" s="18"/>
      <c r="W59" s="18"/>
      <c r="X59" s="18"/>
      <c r="Y59" s="18"/>
      <c r="Z59" s="18"/>
      <c r="AA59" s="18"/>
      <c r="AB59" s="18"/>
    </row>
    <row r="60" spans="1:28" s="16" customFormat="1" x14ac:dyDescent="0.25">
      <c r="A60" s="18"/>
      <c r="B60" s="1"/>
      <c r="C60" s="43"/>
      <c r="D60" s="44"/>
      <c r="E60" s="44"/>
      <c r="F60" s="44"/>
      <c r="G60" s="44"/>
      <c r="H60" s="44"/>
      <c r="I60" s="44"/>
      <c r="J60" s="44"/>
      <c r="K60" s="44"/>
      <c r="L60" s="44"/>
      <c r="M60" s="44"/>
      <c r="N60" s="44"/>
      <c r="O60" s="44"/>
      <c r="P60" s="1"/>
      <c r="Q60" s="18"/>
      <c r="R60" s="18"/>
      <c r="S60" s="18"/>
      <c r="T60" s="18"/>
      <c r="U60" s="18"/>
      <c r="V60" s="18"/>
      <c r="W60" s="18"/>
      <c r="X60" s="18"/>
      <c r="Y60" s="18"/>
      <c r="Z60" s="18"/>
      <c r="AA60" s="18"/>
      <c r="AB60" s="18"/>
    </row>
    <row r="63" spans="1:28" s="50" customFormat="1" x14ac:dyDescent="0.25">
      <c r="C63" s="49"/>
      <c r="D63" s="49"/>
      <c r="E63" s="49"/>
      <c r="F63" s="49"/>
      <c r="H63" s="49"/>
      <c r="I63" s="49"/>
      <c r="J63" s="49"/>
      <c r="K63" s="49"/>
      <c r="L63" s="49"/>
      <c r="M63" s="49"/>
      <c r="N63" s="49"/>
      <c r="O63" s="49"/>
    </row>
    <row r="64" spans="1:28" s="50" customFormat="1" x14ac:dyDescent="0.25">
      <c r="C64" s="49"/>
      <c r="D64" s="49"/>
      <c r="E64" s="49"/>
      <c r="F64" s="49"/>
      <c r="H64" s="49"/>
      <c r="I64" s="49"/>
      <c r="J64" s="49"/>
      <c r="K64" s="49"/>
      <c r="L64" s="49"/>
      <c r="M64" s="49"/>
      <c r="N64" s="49"/>
      <c r="O64" s="49"/>
    </row>
    <row r="65" spans="3:15" s="50" customFormat="1" x14ac:dyDescent="0.25">
      <c r="C65" s="49"/>
      <c r="D65" s="49"/>
      <c r="E65" s="49"/>
      <c r="F65" s="49"/>
      <c r="H65" s="49"/>
      <c r="I65" s="49"/>
      <c r="J65" s="49"/>
      <c r="K65" s="49"/>
      <c r="L65" s="49"/>
      <c r="M65" s="49"/>
      <c r="N65" s="49"/>
      <c r="O65" s="49"/>
    </row>
    <row r="66" spans="3:15" s="50" customFormat="1" x14ac:dyDescent="0.25">
      <c r="C66" s="49"/>
      <c r="D66" s="49"/>
      <c r="E66" s="49"/>
      <c r="F66" s="49"/>
      <c r="H66" s="49"/>
      <c r="I66" s="49"/>
      <c r="J66" s="49"/>
      <c r="K66" s="49"/>
      <c r="L66" s="49"/>
      <c r="M66" s="49"/>
      <c r="N66" s="49"/>
      <c r="O66" s="49"/>
    </row>
    <row r="67" spans="3:15" s="50" customFormat="1" x14ac:dyDescent="0.25">
      <c r="C67" s="49"/>
      <c r="D67" s="49"/>
      <c r="E67" s="49"/>
      <c r="F67" s="49"/>
      <c r="H67" s="49"/>
      <c r="I67" s="49"/>
      <c r="J67" s="49"/>
      <c r="K67" s="49"/>
      <c r="L67" s="49"/>
      <c r="M67" s="49"/>
      <c r="N67" s="49"/>
      <c r="O67" s="49"/>
    </row>
    <row r="68" spans="3:15" s="50" customFormat="1" x14ac:dyDescent="0.25">
      <c r="C68" s="49"/>
      <c r="D68" s="49"/>
      <c r="E68" s="49"/>
      <c r="F68" s="49"/>
      <c r="H68" s="49"/>
      <c r="I68" s="49"/>
      <c r="J68" s="49"/>
      <c r="K68" s="49"/>
      <c r="L68" s="49"/>
      <c r="M68" s="49"/>
      <c r="N68" s="49"/>
      <c r="O68" s="49"/>
    </row>
    <row r="69" spans="3:15" s="50" customFormat="1" x14ac:dyDescent="0.25">
      <c r="C69" s="49"/>
      <c r="D69" s="52"/>
      <c r="E69" s="49"/>
      <c r="F69" s="49"/>
      <c r="H69" s="53"/>
      <c r="I69" s="53"/>
      <c r="J69" s="52" t="s">
        <v>28</v>
      </c>
      <c r="K69" s="49"/>
      <c r="L69" s="49"/>
      <c r="M69" s="49"/>
      <c r="N69" s="49"/>
      <c r="O69" s="49"/>
    </row>
    <row r="70" spans="3:15" s="50" customFormat="1" x14ac:dyDescent="0.25">
      <c r="C70" s="49"/>
      <c r="D70" s="52"/>
      <c r="E70" s="49"/>
      <c r="F70" s="49"/>
      <c r="H70" s="53"/>
      <c r="I70" s="53"/>
      <c r="J70" s="52" t="s">
        <v>118</v>
      </c>
      <c r="K70" s="49"/>
      <c r="L70" s="49"/>
      <c r="M70" s="49"/>
      <c r="N70" s="49"/>
      <c r="O70" s="49"/>
    </row>
    <row r="71" spans="3:15" s="50" customFormat="1" x14ac:dyDescent="0.25">
      <c r="C71" s="49"/>
      <c r="D71" s="52"/>
      <c r="E71" s="49"/>
      <c r="F71" s="49"/>
      <c r="H71" s="53"/>
      <c r="I71" s="53"/>
      <c r="J71" s="52" t="s">
        <v>65</v>
      </c>
      <c r="K71" s="49"/>
      <c r="L71" s="49"/>
      <c r="M71" s="49"/>
      <c r="N71" s="49"/>
      <c r="O71" s="49"/>
    </row>
    <row r="72" spans="3:15" s="50" customFormat="1" x14ac:dyDescent="0.25">
      <c r="C72" s="49"/>
      <c r="D72" s="52"/>
      <c r="E72" s="49"/>
      <c r="F72" s="49"/>
      <c r="H72" s="53"/>
      <c r="I72" s="53"/>
      <c r="J72" s="52" t="s">
        <v>121</v>
      </c>
      <c r="K72" s="49"/>
      <c r="L72" s="49"/>
      <c r="M72" s="49"/>
      <c r="N72" s="49"/>
      <c r="O72" s="49"/>
    </row>
    <row r="73" spans="3:15" s="50" customFormat="1" x14ac:dyDescent="0.25">
      <c r="C73" s="49"/>
      <c r="D73" s="52"/>
      <c r="E73" s="49"/>
      <c r="F73" s="49"/>
      <c r="H73" s="53"/>
      <c r="I73" s="53"/>
      <c r="J73" s="52" t="s">
        <v>123</v>
      </c>
      <c r="K73" s="49"/>
      <c r="L73" s="49"/>
      <c r="M73" s="49"/>
      <c r="N73" s="49"/>
      <c r="O73" s="49"/>
    </row>
    <row r="74" spans="3:15" s="50" customFormat="1" x14ac:dyDescent="0.25">
      <c r="C74" s="49"/>
      <c r="D74" s="52" t="s">
        <v>116</v>
      </c>
      <c r="E74" s="49"/>
      <c r="F74" s="49"/>
      <c r="H74" s="53"/>
      <c r="I74" s="53"/>
      <c r="J74" s="52" t="s">
        <v>125</v>
      </c>
      <c r="K74" s="49"/>
      <c r="L74" s="49"/>
      <c r="M74" s="49"/>
      <c r="N74" s="49"/>
      <c r="O74" s="49"/>
    </row>
    <row r="75" spans="3:15" s="50" customFormat="1" x14ac:dyDescent="0.25">
      <c r="C75" s="49"/>
      <c r="D75" s="52" t="s">
        <v>117</v>
      </c>
      <c r="E75" s="49"/>
      <c r="F75" s="49"/>
      <c r="H75" s="53"/>
      <c r="I75" s="53"/>
      <c r="J75" s="52" t="s">
        <v>127</v>
      </c>
      <c r="K75" s="49"/>
      <c r="L75" s="49"/>
      <c r="M75" s="49"/>
      <c r="N75" s="49"/>
      <c r="O75" s="49"/>
    </row>
    <row r="76" spans="3:15" s="50" customFormat="1" x14ac:dyDescent="0.25">
      <c r="C76" s="49"/>
      <c r="D76" s="52" t="s">
        <v>119</v>
      </c>
      <c r="E76" s="49"/>
      <c r="F76" s="49"/>
      <c r="H76" s="53"/>
      <c r="I76" s="53"/>
      <c r="J76" s="52" t="s">
        <v>129</v>
      </c>
      <c r="K76" s="49"/>
      <c r="L76" s="49"/>
      <c r="M76" s="49"/>
      <c r="N76" s="49"/>
      <c r="O76" s="49"/>
    </row>
    <row r="77" spans="3:15" s="50" customFormat="1" x14ac:dyDescent="0.25">
      <c r="C77" s="49"/>
      <c r="D77" s="52" t="s">
        <v>120</v>
      </c>
      <c r="E77" s="49"/>
      <c r="F77" s="49"/>
      <c r="H77" s="53"/>
      <c r="I77" s="53"/>
      <c r="J77" s="52" t="s">
        <v>131</v>
      </c>
      <c r="K77" s="49"/>
      <c r="L77" s="49"/>
      <c r="M77" s="49"/>
      <c r="N77" s="49"/>
      <c r="O77" s="49"/>
    </row>
    <row r="78" spans="3:15" s="50" customFormat="1" x14ac:dyDescent="0.25">
      <c r="C78" s="49"/>
      <c r="D78" s="52" t="s">
        <v>122</v>
      </c>
      <c r="E78" s="49"/>
      <c r="F78" s="49"/>
      <c r="H78" s="53"/>
      <c r="I78" s="53"/>
      <c r="J78" s="52" t="s">
        <v>133</v>
      </c>
      <c r="K78" s="49"/>
      <c r="L78" s="49"/>
      <c r="M78" s="49"/>
      <c r="N78" s="49"/>
      <c r="O78" s="49"/>
    </row>
    <row r="79" spans="3:15" s="50" customFormat="1" x14ac:dyDescent="0.25">
      <c r="C79" s="49"/>
      <c r="D79" s="52" t="s">
        <v>124</v>
      </c>
      <c r="E79" s="49"/>
      <c r="F79" s="49"/>
      <c r="H79" s="53"/>
      <c r="I79" s="53"/>
      <c r="J79" s="52" t="s">
        <v>135</v>
      </c>
      <c r="K79" s="49"/>
      <c r="L79" s="49"/>
      <c r="M79" s="49"/>
      <c r="N79" s="49"/>
      <c r="O79" s="49"/>
    </row>
    <row r="80" spans="3:15" s="50" customFormat="1" x14ac:dyDescent="0.25">
      <c r="C80" s="49"/>
      <c r="D80" s="52" t="s">
        <v>126</v>
      </c>
      <c r="E80" s="49"/>
      <c r="F80" s="49"/>
      <c r="H80" s="53"/>
      <c r="I80" s="53"/>
      <c r="J80" s="52" t="s">
        <v>137</v>
      </c>
      <c r="K80" s="49"/>
      <c r="L80" s="49"/>
      <c r="M80" s="49"/>
      <c r="N80" s="49"/>
      <c r="O80" s="49"/>
    </row>
    <row r="81" spans="4:12" x14ac:dyDescent="0.25">
      <c r="D81" s="52" t="s">
        <v>128</v>
      </c>
      <c r="H81" s="53"/>
      <c r="I81" s="53"/>
      <c r="J81" s="53"/>
      <c r="K81" s="49"/>
      <c r="L81" s="49"/>
    </row>
    <row r="82" spans="4:12" x14ac:dyDescent="0.25">
      <c r="D82" s="52" t="s">
        <v>130</v>
      </c>
      <c r="H82" s="53"/>
      <c r="I82" s="53"/>
      <c r="J82" s="53"/>
      <c r="K82" s="49"/>
      <c r="L82" s="49"/>
    </row>
    <row r="83" spans="4:12" x14ac:dyDescent="0.25">
      <c r="D83" s="52" t="s">
        <v>132</v>
      </c>
      <c r="H83" s="53"/>
      <c r="I83" s="53"/>
      <c r="J83" s="53"/>
      <c r="K83" s="49"/>
      <c r="L83" s="49"/>
    </row>
    <row r="84" spans="4:12" x14ac:dyDescent="0.25">
      <c r="D84" s="52" t="s">
        <v>134</v>
      </c>
      <c r="H84" s="53"/>
      <c r="I84" s="53"/>
      <c r="J84" s="53"/>
      <c r="K84" s="49"/>
      <c r="L84" s="49"/>
    </row>
    <row r="85" spans="4:12" x14ac:dyDescent="0.25">
      <c r="D85" s="52" t="s">
        <v>136</v>
      </c>
      <c r="H85" s="53"/>
      <c r="I85" s="53"/>
      <c r="J85" s="53"/>
      <c r="K85" s="49"/>
      <c r="L85" s="49"/>
    </row>
    <row r="86" spans="4:12" x14ac:dyDescent="0.25">
      <c r="D86" s="52" t="s">
        <v>138</v>
      </c>
      <c r="H86" s="53"/>
      <c r="I86" s="53"/>
      <c r="J86" s="53"/>
      <c r="K86" s="49"/>
      <c r="L86" s="49"/>
    </row>
    <row r="87" spans="4:12" x14ac:dyDescent="0.25">
      <c r="D87" s="52" t="s">
        <v>24</v>
      </c>
      <c r="H87" s="53"/>
      <c r="I87" s="53"/>
      <c r="J87" s="53"/>
      <c r="K87" s="49"/>
      <c r="L87" s="49"/>
    </row>
    <row r="88" spans="4:12" x14ac:dyDescent="0.25">
      <c r="D88" s="52" t="s">
        <v>139</v>
      </c>
      <c r="H88" s="53"/>
      <c r="I88" s="53"/>
      <c r="J88" s="53"/>
      <c r="K88" s="49"/>
      <c r="L88" s="49"/>
    </row>
    <row r="89" spans="4:12" x14ac:dyDescent="0.25">
      <c r="D89" s="52" t="s">
        <v>140</v>
      </c>
      <c r="H89" s="53"/>
      <c r="I89" s="53"/>
      <c r="J89" s="53"/>
      <c r="K89" s="49"/>
      <c r="L89" s="49"/>
    </row>
    <row r="90" spans="4:12" x14ac:dyDescent="0.25">
      <c r="D90" s="52" t="s">
        <v>141</v>
      </c>
      <c r="H90" s="53"/>
      <c r="I90" s="53"/>
      <c r="J90" s="53"/>
      <c r="K90" s="49"/>
      <c r="L90" s="49"/>
    </row>
    <row r="91" spans="4:12" x14ac:dyDescent="0.25">
      <c r="D91" s="52" t="s">
        <v>142</v>
      </c>
      <c r="H91" s="53"/>
      <c r="I91" s="53"/>
      <c r="J91" s="53"/>
    </row>
    <row r="92" spans="4:12" x14ac:dyDescent="0.25">
      <c r="D92" s="52" t="s">
        <v>143</v>
      </c>
      <c r="H92" s="53"/>
      <c r="I92" s="53"/>
      <c r="J92" s="53"/>
    </row>
    <row r="93" spans="4:12" x14ac:dyDescent="0.25">
      <c r="D93" s="52" t="s">
        <v>144</v>
      </c>
      <c r="H93" s="53"/>
      <c r="I93" s="53"/>
      <c r="J93" s="53"/>
    </row>
    <row r="94" spans="4:12" x14ac:dyDescent="0.25">
      <c r="D94" s="52" t="s">
        <v>145</v>
      </c>
      <c r="H94" s="53"/>
      <c r="I94" s="53"/>
      <c r="J94" s="53"/>
    </row>
    <row r="95" spans="4:12" x14ac:dyDescent="0.25">
      <c r="D95" s="52" t="s">
        <v>146</v>
      </c>
      <c r="H95" s="53"/>
      <c r="I95" s="53"/>
      <c r="J95" s="53"/>
    </row>
    <row r="96" spans="4:12" x14ac:dyDescent="0.25">
      <c r="D96" s="52" t="s">
        <v>147</v>
      </c>
    </row>
    <row r="97" spans="4:4" x14ac:dyDescent="0.25">
      <c r="D97" s="52" t="s">
        <v>148</v>
      </c>
    </row>
    <row r="98" spans="4:4" x14ac:dyDescent="0.25">
      <c r="D98" s="52" t="s">
        <v>149</v>
      </c>
    </row>
    <row r="99" spans="4:4" x14ac:dyDescent="0.25">
      <c r="D99" s="52" t="s">
        <v>150</v>
      </c>
    </row>
    <row r="100" spans="4:4" x14ac:dyDescent="0.25">
      <c r="D100" s="52" t="s">
        <v>151</v>
      </c>
    </row>
  </sheetData>
  <sheetProtection algorithmName="SHA-512" hashValue="10oNnh6ixq3/sjiJ3/TpW4MBndVtoYwl2kKBQkU8XijKczFdjxQnstE4sXX2aWoVnRWuwulKzU1yJTw6xV2iMQ==" saltValue="vKSCPG4o7GVat3lNivu/5A==" spinCount="100000" sheet="1" formatCells="0" formatColumns="0" formatRows="0" insertColumns="0" insertRows="0" insertHyperlinks="0" deleteColumns="0" deleteRows="0" selectLockedCells="1" sort="0" autoFilter="0" pivotTables="0"/>
  <mergeCells count="78">
    <mergeCell ref="C56:F56"/>
    <mergeCell ref="G56:J56"/>
    <mergeCell ref="K56:O56"/>
    <mergeCell ref="C57:F57"/>
    <mergeCell ref="G57:J57"/>
    <mergeCell ref="K57:O57"/>
    <mergeCell ref="C54:F54"/>
    <mergeCell ref="G54:J54"/>
    <mergeCell ref="K54:O54"/>
    <mergeCell ref="C55:F55"/>
    <mergeCell ref="G55:J55"/>
    <mergeCell ref="K55:O55"/>
    <mergeCell ref="C53:F53"/>
    <mergeCell ref="G53:J53"/>
    <mergeCell ref="K53:O53"/>
    <mergeCell ref="P27:P28"/>
    <mergeCell ref="J28:O32"/>
    <mergeCell ref="J33:O33"/>
    <mergeCell ref="J34:O39"/>
    <mergeCell ref="J40:O40"/>
    <mergeCell ref="J41:O41"/>
    <mergeCell ref="C44:O44"/>
    <mergeCell ref="C51:O51"/>
    <mergeCell ref="C52:F52"/>
    <mergeCell ref="G52:J52"/>
    <mergeCell ref="K52:O52"/>
    <mergeCell ref="N23:O24"/>
    <mergeCell ref="C24:D24"/>
    <mergeCell ref="E24:G24"/>
    <mergeCell ref="C26:O26"/>
    <mergeCell ref="C27:I42"/>
    <mergeCell ref="J27:O27"/>
    <mergeCell ref="J42:O42"/>
    <mergeCell ref="C23:D23"/>
    <mergeCell ref="E23:G23"/>
    <mergeCell ref="H23:I24"/>
    <mergeCell ref="J23:K24"/>
    <mergeCell ref="L23:M24"/>
    <mergeCell ref="C20:D22"/>
    <mergeCell ref="E20:G22"/>
    <mergeCell ref="H20:I22"/>
    <mergeCell ref="J20:K22"/>
    <mergeCell ref="L20:O20"/>
    <mergeCell ref="P17:P18"/>
    <mergeCell ref="C18:D19"/>
    <mergeCell ref="E18:F18"/>
    <mergeCell ref="G18:K18"/>
    <mergeCell ref="L18:M19"/>
    <mergeCell ref="N18:O19"/>
    <mergeCell ref="E19:F19"/>
    <mergeCell ref="G19:K19"/>
    <mergeCell ref="C17:D17"/>
    <mergeCell ref="E17:G17"/>
    <mergeCell ref="H17:I17"/>
    <mergeCell ref="J17:K17"/>
    <mergeCell ref="L17:M17"/>
    <mergeCell ref="N17:O17"/>
    <mergeCell ref="C16:O16"/>
    <mergeCell ref="C9:O9"/>
    <mergeCell ref="C10:O11"/>
    <mergeCell ref="C12:D12"/>
    <mergeCell ref="E12:H12"/>
    <mergeCell ref="I12:J12"/>
    <mergeCell ref="K12:O12"/>
    <mergeCell ref="C13:D13"/>
    <mergeCell ref="E13:O13"/>
    <mergeCell ref="C14:D14"/>
    <mergeCell ref="E14:O14"/>
    <mergeCell ref="C15:O15"/>
    <mergeCell ref="B2:C4"/>
    <mergeCell ref="C5:D8"/>
    <mergeCell ref="E5:L5"/>
    <mergeCell ref="M5:O5"/>
    <mergeCell ref="E6:L6"/>
    <mergeCell ref="M6:O6"/>
    <mergeCell ref="E7:L8"/>
    <mergeCell ref="M7:O7"/>
    <mergeCell ref="M8:O8"/>
  </mergeCells>
  <dataValidations count="5">
    <dataValidation type="list" allowBlank="1" showInputMessage="1" showErrorMessage="1" sqref="J17:K17" xr:uid="{00000000-0002-0000-0400-000002000000}">
      <formula1>$J$69:$J$71</formula1>
    </dataValidation>
    <dataValidation type="list" allowBlank="1" showInputMessage="1" showErrorMessage="1" sqref="J20:K22" xr:uid="{00000000-0002-0000-0400-000003000000}">
      <formula1>$J$74:$J$80</formula1>
    </dataValidation>
    <dataValidation type="list" allowBlank="1" showInputMessage="1" showErrorMessage="1" sqref="E12:H12" xr:uid="{00000000-0002-0000-0400-000001000000}">
      <formula1>$D$74:$D$77</formula1>
    </dataValidation>
    <dataValidation type="list" allowBlank="1" showInputMessage="1" showErrorMessage="1" sqref="E20:G22" xr:uid="{00000000-0002-0000-0400-000004000000}">
      <formula1>$J$72:$J$73</formula1>
    </dataValidation>
    <dataValidation type="list" allowBlank="1" showInputMessage="1" showErrorMessage="1" sqref="E13:O13" xr:uid="{00000000-0002-0000-0400-000000000000}">
      <formula1>$D$78:$D$100</formula1>
    </dataValidation>
  </dataValidations>
  <hyperlinks>
    <hyperlink ref="B2:C4" location="'MATRIZ DE INDICADORES '!A1" display="      REGRESAR" xr:uid="{00000000-0004-0000-0400-000000000000}"/>
  </hyperlinks>
  <pageMargins left="0.7" right="0.7" top="0.75" bottom="0.75" header="0.3" footer="0.3"/>
  <pageSetup paperSize="5" scale="45" fitToHeight="0"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389121" r:id="rId4" name="Option Button 1">
              <controlPr defaultSize="0" autoFill="0" autoLine="0" autoPict="0" macro="[0]!PORCENTAJE">
                <anchor moveWithCells="1">
                  <from>
                    <xdr:col>5</xdr:col>
                    <xdr:colOff>670560</xdr:colOff>
                    <xdr:row>16</xdr:row>
                    <xdr:rowOff>144780</xdr:rowOff>
                  </from>
                  <to>
                    <xdr:col>6</xdr:col>
                    <xdr:colOff>518160</xdr:colOff>
                    <xdr:row>16</xdr:row>
                    <xdr:rowOff>335280</xdr:rowOff>
                  </to>
                </anchor>
              </controlPr>
            </control>
          </mc:Choice>
        </mc:AlternateContent>
        <mc:AlternateContent xmlns:mc="http://schemas.openxmlformats.org/markup-compatibility/2006">
          <mc:Choice Requires="x14">
            <control shapeId="389122" r:id="rId5" name="Option Button 2">
              <controlPr defaultSize="0" autoFill="0" autoLine="0" autoPict="0" macro="[0]!RELATIVO">
                <anchor moveWithCells="1">
                  <from>
                    <xdr:col>4</xdr:col>
                    <xdr:colOff>411480</xdr:colOff>
                    <xdr:row>16</xdr:row>
                    <xdr:rowOff>121920</xdr:rowOff>
                  </from>
                  <to>
                    <xdr:col>5</xdr:col>
                    <xdr:colOff>274320</xdr:colOff>
                    <xdr:row>16</xdr:row>
                    <xdr:rowOff>335280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400-000005000000}">
          <x14:formula1>
            <xm:f>ITEM!$A$1:$A$4</xm:f>
          </x14:formula1>
          <xm:sqref>J23 N23</xm:sqref>
        </x14:dataValidation>
      </x14:dataValidation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Hoja93">
    <tabColor rgb="FFEDE394"/>
    <pageSetUpPr fitToPage="1"/>
  </sheetPr>
  <dimension ref="A1:AF100"/>
  <sheetViews>
    <sheetView topLeftCell="A7" zoomScale="70" zoomScaleNormal="70" zoomScaleSheetLayoutView="55" workbookViewId="0">
      <selection activeCell="J28" sqref="J28:O38"/>
    </sheetView>
  </sheetViews>
  <sheetFormatPr baseColWidth="10" defaultColWidth="11.44140625" defaultRowHeight="15" x14ac:dyDescent="0.25"/>
  <cols>
    <col min="1" max="1" width="4" style="10" customWidth="1"/>
    <col min="2" max="2" width="6.5546875" style="10" customWidth="1"/>
    <col min="3" max="3" width="26.33203125" style="9" customWidth="1"/>
    <col min="4" max="5" width="12.5546875" style="9" customWidth="1"/>
    <col min="6" max="6" width="15.109375" style="9" customWidth="1"/>
    <col min="7" max="11" width="14.109375" style="9" customWidth="1"/>
    <col min="12" max="15" width="15.44140625" style="9" customWidth="1"/>
    <col min="16" max="16" width="10.5546875" style="10" customWidth="1"/>
    <col min="17" max="22" width="12" style="10" customWidth="1"/>
    <col min="23" max="23" width="33.5546875" style="10" customWidth="1"/>
    <col min="24" max="24" width="12.5546875" style="10" customWidth="1"/>
    <col min="25" max="16384" width="11.44140625" style="10"/>
  </cols>
  <sheetData>
    <row r="1" spans="2:16" s="11" customFormat="1" ht="8.25" customHeight="1" x14ac:dyDescent="0.3">
      <c r="C1" s="12"/>
      <c r="D1" s="12"/>
      <c r="E1" s="12"/>
      <c r="F1" s="12"/>
      <c r="G1" s="12"/>
      <c r="H1" s="12"/>
      <c r="I1" s="12"/>
      <c r="J1" s="12"/>
      <c r="K1" s="12"/>
      <c r="L1" s="12"/>
      <c r="M1" s="12"/>
      <c r="N1" s="12"/>
      <c r="O1" s="12"/>
    </row>
    <row r="2" spans="2:16" s="11" customFormat="1" ht="15.75" customHeight="1" x14ac:dyDescent="0.3">
      <c r="B2" s="346" t="s">
        <v>80</v>
      </c>
      <c r="C2" s="346"/>
      <c r="D2" s="5"/>
      <c r="E2" s="5"/>
      <c r="F2" s="5"/>
      <c r="G2" s="5"/>
      <c r="H2" s="5"/>
      <c r="I2" s="5"/>
      <c r="J2" s="5"/>
      <c r="K2" s="5"/>
      <c r="L2" s="5"/>
      <c r="M2" s="5"/>
      <c r="N2" s="5"/>
      <c r="O2" s="5"/>
      <c r="P2" s="8"/>
    </row>
    <row r="3" spans="2:16" s="11" customFormat="1" ht="15.75" customHeight="1" x14ac:dyDescent="0.3">
      <c r="B3" s="346"/>
      <c r="C3" s="346"/>
      <c r="D3" s="5"/>
      <c r="E3" s="5"/>
      <c r="F3" s="5"/>
      <c r="G3" s="5"/>
      <c r="H3" s="5"/>
      <c r="I3" s="5"/>
      <c r="J3" s="5"/>
      <c r="K3" s="5"/>
      <c r="L3" s="5"/>
      <c r="M3" s="5"/>
      <c r="N3" s="5"/>
      <c r="O3" s="5"/>
      <c r="P3" s="8"/>
    </row>
    <row r="4" spans="2:16" s="11" customFormat="1" ht="15" customHeight="1" x14ac:dyDescent="0.3">
      <c r="B4" s="346"/>
      <c r="C4" s="346"/>
      <c r="D4" s="5"/>
      <c r="E4" s="5"/>
      <c r="F4" s="5"/>
      <c r="G4" s="5"/>
      <c r="H4" s="5"/>
      <c r="I4" s="5"/>
      <c r="J4" s="5"/>
      <c r="K4" s="5"/>
      <c r="L4" s="5"/>
      <c r="M4" s="5"/>
      <c r="N4" s="5"/>
      <c r="O4" s="5"/>
      <c r="P4" s="8"/>
    </row>
    <row r="5" spans="2:16" s="11" customFormat="1" ht="15.75" customHeight="1" x14ac:dyDescent="0.3">
      <c r="B5" s="8"/>
      <c r="C5" s="278"/>
      <c r="D5" s="279"/>
      <c r="E5" s="284" t="s">
        <v>0</v>
      </c>
      <c r="F5" s="184"/>
      <c r="G5" s="184"/>
      <c r="H5" s="184"/>
      <c r="I5" s="184"/>
      <c r="J5" s="184"/>
      <c r="K5" s="184"/>
      <c r="L5" s="185"/>
      <c r="M5" s="184" t="s">
        <v>1</v>
      </c>
      <c r="N5" s="184"/>
      <c r="O5" s="185"/>
      <c r="P5" s="8"/>
    </row>
    <row r="6" spans="2:16" s="11" customFormat="1" ht="15.75" customHeight="1" x14ac:dyDescent="0.3">
      <c r="B6" s="8"/>
      <c r="C6" s="280"/>
      <c r="D6" s="281"/>
      <c r="E6" s="284" t="s">
        <v>2</v>
      </c>
      <c r="F6" s="184"/>
      <c r="G6" s="184"/>
      <c r="H6" s="184"/>
      <c r="I6" s="184"/>
      <c r="J6" s="184"/>
      <c r="K6" s="184"/>
      <c r="L6" s="185"/>
      <c r="M6" s="184" t="s">
        <v>269</v>
      </c>
      <c r="N6" s="184"/>
      <c r="O6" s="185"/>
      <c r="P6" s="8"/>
    </row>
    <row r="7" spans="2:16" s="11" customFormat="1" ht="15.75" customHeight="1" x14ac:dyDescent="0.3">
      <c r="B7" s="8"/>
      <c r="C7" s="280"/>
      <c r="D7" s="281"/>
      <c r="E7" s="286" t="s">
        <v>258</v>
      </c>
      <c r="F7" s="287"/>
      <c r="G7" s="287"/>
      <c r="H7" s="287"/>
      <c r="I7" s="287"/>
      <c r="J7" s="287"/>
      <c r="K7" s="287"/>
      <c r="L7" s="288"/>
      <c r="M7" s="184" t="s">
        <v>270</v>
      </c>
      <c r="N7" s="184"/>
      <c r="O7" s="185"/>
      <c r="P7" s="8"/>
    </row>
    <row r="8" spans="2:16" s="11" customFormat="1" ht="15.75" customHeight="1" x14ac:dyDescent="0.3">
      <c r="B8" s="8"/>
      <c r="C8" s="282"/>
      <c r="D8" s="283"/>
      <c r="E8" s="289"/>
      <c r="F8" s="290"/>
      <c r="G8" s="290"/>
      <c r="H8" s="290"/>
      <c r="I8" s="290"/>
      <c r="J8" s="290"/>
      <c r="K8" s="290"/>
      <c r="L8" s="291"/>
      <c r="M8" s="184" t="s">
        <v>183</v>
      </c>
      <c r="N8" s="184"/>
      <c r="O8" s="185"/>
      <c r="P8" s="8"/>
    </row>
    <row r="9" spans="2:16" s="11" customFormat="1" ht="15.75" customHeight="1" x14ac:dyDescent="0.3">
      <c r="B9" s="8"/>
      <c r="C9" s="303"/>
      <c r="D9" s="303"/>
      <c r="E9" s="303"/>
      <c r="F9" s="303"/>
      <c r="G9" s="303"/>
      <c r="H9" s="303"/>
      <c r="I9" s="303"/>
      <c r="J9" s="303"/>
      <c r="K9" s="303"/>
      <c r="L9" s="303"/>
      <c r="M9" s="303"/>
      <c r="N9" s="303"/>
      <c r="O9" s="303"/>
      <c r="P9" s="8"/>
    </row>
    <row r="10" spans="2:16" s="11" customFormat="1" ht="15.75" customHeight="1" x14ac:dyDescent="0.3">
      <c r="B10" s="8"/>
      <c r="C10" s="274" t="s">
        <v>85</v>
      </c>
      <c r="D10" s="274"/>
      <c r="E10" s="274"/>
      <c r="F10" s="274"/>
      <c r="G10" s="274"/>
      <c r="H10" s="274"/>
      <c r="I10" s="274"/>
      <c r="J10" s="274"/>
      <c r="K10" s="274"/>
      <c r="L10" s="274"/>
      <c r="M10" s="274"/>
      <c r="N10" s="274"/>
      <c r="O10" s="274"/>
      <c r="P10" s="8"/>
    </row>
    <row r="11" spans="2:16" s="11" customFormat="1" ht="15" customHeight="1" x14ac:dyDescent="0.3">
      <c r="B11" s="8"/>
      <c r="C11" s="274"/>
      <c r="D11" s="274"/>
      <c r="E11" s="274"/>
      <c r="F11" s="274"/>
      <c r="G11" s="274"/>
      <c r="H11" s="274"/>
      <c r="I11" s="274"/>
      <c r="J11" s="274"/>
      <c r="K11" s="274"/>
      <c r="L11" s="274"/>
      <c r="M11" s="274"/>
      <c r="N11" s="274"/>
      <c r="O11" s="274"/>
      <c r="P11" s="8"/>
    </row>
    <row r="12" spans="2:16" s="11" customFormat="1" ht="30" customHeight="1" x14ac:dyDescent="0.3">
      <c r="B12" s="8"/>
      <c r="C12" s="229" t="s">
        <v>86</v>
      </c>
      <c r="D12" s="229"/>
      <c r="E12" s="371" t="s">
        <v>117</v>
      </c>
      <c r="F12" s="371"/>
      <c r="G12" s="371"/>
      <c r="H12" s="371"/>
      <c r="I12" s="229" t="s">
        <v>87</v>
      </c>
      <c r="J12" s="229"/>
      <c r="K12" s="305" t="s">
        <v>63</v>
      </c>
      <c r="L12" s="305"/>
      <c r="M12" s="305"/>
      <c r="N12" s="305"/>
      <c r="O12" s="305"/>
      <c r="P12" s="8"/>
    </row>
    <row r="13" spans="2:16" s="11" customFormat="1" x14ac:dyDescent="0.3">
      <c r="B13" s="8"/>
      <c r="C13" s="269" t="s">
        <v>8</v>
      </c>
      <c r="D13" s="269"/>
      <c r="E13" s="293" t="s">
        <v>24</v>
      </c>
      <c r="F13" s="306"/>
      <c r="G13" s="306"/>
      <c r="H13" s="306"/>
      <c r="I13" s="306"/>
      <c r="J13" s="306"/>
      <c r="K13" s="306"/>
      <c r="L13" s="306"/>
      <c r="M13" s="306"/>
      <c r="N13" s="306"/>
      <c r="O13" s="306"/>
      <c r="P13" s="8"/>
    </row>
    <row r="14" spans="2:16" s="11" customFormat="1" x14ac:dyDescent="0.3">
      <c r="B14" s="8"/>
      <c r="C14" s="269" t="s">
        <v>88</v>
      </c>
      <c r="D14" s="269"/>
      <c r="E14" s="293" t="s">
        <v>159</v>
      </c>
      <c r="F14" s="293"/>
      <c r="G14" s="293"/>
      <c r="H14" s="293"/>
      <c r="I14" s="293"/>
      <c r="J14" s="293"/>
      <c r="K14" s="293"/>
      <c r="L14" s="293"/>
      <c r="M14" s="293"/>
      <c r="N14" s="293"/>
      <c r="O14" s="293"/>
      <c r="P14" s="8"/>
    </row>
    <row r="15" spans="2:16" s="11" customFormat="1" x14ac:dyDescent="0.3">
      <c r="B15" s="8"/>
      <c r="C15" s="318"/>
      <c r="D15" s="319"/>
      <c r="E15" s="319"/>
      <c r="F15" s="319"/>
      <c r="G15" s="319"/>
      <c r="H15" s="319"/>
      <c r="I15" s="319"/>
      <c r="J15" s="319"/>
      <c r="K15" s="319"/>
      <c r="L15" s="319"/>
      <c r="M15" s="319"/>
      <c r="N15" s="319"/>
      <c r="O15" s="320"/>
      <c r="P15" s="8"/>
    </row>
    <row r="16" spans="2:16" s="11" customFormat="1" x14ac:dyDescent="0.3">
      <c r="B16" s="8"/>
      <c r="C16" s="302" t="s">
        <v>89</v>
      </c>
      <c r="D16" s="302"/>
      <c r="E16" s="302"/>
      <c r="F16" s="302"/>
      <c r="G16" s="302"/>
      <c r="H16" s="302"/>
      <c r="I16" s="302"/>
      <c r="J16" s="302"/>
      <c r="K16" s="302"/>
      <c r="L16" s="302"/>
      <c r="M16" s="302"/>
      <c r="N16" s="302"/>
      <c r="O16" s="302"/>
      <c r="P16" s="8"/>
    </row>
    <row r="17" spans="2:16" s="11" customFormat="1" ht="36" customHeight="1" x14ac:dyDescent="0.3">
      <c r="B17" s="8"/>
      <c r="C17" s="269" t="s">
        <v>152</v>
      </c>
      <c r="D17" s="269"/>
      <c r="E17" s="299">
        <v>1</v>
      </c>
      <c r="F17" s="300"/>
      <c r="G17" s="301"/>
      <c r="H17" s="269" t="s">
        <v>14</v>
      </c>
      <c r="I17" s="269"/>
      <c r="J17" s="297" t="s">
        <v>65</v>
      </c>
      <c r="K17" s="298"/>
      <c r="L17" s="269" t="s">
        <v>91</v>
      </c>
      <c r="M17" s="269"/>
      <c r="N17" s="376">
        <v>0.75</v>
      </c>
      <c r="O17" s="376"/>
      <c r="P17" s="307"/>
    </row>
    <row r="18" spans="2:16" s="11" customFormat="1" ht="45" customHeight="1" x14ac:dyDescent="0.3">
      <c r="B18" s="8"/>
      <c r="C18" s="269" t="s">
        <v>92</v>
      </c>
      <c r="D18" s="269"/>
      <c r="E18" s="269" t="s">
        <v>153</v>
      </c>
      <c r="F18" s="269"/>
      <c r="G18" s="297" t="s">
        <v>184</v>
      </c>
      <c r="H18" s="347"/>
      <c r="I18" s="347"/>
      <c r="J18" s="347"/>
      <c r="K18" s="298"/>
      <c r="L18" s="261" t="s">
        <v>93</v>
      </c>
      <c r="M18" s="262"/>
      <c r="N18" s="309" t="s">
        <v>161</v>
      </c>
      <c r="O18" s="310"/>
      <c r="P18" s="307"/>
    </row>
    <row r="19" spans="2:16" s="11" customFormat="1" x14ac:dyDescent="0.3">
      <c r="B19" s="8"/>
      <c r="C19" s="269"/>
      <c r="D19" s="269"/>
      <c r="E19" s="269" t="s">
        <v>154</v>
      </c>
      <c r="F19" s="269"/>
      <c r="G19" s="373" t="s">
        <v>185</v>
      </c>
      <c r="H19" s="374"/>
      <c r="I19" s="374"/>
      <c r="J19" s="374"/>
      <c r="K19" s="375"/>
      <c r="L19" s="263"/>
      <c r="M19" s="264"/>
      <c r="N19" s="311"/>
      <c r="O19" s="312"/>
      <c r="P19" s="8"/>
    </row>
    <row r="20" spans="2:16" s="11" customFormat="1" ht="15.75" customHeight="1" x14ac:dyDescent="0.3">
      <c r="B20" s="8"/>
      <c r="C20" s="261" t="s">
        <v>94</v>
      </c>
      <c r="D20" s="262"/>
      <c r="E20" s="230" t="s">
        <v>121</v>
      </c>
      <c r="F20" s="259"/>
      <c r="G20" s="231"/>
      <c r="H20" s="239" t="s">
        <v>95</v>
      </c>
      <c r="I20" s="240"/>
      <c r="J20" s="230" t="s">
        <v>135</v>
      </c>
      <c r="K20" s="231"/>
      <c r="L20" s="236" t="s">
        <v>96</v>
      </c>
      <c r="M20" s="237"/>
      <c r="N20" s="237"/>
      <c r="O20" s="238"/>
      <c r="P20" s="8"/>
    </row>
    <row r="21" spans="2:16" s="11" customFormat="1" ht="15.75" customHeight="1" x14ac:dyDescent="0.3">
      <c r="B21" s="8"/>
      <c r="C21" s="270"/>
      <c r="D21" s="271"/>
      <c r="E21" s="232"/>
      <c r="F21" s="256"/>
      <c r="G21" s="233"/>
      <c r="H21" s="272"/>
      <c r="I21" s="273"/>
      <c r="J21" s="232"/>
      <c r="K21" s="233"/>
      <c r="L21" s="55" t="s">
        <v>97</v>
      </c>
      <c r="M21" s="55" t="s">
        <v>98</v>
      </c>
      <c r="N21" s="55" t="s">
        <v>99</v>
      </c>
      <c r="O21" s="55" t="s">
        <v>100</v>
      </c>
      <c r="P21" s="8"/>
    </row>
    <row r="22" spans="2:16" s="11" customFormat="1" ht="15.75" customHeight="1" x14ac:dyDescent="0.3">
      <c r="B22" s="8"/>
      <c r="C22" s="263"/>
      <c r="D22" s="264"/>
      <c r="E22" s="234"/>
      <c r="F22" s="260"/>
      <c r="G22" s="235"/>
      <c r="H22" s="241"/>
      <c r="I22" s="242"/>
      <c r="J22" s="234"/>
      <c r="K22" s="235"/>
      <c r="L22" s="34" t="s">
        <v>178</v>
      </c>
      <c r="M22" s="35" t="s">
        <v>179</v>
      </c>
      <c r="N22" s="36" t="s">
        <v>180</v>
      </c>
      <c r="O22" s="37" t="s">
        <v>181</v>
      </c>
      <c r="P22" s="8"/>
    </row>
    <row r="23" spans="2:16" s="11" customFormat="1" ht="37.5" customHeight="1" x14ac:dyDescent="0.3">
      <c r="B23" s="8"/>
      <c r="C23" s="269" t="s">
        <v>155</v>
      </c>
      <c r="D23" s="269"/>
      <c r="E23" s="353" t="s">
        <v>167</v>
      </c>
      <c r="F23" s="354"/>
      <c r="G23" s="355"/>
      <c r="H23" s="316" t="s">
        <v>102</v>
      </c>
      <c r="I23" s="240"/>
      <c r="J23" s="250" t="s">
        <v>168</v>
      </c>
      <c r="K23" s="250"/>
      <c r="L23" s="269" t="s">
        <v>104</v>
      </c>
      <c r="M23" s="269"/>
      <c r="N23" s="250" t="s">
        <v>168</v>
      </c>
      <c r="O23" s="250"/>
      <c r="P23" s="8"/>
    </row>
    <row r="24" spans="2:16" s="11" customFormat="1" ht="38.25" customHeight="1" x14ac:dyDescent="0.3">
      <c r="B24" s="8"/>
      <c r="C24" s="269" t="s">
        <v>156</v>
      </c>
      <c r="D24" s="269"/>
      <c r="E24" s="353" t="s">
        <v>167</v>
      </c>
      <c r="F24" s="354"/>
      <c r="G24" s="355"/>
      <c r="H24" s="317"/>
      <c r="I24" s="242"/>
      <c r="J24" s="250"/>
      <c r="K24" s="250"/>
      <c r="L24" s="269"/>
      <c r="M24" s="269"/>
      <c r="N24" s="250"/>
      <c r="O24" s="250"/>
      <c r="P24" s="8"/>
    </row>
    <row r="25" spans="2:16" s="11" customFormat="1" ht="15.75" customHeight="1" x14ac:dyDescent="0.3">
      <c r="B25" s="8"/>
      <c r="C25" s="7"/>
      <c r="D25" s="7"/>
      <c r="E25" s="30"/>
      <c r="F25" s="30"/>
      <c r="G25" s="7"/>
      <c r="H25" s="7"/>
      <c r="I25" s="7"/>
      <c r="J25" s="30"/>
      <c r="K25" s="30"/>
      <c r="L25" s="7"/>
      <c r="M25" s="7"/>
      <c r="N25" s="30"/>
      <c r="O25" s="30"/>
      <c r="P25" s="8"/>
    </row>
    <row r="26" spans="2:16" s="11" customFormat="1" ht="15" customHeight="1" x14ac:dyDescent="0.3">
      <c r="B26" s="8"/>
      <c r="C26" s="302" t="s">
        <v>106</v>
      </c>
      <c r="D26" s="302"/>
      <c r="E26" s="302"/>
      <c r="F26" s="302"/>
      <c r="G26" s="302"/>
      <c r="H26" s="302"/>
      <c r="I26" s="302"/>
      <c r="J26" s="325"/>
      <c r="K26" s="325"/>
      <c r="L26" s="325"/>
      <c r="M26" s="325"/>
      <c r="N26" s="325"/>
      <c r="O26" s="325"/>
      <c r="P26" s="8"/>
    </row>
    <row r="27" spans="2:16" s="11" customFormat="1" ht="15" customHeight="1" x14ac:dyDescent="0.3">
      <c r="B27" s="8"/>
      <c r="C27" s="319"/>
      <c r="D27" s="319"/>
      <c r="E27" s="319"/>
      <c r="F27" s="319"/>
      <c r="G27" s="319"/>
      <c r="H27" s="319"/>
      <c r="I27" s="320"/>
      <c r="J27" s="326" t="s">
        <v>157</v>
      </c>
      <c r="K27" s="327"/>
      <c r="L27" s="327"/>
      <c r="M27" s="327"/>
      <c r="N27" s="327"/>
      <c r="O27" s="327"/>
      <c r="P27" s="307"/>
    </row>
    <row r="28" spans="2:16" s="11" customFormat="1" ht="17.399999999999999" customHeight="1" x14ac:dyDescent="0.3">
      <c r="B28" s="8"/>
      <c r="C28" s="319"/>
      <c r="D28" s="319"/>
      <c r="E28" s="319"/>
      <c r="F28" s="319"/>
      <c r="G28" s="319"/>
      <c r="H28" s="319"/>
      <c r="I28" s="320"/>
      <c r="J28" s="358" t="s">
        <v>289</v>
      </c>
      <c r="K28" s="359"/>
      <c r="L28" s="359"/>
      <c r="M28" s="359"/>
      <c r="N28" s="359"/>
      <c r="O28" s="359"/>
      <c r="P28" s="307"/>
    </row>
    <row r="29" spans="2:16" s="11" customFormat="1" ht="18.600000000000001" customHeight="1" x14ac:dyDescent="0.3">
      <c r="B29" s="8"/>
      <c r="C29" s="319"/>
      <c r="D29" s="319"/>
      <c r="E29" s="319"/>
      <c r="F29" s="319"/>
      <c r="G29" s="319"/>
      <c r="H29" s="319"/>
      <c r="I29" s="320"/>
      <c r="J29" s="358"/>
      <c r="K29" s="359"/>
      <c r="L29" s="359"/>
      <c r="M29" s="359"/>
      <c r="N29" s="359"/>
      <c r="O29" s="359"/>
      <c r="P29" s="56"/>
    </row>
    <row r="30" spans="2:16" s="11" customFormat="1" ht="16.8" customHeight="1" x14ac:dyDescent="0.3">
      <c r="B30" s="8"/>
      <c r="C30" s="319"/>
      <c r="D30" s="319"/>
      <c r="E30" s="319"/>
      <c r="F30" s="319"/>
      <c r="G30" s="319"/>
      <c r="H30" s="319"/>
      <c r="I30" s="320"/>
      <c r="J30" s="358"/>
      <c r="K30" s="359"/>
      <c r="L30" s="359"/>
      <c r="M30" s="359"/>
      <c r="N30" s="359"/>
      <c r="O30" s="359"/>
      <c r="P30" s="56"/>
    </row>
    <row r="31" spans="2:16" s="11" customFormat="1" ht="16.8" customHeight="1" x14ac:dyDescent="0.3">
      <c r="B31" s="8"/>
      <c r="C31" s="319"/>
      <c r="D31" s="319"/>
      <c r="E31" s="319"/>
      <c r="F31" s="319"/>
      <c r="G31" s="319"/>
      <c r="H31" s="319"/>
      <c r="I31" s="320"/>
      <c r="J31" s="358"/>
      <c r="K31" s="359"/>
      <c r="L31" s="359"/>
      <c r="M31" s="359"/>
      <c r="N31" s="359"/>
      <c r="O31" s="359"/>
      <c r="P31" s="56"/>
    </row>
    <row r="32" spans="2:16" s="11" customFormat="1" ht="17.399999999999999" customHeight="1" x14ac:dyDescent="0.3">
      <c r="B32" s="8"/>
      <c r="C32" s="319"/>
      <c r="D32" s="319"/>
      <c r="E32" s="319"/>
      <c r="F32" s="319"/>
      <c r="G32" s="319"/>
      <c r="H32" s="319"/>
      <c r="I32" s="320"/>
      <c r="J32" s="358"/>
      <c r="K32" s="359"/>
      <c r="L32" s="359"/>
      <c r="M32" s="359"/>
      <c r="N32" s="359"/>
      <c r="O32" s="359"/>
      <c r="P32" s="56"/>
    </row>
    <row r="33" spans="2:16" s="11" customFormat="1" ht="15" customHeight="1" x14ac:dyDescent="0.3">
      <c r="B33" s="8"/>
      <c r="C33" s="319"/>
      <c r="D33" s="319"/>
      <c r="E33" s="319"/>
      <c r="F33" s="319"/>
      <c r="G33" s="319"/>
      <c r="H33" s="319"/>
      <c r="I33" s="320"/>
      <c r="J33" s="358"/>
      <c r="K33" s="359"/>
      <c r="L33" s="359"/>
      <c r="M33" s="359"/>
      <c r="N33" s="359"/>
      <c r="O33" s="359"/>
      <c r="P33" s="56"/>
    </row>
    <row r="34" spans="2:16" s="11" customFormat="1" ht="17.399999999999999" customHeight="1" x14ac:dyDescent="0.3">
      <c r="B34" s="8"/>
      <c r="C34" s="319"/>
      <c r="D34" s="319"/>
      <c r="E34" s="319"/>
      <c r="F34" s="319"/>
      <c r="G34" s="319"/>
      <c r="H34" s="319"/>
      <c r="I34" s="320"/>
      <c r="J34" s="360"/>
      <c r="K34" s="361"/>
      <c r="L34" s="361"/>
      <c r="M34" s="361"/>
      <c r="N34" s="361"/>
      <c r="O34" s="361"/>
      <c r="P34" s="8"/>
    </row>
    <row r="35" spans="2:16" s="11" customFormat="1" ht="16.5" customHeight="1" x14ac:dyDescent="0.3">
      <c r="B35" s="8"/>
      <c r="C35" s="319"/>
      <c r="D35" s="319"/>
      <c r="E35" s="319"/>
      <c r="F35" s="319"/>
      <c r="G35" s="319"/>
      <c r="H35" s="319"/>
      <c r="I35" s="320"/>
      <c r="J35" s="360"/>
      <c r="K35" s="361"/>
      <c r="L35" s="361"/>
      <c r="M35" s="361"/>
      <c r="N35" s="361"/>
      <c r="O35" s="361"/>
      <c r="P35" s="8"/>
    </row>
    <row r="36" spans="2:16" s="11" customFormat="1" ht="16.5" customHeight="1" x14ac:dyDescent="0.3">
      <c r="B36" s="8"/>
      <c r="C36" s="319"/>
      <c r="D36" s="319"/>
      <c r="E36" s="319"/>
      <c r="F36" s="319"/>
      <c r="G36" s="319"/>
      <c r="H36" s="319"/>
      <c r="I36" s="320"/>
      <c r="J36" s="360"/>
      <c r="K36" s="361"/>
      <c r="L36" s="361"/>
      <c r="M36" s="361"/>
      <c r="N36" s="361"/>
      <c r="O36" s="361"/>
      <c r="P36" s="8"/>
    </row>
    <row r="37" spans="2:16" s="11" customFormat="1" ht="18" customHeight="1" x14ac:dyDescent="0.3">
      <c r="B37" s="8"/>
      <c r="C37" s="319"/>
      <c r="D37" s="319"/>
      <c r="E37" s="319"/>
      <c r="F37" s="319"/>
      <c r="G37" s="319"/>
      <c r="H37" s="319"/>
      <c r="I37" s="320"/>
      <c r="J37" s="360"/>
      <c r="K37" s="361"/>
      <c r="L37" s="361"/>
      <c r="M37" s="361"/>
      <c r="N37" s="361"/>
      <c r="O37" s="361"/>
      <c r="P37" s="8"/>
    </row>
    <row r="38" spans="2:16" s="11" customFormat="1" ht="15.75" customHeight="1" x14ac:dyDescent="0.3">
      <c r="B38" s="8"/>
      <c r="C38" s="319"/>
      <c r="D38" s="319"/>
      <c r="E38" s="319"/>
      <c r="F38" s="319"/>
      <c r="G38" s="319"/>
      <c r="H38" s="319"/>
      <c r="I38" s="320"/>
      <c r="J38" s="362"/>
      <c r="K38" s="363"/>
      <c r="L38" s="363"/>
      <c r="M38" s="363"/>
      <c r="N38" s="363"/>
      <c r="O38" s="363"/>
      <c r="P38" s="8"/>
    </row>
    <row r="39" spans="2:16" s="11" customFormat="1" ht="15.75" customHeight="1" x14ac:dyDescent="0.3">
      <c r="B39" s="8"/>
      <c r="C39" s="319"/>
      <c r="D39" s="319"/>
      <c r="E39" s="319"/>
      <c r="F39" s="319"/>
      <c r="G39" s="319"/>
      <c r="H39" s="319"/>
      <c r="I39" s="320"/>
      <c r="J39" s="337" t="s">
        <v>158</v>
      </c>
      <c r="K39" s="338"/>
      <c r="L39" s="338"/>
      <c r="M39" s="338"/>
      <c r="N39" s="338"/>
      <c r="O39" s="338"/>
      <c r="P39" s="8"/>
    </row>
    <row r="40" spans="2:16" s="11" customFormat="1" ht="18.75" customHeight="1" x14ac:dyDescent="0.3">
      <c r="B40" s="8"/>
      <c r="C40" s="319"/>
      <c r="D40" s="319"/>
      <c r="E40" s="319"/>
      <c r="F40" s="319"/>
      <c r="G40" s="319"/>
      <c r="H40" s="319"/>
      <c r="I40" s="320"/>
      <c r="J40" s="358" t="s">
        <v>290</v>
      </c>
      <c r="K40" s="359"/>
      <c r="L40" s="359"/>
      <c r="M40" s="359"/>
      <c r="N40" s="359"/>
      <c r="O40" s="359"/>
      <c r="P40" s="8"/>
    </row>
    <row r="41" spans="2:16" s="11" customFormat="1" ht="19.2" customHeight="1" x14ac:dyDescent="0.3">
      <c r="B41" s="8"/>
      <c r="C41" s="319"/>
      <c r="D41" s="319"/>
      <c r="E41" s="319"/>
      <c r="F41" s="319"/>
      <c r="G41" s="319"/>
      <c r="H41" s="319"/>
      <c r="I41" s="320"/>
      <c r="J41" s="360"/>
      <c r="K41" s="361"/>
      <c r="L41" s="361"/>
      <c r="M41" s="361"/>
      <c r="N41" s="361"/>
      <c r="O41" s="361"/>
      <c r="P41" s="8"/>
    </row>
    <row r="42" spans="2:16" s="11" customFormat="1" ht="21.6" customHeight="1" x14ac:dyDescent="0.3">
      <c r="B42" s="8"/>
      <c r="C42" s="319"/>
      <c r="D42" s="319"/>
      <c r="E42" s="319"/>
      <c r="F42" s="319"/>
      <c r="G42" s="319"/>
      <c r="H42" s="319"/>
      <c r="I42" s="320"/>
      <c r="J42" s="360"/>
      <c r="K42" s="361"/>
      <c r="L42" s="361"/>
      <c r="M42" s="361"/>
      <c r="N42" s="361"/>
      <c r="O42" s="361"/>
      <c r="P42" s="8"/>
    </row>
    <row r="43" spans="2:16" s="11" customFormat="1" ht="23.4" customHeight="1" x14ac:dyDescent="0.3">
      <c r="B43" s="8"/>
      <c r="C43" s="319"/>
      <c r="D43" s="319"/>
      <c r="E43" s="319"/>
      <c r="F43" s="319"/>
      <c r="G43" s="319"/>
      <c r="H43" s="319"/>
      <c r="I43" s="320"/>
      <c r="J43" s="360"/>
      <c r="K43" s="361"/>
      <c r="L43" s="361"/>
      <c r="M43" s="361"/>
      <c r="N43" s="361"/>
      <c r="O43" s="361"/>
      <c r="P43" s="8"/>
    </row>
    <row r="44" spans="2:16" s="11" customFormat="1" ht="22.2" customHeight="1" x14ac:dyDescent="0.3">
      <c r="B44" s="8"/>
      <c r="C44" s="319"/>
      <c r="D44" s="319"/>
      <c r="E44" s="319"/>
      <c r="F44" s="319"/>
      <c r="G44" s="319"/>
      <c r="H44" s="319"/>
      <c r="I44" s="320"/>
      <c r="J44" s="360"/>
      <c r="K44" s="361"/>
      <c r="L44" s="361"/>
      <c r="M44" s="361"/>
      <c r="N44" s="361"/>
      <c r="O44" s="361"/>
      <c r="P44" s="8"/>
    </row>
    <row r="45" spans="2:16" s="11" customFormat="1" ht="18.75" customHeight="1" x14ac:dyDescent="0.3">
      <c r="B45" s="8"/>
      <c r="C45" s="319"/>
      <c r="D45" s="319"/>
      <c r="E45" s="319"/>
      <c r="F45" s="319"/>
      <c r="G45" s="319"/>
      <c r="H45" s="319"/>
      <c r="I45" s="320"/>
      <c r="J45" s="362"/>
      <c r="K45" s="363"/>
      <c r="L45" s="363"/>
      <c r="M45" s="363"/>
      <c r="N45" s="363"/>
      <c r="O45" s="363"/>
      <c r="P45" s="8"/>
    </row>
    <row r="46" spans="2:16" s="11" customFormat="1" ht="18.75" customHeight="1" x14ac:dyDescent="0.3">
      <c r="B46" s="8"/>
      <c r="C46" s="319"/>
      <c r="D46" s="319"/>
      <c r="E46" s="319"/>
      <c r="F46" s="319"/>
      <c r="G46" s="319"/>
      <c r="H46" s="319"/>
      <c r="I46" s="320"/>
      <c r="J46" s="337" t="s">
        <v>109</v>
      </c>
      <c r="K46" s="338"/>
      <c r="L46" s="338"/>
      <c r="M46" s="338"/>
      <c r="N46" s="338"/>
      <c r="O46" s="338"/>
      <c r="P46" s="8"/>
    </row>
    <row r="47" spans="2:16" s="11" customFormat="1" ht="15.75" customHeight="1" x14ac:dyDescent="0.3">
      <c r="B47" s="8"/>
      <c r="C47" s="319"/>
      <c r="D47" s="319"/>
      <c r="E47" s="319"/>
      <c r="F47" s="319"/>
      <c r="G47" s="319"/>
      <c r="H47" s="319"/>
      <c r="I47" s="320"/>
      <c r="J47" s="330" t="str">
        <f>E14</f>
        <v>Director de Bienestar Universitario</v>
      </c>
      <c r="K47" s="331"/>
      <c r="L47" s="331"/>
      <c r="M47" s="331"/>
      <c r="N47" s="331"/>
      <c r="O47" s="331"/>
      <c r="P47" s="8"/>
    </row>
    <row r="48" spans="2:16" s="11" customFormat="1" ht="16.5" customHeight="1" x14ac:dyDescent="0.3">
      <c r="B48" s="8"/>
      <c r="C48" s="319"/>
      <c r="D48" s="319"/>
      <c r="E48" s="319"/>
      <c r="F48" s="319"/>
      <c r="G48" s="319"/>
      <c r="H48" s="319"/>
      <c r="I48" s="320"/>
      <c r="J48" s="328"/>
      <c r="K48" s="329"/>
      <c r="L48" s="329"/>
      <c r="M48" s="329"/>
      <c r="N48" s="329"/>
      <c r="O48" s="329"/>
      <c r="P48" s="8"/>
    </row>
    <row r="49" spans="1:32" s="11" customFormat="1" ht="16.5" customHeight="1" x14ac:dyDescent="0.3">
      <c r="B49" s="8"/>
      <c r="C49" s="6"/>
      <c r="D49" s="6"/>
      <c r="E49" s="6"/>
      <c r="F49" s="6"/>
      <c r="G49" s="6"/>
      <c r="H49" s="6"/>
      <c r="I49" s="6"/>
      <c r="J49" s="6"/>
      <c r="K49" s="6"/>
      <c r="L49" s="6"/>
      <c r="M49" s="6"/>
      <c r="N49" s="6"/>
      <c r="O49" s="6"/>
      <c r="P49" s="8"/>
    </row>
    <row r="50" spans="1:32" s="14" customFormat="1" ht="15" customHeight="1" x14ac:dyDescent="0.3">
      <c r="B50" s="13"/>
      <c r="C50" s="322" t="s">
        <v>110</v>
      </c>
      <c r="D50" s="323"/>
      <c r="E50" s="323"/>
      <c r="F50" s="323"/>
      <c r="G50" s="323"/>
      <c r="H50" s="323"/>
      <c r="I50" s="323"/>
      <c r="J50" s="323"/>
      <c r="K50" s="323"/>
      <c r="L50" s="323"/>
      <c r="M50" s="323"/>
      <c r="N50" s="323"/>
      <c r="O50" s="324"/>
      <c r="P50" s="13"/>
    </row>
    <row r="51" spans="1:32" s="14" customFormat="1" x14ac:dyDescent="0.3">
      <c r="B51" s="13"/>
      <c r="C51" s="45" t="s">
        <v>6</v>
      </c>
      <c r="D51" s="2" t="s">
        <v>169</v>
      </c>
      <c r="E51" s="2" t="s">
        <v>170</v>
      </c>
      <c r="F51" s="2" t="str">
        <f>IF(J23="MENSUAL","MARZO",IF(J23="TRIMESTRAL","SEPTIEMBRE",""))</f>
        <v/>
      </c>
      <c r="G51" s="2" t="str">
        <f>IF(J23="MENSUAL","ABRIL",IF(J23="TRIMESTRAL","DICIEMBRE",""))</f>
        <v/>
      </c>
      <c r="H51" s="2" t="str">
        <f>IF(J23="MENSUAL","MAYO","")</f>
        <v/>
      </c>
      <c r="I51" s="2" t="str">
        <f>IF(J23="MENSUAL","JUNIO","")</f>
        <v/>
      </c>
      <c r="J51" s="2" t="str">
        <f>IF(J23="MENSUAL","JULIO","")</f>
        <v/>
      </c>
      <c r="K51" s="2" t="str">
        <f>IF(J23="MENSUAL","AGOSTO","")</f>
        <v/>
      </c>
      <c r="L51" s="2" t="str">
        <f>IF(J23="MENSUAL","SEPTIEMBRE","")</f>
        <v/>
      </c>
      <c r="M51" s="2" t="str">
        <f>IF(J23="MENSUAL","OCTUBRE","")</f>
        <v/>
      </c>
      <c r="N51" s="2" t="str">
        <f>IF(J23="MENSUAL","NOVIEMBRE","")</f>
        <v/>
      </c>
      <c r="O51" s="2" t="str">
        <f>IF(J23="MENSUAL","DICIEMBRE","")</f>
        <v/>
      </c>
      <c r="P51" s="13"/>
    </row>
    <row r="52" spans="1:32" s="14" customFormat="1" ht="129" customHeight="1" x14ac:dyDescent="0.3">
      <c r="B52" s="13"/>
      <c r="C52" s="54" t="str">
        <f>G18</f>
        <v># de personas de la comunidad universitaria (estudiantes, docentes y administrativos) que participan en las actividades desarrolladas por Bienestar Universitario * 100</v>
      </c>
      <c r="D52" s="123">
        <f>12408+1379</f>
        <v>13787</v>
      </c>
      <c r="E52" s="123"/>
      <c r="F52" s="2"/>
      <c r="G52" s="2"/>
      <c r="H52" s="2"/>
      <c r="I52" s="2"/>
      <c r="J52" s="2"/>
      <c r="K52" s="2"/>
      <c r="L52" s="2"/>
      <c r="M52" s="2"/>
      <c r="N52" s="2"/>
      <c r="O52" s="2"/>
      <c r="P52" s="13"/>
    </row>
    <row r="53" spans="1:32" s="14" customFormat="1" ht="40.5" customHeight="1" x14ac:dyDescent="0.3">
      <c r="B53" s="13"/>
      <c r="C53" s="54" t="str">
        <f>G19</f>
        <v>Total de personas de la comunidad universitaria</v>
      </c>
      <c r="D53" s="123">
        <f>13291+874+943</f>
        <v>15108</v>
      </c>
      <c r="E53" s="143"/>
      <c r="F53" s="2"/>
      <c r="G53" s="2"/>
      <c r="H53" s="2"/>
      <c r="I53" s="2"/>
      <c r="J53" s="2"/>
      <c r="K53" s="2"/>
      <c r="L53" s="2"/>
      <c r="M53" s="2"/>
      <c r="N53" s="2"/>
      <c r="O53" s="2"/>
      <c r="P53" s="15"/>
    </row>
    <row r="54" spans="1:32" s="14" customFormat="1" x14ac:dyDescent="0.3">
      <c r="B54" s="13"/>
      <c r="C54" s="3" t="s">
        <v>111</v>
      </c>
      <c r="D54" s="151">
        <f>IFERROR(IF($E$17=1,D52/D53,IF($E$17=2,D52,"")),"")</f>
        <v>0.91256288059306323</v>
      </c>
      <c r="E54" s="124" t="str">
        <f t="shared" ref="E54:O54" si="0">IFERROR(IF($E$17=1,E52/E53,IF($E$17=2,E52,"")),"")</f>
        <v/>
      </c>
      <c r="F54" s="51" t="str">
        <f t="shared" si="0"/>
        <v/>
      </c>
      <c r="G54" s="51" t="str">
        <f t="shared" si="0"/>
        <v/>
      </c>
      <c r="H54" s="51" t="str">
        <f t="shared" si="0"/>
        <v/>
      </c>
      <c r="I54" s="51" t="str">
        <f t="shared" si="0"/>
        <v/>
      </c>
      <c r="J54" s="51" t="str">
        <f t="shared" si="0"/>
        <v/>
      </c>
      <c r="K54" s="51" t="str">
        <f t="shared" si="0"/>
        <v/>
      </c>
      <c r="L54" s="51" t="str">
        <f t="shared" si="0"/>
        <v/>
      </c>
      <c r="M54" s="51" t="str">
        <f t="shared" si="0"/>
        <v/>
      </c>
      <c r="N54" s="51" t="str">
        <f t="shared" si="0"/>
        <v/>
      </c>
      <c r="O54" s="51" t="str">
        <f t="shared" si="0"/>
        <v/>
      </c>
      <c r="P54" s="129">
        <f>+AVERAGE(D54:E54)</f>
        <v>0.91256288059306323</v>
      </c>
    </row>
    <row r="55" spans="1:32" s="14" customFormat="1" x14ac:dyDescent="0.3">
      <c r="B55" s="13"/>
      <c r="C55" s="4" t="s">
        <v>112</v>
      </c>
      <c r="D55" s="125">
        <f>IF(AND(N23="ANUAL",J23="MENSUAL"),N17/12,IF(AND(N23="ANUAL",J23="TRIMESTRAL"),N17/4,IF(AND(N23="ANUAL",J23="SEMESTRAL"),N17/2,IF(AND(N23="ANUAL",J23="ANUAL"),N17,IF(AND(N23="SEMESTRAL",J23="MENSUAL"),N17/6,IF(AND(N23="SEMESTRAL",J23="TRIMESTRAL"),N17/2,IF(AND(N23="SEMESTRAL",J23="SEMESTRAL"),N17,IF(AND(N23="SEMESTRAL",J23="ANUAL"),"REVISAR FRECUENCIAS",IF(AND(N23="TRIMESTRAL",J23="MENSUAL"),N17/3,IF(AND(N23="TRIMESTRAL",J23="TRIMESTRAL"),N17,IF(AND(N23="TRIMESTRAL",J23="SEMESTRAL"),"REVISAR FRECUENCIAS",IF(AND(N23="TRIMESTRAL",J23="ANUAL"),"REVISAR FRECUENCIAS",IF(AND(N23="MENSUAL",J23="MENSUAL"),N17,IF(AND(N23="MENSUAL",J23="TRIMESTRAL"),"REVISAR FRECUENCIAS",IF(AND(N23="MENSUAL",J23="SEMESTRAL"),"REVISAR FRECUENCIAS",IF(AND(N23="MENSUAL",J23="ANUAL"),"REVISAR FRECUENCIAS",""))))))))))))))))</f>
        <v>0.75</v>
      </c>
      <c r="E55" s="51">
        <f>IF(AND(N23="ANUAL",J23="MENSUAL"),N17/12+D55,IF(AND(N23="ANUAL",J23="TRIMESTRAL"),N17/4+D55,IF(AND(N23="ANUAL",J23="SEMESTRAL"),N17/2+D55,IF(AND(N23="SEMESTRAL",J23="MENSUAL"),N17/6+D55,IF(AND(N23="SEMESTRAL",J23="TRIMESTRAL"),N17/2+D55,IF(AND(N23="SEMESTRAL",J23="SEMESTRAL"),N17,IF(AND(N23="TRIMESTRAL",J23="MENSUAL"),N17/3+D55,IF(AND(N23="TRIMESTRAL",J23="TRIMESTRAL"),N17,IF(AND(N23="MENSUAL",J23="MENSUAL"),N17,"")))))))))</f>
        <v>0.75</v>
      </c>
      <c r="F55" s="51" t="str">
        <f>IF(AND(N23="ANUAL",J23="MENSUAL"),N17/12+E55,IF(AND(N23="ANUAL",J23="TRIMESTRAL"),N17/4+E55,IF(AND(N23="SEMESTRAL",J23="MENSUAL"),N17/6+E55,IF(AND(N23="SEMESTRAL",J23="TRIMESTRAL"),N17/2,IF(AND(N23="TRIMESTRAL",J23="MENSUAL"),N17/3+E55,IF(AND(N23="TRIMESTRAL",J23="TRIMESTRAL"),N17,IF(AND(N23="MENSUAL",J23="MENSUAL"),N17,"")))))))</f>
        <v/>
      </c>
      <c r="G55" s="51" t="str">
        <f>IF(AND(N23="ANUAL",J23="MENSUAL"),N17/12+F55,IF(AND(N23="ANUAL",J23="TRIMESTRAL"),N17/4+F55,IF(AND(N23="SEMESTRAL",J23="MENSUAL"),N17/6+F55,IF(AND(N23="SEMESTRAL",J23="TRIMESTRAL"),N17/2+F55,IF(AND(N23="TRIMESTRAL",J23="MENSUAL"),N17/3,IF(AND(N23="TRIMESTRAL",J23="TRIMESTRAL"),N17,IF(AND(N23="MENSUAL",J23="MENSUAL"),N17,"")))))))</f>
        <v/>
      </c>
      <c r="H55" s="51" t="str">
        <f>IF(AND($N$23="ANUAL",$J$23="MENSUAL"),$N$17/12+G55,IF(AND(N23="SEMESTRAL",J23="MENSUAL"),N17/6+G55,IF(AND(N23="TRIMESTRAL",J23="MENSUAL"),N17/3+G55,IF(AND(N23="MENSUAL",J23="MENSUAL"),N17,""))))</f>
        <v/>
      </c>
      <c r="I55" s="51" t="str">
        <f>IF(AND($N$23="ANUAL",$J$23="MENSUAL"),$N$17/12+H55,IF(AND(N23="SEMESTRAL",J23="MENSUAL"),N17/6+H55,IF(AND(N23="TRIMESTRAL",J23="MENSUAL"),N17/3+H55,IF(AND(N23="MENSUAL",J23="MENSUAL"),N17,""))))</f>
        <v/>
      </c>
      <c r="J55" s="51" t="str">
        <f>IF(AND($N$23="ANUAL",$J$23="MENSUAL"),$N$17/12+I55,IF(AND(N23="SEMESTRAL",J23="MENSUAL"),N17/6,IF(AND(N23="TRIMESTRAL",J23="MENSUAL"),N17/3,IF(AND(N23="MENSUAL",J23="MENSUAL"),N17,""))))</f>
        <v/>
      </c>
      <c r="K55" s="51" t="str">
        <f>IF(AND($N$23="ANUAL",$J$23="MENSUAL"),$N$17/12+J55,IF(AND(N23="SEMESTRAL",J23="MENSUAL"),N17/6+J55,IF(AND(N23="TRIMESTRAL",J23="MENSUAL"),N17/3+J55,IF(AND(N23="MENSUAL",J23="MENSUAL"),N17,""))))</f>
        <v/>
      </c>
      <c r="L55" s="51" t="str">
        <f>IF(AND($N$23="ANUAL",$J$23="MENSUAL"),$N$17/12+K55,IF(AND(N23="SEMESTRAL",J23="MENSUAL"),N17/6+K55,IF(AND(N23="TRIMESTRAL",J23="MENSUAL"),N17/3+K55,IF(AND(N23="MENSUAL",J23="MENSUAL"),N17,""))))</f>
        <v/>
      </c>
      <c r="M55" s="51" t="str">
        <f>IF(AND($N$23="ANUAL",$J$23="MENSUAL"),$N$17/12+L55,IF(AND(N23="SEMESTRAL",J23="MENSUAL"),N17/6+L55,IF(AND(N23="TRIMESTRAL",J23="MENSUAL"),N17/3,IF(AND(N23="MENSUAL",J23="MENSUAL"),N17,""))))</f>
        <v/>
      </c>
      <c r="N55" s="51" t="str">
        <f>IF(AND($N$23="ANUAL",$J$23="MENSUAL"),$N$17/12+M55,IF(AND(N23="SEMESTRAL",J23="MENSUAL"),N17/6+M55,IF(AND(N23="TRIMESTRAL",J23="MENSUAL"),N17/3+M55,IF(AND(N23="MENSUAL",J23="MENSUAL"),N17,""))))</f>
        <v/>
      </c>
      <c r="O55" s="51" t="str">
        <f>IF(AND($N$23="ANUAL",$J$23="MENSUAL"),$N$17/12+N55,IF(AND(N23="SEMESTRAL",J23="MENSUAL"),N17/6+N55,IF(AND(N23="TRIMESTRAL",J23="MENSUAL"),N17/3+N55,IF(AND(N23="MENSUAL",J23="MENSUAL"),N17,""))))</f>
        <v/>
      </c>
      <c r="P55" s="13"/>
    </row>
    <row r="56" spans="1:32" s="14" customFormat="1" x14ac:dyDescent="0.3">
      <c r="B56" s="13"/>
      <c r="C56" s="6"/>
      <c r="D56" s="6"/>
      <c r="E56" s="6"/>
      <c r="F56" s="6"/>
      <c r="G56" s="6"/>
      <c r="H56" s="6"/>
      <c r="I56" s="6"/>
      <c r="J56" s="6"/>
      <c r="K56" s="6"/>
      <c r="L56" s="6"/>
      <c r="M56" s="6"/>
      <c r="N56" s="6"/>
      <c r="O56" s="6"/>
      <c r="P56" s="13"/>
    </row>
    <row r="57" spans="1:32" s="16" customFormat="1" x14ac:dyDescent="0.25">
      <c r="A57" s="18"/>
      <c r="B57" s="1"/>
      <c r="C57" s="223" t="s">
        <v>95</v>
      </c>
      <c r="D57" s="223"/>
      <c r="E57" s="223"/>
      <c r="F57" s="223"/>
      <c r="G57" s="223"/>
      <c r="H57" s="223"/>
      <c r="I57" s="223"/>
      <c r="J57" s="223"/>
      <c r="K57" s="223"/>
      <c r="L57" s="223"/>
      <c r="M57" s="223"/>
      <c r="N57" s="223"/>
      <c r="O57" s="223"/>
      <c r="P57" s="1"/>
      <c r="Q57" s="18"/>
      <c r="R57" s="18"/>
      <c r="S57" s="18"/>
      <c r="T57" s="18"/>
      <c r="U57" s="18"/>
      <c r="V57" s="18"/>
      <c r="W57" s="18"/>
      <c r="X57" s="18"/>
      <c r="Y57" s="18"/>
      <c r="Z57" s="18"/>
      <c r="AA57" s="18"/>
      <c r="AB57" s="18"/>
      <c r="AC57" s="18"/>
      <c r="AD57" s="18"/>
    </row>
    <row r="58" spans="1:32" s="16" customFormat="1" x14ac:dyDescent="0.25">
      <c r="A58" s="18"/>
      <c r="B58" s="1"/>
      <c r="C58" s="224" t="s">
        <v>113</v>
      </c>
      <c r="D58" s="224"/>
      <c r="E58" s="224"/>
      <c r="F58" s="224"/>
      <c r="G58" s="224" t="s">
        <v>114</v>
      </c>
      <c r="H58" s="224"/>
      <c r="I58" s="224"/>
      <c r="J58" s="224"/>
      <c r="K58" s="224" t="s">
        <v>171</v>
      </c>
      <c r="L58" s="224"/>
      <c r="M58" s="224"/>
      <c r="N58" s="224"/>
      <c r="O58" s="224"/>
      <c r="P58" s="1"/>
      <c r="Q58" s="18"/>
      <c r="R58" s="18"/>
      <c r="S58" s="18"/>
      <c r="T58" s="18"/>
      <c r="U58" s="18"/>
      <c r="V58" s="18"/>
      <c r="W58" s="18"/>
      <c r="X58" s="18"/>
      <c r="Y58" s="18"/>
      <c r="Z58" s="18"/>
      <c r="AA58" s="18"/>
      <c r="AB58" s="18"/>
      <c r="AC58" s="18"/>
      <c r="AD58" s="18"/>
    </row>
    <row r="59" spans="1:32" s="119" customFormat="1" ht="82.8" customHeight="1" x14ac:dyDescent="0.25">
      <c r="A59" s="117"/>
      <c r="B59" s="118"/>
      <c r="C59" s="380" t="s">
        <v>172</v>
      </c>
      <c r="D59" s="380"/>
      <c r="E59" s="380"/>
      <c r="F59" s="381"/>
      <c r="G59" s="382">
        <v>12408</v>
      </c>
      <c r="H59" s="383"/>
      <c r="I59" s="383"/>
      <c r="J59" s="384"/>
      <c r="K59" s="377" t="s">
        <v>291</v>
      </c>
      <c r="L59" s="377"/>
      <c r="M59" s="377"/>
      <c r="N59" s="377"/>
      <c r="O59" s="377"/>
      <c r="P59" s="118"/>
      <c r="Q59" s="117"/>
      <c r="R59" s="117"/>
      <c r="S59" s="117"/>
      <c r="T59" s="117"/>
      <c r="U59" s="117"/>
      <c r="V59" s="117"/>
      <c r="W59" s="117"/>
      <c r="X59" s="117"/>
      <c r="Y59" s="117"/>
      <c r="Z59" s="117"/>
      <c r="AA59" s="117"/>
      <c r="AB59" s="117"/>
      <c r="AC59" s="117"/>
      <c r="AD59" s="117"/>
    </row>
    <row r="60" spans="1:32" s="16" customFormat="1" ht="91.2" customHeight="1" x14ac:dyDescent="0.25">
      <c r="A60" s="18"/>
      <c r="B60" s="1"/>
      <c r="C60" s="380" t="s">
        <v>173</v>
      </c>
      <c r="D60" s="380"/>
      <c r="E60" s="380"/>
      <c r="F60" s="381"/>
      <c r="G60" s="390">
        <v>729</v>
      </c>
      <c r="H60" s="391"/>
      <c r="I60" s="391"/>
      <c r="J60" s="392"/>
      <c r="K60" s="377" t="s">
        <v>292</v>
      </c>
      <c r="L60" s="377"/>
      <c r="M60" s="377"/>
      <c r="N60" s="377"/>
      <c r="O60" s="377"/>
      <c r="P60" s="1"/>
      <c r="Q60" s="18"/>
      <c r="R60" s="18"/>
      <c r="S60" s="18"/>
      <c r="T60" s="18"/>
      <c r="U60" s="18"/>
      <c r="V60" s="18"/>
      <c r="W60" s="18"/>
      <c r="X60" s="18"/>
      <c r="Y60" s="18"/>
      <c r="Z60" s="18"/>
      <c r="AA60" s="18"/>
      <c r="AB60" s="18"/>
      <c r="AC60" s="18"/>
      <c r="AD60" s="18"/>
    </row>
    <row r="61" spans="1:32" s="16" customFormat="1" ht="138.6" customHeight="1" x14ac:dyDescent="0.25">
      <c r="A61" s="18"/>
      <c r="B61" s="1"/>
      <c r="C61" s="378" t="s">
        <v>174</v>
      </c>
      <c r="D61" s="378"/>
      <c r="E61" s="378"/>
      <c r="F61" s="379"/>
      <c r="G61" s="385">
        <v>650</v>
      </c>
      <c r="H61" s="386"/>
      <c r="I61" s="386"/>
      <c r="J61" s="386"/>
      <c r="K61" s="377" t="s">
        <v>293</v>
      </c>
      <c r="L61" s="377"/>
      <c r="M61" s="377"/>
      <c r="N61" s="377"/>
      <c r="O61" s="377"/>
      <c r="P61" s="1"/>
      <c r="Q61" s="18"/>
      <c r="R61" s="18"/>
      <c r="S61" s="18"/>
      <c r="T61" s="18"/>
      <c r="U61" s="18"/>
      <c r="V61" s="18"/>
      <c r="W61" s="18"/>
      <c r="X61" s="18"/>
      <c r="Y61" s="18"/>
      <c r="Z61" s="18"/>
      <c r="AA61" s="18"/>
      <c r="AB61" s="18"/>
      <c r="AC61" s="18"/>
      <c r="AD61" s="18"/>
      <c r="AE61" s="18"/>
      <c r="AF61" s="18"/>
    </row>
    <row r="62" spans="1:32" s="119" customFormat="1" ht="39.6" customHeight="1" x14ac:dyDescent="0.25">
      <c r="A62" s="117"/>
      <c r="B62" s="118"/>
      <c r="C62" s="380" t="s">
        <v>172</v>
      </c>
      <c r="D62" s="380"/>
      <c r="E62" s="380"/>
      <c r="F62" s="381"/>
      <c r="G62" s="382"/>
      <c r="H62" s="383"/>
      <c r="I62" s="383"/>
      <c r="J62" s="384"/>
      <c r="K62" s="377" t="s">
        <v>271</v>
      </c>
      <c r="L62" s="377"/>
      <c r="M62" s="377"/>
      <c r="N62" s="377"/>
      <c r="O62" s="377"/>
      <c r="P62" s="118"/>
      <c r="Q62" s="117"/>
      <c r="R62" s="117"/>
      <c r="S62" s="117"/>
      <c r="T62" s="117"/>
      <c r="U62" s="117"/>
      <c r="V62" s="117"/>
      <c r="W62" s="117"/>
      <c r="X62" s="117"/>
      <c r="Y62" s="117"/>
      <c r="Z62" s="117"/>
      <c r="AA62" s="117"/>
      <c r="AB62" s="117"/>
      <c r="AC62" s="117"/>
      <c r="AD62" s="117"/>
    </row>
    <row r="63" spans="1:32" s="16" customFormat="1" ht="40.799999999999997" customHeight="1" x14ac:dyDescent="0.25">
      <c r="A63" s="18"/>
      <c r="B63" s="1"/>
      <c r="C63" s="380" t="s">
        <v>173</v>
      </c>
      <c r="D63" s="380"/>
      <c r="E63" s="380"/>
      <c r="F63" s="381"/>
      <c r="G63" s="390"/>
      <c r="H63" s="391"/>
      <c r="I63" s="391"/>
      <c r="J63" s="392"/>
      <c r="K63" s="377" t="s">
        <v>272</v>
      </c>
      <c r="L63" s="377"/>
      <c r="M63" s="377"/>
      <c r="N63" s="377"/>
      <c r="O63" s="377"/>
      <c r="P63" s="1"/>
      <c r="Q63" s="18"/>
      <c r="R63" s="18"/>
      <c r="S63" s="18"/>
      <c r="T63" s="18"/>
      <c r="U63" s="18"/>
      <c r="V63" s="18"/>
      <c r="W63" s="18"/>
      <c r="X63" s="18"/>
      <c r="Y63" s="18"/>
      <c r="Z63" s="18"/>
      <c r="AA63" s="18"/>
      <c r="AB63" s="18"/>
      <c r="AC63" s="18"/>
      <c r="AD63" s="18"/>
    </row>
    <row r="64" spans="1:32" s="16" customFormat="1" ht="39" customHeight="1" x14ac:dyDescent="0.25">
      <c r="A64" s="18"/>
      <c r="B64" s="1"/>
      <c r="C64" s="378" t="s">
        <v>174</v>
      </c>
      <c r="D64" s="378"/>
      <c r="E64" s="378"/>
      <c r="F64" s="379"/>
      <c r="G64" s="385"/>
      <c r="H64" s="386"/>
      <c r="I64" s="386"/>
      <c r="J64" s="386"/>
      <c r="K64" s="377" t="s">
        <v>271</v>
      </c>
      <c r="L64" s="377"/>
      <c r="M64" s="377"/>
      <c r="N64" s="377"/>
      <c r="O64" s="377"/>
      <c r="P64" s="1"/>
      <c r="Q64" s="18"/>
      <c r="R64" s="18"/>
      <c r="S64" s="18"/>
      <c r="T64" s="18"/>
      <c r="U64" s="18"/>
      <c r="V64" s="18"/>
      <c r="W64" s="18"/>
      <c r="X64" s="18"/>
      <c r="Y64" s="18"/>
      <c r="Z64" s="18"/>
      <c r="AA64" s="18"/>
      <c r="AB64" s="18"/>
      <c r="AC64" s="18"/>
      <c r="AD64" s="18"/>
      <c r="AE64" s="18"/>
      <c r="AF64" s="18"/>
    </row>
    <row r="65" spans="1:32" s="16" customFormat="1" ht="54" customHeight="1" x14ac:dyDescent="0.25">
      <c r="A65" s="18"/>
      <c r="B65" s="1"/>
      <c r="C65" s="387"/>
      <c r="D65" s="387"/>
      <c r="E65" s="387"/>
      <c r="F65" s="388"/>
      <c r="G65" s="393"/>
      <c r="H65" s="394"/>
      <c r="I65" s="394"/>
      <c r="J65" s="394"/>
      <c r="K65" s="389"/>
      <c r="L65" s="389"/>
      <c r="M65" s="389"/>
      <c r="N65" s="389"/>
      <c r="O65" s="389"/>
      <c r="P65" s="1"/>
      <c r="Q65" s="18"/>
      <c r="R65" s="18"/>
      <c r="S65" s="18"/>
      <c r="T65" s="18"/>
      <c r="U65" s="18"/>
      <c r="V65" s="18"/>
      <c r="W65" s="18"/>
      <c r="X65" s="18"/>
      <c r="Y65" s="18"/>
      <c r="Z65" s="18"/>
      <c r="AA65" s="18"/>
      <c r="AB65" s="18"/>
      <c r="AC65" s="18"/>
      <c r="AD65" s="18"/>
      <c r="AE65" s="18"/>
      <c r="AF65" s="18"/>
    </row>
    <row r="66" spans="1:32" s="16" customFormat="1" x14ac:dyDescent="0.25">
      <c r="A66" s="18"/>
      <c r="B66" s="1"/>
      <c r="C66" s="43"/>
      <c r="D66" s="44"/>
      <c r="E66" s="44"/>
      <c r="F66" s="44"/>
      <c r="G66" s="44"/>
      <c r="H66" s="44"/>
      <c r="I66" s="44"/>
      <c r="J66" s="44"/>
      <c r="K66" s="44"/>
      <c r="L66" s="44"/>
      <c r="M66" s="44"/>
      <c r="N66" s="44"/>
      <c r="O66" s="44"/>
      <c r="P66" s="1"/>
      <c r="Q66" s="18"/>
      <c r="R66" s="18"/>
      <c r="S66" s="18"/>
      <c r="T66" s="18"/>
      <c r="U66" s="18"/>
      <c r="V66" s="18"/>
      <c r="W66" s="18"/>
      <c r="X66" s="18"/>
      <c r="Y66" s="18"/>
      <c r="Z66" s="18"/>
      <c r="AA66" s="18"/>
      <c r="AB66" s="18"/>
      <c r="AC66" s="18"/>
      <c r="AD66" s="18"/>
      <c r="AE66" s="18"/>
      <c r="AF66" s="18"/>
    </row>
    <row r="69" spans="1:32" x14ac:dyDescent="0.25">
      <c r="J69" s="52" t="s">
        <v>28</v>
      </c>
    </row>
    <row r="70" spans="1:32" x14ac:dyDescent="0.25">
      <c r="J70" s="52" t="s">
        <v>118</v>
      </c>
    </row>
    <row r="71" spans="1:32" x14ac:dyDescent="0.25">
      <c r="J71" s="52" t="s">
        <v>65</v>
      </c>
    </row>
    <row r="72" spans="1:32" x14ac:dyDescent="0.25">
      <c r="J72" s="52" t="s">
        <v>121</v>
      </c>
    </row>
    <row r="73" spans="1:32" x14ac:dyDescent="0.25">
      <c r="J73" s="52" t="s">
        <v>123</v>
      </c>
    </row>
    <row r="74" spans="1:32" x14ac:dyDescent="0.25">
      <c r="D74" s="52" t="s">
        <v>116</v>
      </c>
      <c r="J74" s="52" t="s">
        <v>125</v>
      </c>
    </row>
    <row r="75" spans="1:32" x14ac:dyDescent="0.25">
      <c r="D75" s="52" t="s">
        <v>117</v>
      </c>
      <c r="J75" s="52" t="s">
        <v>127</v>
      </c>
    </row>
    <row r="76" spans="1:32" x14ac:dyDescent="0.25">
      <c r="D76" s="52" t="s">
        <v>119</v>
      </c>
      <c r="J76" s="52" t="s">
        <v>129</v>
      </c>
    </row>
    <row r="77" spans="1:32" x14ac:dyDescent="0.25">
      <c r="D77" s="52" t="s">
        <v>120</v>
      </c>
      <c r="J77" s="52" t="s">
        <v>131</v>
      </c>
    </row>
    <row r="78" spans="1:32" x14ac:dyDescent="0.25">
      <c r="D78" s="52" t="s">
        <v>122</v>
      </c>
      <c r="J78" s="52" t="s">
        <v>133</v>
      </c>
    </row>
    <row r="79" spans="1:32" x14ac:dyDescent="0.25">
      <c r="D79" s="52" t="s">
        <v>124</v>
      </c>
      <c r="J79" s="52" t="s">
        <v>135</v>
      </c>
    </row>
    <row r="80" spans="1:32" x14ac:dyDescent="0.25">
      <c r="D80" s="52" t="s">
        <v>126</v>
      </c>
      <c r="J80" s="52" t="s">
        <v>137</v>
      </c>
    </row>
    <row r="81" spans="4:4" x14ac:dyDescent="0.25">
      <c r="D81" s="52" t="s">
        <v>128</v>
      </c>
    </row>
    <row r="82" spans="4:4" x14ac:dyDescent="0.25">
      <c r="D82" s="52" t="s">
        <v>130</v>
      </c>
    </row>
    <row r="83" spans="4:4" x14ac:dyDescent="0.25">
      <c r="D83" s="52" t="s">
        <v>132</v>
      </c>
    </row>
    <row r="84" spans="4:4" x14ac:dyDescent="0.25">
      <c r="D84" s="52" t="s">
        <v>134</v>
      </c>
    </row>
    <row r="85" spans="4:4" x14ac:dyDescent="0.25">
      <c r="D85" s="52" t="s">
        <v>136</v>
      </c>
    </row>
    <row r="86" spans="4:4" x14ac:dyDescent="0.25">
      <c r="D86" s="52" t="s">
        <v>138</v>
      </c>
    </row>
    <row r="87" spans="4:4" x14ac:dyDescent="0.25">
      <c r="D87" s="52" t="s">
        <v>24</v>
      </c>
    </row>
    <row r="88" spans="4:4" x14ac:dyDescent="0.25">
      <c r="D88" s="52" t="s">
        <v>139</v>
      </c>
    </row>
    <row r="89" spans="4:4" x14ac:dyDescent="0.25">
      <c r="D89" s="52" t="s">
        <v>140</v>
      </c>
    </row>
    <row r="90" spans="4:4" x14ac:dyDescent="0.25">
      <c r="D90" s="52" t="s">
        <v>141</v>
      </c>
    </row>
    <row r="91" spans="4:4" x14ac:dyDescent="0.25">
      <c r="D91" s="52" t="s">
        <v>142</v>
      </c>
    </row>
    <row r="92" spans="4:4" x14ac:dyDescent="0.25">
      <c r="D92" s="52" t="s">
        <v>143</v>
      </c>
    </row>
    <row r="93" spans="4:4" x14ac:dyDescent="0.25">
      <c r="D93" s="52" t="s">
        <v>144</v>
      </c>
    </row>
    <row r="94" spans="4:4" x14ac:dyDescent="0.25">
      <c r="D94" s="52" t="s">
        <v>145</v>
      </c>
    </row>
    <row r="95" spans="4:4" x14ac:dyDescent="0.25">
      <c r="D95" s="52" t="s">
        <v>146</v>
      </c>
    </row>
    <row r="96" spans="4:4" x14ac:dyDescent="0.25">
      <c r="D96" s="52" t="s">
        <v>147</v>
      </c>
    </row>
    <row r="97" spans="4:4" x14ac:dyDescent="0.25">
      <c r="D97" s="52" t="s">
        <v>148</v>
      </c>
    </row>
    <row r="98" spans="4:4" x14ac:dyDescent="0.25">
      <c r="D98" s="52" t="s">
        <v>149</v>
      </c>
    </row>
    <row r="99" spans="4:4" x14ac:dyDescent="0.25">
      <c r="D99" s="52" t="s">
        <v>150</v>
      </c>
    </row>
    <row r="100" spans="4:4" x14ac:dyDescent="0.25">
      <c r="D100" s="52" t="s">
        <v>151</v>
      </c>
    </row>
  </sheetData>
  <sheetProtection algorithmName="SHA-512" hashValue="4ru9EG3F0hdOo9iLj6yALwIAWU2jaDXgCOEoNR8C/jYM4NsI00UVRVTz6K50RZ1jCgBsrgOSK8hEcHEIR2vnbQ==" saltValue="Kw8S0Q/0VQ538gByyoZsNg==" spinCount="100000" sheet="1" formatCells="0" formatColumns="0" formatRows="0" insertColumns="0" insertRows="0" insertHyperlinks="0" deleteColumns="0" deleteRows="0" selectLockedCells="1" sort="0" autoFilter="0" pivotTables="0"/>
  <mergeCells count="84">
    <mergeCell ref="G64:J64"/>
    <mergeCell ref="K64:O64"/>
    <mergeCell ref="C65:F65"/>
    <mergeCell ref="K65:O65"/>
    <mergeCell ref="C60:F60"/>
    <mergeCell ref="K60:O60"/>
    <mergeCell ref="C61:F61"/>
    <mergeCell ref="K61:O61"/>
    <mergeCell ref="G60:J60"/>
    <mergeCell ref="G61:J61"/>
    <mergeCell ref="G65:J65"/>
    <mergeCell ref="C62:F62"/>
    <mergeCell ref="G62:J62"/>
    <mergeCell ref="K62:O62"/>
    <mergeCell ref="C63:F63"/>
    <mergeCell ref="G63:J63"/>
    <mergeCell ref="K63:O63"/>
    <mergeCell ref="C64:F64"/>
    <mergeCell ref="C59:F59"/>
    <mergeCell ref="K59:O59"/>
    <mergeCell ref="P27:P28"/>
    <mergeCell ref="J28:O38"/>
    <mergeCell ref="J39:O39"/>
    <mergeCell ref="J40:O45"/>
    <mergeCell ref="J46:O46"/>
    <mergeCell ref="J47:O47"/>
    <mergeCell ref="C50:O50"/>
    <mergeCell ref="C57:O57"/>
    <mergeCell ref="C58:F58"/>
    <mergeCell ref="G58:J58"/>
    <mergeCell ref="K58:O58"/>
    <mergeCell ref="G59:J59"/>
    <mergeCell ref="N23:O24"/>
    <mergeCell ref="C24:D24"/>
    <mergeCell ref="E24:G24"/>
    <mergeCell ref="C26:O26"/>
    <mergeCell ref="C27:I48"/>
    <mergeCell ref="J27:O27"/>
    <mergeCell ref="J48:O48"/>
    <mergeCell ref="C23:D23"/>
    <mergeCell ref="E23:G23"/>
    <mergeCell ref="H23:I24"/>
    <mergeCell ref="J23:K24"/>
    <mergeCell ref="L23:M24"/>
    <mergeCell ref="C20:D22"/>
    <mergeCell ref="E20:G22"/>
    <mergeCell ref="H20:I22"/>
    <mergeCell ref="J20:K22"/>
    <mergeCell ref="L20:O20"/>
    <mergeCell ref="P17:P18"/>
    <mergeCell ref="C18:D19"/>
    <mergeCell ref="E18:F18"/>
    <mergeCell ref="G18:K18"/>
    <mergeCell ref="L18:M19"/>
    <mergeCell ref="N18:O19"/>
    <mergeCell ref="E19:F19"/>
    <mergeCell ref="G19:K19"/>
    <mergeCell ref="C17:D17"/>
    <mergeCell ref="E17:G17"/>
    <mergeCell ref="H17:I17"/>
    <mergeCell ref="J17:K17"/>
    <mergeCell ref="L17:M17"/>
    <mergeCell ref="N17:O17"/>
    <mergeCell ref="C13:D13"/>
    <mergeCell ref="E13:O13"/>
    <mergeCell ref="C14:D14"/>
    <mergeCell ref="E14:O14"/>
    <mergeCell ref="C15:O15"/>
    <mergeCell ref="C16:O16"/>
    <mergeCell ref="C9:O9"/>
    <mergeCell ref="C10:O11"/>
    <mergeCell ref="C12:D12"/>
    <mergeCell ref="B2:C4"/>
    <mergeCell ref="C5:D8"/>
    <mergeCell ref="E5:L5"/>
    <mergeCell ref="M5:O5"/>
    <mergeCell ref="E6:L6"/>
    <mergeCell ref="M6:O6"/>
    <mergeCell ref="E7:L8"/>
    <mergeCell ref="M7:O7"/>
    <mergeCell ref="M8:O8"/>
    <mergeCell ref="E12:H12"/>
    <mergeCell ref="I12:J12"/>
    <mergeCell ref="K12:O12"/>
  </mergeCells>
  <dataValidations disablePrompts="1" count="5">
    <dataValidation type="list" allowBlank="1" showInputMessage="1" showErrorMessage="1" sqref="E20:G22" xr:uid="{00000000-0002-0000-0500-000000000000}">
      <formula1>$J$72:$J$73</formula1>
    </dataValidation>
    <dataValidation type="list" allowBlank="1" showInputMessage="1" showErrorMessage="1" sqref="E12:H12" xr:uid="{7B7C9EBF-7030-43E1-9DA4-FCCB68750A33}">
      <formula1>$D$74:$D$77</formula1>
    </dataValidation>
    <dataValidation type="list" allowBlank="1" showInputMessage="1" showErrorMessage="1" sqref="E13:O13" xr:uid="{617E4BAB-470D-4149-9222-79C045F20D57}">
      <formula1>$D$78:$D$100</formula1>
    </dataValidation>
    <dataValidation type="list" allowBlank="1" showInputMessage="1" showErrorMessage="1" sqref="J20:K22" xr:uid="{1542EB4C-BCC9-4EA8-A600-BE60FF6C776C}">
      <formula1>$J$74:$J$85</formula1>
    </dataValidation>
    <dataValidation type="list" allowBlank="1" showInputMessage="1" showErrorMessage="1" sqref="J17:K17" xr:uid="{89120774-5BC5-43F0-8E8B-D50CBB174EED}">
      <formula1>$J$69:$J$71</formula1>
    </dataValidation>
  </dataValidations>
  <hyperlinks>
    <hyperlink ref="B2:C4" location="'MATRIZ DE INDICADORES '!A1" display="      REGRESAR" xr:uid="{00000000-0004-0000-0500-000000000000}"/>
  </hyperlinks>
  <pageMargins left="0.7" right="0.7" top="0.75" bottom="0.75" header="0.3" footer="0.3"/>
  <pageSetup paperSize="5" scale="74" fitToHeight="0" orientation="landscape" r:id="rId1"/>
  <rowBreaks count="1" manualBreakCount="1">
    <brk id="48" max="15" man="1"/>
  </rowBreaks>
  <drawing r:id="rId2"/>
  <legacyDrawing r:id="rId3"/>
  <mc:AlternateContent xmlns:mc="http://schemas.openxmlformats.org/markup-compatibility/2006">
    <mc:Choice Requires="x14">
      <controls>
        <mc:AlternateContent xmlns:mc="http://schemas.openxmlformats.org/markup-compatibility/2006">
          <mc:Choice Requires="x14">
            <control shapeId="390145" r:id="rId4" name="Option Button 1">
              <controlPr defaultSize="0" autoFill="0" autoLine="0" autoPict="0" macro="[0]!PORCENTAJE">
                <anchor moveWithCells="1">
                  <from>
                    <xdr:col>5</xdr:col>
                    <xdr:colOff>693420</xdr:colOff>
                    <xdr:row>16</xdr:row>
                    <xdr:rowOff>144780</xdr:rowOff>
                  </from>
                  <to>
                    <xdr:col>6</xdr:col>
                    <xdr:colOff>533400</xdr:colOff>
                    <xdr:row>16</xdr:row>
                    <xdr:rowOff>342900</xdr:rowOff>
                  </to>
                </anchor>
              </controlPr>
            </control>
          </mc:Choice>
        </mc:AlternateContent>
        <mc:AlternateContent xmlns:mc="http://schemas.openxmlformats.org/markup-compatibility/2006">
          <mc:Choice Requires="x14">
            <control shapeId="390146" r:id="rId5" name="Option Button 2">
              <controlPr defaultSize="0" autoFill="0" autoLine="0" autoPict="0" macro="[0]!RELATIVO">
                <anchor moveWithCells="1">
                  <from>
                    <xdr:col>4</xdr:col>
                    <xdr:colOff>182880</xdr:colOff>
                    <xdr:row>16</xdr:row>
                    <xdr:rowOff>121920</xdr:rowOff>
                  </from>
                  <to>
                    <xdr:col>5</xdr:col>
                    <xdr:colOff>68580</xdr:colOff>
                    <xdr:row>16</xdr:row>
                    <xdr:rowOff>342900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disablePrompts="1" count="1">
        <x14:dataValidation type="list" allowBlank="1" showInputMessage="1" showErrorMessage="1" xr:uid="{00000000-0002-0000-0500-000001000000}">
          <x14:formula1>
            <xm:f>ITEM!$A$1:$A$4</xm:f>
          </x14:formula1>
          <xm:sqref>J23 N23</xm:sqref>
        </x14:dataValidation>
      </x14:dataValidations>
    </ext>
  </extLs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Hoja94">
    <tabColor rgb="FFEDE394"/>
    <pageSetUpPr fitToPage="1"/>
  </sheetPr>
  <dimension ref="A1:AB92"/>
  <sheetViews>
    <sheetView topLeftCell="A4" zoomScale="85" zoomScaleNormal="85" workbookViewId="0">
      <selection activeCell="K12" sqref="K12:O12"/>
    </sheetView>
  </sheetViews>
  <sheetFormatPr baseColWidth="10" defaultColWidth="11.44140625" defaultRowHeight="15" x14ac:dyDescent="0.25"/>
  <cols>
    <col min="1" max="1" width="4" style="10" customWidth="1"/>
    <col min="2" max="2" width="6.5546875" style="10" customWidth="1"/>
    <col min="3" max="3" width="24.88671875" style="9" customWidth="1"/>
    <col min="4" max="5" width="12.5546875" style="9" customWidth="1"/>
    <col min="6" max="6" width="15.109375" style="9" customWidth="1"/>
    <col min="7" max="11" width="14.109375" style="9" customWidth="1"/>
    <col min="12" max="15" width="15.44140625" style="9" customWidth="1"/>
    <col min="16" max="16" width="6.5546875" style="10" customWidth="1"/>
    <col min="17" max="16384" width="11.44140625" style="10"/>
  </cols>
  <sheetData>
    <row r="1" spans="2:16" s="11" customFormat="1" ht="8.25" customHeight="1" x14ac:dyDescent="0.3">
      <c r="C1" s="12"/>
      <c r="D1" s="12"/>
      <c r="E1" s="12"/>
      <c r="F1" s="12"/>
      <c r="G1" s="12"/>
      <c r="H1" s="12"/>
      <c r="I1" s="12"/>
      <c r="J1" s="12"/>
      <c r="K1" s="12"/>
      <c r="L1" s="12"/>
      <c r="M1" s="12"/>
      <c r="N1" s="12"/>
      <c r="O1" s="12"/>
    </row>
    <row r="2" spans="2:16" s="11" customFormat="1" ht="15.75" customHeight="1" x14ac:dyDescent="0.3">
      <c r="B2" s="277" t="s">
        <v>80</v>
      </c>
      <c r="C2" s="277"/>
      <c r="D2" s="5"/>
      <c r="E2" s="5"/>
      <c r="F2" s="5"/>
      <c r="G2" s="5"/>
      <c r="H2" s="5"/>
      <c r="I2" s="5"/>
      <c r="J2" s="5"/>
      <c r="K2" s="5"/>
      <c r="L2" s="5"/>
      <c r="M2" s="5"/>
      <c r="N2" s="5"/>
      <c r="O2" s="5"/>
      <c r="P2" s="8"/>
    </row>
    <row r="3" spans="2:16" s="11" customFormat="1" ht="15.75" customHeight="1" x14ac:dyDescent="0.3">
      <c r="B3" s="277"/>
      <c r="C3" s="277"/>
      <c r="D3" s="5"/>
      <c r="E3" s="5"/>
      <c r="F3" s="5"/>
      <c r="G3" s="5"/>
      <c r="H3" s="5"/>
      <c r="I3" s="5"/>
      <c r="J3" s="5"/>
      <c r="K3" s="5"/>
      <c r="L3" s="5"/>
      <c r="M3" s="5"/>
      <c r="N3" s="5"/>
      <c r="O3" s="5"/>
      <c r="P3" s="8"/>
    </row>
    <row r="4" spans="2:16" s="11" customFormat="1" ht="15" customHeight="1" x14ac:dyDescent="0.3">
      <c r="B4" s="277"/>
      <c r="C4" s="277"/>
      <c r="D4" s="5"/>
      <c r="E4" s="5"/>
      <c r="F4" s="5"/>
      <c r="G4" s="5"/>
      <c r="H4" s="5"/>
      <c r="I4" s="5"/>
      <c r="J4" s="5"/>
      <c r="K4" s="5"/>
      <c r="L4" s="5"/>
      <c r="M4" s="5"/>
      <c r="N4" s="5"/>
      <c r="O4" s="5"/>
      <c r="P4" s="8"/>
    </row>
    <row r="5" spans="2:16" s="11" customFormat="1" ht="15.75" customHeight="1" x14ac:dyDescent="0.3">
      <c r="B5" s="8"/>
      <c r="C5" s="278"/>
      <c r="D5" s="279"/>
      <c r="E5" s="284" t="s">
        <v>0</v>
      </c>
      <c r="F5" s="184"/>
      <c r="G5" s="184"/>
      <c r="H5" s="184"/>
      <c r="I5" s="184"/>
      <c r="J5" s="184"/>
      <c r="K5" s="184"/>
      <c r="L5" s="185"/>
      <c r="M5" s="285" t="s">
        <v>1</v>
      </c>
      <c r="N5" s="285"/>
      <c r="O5" s="285"/>
      <c r="P5" s="8"/>
    </row>
    <row r="6" spans="2:16" s="11" customFormat="1" ht="15.75" customHeight="1" x14ac:dyDescent="0.3">
      <c r="B6" s="8"/>
      <c r="C6" s="280"/>
      <c r="D6" s="281"/>
      <c r="E6" s="284" t="s">
        <v>81</v>
      </c>
      <c r="F6" s="184"/>
      <c r="G6" s="184"/>
      <c r="H6" s="184"/>
      <c r="I6" s="184"/>
      <c r="J6" s="184"/>
      <c r="K6" s="184"/>
      <c r="L6" s="185"/>
      <c r="M6" s="285" t="s">
        <v>82</v>
      </c>
      <c r="N6" s="285"/>
      <c r="O6" s="285"/>
      <c r="P6" s="8"/>
    </row>
    <row r="7" spans="2:16" s="11" customFormat="1" ht="15.75" customHeight="1" x14ac:dyDescent="0.3">
      <c r="B7" s="8"/>
      <c r="C7" s="280"/>
      <c r="D7" s="281"/>
      <c r="E7" s="286" t="s">
        <v>3</v>
      </c>
      <c r="F7" s="287"/>
      <c r="G7" s="287"/>
      <c r="H7" s="287"/>
      <c r="I7" s="287"/>
      <c r="J7" s="287"/>
      <c r="K7" s="287"/>
      <c r="L7" s="288"/>
      <c r="M7" s="285" t="s">
        <v>83</v>
      </c>
      <c r="N7" s="285"/>
      <c r="O7" s="285"/>
      <c r="P7" s="8"/>
    </row>
    <row r="8" spans="2:16" s="11" customFormat="1" ht="15.75" customHeight="1" x14ac:dyDescent="0.3">
      <c r="B8" s="8"/>
      <c r="C8" s="282"/>
      <c r="D8" s="283"/>
      <c r="E8" s="289"/>
      <c r="F8" s="290"/>
      <c r="G8" s="290"/>
      <c r="H8" s="290"/>
      <c r="I8" s="290"/>
      <c r="J8" s="290"/>
      <c r="K8" s="290"/>
      <c r="L8" s="291"/>
      <c r="M8" s="285" t="s">
        <v>84</v>
      </c>
      <c r="N8" s="285"/>
      <c r="O8" s="285"/>
      <c r="P8" s="8"/>
    </row>
    <row r="9" spans="2:16" s="11" customFormat="1" ht="15.75" customHeight="1" x14ac:dyDescent="0.3">
      <c r="B9" s="8"/>
      <c r="C9" s="303"/>
      <c r="D9" s="303"/>
      <c r="E9" s="303"/>
      <c r="F9" s="303"/>
      <c r="G9" s="303"/>
      <c r="H9" s="303"/>
      <c r="I9" s="303"/>
      <c r="J9" s="303"/>
      <c r="K9" s="303"/>
      <c r="L9" s="303"/>
      <c r="M9" s="303"/>
      <c r="N9" s="303"/>
      <c r="O9" s="303"/>
      <c r="P9" s="8"/>
    </row>
    <row r="10" spans="2:16" s="11" customFormat="1" ht="15.75" customHeight="1" x14ac:dyDescent="0.3">
      <c r="B10" s="8"/>
      <c r="C10" s="274" t="s">
        <v>85</v>
      </c>
      <c r="D10" s="274"/>
      <c r="E10" s="274"/>
      <c r="F10" s="274"/>
      <c r="G10" s="274"/>
      <c r="H10" s="274"/>
      <c r="I10" s="274"/>
      <c r="J10" s="274"/>
      <c r="K10" s="274"/>
      <c r="L10" s="274"/>
      <c r="M10" s="274"/>
      <c r="N10" s="274"/>
      <c r="O10" s="274"/>
      <c r="P10" s="8"/>
    </row>
    <row r="11" spans="2:16" s="11" customFormat="1" ht="15" customHeight="1" x14ac:dyDescent="0.3">
      <c r="B11" s="8"/>
      <c r="C11" s="274"/>
      <c r="D11" s="274"/>
      <c r="E11" s="274"/>
      <c r="F11" s="274"/>
      <c r="G11" s="274"/>
      <c r="H11" s="274"/>
      <c r="I11" s="274"/>
      <c r="J11" s="274"/>
      <c r="K11" s="274"/>
      <c r="L11" s="274"/>
      <c r="M11" s="274"/>
      <c r="N11" s="274"/>
      <c r="O11" s="274"/>
      <c r="P11" s="8"/>
    </row>
    <row r="12" spans="2:16" s="11" customFormat="1" ht="30" customHeight="1" x14ac:dyDescent="0.3">
      <c r="B12" s="8"/>
      <c r="C12" s="229" t="s">
        <v>86</v>
      </c>
      <c r="D12" s="229"/>
      <c r="E12" s="371" t="s">
        <v>117</v>
      </c>
      <c r="F12" s="371"/>
      <c r="G12" s="371"/>
      <c r="H12" s="371"/>
      <c r="I12" s="229" t="s">
        <v>87</v>
      </c>
      <c r="J12" s="229"/>
      <c r="K12" s="305" t="s">
        <v>186</v>
      </c>
      <c r="L12" s="305"/>
      <c r="M12" s="305"/>
      <c r="N12" s="305"/>
      <c r="O12" s="305"/>
      <c r="P12" s="8"/>
    </row>
    <row r="13" spans="2:16" s="11" customFormat="1" x14ac:dyDescent="0.3">
      <c r="B13" s="8"/>
      <c r="C13" s="269" t="s">
        <v>8</v>
      </c>
      <c r="D13" s="269"/>
      <c r="E13" s="293" t="s">
        <v>24</v>
      </c>
      <c r="F13" s="306"/>
      <c r="G13" s="306"/>
      <c r="H13" s="306"/>
      <c r="I13" s="306"/>
      <c r="J13" s="306"/>
      <c r="K13" s="306"/>
      <c r="L13" s="306"/>
      <c r="M13" s="306"/>
      <c r="N13" s="306"/>
      <c r="O13" s="306"/>
      <c r="P13" s="8"/>
    </row>
    <row r="14" spans="2:16" s="11" customFormat="1" x14ac:dyDescent="0.3">
      <c r="B14" s="8"/>
      <c r="C14" s="269" t="s">
        <v>88</v>
      </c>
      <c r="D14" s="269"/>
      <c r="E14" s="293" t="s">
        <v>159</v>
      </c>
      <c r="F14" s="293"/>
      <c r="G14" s="293"/>
      <c r="H14" s="293"/>
      <c r="I14" s="293"/>
      <c r="J14" s="293"/>
      <c r="K14" s="293"/>
      <c r="L14" s="293"/>
      <c r="M14" s="293"/>
      <c r="N14" s="293"/>
      <c r="O14" s="293"/>
      <c r="P14" s="8"/>
    </row>
    <row r="15" spans="2:16" s="11" customFormat="1" x14ac:dyDescent="0.3">
      <c r="B15" s="8"/>
      <c r="C15" s="318"/>
      <c r="D15" s="319"/>
      <c r="E15" s="319"/>
      <c r="F15" s="319"/>
      <c r="G15" s="319"/>
      <c r="H15" s="319"/>
      <c r="I15" s="319"/>
      <c r="J15" s="319"/>
      <c r="K15" s="319"/>
      <c r="L15" s="319"/>
      <c r="M15" s="319"/>
      <c r="N15" s="319"/>
      <c r="O15" s="320"/>
      <c r="P15" s="8"/>
    </row>
    <row r="16" spans="2:16" s="11" customFormat="1" x14ac:dyDescent="0.3">
      <c r="B16" s="8"/>
      <c r="C16" s="302" t="s">
        <v>89</v>
      </c>
      <c r="D16" s="302"/>
      <c r="E16" s="302"/>
      <c r="F16" s="302"/>
      <c r="G16" s="302"/>
      <c r="H16" s="302"/>
      <c r="I16" s="302"/>
      <c r="J16" s="302"/>
      <c r="K16" s="302"/>
      <c r="L16" s="302"/>
      <c r="M16" s="302"/>
      <c r="N16" s="302"/>
      <c r="O16" s="302"/>
      <c r="P16" s="8"/>
    </row>
    <row r="17" spans="2:16" s="11" customFormat="1" ht="36" customHeight="1" x14ac:dyDescent="0.3">
      <c r="B17" s="8"/>
      <c r="C17" s="269" t="s">
        <v>152</v>
      </c>
      <c r="D17" s="269"/>
      <c r="E17" s="299">
        <v>1</v>
      </c>
      <c r="F17" s="300"/>
      <c r="G17" s="301"/>
      <c r="H17" s="269" t="s">
        <v>14</v>
      </c>
      <c r="I17" s="269"/>
      <c r="J17" s="297" t="s">
        <v>28</v>
      </c>
      <c r="K17" s="298"/>
      <c r="L17" s="269" t="s">
        <v>91</v>
      </c>
      <c r="M17" s="269"/>
      <c r="N17" s="407">
        <v>0.7</v>
      </c>
      <c r="O17" s="407"/>
      <c r="P17" s="307"/>
    </row>
    <row r="18" spans="2:16" s="11" customFormat="1" ht="45" customHeight="1" x14ac:dyDescent="0.3">
      <c r="B18" s="8"/>
      <c r="C18" s="269" t="s">
        <v>92</v>
      </c>
      <c r="D18" s="269"/>
      <c r="E18" s="269" t="s">
        <v>153</v>
      </c>
      <c r="F18" s="269"/>
      <c r="G18" s="297" t="s">
        <v>187</v>
      </c>
      <c r="H18" s="347"/>
      <c r="I18" s="347"/>
      <c r="J18" s="347"/>
      <c r="K18" s="298"/>
      <c r="L18" s="261" t="s">
        <v>93</v>
      </c>
      <c r="M18" s="262"/>
      <c r="N18" s="309" t="s">
        <v>161</v>
      </c>
      <c r="O18" s="310"/>
      <c r="P18" s="307"/>
    </row>
    <row r="19" spans="2:16" s="11" customFormat="1" x14ac:dyDescent="0.3">
      <c r="B19" s="8"/>
      <c r="C19" s="269"/>
      <c r="D19" s="269"/>
      <c r="E19" s="269" t="s">
        <v>154</v>
      </c>
      <c r="F19" s="269"/>
      <c r="G19" s="373" t="s">
        <v>188</v>
      </c>
      <c r="H19" s="374"/>
      <c r="I19" s="374"/>
      <c r="J19" s="374"/>
      <c r="K19" s="375"/>
      <c r="L19" s="263"/>
      <c r="M19" s="264"/>
      <c r="N19" s="311"/>
      <c r="O19" s="312"/>
      <c r="P19" s="8"/>
    </row>
    <row r="20" spans="2:16" s="11" customFormat="1" ht="15.75" customHeight="1" x14ac:dyDescent="0.3">
      <c r="B20" s="8"/>
      <c r="C20" s="261" t="s">
        <v>94</v>
      </c>
      <c r="D20" s="262"/>
      <c r="E20" s="230" t="s">
        <v>121</v>
      </c>
      <c r="F20" s="259"/>
      <c r="G20" s="231"/>
      <c r="H20" s="239" t="s">
        <v>95</v>
      </c>
      <c r="I20" s="240"/>
      <c r="J20" s="230" t="s">
        <v>135</v>
      </c>
      <c r="K20" s="231"/>
      <c r="L20" s="236" t="s">
        <v>96</v>
      </c>
      <c r="M20" s="237"/>
      <c r="N20" s="237"/>
      <c r="O20" s="238"/>
      <c r="P20" s="8"/>
    </row>
    <row r="21" spans="2:16" s="11" customFormat="1" ht="15.75" customHeight="1" x14ac:dyDescent="0.3">
      <c r="B21" s="8"/>
      <c r="C21" s="270"/>
      <c r="D21" s="271"/>
      <c r="E21" s="232"/>
      <c r="F21" s="256"/>
      <c r="G21" s="233"/>
      <c r="H21" s="272"/>
      <c r="I21" s="273"/>
      <c r="J21" s="232"/>
      <c r="K21" s="233"/>
      <c r="L21" s="55" t="s">
        <v>97</v>
      </c>
      <c r="M21" s="55" t="s">
        <v>98</v>
      </c>
      <c r="N21" s="55" t="s">
        <v>99</v>
      </c>
      <c r="O21" s="55" t="s">
        <v>100</v>
      </c>
      <c r="P21" s="8"/>
    </row>
    <row r="22" spans="2:16" s="11" customFormat="1" ht="15.75" customHeight="1" x14ac:dyDescent="0.3">
      <c r="B22" s="8"/>
      <c r="C22" s="263"/>
      <c r="D22" s="264"/>
      <c r="E22" s="234"/>
      <c r="F22" s="260"/>
      <c r="G22" s="235"/>
      <c r="H22" s="241"/>
      <c r="I22" s="242"/>
      <c r="J22" s="234"/>
      <c r="K22" s="235"/>
      <c r="L22" s="34" t="s">
        <v>189</v>
      </c>
      <c r="M22" s="35" t="s">
        <v>190</v>
      </c>
      <c r="N22" s="36" t="s">
        <v>191</v>
      </c>
      <c r="O22" s="37" t="s">
        <v>192</v>
      </c>
      <c r="P22" s="8"/>
    </row>
    <row r="23" spans="2:16" s="11" customFormat="1" ht="26.25" customHeight="1" x14ac:dyDescent="0.3">
      <c r="B23" s="8"/>
      <c r="C23" s="269" t="s">
        <v>155</v>
      </c>
      <c r="D23" s="269"/>
      <c r="E23" s="372" t="s">
        <v>193</v>
      </c>
      <c r="F23" s="372"/>
      <c r="G23" s="372"/>
      <c r="H23" s="316" t="s">
        <v>102</v>
      </c>
      <c r="I23" s="240"/>
      <c r="J23" s="250" t="s">
        <v>168</v>
      </c>
      <c r="K23" s="250"/>
      <c r="L23" s="269" t="s">
        <v>104</v>
      </c>
      <c r="M23" s="269"/>
      <c r="N23" s="250" t="s">
        <v>168</v>
      </c>
      <c r="O23" s="250"/>
      <c r="P23" s="8"/>
    </row>
    <row r="24" spans="2:16" s="11" customFormat="1" ht="26.25" customHeight="1" x14ac:dyDescent="0.3">
      <c r="B24" s="8"/>
      <c r="C24" s="269" t="s">
        <v>156</v>
      </c>
      <c r="D24" s="269"/>
      <c r="E24" s="372" t="s">
        <v>193</v>
      </c>
      <c r="F24" s="372"/>
      <c r="G24" s="372"/>
      <c r="H24" s="317"/>
      <c r="I24" s="242"/>
      <c r="J24" s="250"/>
      <c r="K24" s="250"/>
      <c r="L24" s="269"/>
      <c r="M24" s="269"/>
      <c r="N24" s="250"/>
      <c r="O24" s="250"/>
      <c r="P24" s="8"/>
    </row>
    <row r="25" spans="2:16" s="11" customFormat="1" ht="15.75" customHeight="1" x14ac:dyDescent="0.3">
      <c r="B25" s="8"/>
      <c r="C25" s="7"/>
      <c r="D25" s="7"/>
      <c r="E25" s="30"/>
      <c r="F25" s="30"/>
      <c r="G25" s="7"/>
      <c r="H25" s="7"/>
      <c r="I25" s="7"/>
      <c r="J25" s="30"/>
      <c r="K25" s="30"/>
      <c r="L25" s="7"/>
      <c r="M25" s="7"/>
      <c r="N25" s="30"/>
      <c r="O25" s="30"/>
      <c r="P25" s="8"/>
    </row>
    <row r="26" spans="2:16" s="11" customFormat="1" ht="15" customHeight="1" x14ac:dyDescent="0.3">
      <c r="B26" s="8"/>
      <c r="C26" s="302" t="s">
        <v>106</v>
      </c>
      <c r="D26" s="302"/>
      <c r="E26" s="302"/>
      <c r="F26" s="302"/>
      <c r="G26" s="302"/>
      <c r="H26" s="302"/>
      <c r="I26" s="302"/>
      <c r="J26" s="325"/>
      <c r="K26" s="325"/>
      <c r="L26" s="325"/>
      <c r="M26" s="325"/>
      <c r="N26" s="325"/>
      <c r="O26" s="325"/>
      <c r="P26" s="8"/>
    </row>
    <row r="27" spans="2:16" s="11" customFormat="1" ht="15" customHeight="1" x14ac:dyDescent="0.3">
      <c r="B27" s="8"/>
      <c r="C27" s="319"/>
      <c r="D27" s="319"/>
      <c r="E27" s="319"/>
      <c r="F27" s="319"/>
      <c r="G27" s="319"/>
      <c r="H27" s="319"/>
      <c r="I27" s="320"/>
      <c r="J27" s="326" t="s">
        <v>157</v>
      </c>
      <c r="K27" s="327"/>
      <c r="L27" s="327"/>
      <c r="M27" s="327"/>
      <c r="N27" s="327"/>
      <c r="O27" s="327"/>
      <c r="P27" s="307"/>
    </row>
    <row r="28" spans="2:16" s="11" customFormat="1" ht="16.5" customHeight="1" x14ac:dyDescent="0.3">
      <c r="B28" s="8"/>
      <c r="C28" s="319"/>
      <c r="D28" s="319"/>
      <c r="E28" s="319"/>
      <c r="F28" s="319"/>
      <c r="G28" s="319"/>
      <c r="H28" s="319"/>
      <c r="I28" s="320"/>
      <c r="J28" s="401"/>
      <c r="K28" s="402"/>
      <c r="L28" s="402"/>
      <c r="M28" s="402"/>
      <c r="N28" s="402"/>
      <c r="O28" s="402"/>
      <c r="P28" s="307"/>
    </row>
    <row r="29" spans="2:16" s="11" customFormat="1" ht="15.75" customHeight="1" x14ac:dyDescent="0.3">
      <c r="B29" s="8"/>
      <c r="C29" s="319"/>
      <c r="D29" s="319"/>
      <c r="E29" s="319"/>
      <c r="F29" s="319"/>
      <c r="G29" s="319"/>
      <c r="H29" s="319"/>
      <c r="I29" s="320"/>
      <c r="J29" s="403"/>
      <c r="K29" s="404"/>
      <c r="L29" s="404"/>
      <c r="M29" s="404"/>
      <c r="N29" s="404"/>
      <c r="O29" s="404"/>
      <c r="P29" s="8"/>
    </row>
    <row r="30" spans="2:16" s="11" customFormat="1" ht="29.25" customHeight="1" x14ac:dyDescent="0.3">
      <c r="B30" s="8"/>
      <c r="C30" s="319"/>
      <c r="D30" s="319"/>
      <c r="E30" s="319"/>
      <c r="F30" s="319"/>
      <c r="G30" s="319"/>
      <c r="H30" s="319"/>
      <c r="I30" s="320"/>
      <c r="J30" s="403"/>
      <c r="K30" s="404"/>
      <c r="L30" s="404"/>
      <c r="M30" s="404"/>
      <c r="N30" s="404"/>
      <c r="O30" s="404"/>
      <c r="P30" s="8"/>
    </row>
    <row r="31" spans="2:16" s="11" customFormat="1" ht="26.25" customHeight="1" x14ac:dyDescent="0.3">
      <c r="B31" s="8"/>
      <c r="C31" s="319"/>
      <c r="D31" s="319"/>
      <c r="E31" s="319"/>
      <c r="F31" s="319"/>
      <c r="G31" s="319"/>
      <c r="H31" s="319"/>
      <c r="I31" s="320"/>
      <c r="J31" s="403"/>
      <c r="K31" s="404"/>
      <c r="L31" s="404"/>
      <c r="M31" s="404"/>
      <c r="N31" s="404"/>
      <c r="O31" s="404"/>
      <c r="P31" s="8"/>
    </row>
    <row r="32" spans="2:16" s="11" customFormat="1" ht="18.75" customHeight="1" x14ac:dyDescent="0.3">
      <c r="B32" s="8"/>
      <c r="C32" s="319"/>
      <c r="D32" s="319"/>
      <c r="E32" s="319"/>
      <c r="F32" s="319"/>
      <c r="G32" s="319"/>
      <c r="H32" s="319"/>
      <c r="I32" s="320"/>
      <c r="J32" s="403"/>
      <c r="K32" s="404"/>
      <c r="L32" s="404"/>
      <c r="M32" s="404"/>
      <c r="N32" s="404"/>
      <c r="O32" s="404"/>
      <c r="P32" s="8"/>
    </row>
    <row r="33" spans="2:16" s="11" customFormat="1" ht="22.5" customHeight="1" x14ac:dyDescent="0.3">
      <c r="B33" s="8"/>
      <c r="C33" s="319"/>
      <c r="D33" s="319"/>
      <c r="E33" s="319"/>
      <c r="F33" s="319"/>
      <c r="G33" s="319"/>
      <c r="H33" s="319"/>
      <c r="I33" s="320"/>
      <c r="J33" s="405"/>
      <c r="K33" s="406"/>
      <c r="L33" s="406"/>
      <c r="M33" s="406"/>
      <c r="N33" s="406"/>
      <c r="O33" s="406"/>
      <c r="P33" s="8"/>
    </row>
    <row r="34" spans="2:16" s="11" customFormat="1" ht="15.75" customHeight="1" x14ac:dyDescent="0.3">
      <c r="B34" s="8"/>
      <c r="C34" s="319"/>
      <c r="D34" s="319"/>
      <c r="E34" s="319"/>
      <c r="F34" s="319"/>
      <c r="G34" s="319"/>
      <c r="H34" s="319"/>
      <c r="I34" s="320"/>
      <c r="J34" s="337" t="s">
        <v>158</v>
      </c>
      <c r="K34" s="338"/>
      <c r="L34" s="338"/>
      <c r="M34" s="338"/>
      <c r="N34" s="338"/>
      <c r="O34" s="338"/>
      <c r="P34" s="8"/>
    </row>
    <row r="35" spans="2:16" s="11" customFormat="1" ht="21.6" customHeight="1" x14ac:dyDescent="0.3">
      <c r="B35" s="8"/>
      <c r="C35" s="319"/>
      <c r="D35" s="319"/>
      <c r="E35" s="319"/>
      <c r="F35" s="319"/>
      <c r="G35" s="319"/>
      <c r="H35" s="319"/>
      <c r="I35" s="320"/>
      <c r="J35" s="401"/>
      <c r="K35" s="402"/>
      <c r="L35" s="402"/>
      <c r="M35" s="402"/>
      <c r="N35" s="402"/>
      <c r="O35" s="402"/>
      <c r="P35" s="8"/>
    </row>
    <row r="36" spans="2:16" s="11" customFormat="1" ht="21.6" customHeight="1" x14ac:dyDescent="0.3">
      <c r="B36" s="8"/>
      <c r="C36" s="319"/>
      <c r="D36" s="319"/>
      <c r="E36" s="319"/>
      <c r="F36" s="319"/>
      <c r="G36" s="319"/>
      <c r="H36" s="319"/>
      <c r="I36" s="320"/>
      <c r="J36" s="403"/>
      <c r="K36" s="404"/>
      <c r="L36" s="404"/>
      <c r="M36" s="404"/>
      <c r="N36" s="404"/>
      <c r="O36" s="404"/>
      <c r="P36" s="8"/>
    </row>
    <row r="37" spans="2:16" s="11" customFormat="1" ht="21.6" customHeight="1" x14ac:dyDescent="0.3">
      <c r="B37" s="8"/>
      <c r="C37" s="319"/>
      <c r="D37" s="319"/>
      <c r="E37" s="319"/>
      <c r="F37" s="319"/>
      <c r="G37" s="319"/>
      <c r="H37" s="319"/>
      <c r="I37" s="320"/>
      <c r="J37" s="403"/>
      <c r="K37" s="404"/>
      <c r="L37" s="404"/>
      <c r="M37" s="404"/>
      <c r="N37" s="404"/>
      <c r="O37" s="404"/>
      <c r="P37" s="8"/>
    </row>
    <row r="38" spans="2:16" s="11" customFormat="1" ht="21.6" customHeight="1" x14ac:dyDescent="0.3">
      <c r="B38" s="8"/>
      <c r="C38" s="319"/>
      <c r="D38" s="319"/>
      <c r="E38" s="319"/>
      <c r="F38" s="319"/>
      <c r="G38" s="319"/>
      <c r="H38" s="319"/>
      <c r="I38" s="320"/>
      <c r="J38" s="403"/>
      <c r="K38" s="404"/>
      <c r="L38" s="404"/>
      <c r="M38" s="404"/>
      <c r="N38" s="404"/>
      <c r="O38" s="404"/>
      <c r="P38" s="8"/>
    </row>
    <row r="39" spans="2:16" s="11" customFormat="1" ht="21.6" customHeight="1" x14ac:dyDescent="0.3">
      <c r="B39" s="8"/>
      <c r="C39" s="319"/>
      <c r="D39" s="319"/>
      <c r="E39" s="319"/>
      <c r="F39" s="319"/>
      <c r="G39" s="319"/>
      <c r="H39" s="319"/>
      <c r="I39" s="320"/>
      <c r="J39" s="403"/>
      <c r="K39" s="404"/>
      <c r="L39" s="404"/>
      <c r="M39" s="404"/>
      <c r="N39" s="404"/>
      <c r="O39" s="404"/>
      <c r="P39" s="8"/>
    </row>
    <row r="40" spans="2:16" s="11" customFormat="1" ht="21.6" customHeight="1" x14ac:dyDescent="0.3">
      <c r="B40" s="8"/>
      <c r="C40" s="319"/>
      <c r="D40" s="319"/>
      <c r="E40" s="319"/>
      <c r="F40" s="319"/>
      <c r="G40" s="319"/>
      <c r="H40" s="319"/>
      <c r="I40" s="320"/>
      <c r="J40" s="405"/>
      <c r="K40" s="406"/>
      <c r="L40" s="406"/>
      <c r="M40" s="406"/>
      <c r="N40" s="406"/>
      <c r="O40" s="406"/>
      <c r="P40" s="8"/>
    </row>
    <row r="41" spans="2:16" s="11" customFormat="1" ht="15.75" customHeight="1" x14ac:dyDescent="0.3">
      <c r="B41" s="8"/>
      <c r="C41" s="319"/>
      <c r="D41" s="319"/>
      <c r="E41" s="319"/>
      <c r="F41" s="319"/>
      <c r="G41" s="319"/>
      <c r="H41" s="319"/>
      <c r="I41" s="320"/>
      <c r="J41" s="337" t="s">
        <v>109</v>
      </c>
      <c r="K41" s="338"/>
      <c r="L41" s="338"/>
      <c r="M41" s="338"/>
      <c r="N41" s="338"/>
      <c r="O41" s="338"/>
      <c r="P41" s="8"/>
    </row>
    <row r="42" spans="2:16" s="11" customFormat="1" ht="15.75" customHeight="1" x14ac:dyDescent="0.3">
      <c r="B42" s="8"/>
      <c r="C42" s="319"/>
      <c r="D42" s="319"/>
      <c r="E42" s="319"/>
      <c r="F42" s="319"/>
      <c r="G42" s="319"/>
      <c r="H42" s="319"/>
      <c r="I42" s="320"/>
      <c r="J42" s="330" t="str">
        <f>E14</f>
        <v>Director de Bienestar Universitario</v>
      </c>
      <c r="K42" s="331"/>
      <c r="L42" s="331"/>
      <c r="M42" s="331"/>
      <c r="N42" s="331"/>
      <c r="O42" s="331"/>
      <c r="P42" s="8"/>
    </row>
    <row r="43" spans="2:16" s="11" customFormat="1" ht="16.5" customHeight="1" x14ac:dyDescent="0.3">
      <c r="B43" s="8"/>
      <c r="C43" s="319"/>
      <c r="D43" s="319"/>
      <c r="E43" s="319"/>
      <c r="F43" s="319"/>
      <c r="G43" s="319"/>
      <c r="H43" s="319"/>
      <c r="I43" s="320"/>
      <c r="J43" s="328"/>
      <c r="K43" s="329"/>
      <c r="L43" s="329"/>
      <c r="M43" s="329"/>
      <c r="N43" s="329"/>
      <c r="O43" s="329"/>
      <c r="P43" s="8"/>
    </row>
    <row r="44" spans="2:16" s="11" customFormat="1" ht="16.5" customHeight="1" x14ac:dyDescent="0.3">
      <c r="B44" s="8"/>
      <c r="C44" s="6"/>
      <c r="D44" s="6"/>
      <c r="E44" s="6"/>
      <c r="F44" s="6"/>
      <c r="G44" s="6"/>
      <c r="H44" s="6"/>
      <c r="I44" s="6"/>
      <c r="J44" s="6"/>
      <c r="K44" s="6"/>
      <c r="L44" s="6"/>
      <c r="M44" s="6"/>
      <c r="N44" s="6"/>
      <c r="O44" s="6"/>
      <c r="P44" s="8"/>
    </row>
    <row r="45" spans="2:16" s="14" customFormat="1" ht="15" customHeight="1" x14ac:dyDescent="0.3">
      <c r="B45" s="13"/>
      <c r="C45" s="322" t="s">
        <v>110</v>
      </c>
      <c r="D45" s="323"/>
      <c r="E45" s="323"/>
      <c r="F45" s="323"/>
      <c r="G45" s="323"/>
      <c r="H45" s="323"/>
      <c r="I45" s="323"/>
      <c r="J45" s="323"/>
      <c r="K45" s="323"/>
      <c r="L45" s="323"/>
      <c r="M45" s="323"/>
      <c r="N45" s="323"/>
      <c r="O45" s="324"/>
      <c r="P45" s="13"/>
    </row>
    <row r="46" spans="2:16" s="14" customFormat="1" x14ac:dyDescent="0.3">
      <c r="B46" s="13"/>
      <c r="C46" s="45" t="s">
        <v>6</v>
      </c>
      <c r="D46" s="2" t="s">
        <v>169</v>
      </c>
      <c r="E46" s="2" t="s">
        <v>170</v>
      </c>
      <c r="F46" s="2" t="str">
        <f>IF(J23="MENSUAL","MARZO",IF(J23="TRIMESTRAL","SEPTIEMBRE",""))</f>
        <v/>
      </c>
      <c r="G46" s="2" t="str">
        <f>IF(J23="MENSUAL","ABRIL",IF(J23="TRIMESTRAL","DICIEMBRE",""))</f>
        <v/>
      </c>
      <c r="H46" s="2" t="str">
        <f>IF(J23="MENSUAL","MAYO","")</f>
        <v/>
      </c>
      <c r="I46" s="2" t="str">
        <f>IF(J23="MENSUAL","JUNIO","")</f>
        <v/>
      </c>
      <c r="J46" s="2" t="str">
        <f>IF(J23="MENSUAL","JULIO","")</f>
        <v/>
      </c>
      <c r="K46" s="2" t="str">
        <f>IF(J23="MENSUAL","AGOSTO","")</f>
        <v/>
      </c>
      <c r="L46" s="2" t="str">
        <f>IF(J23="MENSUAL","SEPTIEMBRE","")</f>
        <v/>
      </c>
      <c r="M46" s="2" t="str">
        <f>IF(J23="MENSUAL","OCTUBRE","")</f>
        <v/>
      </c>
      <c r="N46" s="2" t="str">
        <f>IF(J23="MENSUAL","NOVIEMBRE","")</f>
        <v/>
      </c>
      <c r="O46" s="2" t="str">
        <f>IF(J23="MENSUAL","DICIEMBRE","")</f>
        <v/>
      </c>
      <c r="P46" s="13"/>
    </row>
    <row r="47" spans="2:16" s="14" customFormat="1" ht="129" customHeight="1" x14ac:dyDescent="0.3">
      <c r="B47" s="13"/>
      <c r="C47" s="54" t="str">
        <f>G18</f>
        <v># de encuestas con resultado de efectividad en Bueno y Excelente</v>
      </c>
      <c r="D47" s="2"/>
      <c r="E47" s="2"/>
      <c r="F47" s="2"/>
      <c r="G47" s="2"/>
      <c r="H47" s="2"/>
      <c r="I47" s="2"/>
      <c r="J47" s="2"/>
      <c r="K47" s="2"/>
      <c r="L47" s="2"/>
      <c r="M47" s="2"/>
      <c r="N47" s="2"/>
      <c r="O47" s="2"/>
      <c r="P47" s="13"/>
    </row>
    <row r="48" spans="2:16" s="14" customFormat="1" ht="40.5" customHeight="1" x14ac:dyDescent="0.3">
      <c r="B48" s="13"/>
      <c r="C48" s="54" t="str">
        <f>G19</f>
        <v>Total de encuestas realizadas*100</v>
      </c>
      <c r="D48" s="2"/>
      <c r="E48" s="2"/>
      <c r="F48" s="2"/>
      <c r="G48" s="2"/>
      <c r="H48" s="2"/>
      <c r="I48" s="2"/>
      <c r="J48" s="2"/>
      <c r="K48" s="2"/>
      <c r="L48" s="2"/>
      <c r="M48" s="2"/>
      <c r="N48" s="2"/>
      <c r="O48" s="2"/>
      <c r="P48" s="15"/>
    </row>
    <row r="49" spans="1:28" s="14" customFormat="1" x14ac:dyDescent="0.3">
      <c r="B49" s="13"/>
      <c r="C49" s="3" t="s">
        <v>111</v>
      </c>
      <c r="D49" s="51" t="str">
        <f>IFERROR(IF($E$17=1,D47/D48,IF($E$17=2,D47,"")),"")</f>
        <v/>
      </c>
      <c r="E49" s="51" t="str">
        <f t="shared" ref="E49:O49" si="0">IFERROR(IF($E$17=1,E47/E48,IF($E$17=2,E47,"")),"")</f>
        <v/>
      </c>
      <c r="F49" s="51" t="str">
        <f t="shared" si="0"/>
        <v/>
      </c>
      <c r="G49" s="51" t="str">
        <f t="shared" si="0"/>
        <v/>
      </c>
      <c r="H49" s="51" t="str">
        <f t="shared" si="0"/>
        <v/>
      </c>
      <c r="I49" s="51" t="str">
        <f t="shared" si="0"/>
        <v/>
      </c>
      <c r="J49" s="51" t="str">
        <f t="shared" si="0"/>
        <v/>
      </c>
      <c r="K49" s="51" t="str">
        <f t="shared" si="0"/>
        <v/>
      </c>
      <c r="L49" s="51" t="str">
        <f t="shared" si="0"/>
        <v/>
      </c>
      <c r="M49" s="51" t="str">
        <f t="shared" si="0"/>
        <v/>
      </c>
      <c r="N49" s="51" t="str">
        <f t="shared" si="0"/>
        <v/>
      </c>
      <c r="O49" s="51" t="str">
        <f t="shared" si="0"/>
        <v/>
      </c>
      <c r="P49" s="13"/>
    </row>
    <row r="50" spans="1:28" s="14" customFormat="1" x14ac:dyDescent="0.3">
      <c r="B50" s="13"/>
      <c r="C50" s="4" t="s">
        <v>112</v>
      </c>
      <c r="D50" s="51">
        <f>IF(AND(N23="ANUAL",J23="MENSUAL"),N17/12,IF(AND(N23="ANUAL",J23="TRIMESTRAL"),N17/4,IF(AND(N23="ANUAL",J23="SEMESTRAL"),N17/2,IF(AND(N23="ANUAL",J23="ANUAL"),N17,IF(AND(N23="SEMESTRAL",J23="MENSUAL"),N17/6,IF(AND(N23="SEMESTRAL",J23="TRIMESTRAL"),N17/2,IF(AND(N23="SEMESTRAL",J23="SEMESTRAL"),N17,IF(AND(N23="SEMESTRAL",J23="ANUAL"),"REVISAR FRECUENCIAS",IF(AND(N23="TRIMESTRAL",J23="MENSUAL"),N17/3,IF(AND(N23="TRIMESTRAL",J23="TRIMESTRAL"),N17,IF(AND(N23="TRIMESTRAL",J23="SEMESTRAL"),"REVISAR FRECUENCIAS",IF(AND(N23="TRIMESTRAL",J23="ANUAL"),"REVISAR FRECUENCIAS",IF(AND(N23="MENSUAL",J23="MENSUAL"),N17,IF(AND(N23="MENSUAL",J23="TRIMESTRAL"),"REVISAR FRECUENCIAS",IF(AND(N23="MENSUAL",J23="SEMESTRAL"),"REVISAR FRECUENCIAS",IF(AND(N23="MENSUAL",J23="ANUAL"),"REVISAR FRECUENCIAS",""))))))))))))))))</f>
        <v>0.7</v>
      </c>
      <c r="E50" s="51">
        <f>IF(AND(N23="ANUAL",J23="MENSUAL"),N17/12+D50,IF(AND(N23="ANUAL",J23="TRIMESTRAL"),N17/4+D50,IF(AND(N23="ANUAL",J23="SEMESTRAL"),N17/2+D50,IF(AND(N23="SEMESTRAL",J23="MENSUAL"),N17/6+D50,IF(AND(N23="SEMESTRAL",J23="TRIMESTRAL"),N17/2+D50,IF(AND(N23="SEMESTRAL",J23="SEMESTRAL"),N17,IF(AND(N23="TRIMESTRAL",J23="MENSUAL"),N17/3+D50,IF(AND(N23="TRIMESTRAL",J23="TRIMESTRAL"),N17,IF(AND(N23="MENSUAL",J23="MENSUAL"),N17,"")))))))))</f>
        <v>0.7</v>
      </c>
      <c r="F50" s="51" t="str">
        <f>IF(AND(N23="ANUAL",J23="MENSUAL"),N17/12+E50,IF(AND(N23="ANUAL",J23="TRIMESTRAL"),N17/4+E50,IF(AND(N23="SEMESTRAL",J23="MENSUAL"),N17/6+E50,IF(AND(N23="SEMESTRAL",J23="TRIMESTRAL"),N17/2,IF(AND(N23="TRIMESTRAL",J23="MENSUAL"),N17/3+E50,IF(AND(N23="TRIMESTRAL",J23="TRIMESTRAL"),N17,IF(AND(N23="MENSUAL",J23="MENSUAL"),N17,"")))))))</f>
        <v/>
      </c>
      <c r="G50" s="51" t="str">
        <f>IF(AND(N23="ANUAL",J23="MENSUAL"),N17/12+F50,IF(AND(N23="ANUAL",J23="TRIMESTRAL"),N17/4+F50,IF(AND(N23="SEMESTRAL",J23="MENSUAL"),N17/6+F50,IF(AND(N23="SEMESTRAL",J23="TRIMESTRAL"),N17/2+F50,IF(AND(N23="TRIMESTRAL",J23="MENSUAL"),N17/3,IF(AND(N23="TRIMESTRAL",J23="TRIMESTRAL"),N17,IF(AND(N23="MENSUAL",J23="MENSUAL"),N17,"")))))))</f>
        <v/>
      </c>
      <c r="H50" s="51" t="str">
        <f>IF(AND($N$23="ANUAL",$J$23="MENSUAL"),$N$17/12+G50,IF(AND(N23="SEMESTRAL",J23="MENSUAL"),N17/6+G50,IF(AND(N23="TRIMESTRAL",J23="MENSUAL"),N17/3+G50,IF(AND(N23="MENSUAL",J23="MENSUAL"),N17,""))))</f>
        <v/>
      </c>
      <c r="I50" s="51" t="str">
        <f>IF(AND($N$23="ANUAL",$J$23="MENSUAL"),$N$17/12+H50,IF(AND(N23="SEMESTRAL",J23="MENSUAL"),N17/6+H50,IF(AND(N23="TRIMESTRAL",J23="MENSUAL"),N17/3+H50,IF(AND(N23="MENSUAL",J23="MENSUAL"),N17,""))))</f>
        <v/>
      </c>
      <c r="J50" s="51" t="str">
        <f>IF(AND($N$23="ANUAL",$J$23="MENSUAL"),$N$17/12+I50,IF(AND(N23="SEMESTRAL",J23="MENSUAL"),N17/6,IF(AND(N23="TRIMESTRAL",J23="MENSUAL"),N17/3,IF(AND(N23="MENSUAL",J23="MENSUAL"),N17,""))))</f>
        <v/>
      </c>
      <c r="K50" s="51" t="str">
        <f>IF(AND($N$23="ANUAL",$J$23="MENSUAL"),$N$17/12+J50,IF(AND(N23="SEMESTRAL",J23="MENSUAL"),N17/6+J50,IF(AND(N23="TRIMESTRAL",J23="MENSUAL"),N17/3+J50,IF(AND(N23="MENSUAL",J23="MENSUAL"),N17,""))))</f>
        <v/>
      </c>
      <c r="L50" s="51" t="str">
        <f>IF(AND($N$23="ANUAL",$J$23="MENSUAL"),$N$17/12+K50,IF(AND(N23="SEMESTRAL",J23="MENSUAL"),N17/6+K50,IF(AND(N23="TRIMESTRAL",J23="MENSUAL"),N17/3+K50,IF(AND(N23="MENSUAL",J23="MENSUAL"),N17,""))))</f>
        <v/>
      </c>
      <c r="M50" s="51" t="str">
        <f>IF(AND($N$23="ANUAL",$J$23="MENSUAL"),$N$17/12+L50,IF(AND(N23="SEMESTRAL",J23="MENSUAL"),N17/6+L50,IF(AND(N23="TRIMESTRAL",J23="MENSUAL"),N17/3,IF(AND(N23="MENSUAL",J23="MENSUAL"),N17,""))))</f>
        <v/>
      </c>
      <c r="N50" s="51" t="str">
        <f>IF(AND($N$23="ANUAL",$J$23="MENSUAL"),$N$17/12+M50,IF(AND(N23="SEMESTRAL",J23="MENSUAL"),N17/6+M50,IF(AND(N23="TRIMESTRAL",J23="MENSUAL"),N17/3+M50,IF(AND(N23="MENSUAL",J23="MENSUAL"),N17,""))))</f>
        <v/>
      </c>
      <c r="O50" s="51" t="str">
        <f>IF(AND($N$23="ANUAL",$J$23="MENSUAL"),$N$17/12+N50,IF(AND(N23="SEMESTRAL",J23="MENSUAL"),N17/6+N50,IF(AND(N23="TRIMESTRAL",J23="MENSUAL"),N17/3+N50,IF(AND(N23="MENSUAL",J23="MENSUAL"),N17,""))))</f>
        <v/>
      </c>
      <c r="P50" s="13"/>
    </row>
    <row r="51" spans="1:28" s="14" customFormat="1" x14ac:dyDescent="0.3">
      <c r="B51" s="13"/>
      <c r="C51" s="6"/>
      <c r="D51" s="6"/>
      <c r="E51" s="6"/>
      <c r="F51" s="6"/>
      <c r="G51" s="6"/>
      <c r="H51" s="6"/>
      <c r="I51" s="6"/>
      <c r="J51" s="6"/>
      <c r="K51" s="6"/>
      <c r="L51" s="6"/>
      <c r="M51" s="6"/>
      <c r="N51" s="6"/>
      <c r="O51" s="6"/>
      <c r="P51" s="13"/>
    </row>
    <row r="52" spans="1:28" s="16" customFormat="1" x14ac:dyDescent="0.25">
      <c r="A52" s="18"/>
      <c r="B52" s="1"/>
      <c r="C52" s="223" t="s">
        <v>95</v>
      </c>
      <c r="D52" s="223"/>
      <c r="E52" s="223"/>
      <c r="F52" s="223"/>
      <c r="G52" s="223"/>
      <c r="H52" s="223"/>
      <c r="I52" s="223"/>
      <c r="J52" s="223"/>
      <c r="K52" s="223"/>
      <c r="L52" s="223"/>
      <c r="M52" s="223"/>
      <c r="N52" s="223"/>
      <c r="O52" s="223"/>
      <c r="P52" s="1"/>
      <c r="Q52" s="18"/>
      <c r="R52" s="18"/>
      <c r="S52" s="18"/>
      <c r="T52" s="18"/>
      <c r="U52" s="18"/>
      <c r="V52" s="18"/>
      <c r="W52" s="18"/>
      <c r="X52" s="18"/>
      <c r="Y52" s="18"/>
      <c r="Z52" s="18"/>
      <c r="AA52" s="18"/>
      <c r="AB52" s="18"/>
    </row>
    <row r="53" spans="1:28" s="16" customFormat="1" x14ac:dyDescent="0.25">
      <c r="A53" s="18"/>
      <c r="B53" s="1"/>
      <c r="C53" s="224" t="s">
        <v>113</v>
      </c>
      <c r="D53" s="224"/>
      <c r="E53" s="224"/>
      <c r="F53" s="224"/>
      <c r="G53" s="224" t="s">
        <v>114</v>
      </c>
      <c r="H53" s="224"/>
      <c r="I53" s="224"/>
      <c r="J53" s="224"/>
      <c r="K53" s="224" t="s">
        <v>171</v>
      </c>
      <c r="L53" s="224"/>
      <c r="M53" s="224"/>
      <c r="N53" s="224"/>
      <c r="O53" s="224"/>
      <c r="P53" s="1"/>
      <c r="Q53" s="18"/>
      <c r="R53" s="18"/>
      <c r="S53" s="18"/>
      <c r="T53" s="18"/>
      <c r="U53" s="18"/>
      <c r="V53" s="18"/>
      <c r="W53" s="18"/>
      <c r="X53" s="18"/>
      <c r="Y53" s="18"/>
      <c r="Z53" s="18"/>
      <c r="AA53" s="18"/>
      <c r="AB53" s="18"/>
    </row>
    <row r="54" spans="1:28" s="16" customFormat="1" ht="62.4" customHeight="1" x14ac:dyDescent="0.25">
      <c r="A54" s="18"/>
      <c r="B54" s="1"/>
      <c r="C54" s="215" t="s">
        <v>194</v>
      </c>
      <c r="D54" s="215"/>
      <c r="E54" s="215"/>
      <c r="F54" s="215"/>
      <c r="G54" s="400"/>
      <c r="H54" s="400"/>
      <c r="I54" s="400"/>
      <c r="J54" s="400"/>
      <c r="K54" s="397"/>
      <c r="L54" s="397"/>
      <c r="M54" s="397"/>
      <c r="N54" s="397"/>
      <c r="O54" s="397"/>
      <c r="P54" s="1"/>
      <c r="Q54" s="18"/>
      <c r="R54" s="18"/>
      <c r="S54" s="18"/>
      <c r="T54" s="18"/>
      <c r="U54" s="18"/>
      <c r="V54" s="18"/>
      <c r="W54" s="18"/>
      <c r="X54" s="18"/>
      <c r="Y54" s="18"/>
      <c r="Z54" s="18"/>
      <c r="AA54" s="18"/>
      <c r="AB54" s="18"/>
    </row>
    <row r="55" spans="1:28" s="16" customFormat="1" ht="62.4" customHeight="1" x14ac:dyDescent="0.25">
      <c r="A55" s="18"/>
      <c r="B55" s="1"/>
      <c r="C55" s="395" t="s">
        <v>195</v>
      </c>
      <c r="D55" s="395"/>
      <c r="E55" s="395"/>
      <c r="F55" s="395"/>
      <c r="G55" s="396"/>
      <c r="H55" s="396"/>
      <c r="I55" s="396"/>
      <c r="J55" s="396"/>
      <c r="K55" s="397"/>
      <c r="L55" s="397"/>
      <c r="M55" s="397"/>
      <c r="N55" s="397"/>
      <c r="O55" s="397"/>
      <c r="P55" s="1"/>
      <c r="Q55" s="18"/>
      <c r="R55" s="18"/>
      <c r="S55" s="18"/>
      <c r="T55" s="18"/>
      <c r="U55" s="18"/>
      <c r="V55" s="18"/>
      <c r="W55" s="18"/>
      <c r="X55" s="18"/>
      <c r="Y55" s="18"/>
      <c r="Z55" s="18"/>
      <c r="AA55" s="18"/>
      <c r="AB55" s="18"/>
    </row>
    <row r="56" spans="1:28" s="16" customFormat="1" ht="47.4" customHeight="1" x14ac:dyDescent="0.25">
      <c r="A56" s="18"/>
      <c r="B56" s="1"/>
      <c r="C56" s="398" t="s">
        <v>196</v>
      </c>
      <c r="D56" s="398"/>
      <c r="E56" s="398"/>
      <c r="F56" s="398"/>
      <c r="G56" s="399"/>
      <c r="H56" s="399"/>
      <c r="I56" s="399"/>
      <c r="J56" s="399"/>
      <c r="K56" s="397"/>
      <c r="L56" s="397"/>
      <c r="M56" s="397"/>
      <c r="N56" s="397"/>
      <c r="O56" s="397"/>
      <c r="P56" s="1"/>
      <c r="Q56" s="18"/>
      <c r="R56" s="18"/>
      <c r="S56" s="18"/>
      <c r="T56" s="18"/>
      <c r="U56" s="18"/>
      <c r="V56" s="18"/>
      <c r="W56" s="18"/>
      <c r="X56" s="18"/>
      <c r="Y56" s="18"/>
      <c r="Z56" s="18"/>
      <c r="AA56" s="18"/>
      <c r="AB56" s="18"/>
    </row>
    <row r="57" spans="1:28" s="16" customFormat="1" x14ac:dyDescent="0.25">
      <c r="A57" s="18"/>
      <c r="B57" s="1"/>
      <c r="C57" s="43"/>
      <c r="D57" s="44"/>
      <c r="E57" s="44"/>
      <c r="F57" s="44"/>
      <c r="G57" s="44"/>
      <c r="H57" s="44"/>
      <c r="I57" s="44"/>
      <c r="J57" s="44"/>
      <c r="K57" s="44"/>
      <c r="L57" s="44"/>
      <c r="M57" s="44"/>
      <c r="N57" s="44"/>
      <c r="O57" s="44"/>
      <c r="P57" s="1"/>
      <c r="Q57" s="18"/>
      <c r="R57" s="18"/>
      <c r="S57" s="18"/>
      <c r="T57" s="18"/>
      <c r="U57" s="18"/>
      <c r="V57" s="18"/>
      <c r="W57" s="18"/>
      <c r="X57" s="18"/>
      <c r="Y57" s="18"/>
      <c r="Z57" s="18"/>
      <c r="AA57" s="18"/>
      <c r="AB57" s="18"/>
    </row>
    <row r="60" spans="1:28" s="50" customFormat="1" x14ac:dyDescent="0.25">
      <c r="C60" s="49"/>
      <c r="D60" s="49"/>
      <c r="E60" s="49"/>
      <c r="F60" s="49"/>
      <c r="G60" s="49"/>
      <c r="H60" s="49"/>
      <c r="I60" s="49"/>
      <c r="J60" s="49"/>
      <c r="K60" s="49"/>
      <c r="L60" s="49"/>
      <c r="M60" s="49"/>
      <c r="N60" s="49"/>
      <c r="O60" s="49"/>
    </row>
    <row r="61" spans="1:28" s="50" customFormat="1" x14ac:dyDescent="0.25">
      <c r="C61" s="49"/>
      <c r="D61" s="49"/>
      <c r="E61" s="49"/>
      <c r="F61" s="49"/>
      <c r="G61" s="49"/>
      <c r="H61" s="49"/>
      <c r="I61" s="49"/>
      <c r="J61" s="49"/>
      <c r="K61" s="49"/>
      <c r="L61" s="49"/>
      <c r="M61" s="49"/>
      <c r="N61" s="49"/>
      <c r="O61" s="49"/>
    </row>
    <row r="62" spans="1:28" s="50" customFormat="1" x14ac:dyDescent="0.25">
      <c r="C62" s="49"/>
      <c r="D62" s="49"/>
      <c r="E62" s="49"/>
      <c r="F62" s="49"/>
      <c r="G62" s="49"/>
      <c r="H62" s="49"/>
      <c r="I62" s="49"/>
      <c r="J62" s="49"/>
      <c r="K62" s="49"/>
      <c r="L62" s="49"/>
      <c r="M62" s="49"/>
      <c r="N62" s="49"/>
      <c r="O62" s="49"/>
    </row>
    <row r="63" spans="1:28" s="50" customFormat="1" x14ac:dyDescent="0.25">
      <c r="C63" s="49"/>
      <c r="D63" s="49"/>
      <c r="E63" s="49"/>
      <c r="F63" s="49"/>
      <c r="G63" s="49"/>
      <c r="H63" s="49"/>
      <c r="I63" s="49"/>
      <c r="J63" s="49"/>
      <c r="K63" s="49"/>
      <c r="L63" s="49"/>
      <c r="M63" s="49"/>
      <c r="N63" s="49"/>
      <c r="O63" s="49"/>
    </row>
    <row r="64" spans="1:28" s="50" customFormat="1" x14ac:dyDescent="0.25">
      <c r="C64" s="49"/>
      <c r="D64" s="49"/>
      <c r="E64" s="49"/>
      <c r="F64" s="49"/>
      <c r="G64" s="49"/>
      <c r="H64" s="49"/>
      <c r="I64" s="49"/>
      <c r="J64" s="49"/>
      <c r="K64" s="49"/>
      <c r="L64" s="49"/>
      <c r="M64" s="49"/>
      <c r="N64" s="49"/>
      <c r="O64" s="49"/>
    </row>
    <row r="65" spans="1:28" s="50" customFormat="1" x14ac:dyDescent="0.25">
      <c r="C65" s="49"/>
      <c r="D65" s="49"/>
      <c r="E65" s="49"/>
      <c r="F65" s="49"/>
      <c r="G65" s="49"/>
      <c r="H65" s="49"/>
      <c r="I65" s="49"/>
      <c r="J65" s="49"/>
      <c r="K65" s="49"/>
      <c r="L65" s="49"/>
      <c r="M65" s="49"/>
      <c r="N65" s="49"/>
      <c r="O65" s="49"/>
    </row>
    <row r="66" spans="1:28" s="50" customFormat="1" x14ac:dyDescent="0.25">
      <c r="C66" s="49"/>
      <c r="D66" s="49"/>
      <c r="E66" s="49"/>
      <c r="F66" s="49"/>
      <c r="G66" s="52" t="s">
        <v>116</v>
      </c>
      <c r="H66" s="53"/>
      <c r="I66" s="53"/>
      <c r="J66" s="52" t="s">
        <v>28</v>
      </c>
      <c r="K66" s="49"/>
      <c r="L66" s="49"/>
      <c r="M66" s="49"/>
      <c r="N66" s="49"/>
      <c r="O66" s="49"/>
    </row>
    <row r="67" spans="1:28" s="50" customFormat="1" x14ac:dyDescent="0.25">
      <c r="C67" s="49"/>
      <c r="D67" s="49"/>
      <c r="E67" s="49"/>
      <c r="F67" s="49"/>
      <c r="G67" s="52" t="s">
        <v>117</v>
      </c>
      <c r="H67" s="53"/>
      <c r="I67" s="53"/>
      <c r="J67" s="52" t="s">
        <v>118</v>
      </c>
      <c r="K67" s="49"/>
      <c r="L67" s="49"/>
      <c r="M67" s="49"/>
      <c r="N67" s="49"/>
      <c r="O67" s="49"/>
    </row>
    <row r="68" spans="1:28" s="50" customFormat="1" x14ac:dyDescent="0.25">
      <c r="C68" s="49"/>
      <c r="D68" s="49"/>
      <c r="E68" s="49"/>
      <c r="F68" s="49"/>
      <c r="G68" s="52" t="s">
        <v>119</v>
      </c>
      <c r="H68" s="53"/>
      <c r="I68" s="53"/>
      <c r="J68" s="52" t="s">
        <v>65</v>
      </c>
      <c r="K68" s="49"/>
      <c r="L68" s="49"/>
      <c r="M68" s="49"/>
      <c r="N68" s="49"/>
      <c r="O68" s="49"/>
    </row>
    <row r="69" spans="1:28" s="50" customFormat="1" x14ac:dyDescent="0.25">
      <c r="C69" s="49"/>
      <c r="D69" s="49"/>
      <c r="E69" s="49"/>
      <c r="F69" s="49"/>
      <c r="G69" s="52" t="s">
        <v>120</v>
      </c>
      <c r="H69" s="53"/>
      <c r="I69" s="53"/>
      <c r="J69" s="52" t="s">
        <v>121</v>
      </c>
      <c r="K69" s="49"/>
      <c r="L69" s="49"/>
      <c r="M69" s="49"/>
      <c r="N69" s="49"/>
      <c r="O69" s="49"/>
    </row>
    <row r="70" spans="1:28" s="50" customFormat="1" x14ac:dyDescent="0.25">
      <c r="C70" s="49"/>
      <c r="D70" s="49"/>
      <c r="E70" s="49"/>
      <c r="F70" s="49"/>
      <c r="G70" s="52" t="s">
        <v>122</v>
      </c>
      <c r="H70" s="53"/>
      <c r="I70" s="53"/>
      <c r="J70" s="52" t="s">
        <v>123</v>
      </c>
      <c r="K70" s="49"/>
      <c r="L70" s="49"/>
      <c r="M70" s="49"/>
      <c r="N70" s="49"/>
      <c r="O70" s="49"/>
    </row>
    <row r="71" spans="1:28" s="50" customFormat="1" x14ac:dyDescent="0.25">
      <c r="C71" s="49"/>
      <c r="D71" s="49"/>
      <c r="E71" s="49"/>
      <c r="F71" s="49"/>
      <c r="G71" s="52" t="s">
        <v>124</v>
      </c>
      <c r="H71" s="53"/>
      <c r="I71" s="53"/>
      <c r="J71" s="52" t="s">
        <v>125</v>
      </c>
      <c r="K71" s="49"/>
      <c r="L71" s="49"/>
      <c r="M71" s="49"/>
      <c r="N71" s="49"/>
      <c r="O71" s="49"/>
    </row>
    <row r="72" spans="1:28" s="50" customFormat="1" x14ac:dyDescent="0.25">
      <c r="C72" s="49"/>
      <c r="D72" s="49"/>
      <c r="E72" s="49"/>
      <c r="F72" s="49"/>
      <c r="G72" s="52" t="s">
        <v>126</v>
      </c>
      <c r="H72" s="53"/>
      <c r="I72" s="53"/>
      <c r="J72" s="52" t="s">
        <v>127</v>
      </c>
      <c r="K72" s="49"/>
      <c r="L72" s="49"/>
      <c r="M72" s="49"/>
      <c r="N72" s="49"/>
      <c r="O72" s="49"/>
    </row>
    <row r="73" spans="1:28" s="50" customFormat="1" x14ac:dyDescent="0.25">
      <c r="C73" s="49"/>
      <c r="D73" s="49"/>
      <c r="E73" s="49"/>
      <c r="F73" s="49"/>
      <c r="G73" s="52" t="s">
        <v>128</v>
      </c>
      <c r="H73" s="53"/>
      <c r="I73" s="53"/>
      <c r="J73" s="52" t="s">
        <v>129</v>
      </c>
      <c r="K73" s="49"/>
      <c r="L73" s="49"/>
      <c r="M73" s="49"/>
      <c r="N73" s="49"/>
      <c r="O73" s="49"/>
    </row>
    <row r="74" spans="1:28" s="50" customFormat="1" x14ac:dyDescent="0.25">
      <c r="C74" s="49"/>
      <c r="D74" s="49"/>
      <c r="E74" s="49"/>
      <c r="F74" s="49"/>
      <c r="G74" s="52" t="s">
        <v>130</v>
      </c>
      <c r="H74" s="53"/>
      <c r="I74" s="53"/>
      <c r="J74" s="52" t="s">
        <v>131</v>
      </c>
      <c r="K74" s="49"/>
      <c r="L74" s="49"/>
      <c r="M74" s="49"/>
      <c r="N74" s="49"/>
      <c r="O74" s="49"/>
    </row>
    <row r="75" spans="1:28" s="50" customFormat="1" x14ac:dyDescent="0.25">
      <c r="C75" s="49"/>
      <c r="D75" s="49"/>
      <c r="E75" s="49"/>
      <c r="F75" s="49"/>
      <c r="G75" s="52" t="s">
        <v>132</v>
      </c>
      <c r="H75" s="53"/>
      <c r="I75" s="53"/>
      <c r="J75" s="52" t="s">
        <v>133</v>
      </c>
      <c r="K75" s="49"/>
      <c r="L75" s="49"/>
      <c r="M75" s="49"/>
      <c r="N75" s="49"/>
      <c r="O75" s="49"/>
    </row>
    <row r="76" spans="1:28" s="50" customFormat="1" x14ac:dyDescent="0.25">
      <c r="C76" s="49"/>
      <c r="D76" s="49"/>
      <c r="E76" s="49"/>
      <c r="F76" s="49"/>
      <c r="G76" s="52" t="s">
        <v>134</v>
      </c>
      <c r="H76" s="53"/>
      <c r="I76" s="53"/>
      <c r="J76" s="52" t="s">
        <v>135</v>
      </c>
      <c r="K76" s="49"/>
      <c r="L76" s="49"/>
      <c r="M76" s="49"/>
      <c r="N76" s="49"/>
      <c r="O76" s="49"/>
    </row>
    <row r="77" spans="1:28" s="50" customFormat="1" x14ac:dyDescent="0.25">
      <c r="C77" s="49"/>
      <c r="D77" s="49"/>
      <c r="E77" s="49"/>
      <c r="F77" s="49"/>
      <c r="G77" s="52" t="s">
        <v>136</v>
      </c>
      <c r="H77" s="53"/>
      <c r="I77" s="53"/>
      <c r="J77" s="52" t="s">
        <v>137</v>
      </c>
      <c r="K77" s="49"/>
      <c r="L77" s="49"/>
      <c r="M77" s="49"/>
      <c r="N77" s="49"/>
      <c r="O77" s="49"/>
    </row>
    <row r="78" spans="1:28" x14ac:dyDescent="0.25">
      <c r="G78" s="52" t="s">
        <v>138</v>
      </c>
      <c r="H78" s="53"/>
      <c r="I78" s="53"/>
      <c r="J78" s="53"/>
      <c r="K78" s="49"/>
      <c r="L78" s="49"/>
    </row>
    <row r="79" spans="1:28" x14ac:dyDescent="0.25">
      <c r="G79" s="52" t="s">
        <v>24</v>
      </c>
      <c r="H79" s="53"/>
      <c r="I79" s="53"/>
      <c r="J79" s="53"/>
      <c r="K79" s="49"/>
      <c r="L79" s="49"/>
    </row>
    <row r="80" spans="1:28" s="9" customFormat="1" x14ac:dyDescent="0.25">
      <c r="A80" s="10"/>
      <c r="B80" s="10"/>
      <c r="G80" s="52" t="s">
        <v>139</v>
      </c>
      <c r="H80" s="53"/>
      <c r="I80" s="53"/>
      <c r="J80" s="53"/>
      <c r="K80" s="49"/>
      <c r="L80" s="49"/>
      <c r="P80" s="10"/>
      <c r="Q80" s="10"/>
      <c r="R80" s="10"/>
      <c r="S80" s="10"/>
      <c r="T80" s="10"/>
      <c r="U80" s="10"/>
      <c r="V80" s="10"/>
      <c r="W80" s="10"/>
      <c r="X80" s="10"/>
      <c r="Y80" s="10"/>
      <c r="Z80" s="10"/>
      <c r="AA80" s="10"/>
      <c r="AB80" s="10"/>
    </row>
    <row r="81" spans="1:28" s="9" customFormat="1" x14ac:dyDescent="0.25">
      <c r="A81" s="10"/>
      <c r="B81" s="10"/>
      <c r="G81" s="52" t="s">
        <v>140</v>
      </c>
      <c r="H81" s="53"/>
      <c r="I81" s="53"/>
      <c r="J81" s="53"/>
      <c r="K81" s="49"/>
      <c r="L81" s="49"/>
      <c r="P81" s="10"/>
      <c r="Q81" s="10"/>
      <c r="R81" s="10"/>
      <c r="S81" s="10"/>
      <c r="T81" s="10"/>
      <c r="U81" s="10"/>
      <c r="V81" s="10"/>
      <c r="W81" s="10"/>
      <c r="X81" s="10"/>
      <c r="Y81" s="10"/>
      <c r="Z81" s="10"/>
      <c r="AA81" s="10"/>
      <c r="AB81" s="10"/>
    </row>
    <row r="82" spans="1:28" s="9" customFormat="1" x14ac:dyDescent="0.25">
      <c r="A82" s="10"/>
      <c r="B82" s="10"/>
      <c r="G82" s="52" t="s">
        <v>141</v>
      </c>
      <c r="H82" s="53"/>
      <c r="I82" s="53"/>
      <c r="J82" s="53"/>
      <c r="K82" s="49"/>
      <c r="L82" s="49"/>
      <c r="P82" s="10"/>
      <c r="Q82" s="10"/>
      <c r="R82" s="10"/>
      <c r="S82" s="10"/>
      <c r="T82" s="10"/>
      <c r="U82" s="10"/>
      <c r="V82" s="10"/>
      <c r="W82" s="10"/>
      <c r="X82" s="10"/>
      <c r="Y82" s="10"/>
      <c r="Z82" s="10"/>
      <c r="AA82" s="10"/>
      <c r="AB82" s="10"/>
    </row>
    <row r="83" spans="1:28" s="9" customFormat="1" x14ac:dyDescent="0.25">
      <c r="A83" s="10"/>
      <c r="B83" s="10"/>
      <c r="G83" s="52" t="s">
        <v>142</v>
      </c>
      <c r="H83" s="53"/>
      <c r="I83" s="53"/>
      <c r="J83" s="53"/>
      <c r="K83" s="49"/>
      <c r="L83" s="49"/>
      <c r="P83" s="10"/>
      <c r="Q83" s="10"/>
      <c r="R83" s="10"/>
      <c r="S83" s="10"/>
      <c r="T83" s="10"/>
      <c r="U83" s="10"/>
      <c r="V83" s="10"/>
      <c r="W83" s="10"/>
      <c r="X83" s="10"/>
      <c r="Y83" s="10"/>
      <c r="Z83" s="10"/>
      <c r="AA83" s="10"/>
      <c r="AB83" s="10"/>
    </row>
    <row r="84" spans="1:28" s="9" customFormat="1" x14ac:dyDescent="0.25">
      <c r="A84" s="10"/>
      <c r="B84" s="10"/>
      <c r="G84" s="52" t="s">
        <v>143</v>
      </c>
      <c r="H84" s="53"/>
      <c r="I84" s="53"/>
      <c r="J84" s="53"/>
      <c r="K84" s="49"/>
      <c r="L84" s="49"/>
      <c r="P84" s="10"/>
      <c r="Q84" s="10"/>
      <c r="R84" s="10"/>
      <c r="S84" s="10"/>
      <c r="T84" s="10"/>
      <c r="U84" s="10"/>
      <c r="V84" s="10"/>
      <c r="W84" s="10"/>
      <c r="X84" s="10"/>
      <c r="Y84" s="10"/>
      <c r="Z84" s="10"/>
      <c r="AA84" s="10"/>
      <c r="AB84" s="10"/>
    </row>
    <row r="85" spans="1:28" s="9" customFormat="1" x14ac:dyDescent="0.25">
      <c r="A85" s="10"/>
      <c r="B85" s="10"/>
      <c r="G85" s="52" t="s">
        <v>144</v>
      </c>
      <c r="H85" s="53"/>
      <c r="I85" s="53"/>
      <c r="J85" s="53"/>
      <c r="K85" s="49"/>
      <c r="L85" s="49"/>
      <c r="P85" s="10"/>
      <c r="Q85" s="10"/>
      <c r="R85" s="10"/>
      <c r="S85" s="10"/>
      <c r="T85" s="10"/>
      <c r="U85" s="10"/>
      <c r="V85" s="10"/>
      <c r="W85" s="10"/>
      <c r="X85" s="10"/>
      <c r="Y85" s="10"/>
      <c r="Z85" s="10"/>
      <c r="AA85" s="10"/>
      <c r="AB85" s="10"/>
    </row>
    <row r="86" spans="1:28" s="9" customFormat="1" x14ac:dyDescent="0.25">
      <c r="A86" s="10"/>
      <c r="B86" s="10"/>
      <c r="G86" s="52" t="s">
        <v>145</v>
      </c>
      <c r="H86" s="53"/>
      <c r="I86" s="53"/>
      <c r="J86" s="53"/>
      <c r="K86" s="49"/>
      <c r="L86" s="49"/>
      <c r="P86" s="10"/>
      <c r="Q86" s="10"/>
      <c r="R86" s="10"/>
      <c r="S86" s="10"/>
      <c r="T86" s="10"/>
      <c r="U86" s="10"/>
      <c r="V86" s="10"/>
      <c r="W86" s="10"/>
      <c r="X86" s="10"/>
      <c r="Y86" s="10"/>
      <c r="Z86" s="10"/>
      <c r="AA86" s="10"/>
      <c r="AB86" s="10"/>
    </row>
    <row r="87" spans="1:28" s="9" customFormat="1" x14ac:dyDescent="0.25">
      <c r="A87" s="10"/>
      <c r="B87" s="10"/>
      <c r="G87" s="52" t="s">
        <v>146</v>
      </c>
      <c r="H87" s="53"/>
      <c r="I87" s="53"/>
      <c r="J87" s="53"/>
      <c r="K87" s="49"/>
      <c r="L87" s="49"/>
      <c r="P87" s="10"/>
      <c r="Q87" s="10"/>
      <c r="R87" s="10"/>
      <c r="S87" s="10"/>
      <c r="T87" s="10"/>
      <c r="U87" s="10"/>
      <c r="V87" s="10"/>
      <c r="W87" s="10"/>
      <c r="X87" s="10"/>
      <c r="Y87" s="10"/>
      <c r="Z87" s="10"/>
      <c r="AA87" s="10"/>
      <c r="AB87" s="10"/>
    </row>
    <row r="88" spans="1:28" s="9" customFormat="1" x14ac:dyDescent="0.25">
      <c r="A88" s="10"/>
      <c r="B88" s="10"/>
      <c r="G88" s="52" t="s">
        <v>147</v>
      </c>
      <c r="H88" s="53"/>
      <c r="I88" s="53"/>
      <c r="J88" s="53"/>
      <c r="P88" s="10"/>
      <c r="Q88" s="10"/>
      <c r="R88" s="10"/>
      <c r="S88" s="10"/>
      <c r="T88" s="10"/>
      <c r="U88" s="10"/>
      <c r="V88" s="10"/>
      <c r="W88" s="10"/>
      <c r="X88" s="10"/>
      <c r="Y88" s="10"/>
      <c r="Z88" s="10"/>
      <c r="AA88" s="10"/>
      <c r="AB88" s="10"/>
    </row>
    <row r="89" spans="1:28" s="9" customFormat="1" x14ac:dyDescent="0.25">
      <c r="A89" s="10"/>
      <c r="B89" s="10"/>
      <c r="G89" s="52" t="s">
        <v>148</v>
      </c>
      <c r="H89" s="53"/>
      <c r="I89" s="53"/>
      <c r="J89" s="53"/>
      <c r="P89" s="10"/>
      <c r="Q89" s="10"/>
      <c r="R89" s="10"/>
      <c r="S89" s="10"/>
      <c r="T89" s="10"/>
      <c r="U89" s="10"/>
      <c r="V89" s="10"/>
      <c r="W89" s="10"/>
      <c r="X89" s="10"/>
      <c r="Y89" s="10"/>
      <c r="Z89" s="10"/>
      <c r="AA89" s="10"/>
      <c r="AB89" s="10"/>
    </row>
    <row r="90" spans="1:28" s="9" customFormat="1" x14ac:dyDescent="0.25">
      <c r="A90" s="10"/>
      <c r="B90" s="10"/>
      <c r="G90" s="52" t="s">
        <v>149</v>
      </c>
      <c r="H90" s="53"/>
      <c r="I90" s="53"/>
      <c r="J90" s="53"/>
      <c r="P90" s="10"/>
      <c r="Q90" s="10"/>
      <c r="R90" s="10"/>
      <c r="S90" s="10"/>
      <c r="T90" s="10"/>
      <c r="U90" s="10"/>
      <c r="V90" s="10"/>
      <c r="W90" s="10"/>
      <c r="X90" s="10"/>
      <c r="Y90" s="10"/>
      <c r="Z90" s="10"/>
      <c r="AA90" s="10"/>
      <c r="AB90" s="10"/>
    </row>
    <row r="91" spans="1:28" s="9" customFormat="1" x14ac:dyDescent="0.25">
      <c r="A91" s="10"/>
      <c r="B91" s="10"/>
      <c r="G91" s="52" t="s">
        <v>150</v>
      </c>
      <c r="H91" s="53"/>
      <c r="I91" s="53"/>
      <c r="J91" s="53"/>
      <c r="P91" s="10"/>
      <c r="Q91" s="10"/>
      <c r="R91" s="10"/>
      <c r="S91" s="10"/>
      <c r="T91" s="10"/>
      <c r="U91" s="10"/>
      <c r="V91" s="10"/>
      <c r="W91" s="10"/>
      <c r="X91" s="10"/>
      <c r="Y91" s="10"/>
      <c r="Z91" s="10"/>
      <c r="AA91" s="10"/>
      <c r="AB91" s="10"/>
    </row>
    <row r="92" spans="1:28" s="9" customFormat="1" x14ac:dyDescent="0.25">
      <c r="A92" s="10"/>
      <c r="B92" s="10"/>
      <c r="G92" s="52" t="s">
        <v>151</v>
      </c>
      <c r="H92" s="53"/>
      <c r="I92" s="53"/>
      <c r="J92" s="53"/>
      <c r="P92" s="10"/>
      <c r="Q92" s="10"/>
      <c r="R92" s="10"/>
      <c r="S92" s="10"/>
      <c r="T92" s="10"/>
      <c r="U92" s="10"/>
      <c r="V92" s="10"/>
      <c r="W92" s="10"/>
      <c r="X92" s="10"/>
      <c r="Y92" s="10"/>
      <c r="Z92" s="10"/>
      <c r="AA92" s="10"/>
      <c r="AB92" s="10"/>
    </row>
  </sheetData>
  <mergeCells count="72">
    <mergeCell ref="B2:C4"/>
    <mergeCell ref="C5:D8"/>
    <mergeCell ref="E5:L5"/>
    <mergeCell ref="M5:O5"/>
    <mergeCell ref="E6:L6"/>
    <mergeCell ref="M6:O6"/>
    <mergeCell ref="E7:L8"/>
    <mergeCell ref="M7:O7"/>
    <mergeCell ref="M8:O8"/>
    <mergeCell ref="C16:O16"/>
    <mergeCell ref="C9:O9"/>
    <mergeCell ref="C10:O11"/>
    <mergeCell ref="C12:D12"/>
    <mergeCell ref="E12:H12"/>
    <mergeCell ref="I12:J12"/>
    <mergeCell ref="K12:O12"/>
    <mergeCell ref="C13:D13"/>
    <mergeCell ref="E13:O13"/>
    <mergeCell ref="C14:D14"/>
    <mergeCell ref="E14:O14"/>
    <mergeCell ref="C15:O15"/>
    <mergeCell ref="P17:P18"/>
    <mergeCell ref="C18:D19"/>
    <mergeCell ref="E18:F18"/>
    <mergeCell ref="G18:K18"/>
    <mergeCell ref="L18:M19"/>
    <mergeCell ref="N18:O19"/>
    <mergeCell ref="E19:F19"/>
    <mergeCell ref="G19:K19"/>
    <mergeCell ref="C17:D17"/>
    <mergeCell ref="E17:G17"/>
    <mergeCell ref="H17:I17"/>
    <mergeCell ref="J17:K17"/>
    <mergeCell ref="L17:M17"/>
    <mergeCell ref="N17:O17"/>
    <mergeCell ref="C20:D22"/>
    <mergeCell ref="E20:G22"/>
    <mergeCell ref="H20:I22"/>
    <mergeCell ref="J20:K22"/>
    <mergeCell ref="L20:O20"/>
    <mergeCell ref="N23:O24"/>
    <mergeCell ref="C24:D24"/>
    <mergeCell ref="E24:G24"/>
    <mergeCell ref="C26:O26"/>
    <mergeCell ref="C27:I43"/>
    <mergeCell ref="J27:O27"/>
    <mergeCell ref="J43:O43"/>
    <mergeCell ref="C23:D23"/>
    <mergeCell ref="E23:G23"/>
    <mergeCell ref="H23:I24"/>
    <mergeCell ref="J23:K24"/>
    <mergeCell ref="L23:M24"/>
    <mergeCell ref="C54:F54"/>
    <mergeCell ref="G54:J54"/>
    <mergeCell ref="K54:O54"/>
    <mergeCell ref="P27:P28"/>
    <mergeCell ref="J28:O33"/>
    <mergeCell ref="J34:O34"/>
    <mergeCell ref="J35:O40"/>
    <mergeCell ref="J41:O41"/>
    <mergeCell ref="J42:O42"/>
    <mergeCell ref="C45:O45"/>
    <mergeCell ref="C52:O52"/>
    <mergeCell ref="C53:F53"/>
    <mergeCell ref="G53:J53"/>
    <mergeCell ref="K53:O53"/>
    <mergeCell ref="C55:F55"/>
    <mergeCell ref="G55:J55"/>
    <mergeCell ref="K55:O55"/>
    <mergeCell ref="C56:F56"/>
    <mergeCell ref="G56:J56"/>
    <mergeCell ref="K56:O56"/>
  </mergeCells>
  <dataValidations count="5">
    <dataValidation type="list" allowBlank="1" showInputMessage="1" showErrorMessage="1" sqref="E13:O13" xr:uid="{00000000-0002-0000-0600-000000000000}">
      <formula1>$G$70:$G$92</formula1>
    </dataValidation>
    <dataValidation type="list" allowBlank="1" showInputMessage="1" showErrorMessage="1" sqref="E12:H12" xr:uid="{00000000-0002-0000-0600-000001000000}">
      <formula1>$G$66:$G$69</formula1>
    </dataValidation>
    <dataValidation type="list" allowBlank="1" showInputMessage="1" showErrorMessage="1" sqref="J17:K17" xr:uid="{00000000-0002-0000-0600-000002000000}">
      <formula1>$J$66:$J$68</formula1>
    </dataValidation>
    <dataValidation type="list" allowBlank="1" showInputMessage="1" showErrorMessage="1" sqref="J20:K22" xr:uid="{00000000-0002-0000-0600-000003000000}">
      <formula1>$J$71:$J$77</formula1>
    </dataValidation>
    <dataValidation type="list" allowBlank="1" showInputMessage="1" showErrorMessage="1" sqref="E20:G22" xr:uid="{00000000-0002-0000-0600-000004000000}">
      <formula1>$J$69:$J$70</formula1>
    </dataValidation>
  </dataValidations>
  <hyperlinks>
    <hyperlink ref="B2:C4" location="'MATRIZ DE INDICADORES'!A1" display="    REGRESAR" xr:uid="{00000000-0004-0000-0600-000000000000}"/>
  </hyperlinks>
  <pageMargins left="0.7" right="0.7" top="0.75" bottom="0.75" header="0.3" footer="0.3"/>
  <pageSetup paperSize="5" scale="45" fitToHeight="0" orientation="landscape" r:id="rId1"/>
  <rowBreaks count="1" manualBreakCount="1">
    <brk id="50"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393217" r:id="rId4" name="Option Button 1">
              <controlPr defaultSize="0" autoFill="0" autoLine="0" autoPict="0" macro="[0]!PORCENTAJE">
                <anchor moveWithCells="1">
                  <from>
                    <xdr:col>5</xdr:col>
                    <xdr:colOff>30480</xdr:colOff>
                    <xdr:row>16</xdr:row>
                    <xdr:rowOff>144780</xdr:rowOff>
                  </from>
                  <to>
                    <xdr:col>5</xdr:col>
                    <xdr:colOff>906780</xdr:colOff>
                    <xdr:row>16</xdr:row>
                    <xdr:rowOff>335280</xdr:rowOff>
                  </to>
                </anchor>
              </controlPr>
            </control>
          </mc:Choice>
        </mc:AlternateContent>
        <mc:AlternateContent xmlns:mc="http://schemas.openxmlformats.org/markup-compatibility/2006">
          <mc:Choice Requires="x14">
            <control shapeId="393218" r:id="rId5" name="Option Button 2">
              <controlPr defaultSize="0" autoFill="0" autoLine="0" autoPict="0" macro="[0]!RELATIVO">
                <anchor moveWithCells="1">
                  <from>
                    <xdr:col>4</xdr:col>
                    <xdr:colOff>182880</xdr:colOff>
                    <xdr:row>16</xdr:row>
                    <xdr:rowOff>121920</xdr:rowOff>
                  </from>
                  <to>
                    <xdr:col>5</xdr:col>
                    <xdr:colOff>45720</xdr:colOff>
                    <xdr:row>16</xdr:row>
                    <xdr:rowOff>335280</xdr:rowOff>
                  </to>
                </anchor>
              </controlPr>
            </control>
          </mc:Choice>
        </mc:AlternateContent>
        <mc:AlternateContent xmlns:mc="http://schemas.openxmlformats.org/markup-compatibility/2006">
          <mc:Choice Requires="x14">
            <control shapeId="393219" r:id="rId6" name="Option Button 3">
              <controlPr defaultSize="0" autoFill="0" autoLine="0" autoPict="0" macro="[0]!RELATIVO">
                <anchor moveWithCells="1">
                  <from>
                    <xdr:col>5</xdr:col>
                    <xdr:colOff>906780</xdr:colOff>
                    <xdr:row>16</xdr:row>
                    <xdr:rowOff>121920</xdr:rowOff>
                  </from>
                  <to>
                    <xdr:col>7</xdr:col>
                    <xdr:colOff>106680</xdr:colOff>
                    <xdr:row>16</xdr:row>
                    <xdr:rowOff>335280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600-000005000000}">
          <x14:formula1>
            <xm:f>ITEM!$A$1:$A$4</xm:f>
          </x14:formula1>
          <xm:sqref>J23 N23</xm:sqref>
        </x14:dataValidation>
      </x14:dataValidations>
    </ext>
  </extLs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E3D6FF-3D53-4AC0-8357-1FAC33DC889B}">
  <sheetPr codeName="Hoja84">
    <tabColor rgb="FFEDE394"/>
    <pageSetUpPr fitToPage="1"/>
  </sheetPr>
  <dimension ref="A1:AB109"/>
  <sheetViews>
    <sheetView view="pageBreakPreview" zoomScale="70" zoomScaleNormal="85" zoomScaleSheetLayoutView="70" workbookViewId="0">
      <selection activeCell="G62" sqref="G62:O64"/>
    </sheetView>
  </sheetViews>
  <sheetFormatPr baseColWidth="10" defaultColWidth="11.44140625" defaultRowHeight="15" x14ac:dyDescent="0.25"/>
  <cols>
    <col min="1" max="1" width="4" style="10" customWidth="1"/>
    <col min="2" max="2" width="6.6640625" style="10" customWidth="1"/>
    <col min="3" max="3" width="31.6640625" style="9" customWidth="1"/>
    <col min="4" max="4" width="15.109375" style="9" customWidth="1"/>
    <col min="5" max="5" width="12.6640625" style="9" customWidth="1"/>
    <col min="6" max="6" width="15.109375" style="9" customWidth="1"/>
    <col min="7" max="7" width="14" style="9" customWidth="1"/>
    <col min="8" max="8" width="11.44140625" style="9"/>
    <col min="9" max="9" width="12.88671875" style="9" customWidth="1"/>
    <col min="10" max="10" width="15.5546875" style="9" customWidth="1"/>
    <col min="11" max="11" width="14.44140625" style="9" customWidth="1"/>
    <col min="12" max="15" width="15.33203125" style="9" customWidth="1"/>
    <col min="16" max="16" width="9.109375" style="10" customWidth="1"/>
    <col min="17" max="16384" width="11.44140625" style="10"/>
  </cols>
  <sheetData>
    <row r="1" spans="2:16" s="11" customFormat="1" ht="8.25" customHeight="1" x14ac:dyDescent="0.3">
      <c r="C1" s="12"/>
      <c r="D1" s="12"/>
      <c r="E1" s="12"/>
      <c r="F1" s="12"/>
      <c r="G1" s="12"/>
      <c r="H1" s="12"/>
      <c r="I1" s="12"/>
      <c r="J1" s="12"/>
      <c r="K1" s="12"/>
      <c r="L1" s="12"/>
      <c r="M1" s="12"/>
      <c r="N1" s="12"/>
      <c r="O1" s="12"/>
    </row>
    <row r="2" spans="2:16" s="11" customFormat="1" ht="15.75" customHeight="1" x14ac:dyDescent="0.3">
      <c r="B2" s="277" t="s">
        <v>80</v>
      </c>
      <c r="C2" s="277"/>
      <c r="D2" s="5"/>
      <c r="E2" s="5"/>
      <c r="F2" s="5"/>
      <c r="G2" s="5"/>
      <c r="H2" s="5"/>
      <c r="I2" s="5"/>
      <c r="J2" s="5"/>
      <c r="K2" s="5"/>
      <c r="L2" s="5"/>
      <c r="M2" s="5"/>
      <c r="N2" s="5"/>
      <c r="O2" s="5"/>
      <c r="P2" s="8"/>
    </row>
    <row r="3" spans="2:16" s="11" customFormat="1" ht="15.75" customHeight="1" x14ac:dyDescent="0.3">
      <c r="B3" s="277"/>
      <c r="C3" s="277"/>
      <c r="D3" s="5"/>
      <c r="E3" s="5"/>
      <c r="F3" s="5"/>
      <c r="G3" s="5"/>
      <c r="H3" s="5"/>
      <c r="I3" s="5"/>
      <c r="J3" s="5"/>
      <c r="K3" s="5"/>
      <c r="L3" s="5"/>
      <c r="M3" s="5"/>
      <c r="N3" s="5"/>
      <c r="O3" s="5"/>
      <c r="P3" s="8"/>
    </row>
    <row r="4" spans="2:16" s="11" customFormat="1" ht="15" customHeight="1" x14ac:dyDescent="0.3">
      <c r="B4" s="277"/>
      <c r="C4" s="277"/>
      <c r="D4" s="5"/>
      <c r="E4" s="5"/>
      <c r="F4" s="5"/>
      <c r="G4" s="5"/>
      <c r="H4" s="5"/>
      <c r="I4" s="5"/>
      <c r="J4" s="5"/>
      <c r="K4" s="5"/>
      <c r="L4" s="5"/>
      <c r="M4" s="5"/>
      <c r="N4" s="5"/>
      <c r="O4" s="5"/>
      <c r="P4" s="8"/>
    </row>
    <row r="5" spans="2:16" s="11" customFormat="1" ht="15.75" customHeight="1" x14ac:dyDescent="0.3">
      <c r="B5" s="8"/>
      <c r="C5" s="278"/>
      <c r="D5" s="279"/>
      <c r="E5" s="284" t="s">
        <v>0</v>
      </c>
      <c r="F5" s="184"/>
      <c r="G5" s="184"/>
      <c r="H5" s="184"/>
      <c r="I5" s="184"/>
      <c r="J5" s="184"/>
      <c r="K5" s="184"/>
      <c r="L5" s="185"/>
      <c r="M5" s="184" t="s">
        <v>1</v>
      </c>
      <c r="N5" s="184"/>
      <c r="O5" s="185"/>
      <c r="P5" s="8"/>
    </row>
    <row r="6" spans="2:16" s="11" customFormat="1" ht="15.75" customHeight="1" x14ac:dyDescent="0.3">
      <c r="B6" s="131"/>
      <c r="C6" s="280"/>
      <c r="D6" s="281"/>
      <c r="E6" s="284" t="s">
        <v>2</v>
      </c>
      <c r="F6" s="184"/>
      <c r="G6" s="184"/>
      <c r="H6" s="184"/>
      <c r="I6" s="184"/>
      <c r="J6" s="184"/>
      <c r="K6" s="184"/>
      <c r="L6" s="185"/>
      <c r="M6" s="184" t="s">
        <v>269</v>
      </c>
      <c r="N6" s="184"/>
      <c r="O6" s="185"/>
      <c r="P6" s="8"/>
    </row>
    <row r="7" spans="2:16" s="11" customFormat="1" ht="15.75" customHeight="1" x14ac:dyDescent="0.3">
      <c r="B7" s="8"/>
      <c r="C7" s="280"/>
      <c r="D7" s="281"/>
      <c r="E7" s="286" t="s">
        <v>258</v>
      </c>
      <c r="F7" s="287"/>
      <c r="G7" s="287"/>
      <c r="H7" s="287"/>
      <c r="I7" s="287"/>
      <c r="J7" s="287"/>
      <c r="K7" s="287"/>
      <c r="L7" s="288"/>
      <c r="M7" s="184" t="s">
        <v>270</v>
      </c>
      <c r="N7" s="184"/>
      <c r="O7" s="185"/>
      <c r="P7" s="8"/>
    </row>
    <row r="8" spans="2:16" s="11" customFormat="1" ht="15.75" customHeight="1" x14ac:dyDescent="0.3">
      <c r="B8" s="8"/>
      <c r="C8" s="282"/>
      <c r="D8" s="283"/>
      <c r="E8" s="289"/>
      <c r="F8" s="290"/>
      <c r="G8" s="290"/>
      <c r="H8" s="290"/>
      <c r="I8" s="290"/>
      <c r="J8" s="290"/>
      <c r="K8" s="290"/>
      <c r="L8" s="291"/>
      <c r="M8" s="184" t="s">
        <v>274</v>
      </c>
      <c r="N8" s="184"/>
      <c r="O8" s="185"/>
      <c r="P8" s="8"/>
    </row>
    <row r="9" spans="2:16" s="11" customFormat="1" ht="15.75" customHeight="1" x14ac:dyDescent="0.3">
      <c r="B9" s="8"/>
      <c r="C9" s="303"/>
      <c r="D9" s="303"/>
      <c r="E9" s="303"/>
      <c r="F9" s="303"/>
      <c r="G9" s="303"/>
      <c r="H9" s="303"/>
      <c r="I9" s="303"/>
      <c r="J9" s="303"/>
      <c r="K9" s="303"/>
      <c r="L9" s="303"/>
      <c r="M9" s="303"/>
      <c r="N9" s="303"/>
      <c r="O9" s="303"/>
      <c r="P9" s="8"/>
    </row>
    <row r="10" spans="2:16" s="11" customFormat="1" ht="15.75" customHeight="1" x14ac:dyDescent="0.3">
      <c r="B10" s="8"/>
      <c r="C10" s="274" t="s">
        <v>85</v>
      </c>
      <c r="D10" s="274"/>
      <c r="E10" s="274"/>
      <c r="F10" s="274"/>
      <c r="G10" s="274"/>
      <c r="H10" s="274"/>
      <c r="I10" s="274"/>
      <c r="J10" s="274"/>
      <c r="K10" s="274"/>
      <c r="L10" s="274"/>
      <c r="M10" s="274"/>
      <c r="N10" s="274"/>
      <c r="O10" s="274"/>
      <c r="P10" s="8"/>
    </row>
    <row r="11" spans="2:16" s="11" customFormat="1" ht="15" customHeight="1" x14ac:dyDescent="0.3">
      <c r="B11" s="8"/>
      <c r="C11" s="274"/>
      <c r="D11" s="274"/>
      <c r="E11" s="274"/>
      <c r="F11" s="274"/>
      <c r="G11" s="274"/>
      <c r="H11" s="274"/>
      <c r="I11" s="274"/>
      <c r="J11" s="274"/>
      <c r="K11" s="274"/>
      <c r="L11" s="274"/>
      <c r="M11" s="274"/>
      <c r="N11" s="274"/>
      <c r="O11" s="274"/>
      <c r="P11" s="8"/>
    </row>
    <row r="12" spans="2:16" s="11" customFormat="1" ht="50.25" customHeight="1" x14ac:dyDescent="0.3">
      <c r="B12" s="8"/>
      <c r="C12" s="229" t="s">
        <v>86</v>
      </c>
      <c r="D12" s="229"/>
      <c r="E12" s="408" t="s">
        <v>117</v>
      </c>
      <c r="F12" s="408"/>
      <c r="G12" s="408"/>
      <c r="H12" s="408"/>
      <c r="I12" s="229" t="s">
        <v>87</v>
      </c>
      <c r="J12" s="229"/>
      <c r="K12" s="409" t="s">
        <v>218</v>
      </c>
      <c r="L12" s="409"/>
      <c r="M12" s="409"/>
      <c r="N12" s="409"/>
      <c r="O12" s="409"/>
      <c r="P12" s="8"/>
    </row>
    <row r="13" spans="2:16" s="11" customFormat="1" x14ac:dyDescent="0.3">
      <c r="B13" s="8"/>
      <c r="C13" s="269" t="s">
        <v>8</v>
      </c>
      <c r="D13" s="269"/>
      <c r="E13" s="410" t="s">
        <v>24</v>
      </c>
      <c r="F13" s="411"/>
      <c r="G13" s="411"/>
      <c r="H13" s="411"/>
      <c r="I13" s="411"/>
      <c r="J13" s="411"/>
      <c r="K13" s="411"/>
      <c r="L13" s="411"/>
      <c r="M13" s="411"/>
      <c r="N13" s="411"/>
      <c r="O13" s="411"/>
      <c r="P13" s="8"/>
    </row>
    <row r="14" spans="2:16" s="11" customFormat="1" x14ac:dyDescent="0.3">
      <c r="B14" s="8"/>
      <c r="C14" s="269" t="s">
        <v>88</v>
      </c>
      <c r="D14" s="269"/>
      <c r="E14" s="410" t="s">
        <v>219</v>
      </c>
      <c r="F14" s="410"/>
      <c r="G14" s="410"/>
      <c r="H14" s="410"/>
      <c r="I14" s="410"/>
      <c r="J14" s="410"/>
      <c r="K14" s="410"/>
      <c r="L14" s="410"/>
      <c r="M14" s="410"/>
      <c r="N14" s="410"/>
      <c r="O14" s="410"/>
      <c r="P14" s="8"/>
    </row>
    <row r="15" spans="2:16" s="11" customFormat="1" x14ac:dyDescent="0.3">
      <c r="B15" s="8"/>
      <c r="C15" s="318"/>
      <c r="D15" s="319"/>
      <c r="E15" s="319"/>
      <c r="F15" s="319"/>
      <c r="G15" s="319"/>
      <c r="H15" s="319"/>
      <c r="I15" s="319"/>
      <c r="J15" s="319"/>
      <c r="K15" s="319"/>
      <c r="L15" s="319"/>
      <c r="M15" s="319"/>
      <c r="N15" s="319"/>
      <c r="O15" s="320"/>
      <c r="P15" s="8"/>
    </row>
    <row r="16" spans="2:16" s="11" customFormat="1" x14ac:dyDescent="0.3">
      <c r="B16" s="8"/>
      <c r="C16" s="302" t="s">
        <v>89</v>
      </c>
      <c r="D16" s="302"/>
      <c r="E16" s="302"/>
      <c r="F16" s="302"/>
      <c r="G16" s="302"/>
      <c r="H16" s="302"/>
      <c r="I16" s="302"/>
      <c r="J16" s="302"/>
      <c r="K16" s="302"/>
      <c r="L16" s="302"/>
      <c r="M16" s="302"/>
      <c r="N16" s="302"/>
      <c r="O16" s="302"/>
      <c r="P16" s="8"/>
    </row>
    <row r="17" spans="2:16" s="11" customFormat="1" ht="36" customHeight="1" x14ac:dyDescent="0.3">
      <c r="B17" s="8"/>
      <c r="C17" s="269" t="s">
        <v>152</v>
      </c>
      <c r="D17" s="269"/>
      <c r="E17" s="299">
        <v>1</v>
      </c>
      <c r="F17" s="300"/>
      <c r="G17" s="301"/>
      <c r="H17" s="269" t="s">
        <v>14</v>
      </c>
      <c r="I17" s="269"/>
      <c r="J17" s="419" t="s">
        <v>28</v>
      </c>
      <c r="K17" s="420"/>
      <c r="L17" s="269" t="s">
        <v>15</v>
      </c>
      <c r="M17" s="269"/>
      <c r="N17" s="421">
        <v>0.4</v>
      </c>
      <c r="O17" s="421"/>
      <c r="P17" s="307"/>
    </row>
    <row r="18" spans="2:16" s="11" customFormat="1" ht="82.5" customHeight="1" x14ac:dyDescent="0.3">
      <c r="B18" s="8"/>
      <c r="C18" s="269" t="s">
        <v>92</v>
      </c>
      <c r="D18" s="269"/>
      <c r="E18" s="269" t="s">
        <v>153</v>
      </c>
      <c r="F18" s="269"/>
      <c r="G18" s="412" t="s">
        <v>220</v>
      </c>
      <c r="H18" s="413"/>
      <c r="I18" s="413"/>
      <c r="J18" s="413"/>
      <c r="K18" s="414"/>
      <c r="L18" s="261" t="s">
        <v>93</v>
      </c>
      <c r="M18" s="262"/>
      <c r="N18" s="415" t="s">
        <v>161</v>
      </c>
      <c r="O18" s="416"/>
      <c r="P18" s="307"/>
    </row>
    <row r="19" spans="2:16" s="11" customFormat="1" ht="39" customHeight="1" x14ac:dyDescent="0.3">
      <c r="B19" s="8"/>
      <c r="C19" s="269"/>
      <c r="D19" s="269"/>
      <c r="E19" s="269" t="s">
        <v>154</v>
      </c>
      <c r="F19" s="269"/>
      <c r="G19" s="412" t="s">
        <v>221</v>
      </c>
      <c r="H19" s="413"/>
      <c r="I19" s="413"/>
      <c r="J19" s="413"/>
      <c r="K19" s="414"/>
      <c r="L19" s="263"/>
      <c r="M19" s="264"/>
      <c r="N19" s="417"/>
      <c r="O19" s="418"/>
      <c r="P19" s="8"/>
    </row>
    <row r="20" spans="2:16" s="11" customFormat="1" ht="15.75" customHeight="1" x14ac:dyDescent="0.3">
      <c r="B20" s="8"/>
      <c r="C20" s="261" t="s">
        <v>94</v>
      </c>
      <c r="D20" s="262"/>
      <c r="E20" s="422" t="s">
        <v>121</v>
      </c>
      <c r="F20" s="423"/>
      <c r="G20" s="424"/>
      <c r="H20" s="239" t="s">
        <v>95</v>
      </c>
      <c r="I20" s="240"/>
      <c r="J20" s="422" t="s">
        <v>135</v>
      </c>
      <c r="K20" s="424"/>
      <c r="L20" s="236" t="s">
        <v>96</v>
      </c>
      <c r="M20" s="237"/>
      <c r="N20" s="237"/>
      <c r="O20" s="238"/>
      <c r="P20" s="8"/>
    </row>
    <row r="21" spans="2:16" s="11" customFormat="1" ht="15.75" customHeight="1" x14ac:dyDescent="0.3">
      <c r="B21" s="8"/>
      <c r="C21" s="270"/>
      <c r="D21" s="271"/>
      <c r="E21" s="425"/>
      <c r="F21" s="426"/>
      <c r="G21" s="427"/>
      <c r="H21" s="272"/>
      <c r="I21" s="273"/>
      <c r="J21" s="425"/>
      <c r="K21" s="427"/>
      <c r="L21" s="2" t="s">
        <v>97</v>
      </c>
      <c r="M21" s="2" t="s">
        <v>98</v>
      </c>
      <c r="N21" s="2" t="s">
        <v>99</v>
      </c>
      <c r="O21" s="2" t="s">
        <v>100</v>
      </c>
      <c r="P21" s="8"/>
    </row>
    <row r="22" spans="2:16" s="11" customFormat="1" ht="15.75" customHeight="1" x14ac:dyDescent="0.3">
      <c r="B22" s="8"/>
      <c r="C22" s="263"/>
      <c r="D22" s="264"/>
      <c r="E22" s="428"/>
      <c r="F22" s="429"/>
      <c r="G22" s="430"/>
      <c r="H22" s="241"/>
      <c r="I22" s="242"/>
      <c r="J22" s="428"/>
      <c r="K22" s="430"/>
      <c r="L22" s="132" t="s">
        <v>222</v>
      </c>
      <c r="M22" s="133" t="s">
        <v>223</v>
      </c>
      <c r="N22" s="134" t="s">
        <v>224</v>
      </c>
      <c r="O22" s="135" t="s">
        <v>225</v>
      </c>
      <c r="P22" s="8"/>
    </row>
    <row r="23" spans="2:16" s="11" customFormat="1" ht="61.5" customHeight="1" x14ac:dyDescent="0.3">
      <c r="B23" s="8"/>
      <c r="C23" s="269" t="s">
        <v>155</v>
      </c>
      <c r="D23" s="269"/>
      <c r="E23" s="412" t="s">
        <v>226</v>
      </c>
      <c r="F23" s="413"/>
      <c r="G23" s="413"/>
      <c r="H23" s="316" t="s">
        <v>102</v>
      </c>
      <c r="I23" s="240"/>
      <c r="J23" s="431" t="s">
        <v>168</v>
      </c>
      <c r="K23" s="431"/>
      <c r="L23" s="269" t="s">
        <v>104</v>
      </c>
      <c r="M23" s="269"/>
      <c r="N23" s="431" t="s">
        <v>168</v>
      </c>
      <c r="O23" s="431"/>
      <c r="P23" s="8"/>
    </row>
    <row r="24" spans="2:16" s="11" customFormat="1" ht="72" customHeight="1" x14ac:dyDescent="0.3">
      <c r="B24" s="8"/>
      <c r="C24" s="269" t="s">
        <v>156</v>
      </c>
      <c r="D24" s="269"/>
      <c r="E24" s="412" t="s">
        <v>227</v>
      </c>
      <c r="F24" s="413"/>
      <c r="G24" s="413"/>
      <c r="H24" s="317"/>
      <c r="I24" s="242"/>
      <c r="J24" s="431"/>
      <c r="K24" s="431"/>
      <c r="L24" s="269"/>
      <c r="M24" s="269"/>
      <c r="N24" s="431"/>
      <c r="O24" s="431"/>
      <c r="P24" s="8"/>
    </row>
    <row r="25" spans="2:16" s="11" customFormat="1" ht="15.75" customHeight="1" x14ac:dyDescent="0.3">
      <c r="B25" s="8"/>
      <c r="C25" s="7"/>
      <c r="D25" s="7"/>
      <c r="E25" s="30"/>
      <c r="F25" s="30"/>
      <c r="G25" s="7"/>
      <c r="H25" s="7"/>
      <c r="I25" s="7"/>
      <c r="J25" s="30"/>
      <c r="K25" s="30"/>
      <c r="L25" s="7"/>
      <c r="M25" s="7"/>
      <c r="N25" s="30"/>
      <c r="O25" s="30"/>
      <c r="P25" s="8"/>
    </row>
    <row r="26" spans="2:16" s="11" customFormat="1" ht="15" customHeight="1" x14ac:dyDescent="0.3">
      <c r="B26" s="8"/>
      <c r="C26" s="302" t="s">
        <v>106</v>
      </c>
      <c r="D26" s="302"/>
      <c r="E26" s="302"/>
      <c r="F26" s="302"/>
      <c r="G26" s="302"/>
      <c r="H26" s="302"/>
      <c r="I26" s="302"/>
      <c r="J26" s="325"/>
      <c r="K26" s="325"/>
      <c r="L26" s="325"/>
      <c r="M26" s="325"/>
      <c r="N26" s="325"/>
      <c r="O26" s="325"/>
      <c r="P26" s="8"/>
    </row>
    <row r="27" spans="2:16" s="11" customFormat="1" ht="15" customHeight="1" x14ac:dyDescent="0.3">
      <c r="B27" s="8"/>
      <c r="C27" s="319"/>
      <c r="D27" s="319"/>
      <c r="E27" s="319"/>
      <c r="F27" s="319"/>
      <c r="G27" s="319"/>
      <c r="H27" s="319"/>
      <c r="I27" s="320"/>
      <c r="J27" s="326" t="s">
        <v>157</v>
      </c>
      <c r="K27" s="327"/>
      <c r="L27" s="327"/>
      <c r="M27" s="327"/>
      <c r="N27" s="327"/>
      <c r="O27" s="327"/>
      <c r="P27" s="307"/>
    </row>
    <row r="28" spans="2:16" s="11" customFormat="1" ht="21.6" customHeight="1" x14ac:dyDescent="0.3">
      <c r="B28" s="8"/>
      <c r="C28" s="319"/>
      <c r="D28" s="319"/>
      <c r="E28" s="319"/>
      <c r="F28" s="319"/>
      <c r="G28" s="319"/>
      <c r="H28" s="319"/>
      <c r="I28" s="320"/>
      <c r="J28" s="435" t="s">
        <v>295</v>
      </c>
      <c r="K28" s="436"/>
      <c r="L28" s="436"/>
      <c r="M28" s="436"/>
      <c r="N28" s="436"/>
      <c r="O28" s="436"/>
      <c r="P28" s="307"/>
    </row>
    <row r="29" spans="2:16" s="11" customFormat="1" ht="16.8" customHeight="1" x14ac:dyDescent="0.3">
      <c r="B29" s="8"/>
      <c r="C29" s="319"/>
      <c r="D29" s="319"/>
      <c r="E29" s="319"/>
      <c r="F29" s="319"/>
      <c r="G29" s="319"/>
      <c r="H29" s="319"/>
      <c r="I29" s="320"/>
      <c r="J29" s="437"/>
      <c r="K29" s="438"/>
      <c r="L29" s="438"/>
      <c r="M29" s="438"/>
      <c r="N29" s="438"/>
      <c r="O29" s="438"/>
      <c r="P29" s="8"/>
    </row>
    <row r="30" spans="2:16" s="11" customFormat="1" ht="18" customHeight="1" x14ac:dyDescent="0.3">
      <c r="B30" s="8"/>
      <c r="C30" s="319"/>
      <c r="D30" s="319"/>
      <c r="E30" s="319"/>
      <c r="F30" s="319"/>
      <c r="G30" s="319"/>
      <c r="H30" s="319"/>
      <c r="I30" s="320"/>
      <c r="J30" s="437"/>
      <c r="K30" s="438"/>
      <c r="L30" s="438"/>
      <c r="M30" s="438"/>
      <c r="N30" s="438"/>
      <c r="O30" s="438"/>
      <c r="P30" s="8"/>
    </row>
    <row r="31" spans="2:16" s="11" customFormat="1" ht="16.8" customHeight="1" x14ac:dyDescent="0.3">
      <c r="B31" s="8"/>
      <c r="C31" s="319"/>
      <c r="D31" s="319"/>
      <c r="E31" s="319"/>
      <c r="F31" s="319"/>
      <c r="G31" s="319"/>
      <c r="H31" s="319"/>
      <c r="I31" s="320"/>
      <c r="J31" s="437"/>
      <c r="K31" s="438"/>
      <c r="L31" s="438"/>
      <c r="M31" s="438"/>
      <c r="N31" s="438"/>
      <c r="O31" s="438"/>
      <c r="P31" s="8"/>
    </row>
    <row r="32" spans="2:16" s="11" customFormat="1" ht="18.600000000000001" customHeight="1" x14ac:dyDescent="0.3">
      <c r="B32" s="8"/>
      <c r="C32" s="319"/>
      <c r="D32" s="319"/>
      <c r="E32" s="319"/>
      <c r="F32" s="319"/>
      <c r="G32" s="319"/>
      <c r="H32" s="319"/>
      <c r="I32" s="320"/>
      <c r="J32" s="437"/>
      <c r="K32" s="438"/>
      <c r="L32" s="438"/>
      <c r="M32" s="438"/>
      <c r="N32" s="438"/>
      <c r="O32" s="438"/>
      <c r="P32" s="8"/>
    </row>
    <row r="33" spans="2:16" s="11" customFormat="1" ht="15" customHeight="1" x14ac:dyDescent="0.3">
      <c r="B33" s="8"/>
      <c r="C33" s="319"/>
      <c r="D33" s="319"/>
      <c r="E33" s="319"/>
      <c r="F33" s="319"/>
      <c r="G33" s="319"/>
      <c r="H33" s="319"/>
      <c r="I33" s="320"/>
      <c r="J33" s="437"/>
      <c r="K33" s="438"/>
      <c r="L33" s="438"/>
      <c r="M33" s="438"/>
      <c r="N33" s="438"/>
      <c r="O33" s="438"/>
      <c r="P33" s="8"/>
    </row>
    <row r="34" spans="2:16" s="11" customFormat="1" ht="16.8" customHeight="1" x14ac:dyDescent="0.3">
      <c r="B34" s="8"/>
      <c r="C34" s="319"/>
      <c r="D34" s="319"/>
      <c r="E34" s="319"/>
      <c r="F34" s="319"/>
      <c r="G34" s="319"/>
      <c r="H34" s="319"/>
      <c r="I34" s="320"/>
      <c r="J34" s="437"/>
      <c r="K34" s="438"/>
      <c r="L34" s="438"/>
      <c r="M34" s="438"/>
      <c r="N34" s="438"/>
      <c r="O34" s="438"/>
      <c r="P34" s="8"/>
    </row>
    <row r="35" spans="2:16" s="11" customFormat="1" ht="18.600000000000001" customHeight="1" x14ac:dyDescent="0.3">
      <c r="B35" s="8"/>
      <c r="C35" s="319"/>
      <c r="D35" s="319"/>
      <c r="E35" s="319"/>
      <c r="F35" s="319"/>
      <c r="G35" s="319"/>
      <c r="H35" s="319"/>
      <c r="I35" s="320"/>
      <c r="J35" s="437"/>
      <c r="K35" s="438"/>
      <c r="L35" s="438"/>
      <c r="M35" s="438"/>
      <c r="N35" s="438"/>
      <c r="O35" s="438"/>
      <c r="P35" s="8"/>
    </row>
    <row r="36" spans="2:16" s="11" customFormat="1" ht="18" customHeight="1" x14ac:dyDescent="0.3">
      <c r="B36" s="8"/>
      <c r="C36" s="319"/>
      <c r="D36" s="319"/>
      <c r="E36" s="319"/>
      <c r="F36" s="319"/>
      <c r="G36" s="319"/>
      <c r="H36" s="319"/>
      <c r="I36" s="320"/>
      <c r="J36" s="437"/>
      <c r="K36" s="438"/>
      <c r="L36" s="438"/>
      <c r="M36" s="438"/>
      <c r="N36" s="438"/>
      <c r="O36" s="438"/>
      <c r="P36" s="8"/>
    </row>
    <row r="37" spans="2:16" s="11" customFormat="1" ht="16.2" customHeight="1" x14ac:dyDescent="0.3">
      <c r="B37" s="8"/>
      <c r="C37" s="319"/>
      <c r="D37" s="319"/>
      <c r="E37" s="319"/>
      <c r="F37" s="319"/>
      <c r="G37" s="319"/>
      <c r="H37" s="319"/>
      <c r="I37" s="320"/>
      <c r="J37" s="437"/>
      <c r="K37" s="438"/>
      <c r="L37" s="438"/>
      <c r="M37" s="438"/>
      <c r="N37" s="438"/>
      <c r="O37" s="438"/>
      <c r="P37" s="8"/>
    </row>
    <row r="38" spans="2:16" s="11" customFormat="1" ht="19.2" customHeight="1" x14ac:dyDescent="0.3">
      <c r="B38" s="8"/>
      <c r="C38" s="319"/>
      <c r="D38" s="319"/>
      <c r="E38" s="319"/>
      <c r="F38" s="319"/>
      <c r="G38" s="319"/>
      <c r="H38" s="319"/>
      <c r="I38" s="320"/>
      <c r="J38" s="437"/>
      <c r="K38" s="438"/>
      <c r="L38" s="438"/>
      <c r="M38" s="438"/>
      <c r="N38" s="438"/>
      <c r="O38" s="438"/>
      <c r="P38" s="8"/>
    </row>
    <row r="39" spans="2:16" s="11" customFormat="1" ht="18" customHeight="1" x14ac:dyDescent="0.3">
      <c r="B39" s="8"/>
      <c r="C39" s="319"/>
      <c r="D39" s="319"/>
      <c r="E39" s="319"/>
      <c r="F39" s="319"/>
      <c r="G39" s="319"/>
      <c r="H39" s="319"/>
      <c r="I39" s="320"/>
      <c r="J39" s="437"/>
      <c r="K39" s="438"/>
      <c r="L39" s="438"/>
      <c r="M39" s="438"/>
      <c r="N39" s="438"/>
      <c r="O39" s="438"/>
      <c r="P39" s="8"/>
    </row>
    <row r="40" spans="2:16" s="11" customFormat="1" ht="16.5" customHeight="1" x14ac:dyDescent="0.3">
      <c r="B40" s="8"/>
      <c r="C40" s="319"/>
      <c r="D40" s="319"/>
      <c r="E40" s="319"/>
      <c r="F40" s="319"/>
      <c r="G40" s="319"/>
      <c r="H40" s="319"/>
      <c r="I40" s="320"/>
      <c r="J40" s="439"/>
      <c r="K40" s="440"/>
      <c r="L40" s="440"/>
      <c r="M40" s="440"/>
      <c r="N40" s="440"/>
      <c r="O40" s="440"/>
      <c r="P40" s="8"/>
    </row>
    <row r="41" spans="2:16" s="11" customFormat="1" ht="15.75" customHeight="1" x14ac:dyDescent="0.3">
      <c r="B41" s="8"/>
      <c r="C41" s="319"/>
      <c r="D41" s="319"/>
      <c r="E41" s="319"/>
      <c r="F41" s="319"/>
      <c r="G41" s="319"/>
      <c r="H41" s="319"/>
      <c r="I41" s="320"/>
      <c r="J41" s="337" t="s">
        <v>158</v>
      </c>
      <c r="K41" s="338"/>
      <c r="L41" s="338"/>
      <c r="M41" s="338"/>
      <c r="N41" s="338"/>
      <c r="O41" s="338"/>
      <c r="P41" s="8"/>
    </row>
    <row r="42" spans="2:16" s="11" customFormat="1" ht="16.5" customHeight="1" x14ac:dyDescent="0.3">
      <c r="B42" s="8"/>
      <c r="C42" s="319"/>
      <c r="D42" s="319"/>
      <c r="E42" s="319"/>
      <c r="F42" s="319"/>
      <c r="G42" s="319"/>
      <c r="H42" s="319"/>
      <c r="I42" s="320"/>
      <c r="J42" s="435" t="s">
        <v>294</v>
      </c>
      <c r="K42" s="436"/>
      <c r="L42" s="436"/>
      <c r="M42" s="436"/>
      <c r="N42" s="436"/>
      <c r="O42" s="436"/>
      <c r="P42" s="8"/>
    </row>
    <row r="43" spans="2:16" s="11" customFormat="1" ht="19.8" customHeight="1" x14ac:dyDescent="0.3">
      <c r="B43" s="8"/>
      <c r="C43" s="319"/>
      <c r="D43" s="319"/>
      <c r="E43" s="319"/>
      <c r="F43" s="319"/>
      <c r="G43" s="319"/>
      <c r="H43" s="319"/>
      <c r="I43" s="320"/>
      <c r="J43" s="435"/>
      <c r="K43" s="436"/>
      <c r="L43" s="436"/>
      <c r="M43" s="436"/>
      <c r="N43" s="436"/>
      <c r="O43" s="436"/>
      <c r="P43" s="8"/>
    </row>
    <row r="44" spans="2:16" s="11" customFormat="1" ht="22.8" customHeight="1" x14ac:dyDescent="0.3">
      <c r="B44" s="8"/>
      <c r="C44" s="319"/>
      <c r="D44" s="319"/>
      <c r="E44" s="319"/>
      <c r="F44" s="319"/>
      <c r="G44" s="319"/>
      <c r="H44" s="319"/>
      <c r="I44" s="320"/>
      <c r="J44" s="437"/>
      <c r="K44" s="438"/>
      <c r="L44" s="438"/>
      <c r="M44" s="438"/>
      <c r="N44" s="438"/>
      <c r="O44" s="438"/>
      <c r="P44" s="8"/>
    </row>
    <row r="45" spans="2:16" s="11" customFormat="1" ht="25.2" customHeight="1" x14ac:dyDescent="0.3">
      <c r="B45" s="8"/>
      <c r="C45" s="319"/>
      <c r="D45" s="319"/>
      <c r="E45" s="319"/>
      <c r="F45" s="319"/>
      <c r="G45" s="319"/>
      <c r="H45" s="319"/>
      <c r="I45" s="320"/>
      <c r="J45" s="437"/>
      <c r="K45" s="438"/>
      <c r="L45" s="438"/>
      <c r="M45" s="438"/>
      <c r="N45" s="438"/>
      <c r="O45" s="438"/>
      <c r="P45" s="8"/>
    </row>
    <row r="46" spans="2:16" s="11" customFormat="1" ht="21" customHeight="1" x14ac:dyDescent="0.3">
      <c r="B46" s="8"/>
      <c r="C46" s="319"/>
      <c r="D46" s="319"/>
      <c r="E46" s="319"/>
      <c r="F46" s="319"/>
      <c r="G46" s="319"/>
      <c r="H46" s="319"/>
      <c r="I46" s="320"/>
      <c r="J46" s="437"/>
      <c r="K46" s="438"/>
      <c r="L46" s="438"/>
      <c r="M46" s="438"/>
      <c r="N46" s="438"/>
      <c r="O46" s="438"/>
      <c r="P46" s="8"/>
    </row>
    <row r="47" spans="2:16" s="11" customFormat="1" ht="22.2" customHeight="1" x14ac:dyDescent="0.3">
      <c r="B47" s="8"/>
      <c r="C47" s="319"/>
      <c r="D47" s="319"/>
      <c r="E47" s="319"/>
      <c r="F47" s="319"/>
      <c r="G47" s="319"/>
      <c r="H47" s="319"/>
      <c r="I47" s="320"/>
      <c r="J47" s="437"/>
      <c r="K47" s="438"/>
      <c r="L47" s="438"/>
      <c r="M47" s="438"/>
      <c r="N47" s="438"/>
      <c r="O47" s="438"/>
      <c r="P47" s="8"/>
    </row>
    <row r="48" spans="2:16" s="11" customFormat="1" ht="22.2" customHeight="1" x14ac:dyDescent="0.3">
      <c r="B48" s="8"/>
      <c r="C48" s="319"/>
      <c r="D48" s="319"/>
      <c r="E48" s="319"/>
      <c r="F48" s="319"/>
      <c r="G48" s="319"/>
      <c r="H48" s="319"/>
      <c r="I48" s="320"/>
      <c r="J48" s="439"/>
      <c r="K48" s="440"/>
      <c r="L48" s="440"/>
      <c r="M48" s="440"/>
      <c r="N48" s="440"/>
      <c r="O48" s="440"/>
      <c r="P48" s="8"/>
    </row>
    <row r="49" spans="1:28" s="11" customFormat="1" ht="15.6" customHeight="1" x14ac:dyDescent="0.3">
      <c r="B49" s="8"/>
      <c r="C49" s="319"/>
      <c r="D49" s="319"/>
      <c r="E49" s="319"/>
      <c r="F49" s="319"/>
      <c r="G49" s="319"/>
      <c r="H49" s="319"/>
      <c r="I49" s="320"/>
      <c r="J49" s="337" t="s">
        <v>109</v>
      </c>
      <c r="K49" s="338"/>
      <c r="L49" s="338"/>
      <c r="M49" s="338"/>
      <c r="N49" s="338"/>
      <c r="O49" s="338"/>
      <c r="P49" s="8"/>
    </row>
    <row r="50" spans="1:28" s="11" customFormat="1" ht="15.75" customHeight="1" x14ac:dyDescent="0.3">
      <c r="B50" s="8"/>
      <c r="C50" s="319"/>
      <c r="D50" s="319"/>
      <c r="E50" s="319"/>
      <c r="F50" s="319"/>
      <c r="G50" s="319"/>
      <c r="H50" s="319"/>
      <c r="I50" s="320"/>
      <c r="J50" s="441" t="str">
        <f>E14</f>
        <v xml:space="preserve">Dirección de Bienestar Universitario - Equidad y Diversidad </v>
      </c>
      <c r="K50" s="442"/>
      <c r="L50" s="442"/>
      <c r="M50" s="442"/>
      <c r="N50" s="442"/>
      <c r="O50" s="442"/>
      <c r="P50" s="8"/>
    </row>
    <row r="51" spans="1:28" s="11" customFormat="1" ht="16.5" customHeight="1" x14ac:dyDescent="0.3">
      <c r="B51" s="8"/>
      <c r="C51" s="319"/>
      <c r="D51" s="319"/>
      <c r="E51" s="319"/>
      <c r="F51" s="319"/>
      <c r="G51" s="319"/>
      <c r="H51" s="319"/>
      <c r="I51" s="320"/>
      <c r="J51" s="328"/>
      <c r="K51" s="329"/>
      <c r="L51" s="329"/>
      <c r="M51" s="329"/>
      <c r="N51" s="329"/>
      <c r="O51" s="329"/>
      <c r="P51" s="8"/>
    </row>
    <row r="52" spans="1:28" s="11" customFormat="1" ht="16.5" customHeight="1" x14ac:dyDescent="0.3">
      <c r="B52" s="8"/>
      <c r="C52" s="6"/>
      <c r="D52" s="6"/>
      <c r="E52" s="6"/>
      <c r="F52" s="6"/>
      <c r="G52" s="6"/>
      <c r="H52" s="6"/>
      <c r="I52" s="6"/>
      <c r="J52" s="6"/>
      <c r="K52" s="6"/>
      <c r="L52" s="6"/>
      <c r="M52" s="6"/>
      <c r="N52" s="6"/>
      <c r="O52" s="6"/>
      <c r="P52" s="8"/>
    </row>
    <row r="53" spans="1:28" s="14" customFormat="1" ht="15" customHeight="1" x14ac:dyDescent="0.3">
      <c r="B53" s="13"/>
      <c r="C53" s="322" t="s">
        <v>110</v>
      </c>
      <c r="D53" s="323"/>
      <c r="E53" s="323"/>
      <c r="F53" s="323"/>
      <c r="G53" s="323"/>
      <c r="H53" s="323"/>
      <c r="I53" s="323"/>
      <c r="J53" s="323"/>
      <c r="K53" s="323"/>
      <c r="L53" s="323"/>
      <c r="M53" s="323"/>
      <c r="N53" s="323"/>
      <c r="O53" s="324"/>
      <c r="P53" s="13"/>
    </row>
    <row r="54" spans="1:28" s="14" customFormat="1" x14ac:dyDescent="0.3">
      <c r="B54" s="13"/>
      <c r="C54" s="45" t="s">
        <v>6</v>
      </c>
      <c r="D54" s="2" t="str">
        <f ca="1">IF(J23="MENSUAL","ENERO",IF(J23="TRIMESTRAL","MARZO",IF(J23="SEMESTRAL","JUNIO",IF(J23="ANUAL",YEAR(TODAY()),""))))</f>
        <v>JUNIO</v>
      </c>
      <c r="E54" s="2" t="str">
        <f>IF(J23="MENSUAL","FEBRERO",IF(J23="TRIMESTRAL","JUNIO",IF(J23="SEMESTRAL","DICIEMBRE","")))</f>
        <v>DICIEMBRE</v>
      </c>
      <c r="F54" s="2" t="str">
        <f>IF(J23="MENSUAL","MARZO",IF(J23="TRIMESTRAL","SEPTIEMBRE",""))</f>
        <v/>
      </c>
      <c r="G54" s="2" t="str">
        <f>IF(J23="MENSUAL","ABRIL",IF(J23="TRIMESTRAL","DICIEMBRE",""))</f>
        <v/>
      </c>
      <c r="H54" s="2" t="str">
        <f>IF(J23="MENSUAL","MAYO","")</f>
        <v/>
      </c>
      <c r="I54" s="2" t="str">
        <f>IF(J23="MENSUAL","JUNIO","")</f>
        <v/>
      </c>
      <c r="J54" s="2" t="str">
        <f>IF(J23="MENSUAL","JULIO","")</f>
        <v/>
      </c>
      <c r="K54" s="2" t="str">
        <f>IF(J23="MENSUAL","AGOSTO","")</f>
        <v/>
      </c>
      <c r="L54" s="2" t="str">
        <f>IF(J23="MENSUAL","SEPTIEMBRE","")</f>
        <v/>
      </c>
      <c r="M54" s="2" t="str">
        <f>IF(J23="MENSUAL","OCTUBRE","")</f>
        <v/>
      </c>
      <c r="N54" s="2" t="str">
        <f>IF(J23="MENSUAL","NOVIEMBRE","")</f>
        <v/>
      </c>
      <c r="O54" s="2" t="str">
        <f>IF(J23="MENSUAL","DICIEMBRE","")</f>
        <v/>
      </c>
      <c r="P54" s="13"/>
    </row>
    <row r="55" spans="1:28" s="14" customFormat="1" ht="171" customHeight="1" x14ac:dyDescent="0.3">
      <c r="B55" s="13"/>
      <c r="C55" s="46" t="str">
        <f>G18</f>
        <v># de personas de la comunidad universitaria (estudiantes, gestores y administrativos) que participan en las estrategias de  sensibilización para la prevención de cualquier tipo de discriminación, violencia sexual y/o basada en género * 100</v>
      </c>
      <c r="D55" s="123">
        <v>5846</v>
      </c>
      <c r="E55" s="123"/>
      <c r="F55" s="123"/>
      <c r="G55" s="123"/>
      <c r="H55" s="123"/>
      <c r="I55" s="123"/>
      <c r="J55" s="123"/>
      <c r="K55" s="123"/>
      <c r="L55" s="123"/>
      <c r="M55" s="123"/>
      <c r="N55" s="123"/>
      <c r="O55" s="123"/>
      <c r="P55" s="13"/>
    </row>
    <row r="56" spans="1:28" s="14" customFormat="1" ht="84.75" customHeight="1" x14ac:dyDescent="0.3">
      <c r="B56" s="13"/>
      <c r="C56" s="46" t="str">
        <f>G19</f>
        <v>Total de personas de la comunidad Universitaria (estudiantes, gestores y administrativos)</v>
      </c>
      <c r="D56" s="123">
        <v>15108</v>
      </c>
      <c r="E56" s="123"/>
      <c r="F56" s="123"/>
      <c r="G56" s="123"/>
      <c r="H56" s="123"/>
      <c r="I56" s="123"/>
      <c r="J56" s="123"/>
      <c r="K56" s="123"/>
      <c r="L56" s="123"/>
      <c r="M56" s="123"/>
      <c r="N56" s="123"/>
      <c r="O56" s="123"/>
      <c r="P56" s="15"/>
    </row>
    <row r="57" spans="1:28" s="14" customFormat="1" x14ac:dyDescent="0.3">
      <c r="B57" s="13"/>
      <c r="C57" s="3" t="s">
        <v>111</v>
      </c>
      <c r="D57" s="152">
        <f>IFERROR(IF($E$17=1,D55/D56,IF($E$17=2,D55,"")),"")</f>
        <v>0.38694731268202276</v>
      </c>
      <c r="E57" s="152" t="str">
        <f t="shared" ref="E57:O57" si="0">IFERROR(IF($E$17=1,E55/E56,IF($E$17=2,E55,"")),"")</f>
        <v/>
      </c>
      <c r="F57" s="51" t="str">
        <f t="shared" si="0"/>
        <v/>
      </c>
      <c r="G57" s="51" t="str">
        <f t="shared" si="0"/>
        <v/>
      </c>
      <c r="H57" s="51" t="str">
        <f t="shared" si="0"/>
        <v/>
      </c>
      <c r="I57" s="51" t="str">
        <f t="shared" si="0"/>
        <v/>
      </c>
      <c r="J57" s="51" t="str">
        <f t="shared" si="0"/>
        <v/>
      </c>
      <c r="K57" s="51" t="str">
        <f t="shared" si="0"/>
        <v/>
      </c>
      <c r="L57" s="51" t="str">
        <f t="shared" si="0"/>
        <v/>
      </c>
      <c r="M57" s="51" t="str">
        <f t="shared" si="0"/>
        <v/>
      </c>
      <c r="N57" s="51" t="str">
        <f t="shared" si="0"/>
        <v/>
      </c>
      <c r="O57" s="51" t="str">
        <f t="shared" si="0"/>
        <v/>
      </c>
      <c r="P57" s="138">
        <f>+AVERAGE(D57:E57)</f>
        <v>0.38694731268202276</v>
      </c>
    </row>
    <row r="58" spans="1:28" s="14" customFormat="1" x14ac:dyDescent="0.3">
      <c r="B58" s="13"/>
      <c r="C58" s="4" t="s">
        <v>112</v>
      </c>
      <c r="D58" s="51">
        <f>IF(AND(N23="ANUAL",J23="MENSUAL"),N17/12,IF(AND(N23="ANUAL",J23="TRIMESTRAL"),N17/4,IF(AND(N23="ANUAL",J23="SEMESTRAL"),N17/2,IF(AND(N23="ANUAL",J23="ANUAL"),N17,IF(AND(N23="SEMESTRAL",J23="MENSUAL"),N17/6,IF(AND(N23="SEMESTRAL",J23="TRIMESTRAL"),N17/2,IF(AND(N23="SEMESTRAL",J23="SEMESTRAL"),N17,IF(AND(N23="SEMESTRAL",J23="ANUAL"),"REVISAR FRECUENCIAS",IF(AND(N23="TRIMESTRAL",J23="MENSUAL"),N17/3,IF(AND(N23="TRIMESTRAL",J23="TRIMESTRAL"),N17,IF(AND(N23="TRIMESTRAL",J23="SEMESTRAL"),"REVISAR FRECUENCIAS",IF(AND(N23="TRIMESTRAL",J23="ANUAL"),"REVISAR FRECUENCIAS",IF(AND(N23="MENSUAL",J23="MENSUAL"),N17,IF(AND(N23="MENSUAL",J23="TRIMESTRAL"),"REVISAR FRECUENCIAS",IF(AND(N23="MENSUAL",J23="SEMESTRAL"),"REVISAR FRECUENCIAS",IF(AND(N23="MENSUAL",J23="ANUAL"),"REVISAR FRECUENCIAS",""))))))))))))))))</f>
        <v>0.4</v>
      </c>
      <c r="E58" s="51">
        <f>IF(AND(N23="ANUAL",J23="MENSUAL"),N17/12+D58,IF(AND(N23="ANUAL",J23="TRIMESTRAL"),N17/4+D58,IF(AND(N23="ANUAL",J23="SEMESTRAL"),N17/2+D58,IF(AND(N23="SEMESTRAL",J23="MENSUAL"),N17/6+D58,IF(AND(N23="SEMESTRAL",J23="TRIMESTRAL"),N17/2+D58,IF(AND(N23="SEMESTRAL",J23="SEMESTRAL"),N17,IF(AND(N23="TRIMESTRAL",J23="MENSUAL"),N17/3+D58,IF(AND(N23="TRIMESTRAL",J23="TRIMESTRAL"),N17,IF(AND(N23="MENSUAL",J23="MENSUAL"),N17,"")))))))))</f>
        <v>0.4</v>
      </c>
      <c r="F58" s="51" t="str">
        <f>IF(AND(N23="ANUAL",J23="MENSUAL"),N17/12+E58,IF(AND(N23="ANUAL",J23="TRIMESTRAL"),N17/4+E58,IF(AND(N23="SEMESTRAL",J23="MENSUAL"),N17/6+E58,IF(AND(N23="SEMESTRAL",J23="TRIMESTRAL"),N17/2,IF(AND(N23="TRIMESTRAL",J23="MENSUAL"),N17/3+E58,IF(AND(N23="TRIMESTRAL",J23="TRIMESTRAL"),N17,IF(AND(N23="MENSUAL",J23="MENSUAL"),N17,"")))))))</f>
        <v/>
      </c>
      <c r="G58" s="51" t="str">
        <f>IF(AND(N23="ANUAL",J23="MENSUAL"),N17/12+F58,IF(AND(N23="ANUAL",J23="TRIMESTRAL"),N17/4+F58,IF(AND(N23="SEMESTRAL",J23="MENSUAL"),N17/6+F58,IF(AND(N23="SEMESTRAL",J23="TRIMESTRAL"),N17/2+F58,IF(AND(N23="TRIMESTRAL",J23="MENSUAL"),N17/3,IF(AND(N23="TRIMESTRAL",J23="TRIMESTRAL"),N17,IF(AND(N23="MENSUAL",J23="MENSUAL"),N17,"")))))))</f>
        <v/>
      </c>
      <c r="H58" s="51" t="str">
        <f>IF(AND($N$23="ANUAL",$J$23="MENSUAL"),$N$17/12+G58,IF(AND(N23="SEMESTRAL",J23="MENSUAL"),N17/6+G58,IF(AND(N23="TRIMESTRAL",J23="MENSUAL"),N17/3+G58,IF(AND(N23="MENSUAL",J23="MENSUAL"),N17,""))))</f>
        <v/>
      </c>
      <c r="I58" s="51" t="str">
        <f>IF(AND($N$23="ANUAL",$J$23="MENSUAL"),$N$17/12+H58,IF(AND(N23="SEMESTRAL",J23="MENSUAL"),N17/6+H58,IF(AND(N23="TRIMESTRAL",J23="MENSUAL"),N17/3+H58,IF(AND(N23="MENSUAL",J23="MENSUAL"),N17,""))))</f>
        <v/>
      </c>
      <c r="J58" s="51" t="str">
        <f>IF(AND($N$23="ANUAL",$J$23="MENSUAL"),$N$17/12+I58,IF(AND(N23="SEMESTRAL",J23="MENSUAL"),N17/6,IF(AND(N23="TRIMESTRAL",J23="MENSUAL"),N17/3,IF(AND(N23="MENSUAL",J23="MENSUAL"),N17,""))))</f>
        <v/>
      </c>
      <c r="K58" s="51" t="str">
        <f>IF(AND($N$23="ANUAL",$J$23="MENSUAL"),$N$17/12+J58,IF(AND(N23="SEMESTRAL",J23="MENSUAL"),N17/6+J58,IF(AND(N23="TRIMESTRAL",J23="MENSUAL"),N17/3+J58,IF(AND(N23="MENSUAL",J23="MENSUAL"),N17,""))))</f>
        <v/>
      </c>
      <c r="L58" s="51" t="str">
        <f>IF(AND($N$23="ANUAL",$J$23="MENSUAL"),$N$17/12+K58,IF(AND(N23="SEMESTRAL",J23="MENSUAL"),N17/6+K58,IF(AND(N23="TRIMESTRAL",J23="MENSUAL"),N17/3+K58,IF(AND(N23="MENSUAL",J23="MENSUAL"),N17,""))))</f>
        <v/>
      </c>
      <c r="M58" s="51" t="str">
        <f>IF(AND($N$23="ANUAL",$J$23="MENSUAL"),$N$17/12+L58,IF(AND(N23="SEMESTRAL",J23="MENSUAL"),N17/6+L58,IF(AND(N23="TRIMESTRAL",J23="MENSUAL"),N17/3,IF(AND(N23="MENSUAL",J23="MENSUAL"),N17,""))))</f>
        <v/>
      </c>
      <c r="N58" s="51" t="str">
        <f>IF(AND($N$23="ANUAL",$J$23="MENSUAL"),$N$17/12+M58,IF(AND(N23="SEMESTRAL",J23="MENSUAL"),N17/6+M58,IF(AND(N23="TRIMESTRAL",J23="MENSUAL"),N17/3+M58,IF(AND(N23="MENSUAL",J23="MENSUAL"),N17,""))))</f>
        <v/>
      </c>
      <c r="O58" s="51" t="str">
        <f>IF(AND($N$23="ANUAL",$J$23="MENSUAL"),$N$17/12+N58,IF(AND(N23="SEMESTRAL",J23="MENSUAL"),N17/6+N58,IF(AND(N23="TRIMESTRAL",J23="MENSUAL"),N17/3+N58,IF(AND(N23="MENSUAL",J23="MENSUAL"),N17,""))))</f>
        <v/>
      </c>
      <c r="P58" s="13"/>
    </row>
    <row r="59" spans="1:28" s="14" customFormat="1" x14ac:dyDescent="0.3">
      <c r="B59" s="13"/>
      <c r="C59" s="6"/>
      <c r="D59" s="6"/>
      <c r="E59" s="6"/>
      <c r="F59" s="6"/>
      <c r="G59" s="6"/>
      <c r="H59" s="6"/>
      <c r="I59" s="6"/>
      <c r="J59" s="6"/>
      <c r="K59" s="6"/>
      <c r="L59" s="6"/>
      <c r="M59" s="6"/>
      <c r="N59" s="6"/>
      <c r="O59" s="6"/>
      <c r="P59" s="13"/>
    </row>
    <row r="60" spans="1:28" s="16" customFormat="1" x14ac:dyDescent="0.25">
      <c r="A60" s="18"/>
      <c r="B60" s="1"/>
      <c r="C60" s="223" t="s">
        <v>95</v>
      </c>
      <c r="D60" s="223"/>
      <c r="E60" s="223"/>
      <c r="F60" s="223"/>
      <c r="G60" s="223"/>
      <c r="H60" s="223"/>
      <c r="I60" s="223"/>
      <c r="J60" s="223"/>
      <c r="K60" s="223"/>
      <c r="L60" s="223"/>
      <c r="M60" s="223"/>
      <c r="N60" s="223"/>
      <c r="O60" s="223"/>
      <c r="P60" s="1"/>
      <c r="Q60" s="18"/>
      <c r="R60" s="18"/>
      <c r="S60" s="18"/>
      <c r="T60" s="18"/>
      <c r="U60" s="18"/>
      <c r="V60" s="18"/>
      <c r="W60" s="18"/>
      <c r="X60" s="18"/>
      <c r="Y60" s="18"/>
      <c r="Z60" s="18"/>
      <c r="AA60" s="18"/>
      <c r="AB60" s="18"/>
    </row>
    <row r="61" spans="1:28" s="16" customFormat="1" x14ac:dyDescent="0.25">
      <c r="A61" s="18"/>
      <c r="B61" s="1"/>
      <c r="C61" s="224" t="s">
        <v>113</v>
      </c>
      <c r="D61" s="224"/>
      <c r="E61" s="224"/>
      <c r="F61" s="224"/>
      <c r="G61" s="224" t="s">
        <v>114</v>
      </c>
      <c r="H61" s="224"/>
      <c r="I61" s="224"/>
      <c r="J61" s="224"/>
      <c r="K61" s="224" t="s">
        <v>115</v>
      </c>
      <c r="L61" s="224"/>
      <c r="M61" s="224"/>
      <c r="N61" s="224"/>
      <c r="O61" s="224"/>
      <c r="P61" s="1"/>
      <c r="Q61" s="18"/>
      <c r="R61" s="18"/>
      <c r="S61" s="18"/>
      <c r="T61" s="18"/>
      <c r="U61" s="18"/>
      <c r="V61" s="18"/>
      <c r="W61" s="18"/>
      <c r="X61" s="18"/>
      <c r="Y61" s="18"/>
      <c r="Z61" s="18"/>
      <c r="AA61" s="18"/>
      <c r="AB61" s="18"/>
    </row>
    <row r="62" spans="1:28" s="16" customFormat="1" ht="110.4" customHeight="1" x14ac:dyDescent="0.25">
      <c r="A62" s="18"/>
      <c r="B62" s="1"/>
      <c r="C62" s="432" t="s">
        <v>228</v>
      </c>
      <c r="D62" s="432"/>
      <c r="E62" s="432"/>
      <c r="F62" s="432"/>
      <c r="G62" s="433">
        <v>5517</v>
      </c>
      <c r="H62" s="433"/>
      <c r="I62" s="433"/>
      <c r="J62" s="433"/>
      <c r="K62" s="434" t="s">
        <v>296</v>
      </c>
      <c r="L62" s="377"/>
      <c r="M62" s="377"/>
      <c r="N62" s="377"/>
      <c r="O62" s="377"/>
      <c r="P62" s="1"/>
      <c r="Q62" s="18"/>
      <c r="R62" s="18"/>
      <c r="S62" s="18"/>
      <c r="T62" s="18"/>
      <c r="U62" s="18"/>
      <c r="V62" s="18"/>
      <c r="W62" s="18"/>
      <c r="X62" s="18"/>
      <c r="Y62" s="18"/>
      <c r="Z62" s="18"/>
      <c r="AA62" s="18"/>
      <c r="AB62" s="18"/>
    </row>
    <row r="63" spans="1:28" s="16" customFormat="1" ht="122.4" customHeight="1" x14ac:dyDescent="0.25">
      <c r="A63" s="18"/>
      <c r="B63" s="1"/>
      <c r="C63" s="432" t="s">
        <v>229</v>
      </c>
      <c r="D63" s="432"/>
      <c r="E63" s="432"/>
      <c r="F63" s="432"/>
      <c r="G63" s="433">
        <v>249</v>
      </c>
      <c r="H63" s="433"/>
      <c r="I63" s="433"/>
      <c r="J63" s="433"/>
      <c r="K63" s="377" t="s">
        <v>297</v>
      </c>
      <c r="L63" s="377"/>
      <c r="M63" s="377"/>
      <c r="N63" s="377"/>
      <c r="O63" s="377"/>
      <c r="P63" s="1"/>
      <c r="Q63" s="18"/>
      <c r="R63" s="18"/>
      <c r="S63" s="18"/>
      <c r="T63" s="18"/>
      <c r="U63" s="18"/>
      <c r="V63" s="18"/>
      <c r="W63" s="18"/>
      <c r="X63" s="18"/>
      <c r="Y63" s="18"/>
      <c r="Z63" s="18"/>
      <c r="AA63" s="18"/>
      <c r="AB63" s="18"/>
    </row>
    <row r="64" spans="1:28" s="16" customFormat="1" ht="106.8" customHeight="1" x14ac:dyDescent="0.25">
      <c r="A64" s="18"/>
      <c r="B64" s="1"/>
      <c r="C64" s="432" t="s">
        <v>174</v>
      </c>
      <c r="D64" s="432"/>
      <c r="E64" s="432"/>
      <c r="F64" s="432"/>
      <c r="G64" s="433">
        <v>80</v>
      </c>
      <c r="H64" s="433"/>
      <c r="I64" s="433"/>
      <c r="J64" s="433"/>
      <c r="K64" s="377" t="s">
        <v>298</v>
      </c>
      <c r="L64" s="377"/>
      <c r="M64" s="377"/>
      <c r="N64" s="377"/>
      <c r="O64" s="377"/>
      <c r="P64" s="1"/>
      <c r="Q64" s="18"/>
      <c r="R64" s="18"/>
      <c r="S64" s="18"/>
      <c r="T64" s="18"/>
      <c r="U64" s="18"/>
      <c r="V64" s="18"/>
      <c r="W64" s="18"/>
      <c r="X64" s="18"/>
      <c r="Y64" s="18"/>
      <c r="Z64" s="18"/>
      <c r="AA64" s="18"/>
      <c r="AB64" s="18"/>
    </row>
    <row r="65" spans="1:28" s="16" customFormat="1" ht="45.6" customHeight="1" x14ac:dyDescent="0.25">
      <c r="A65" s="18"/>
      <c r="B65" s="1"/>
      <c r="C65" s="432" t="s">
        <v>228</v>
      </c>
      <c r="D65" s="432"/>
      <c r="E65" s="432"/>
      <c r="F65" s="432"/>
      <c r="G65" s="433"/>
      <c r="H65" s="433"/>
      <c r="I65" s="433"/>
      <c r="J65" s="433"/>
      <c r="K65" s="434" t="s">
        <v>278</v>
      </c>
      <c r="L65" s="377"/>
      <c r="M65" s="377"/>
      <c r="N65" s="377"/>
      <c r="O65" s="377"/>
      <c r="P65" s="1"/>
      <c r="Q65" s="18"/>
      <c r="R65" s="18"/>
      <c r="S65" s="18"/>
      <c r="T65" s="18"/>
      <c r="U65" s="18"/>
      <c r="V65" s="18"/>
      <c r="W65" s="18"/>
      <c r="X65" s="18"/>
      <c r="Y65" s="18"/>
      <c r="Z65" s="18"/>
      <c r="AA65" s="18"/>
      <c r="AB65" s="18"/>
    </row>
    <row r="66" spans="1:28" s="16" customFormat="1" ht="45" customHeight="1" x14ac:dyDescent="0.25">
      <c r="A66" s="18"/>
      <c r="B66" s="1"/>
      <c r="C66" s="432" t="s">
        <v>229</v>
      </c>
      <c r="D66" s="432"/>
      <c r="E66" s="432"/>
      <c r="F66" s="432"/>
      <c r="G66" s="433"/>
      <c r="H66" s="433"/>
      <c r="I66" s="433"/>
      <c r="J66" s="433"/>
      <c r="K66" s="434" t="s">
        <v>278</v>
      </c>
      <c r="L66" s="377"/>
      <c r="M66" s="377"/>
      <c r="N66" s="377"/>
      <c r="O66" s="377"/>
      <c r="P66" s="1"/>
      <c r="Q66" s="18"/>
      <c r="R66" s="18"/>
      <c r="S66" s="18"/>
      <c r="T66" s="18"/>
      <c r="U66" s="18"/>
      <c r="V66" s="18"/>
      <c r="W66" s="18"/>
      <c r="X66" s="18"/>
      <c r="Y66" s="18"/>
      <c r="Z66" s="18"/>
      <c r="AA66" s="18"/>
      <c r="AB66" s="18"/>
    </row>
    <row r="67" spans="1:28" s="16" customFormat="1" ht="40.200000000000003" customHeight="1" x14ac:dyDescent="0.25">
      <c r="A67" s="18"/>
      <c r="B67" s="1"/>
      <c r="C67" s="432" t="s">
        <v>174</v>
      </c>
      <c r="D67" s="432"/>
      <c r="E67" s="432"/>
      <c r="F67" s="432"/>
      <c r="G67" s="433"/>
      <c r="H67" s="433"/>
      <c r="I67" s="433"/>
      <c r="J67" s="433"/>
      <c r="K67" s="377" t="s">
        <v>271</v>
      </c>
      <c r="L67" s="377"/>
      <c r="M67" s="377"/>
      <c r="N67" s="377"/>
      <c r="O67" s="377"/>
      <c r="P67" s="1"/>
      <c r="Q67" s="18"/>
      <c r="R67" s="18"/>
      <c r="S67" s="18"/>
      <c r="T67" s="18"/>
      <c r="U67" s="18"/>
      <c r="V67" s="18"/>
      <c r="W67" s="18"/>
      <c r="X67" s="18"/>
      <c r="Y67" s="18"/>
      <c r="Z67" s="18"/>
      <c r="AA67" s="18"/>
      <c r="AB67" s="18"/>
    </row>
    <row r="68" spans="1:28" s="16" customFormat="1" x14ac:dyDescent="0.25">
      <c r="A68" s="18"/>
      <c r="B68" s="1"/>
      <c r="C68" s="432"/>
      <c r="D68" s="432"/>
      <c r="E68" s="432"/>
      <c r="F68" s="432"/>
      <c r="G68" s="432"/>
      <c r="H68" s="432"/>
      <c r="I68" s="432"/>
      <c r="J68" s="432"/>
      <c r="K68" s="432"/>
      <c r="L68" s="432"/>
      <c r="M68" s="432"/>
      <c r="N68" s="432"/>
      <c r="O68" s="432"/>
      <c r="P68" s="1"/>
      <c r="Q68" s="18"/>
      <c r="R68" s="18"/>
      <c r="S68" s="18"/>
      <c r="T68" s="18"/>
      <c r="U68" s="18"/>
      <c r="V68" s="18"/>
      <c r="W68" s="18"/>
      <c r="X68" s="18"/>
      <c r="Y68" s="18"/>
      <c r="Z68" s="18"/>
      <c r="AA68" s="18"/>
      <c r="AB68" s="18"/>
    </row>
    <row r="69" spans="1:28" s="16" customFormat="1" x14ac:dyDescent="0.25">
      <c r="A69" s="18"/>
      <c r="B69" s="1"/>
      <c r="C69" s="432"/>
      <c r="D69" s="432"/>
      <c r="E69" s="432"/>
      <c r="F69" s="432"/>
      <c r="G69" s="432"/>
      <c r="H69" s="432"/>
      <c r="I69" s="432"/>
      <c r="J69" s="432"/>
      <c r="K69" s="432"/>
      <c r="L69" s="432"/>
      <c r="M69" s="432"/>
      <c r="N69" s="432"/>
      <c r="O69" s="432"/>
      <c r="P69" s="1"/>
      <c r="Q69" s="18"/>
      <c r="R69" s="18"/>
      <c r="S69" s="18"/>
      <c r="T69" s="18"/>
      <c r="U69" s="18"/>
      <c r="V69" s="18"/>
      <c r="W69" s="18"/>
      <c r="X69" s="18"/>
      <c r="Y69" s="18"/>
      <c r="Z69" s="18"/>
      <c r="AA69" s="18"/>
      <c r="AB69" s="18"/>
    </row>
    <row r="70" spans="1:28" s="16" customFormat="1" x14ac:dyDescent="0.25">
      <c r="A70" s="18"/>
      <c r="B70" s="1"/>
      <c r="C70" s="432"/>
      <c r="D70" s="432"/>
      <c r="E70" s="432"/>
      <c r="F70" s="432"/>
      <c r="G70" s="432"/>
      <c r="H70" s="432"/>
      <c r="I70" s="432"/>
      <c r="J70" s="432"/>
      <c r="K70" s="432"/>
      <c r="L70" s="432"/>
      <c r="M70" s="432"/>
      <c r="N70" s="432"/>
      <c r="O70" s="432"/>
      <c r="P70" s="1"/>
      <c r="Q70" s="18"/>
      <c r="R70" s="18"/>
      <c r="S70" s="18"/>
      <c r="T70" s="18"/>
      <c r="U70" s="18"/>
      <c r="V70" s="18"/>
      <c r="W70" s="18"/>
      <c r="X70" s="18"/>
      <c r="Y70" s="18"/>
      <c r="Z70" s="18"/>
      <c r="AA70" s="18"/>
      <c r="AB70" s="18"/>
    </row>
    <row r="71" spans="1:28" s="16" customFormat="1" x14ac:dyDescent="0.25">
      <c r="A71" s="18"/>
      <c r="B71" s="1"/>
      <c r="C71" s="216"/>
      <c r="D71" s="216"/>
      <c r="E71" s="216"/>
      <c r="F71" s="216"/>
      <c r="G71" s="216"/>
      <c r="H71" s="216"/>
      <c r="I71" s="216"/>
      <c r="J71" s="216"/>
      <c r="K71" s="216"/>
      <c r="L71" s="216"/>
      <c r="M71" s="216"/>
      <c r="N71" s="216"/>
      <c r="O71" s="216"/>
      <c r="P71" s="1"/>
      <c r="Q71" s="18"/>
      <c r="R71" s="18"/>
      <c r="S71" s="18"/>
      <c r="T71" s="18"/>
      <c r="U71" s="18"/>
      <c r="V71" s="18"/>
      <c r="W71" s="18"/>
      <c r="X71" s="18"/>
      <c r="Y71" s="18"/>
      <c r="Z71" s="18"/>
      <c r="AA71" s="18"/>
      <c r="AB71" s="18"/>
    </row>
    <row r="72" spans="1:28" s="16" customFormat="1" x14ac:dyDescent="0.25">
      <c r="A72" s="18"/>
      <c r="B72" s="1"/>
      <c r="C72" s="43"/>
      <c r="D72" s="44"/>
      <c r="E72" s="44"/>
      <c r="F72" s="44"/>
      <c r="G72" s="44"/>
      <c r="H72" s="44"/>
      <c r="I72" s="44"/>
      <c r="J72" s="44"/>
      <c r="K72" s="44"/>
      <c r="L72" s="44"/>
      <c r="M72" s="44"/>
      <c r="N72" s="44"/>
      <c r="O72" s="44"/>
      <c r="P72" s="1"/>
      <c r="Q72" s="18"/>
      <c r="R72" s="18"/>
      <c r="S72" s="18"/>
      <c r="T72" s="18"/>
      <c r="U72" s="18"/>
      <c r="V72" s="18"/>
      <c r="W72" s="18"/>
      <c r="X72" s="18"/>
      <c r="Y72" s="18"/>
      <c r="Z72" s="18"/>
      <c r="AA72" s="18"/>
      <c r="AB72" s="18"/>
    </row>
    <row r="73" spans="1:28" s="16" customFormat="1" ht="56.25" customHeight="1" x14ac:dyDescent="0.25">
      <c r="A73" s="18"/>
      <c r="B73" s="1"/>
      <c r="C73" s="182" t="s">
        <v>78</v>
      </c>
      <c r="D73" s="182"/>
      <c r="E73" s="182"/>
      <c r="F73" s="182"/>
      <c r="G73" s="182"/>
      <c r="H73" s="182"/>
      <c r="I73" s="182"/>
      <c r="J73" s="182"/>
      <c r="K73" s="182"/>
      <c r="L73" s="182"/>
      <c r="M73" s="182"/>
      <c r="N73" s="182"/>
      <c r="O73" s="182"/>
      <c r="P73" s="1"/>
      <c r="Q73" s="18"/>
      <c r="R73" s="18"/>
      <c r="S73" s="18"/>
      <c r="T73" s="18"/>
      <c r="U73" s="18"/>
      <c r="V73" s="18"/>
      <c r="W73" s="18"/>
      <c r="X73" s="18"/>
      <c r="Y73" s="18"/>
      <c r="Z73" s="18"/>
      <c r="AA73" s="18"/>
      <c r="AB73" s="18"/>
    </row>
    <row r="74" spans="1:28" s="16" customFormat="1" ht="44.25" customHeight="1" x14ac:dyDescent="0.25">
      <c r="A74" s="18"/>
      <c r="B74" s="1"/>
      <c r="C74" s="183" t="s">
        <v>79</v>
      </c>
      <c r="D74" s="183"/>
      <c r="E74" s="183"/>
      <c r="F74" s="183"/>
      <c r="G74" s="183"/>
      <c r="H74" s="183"/>
      <c r="I74" s="183"/>
      <c r="J74" s="183"/>
      <c r="K74" s="183"/>
      <c r="L74" s="183"/>
      <c r="M74" s="183"/>
      <c r="N74" s="183"/>
      <c r="O74" s="183"/>
      <c r="P74" s="1"/>
      <c r="Q74" s="18"/>
      <c r="R74" s="18"/>
      <c r="S74" s="18"/>
      <c r="T74" s="18"/>
      <c r="U74" s="18"/>
      <c r="V74" s="18"/>
      <c r="W74" s="18"/>
      <c r="X74" s="18"/>
      <c r="Y74" s="18"/>
      <c r="Z74" s="18"/>
      <c r="AA74" s="18"/>
      <c r="AB74" s="18"/>
    </row>
    <row r="77" spans="1:28" s="50" customFormat="1" x14ac:dyDescent="0.25">
      <c r="C77" s="49"/>
      <c r="D77" s="49"/>
      <c r="E77" s="49"/>
      <c r="F77" s="49"/>
      <c r="G77" s="49"/>
      <c r="H77" s="49"/>
      <c r="I77" s="49"/>
      <c r="J77" s="49"/>
      <c r="K77" s="49"/>
      <c r="L77" s="49"/>
      <c r="M77" s="49"/>
      <c r="N77" s="49"/>
      <c r="O77" s="49"/>
    </row>
    <row r="78" spans="1:28" s="50" customFormat="1" x14ac:dyDescent="0.25">
      <c r="C78" s="49"/>
      <c r="D78" s="49"/>
      <c r="E78" s="49"/>
      <c r="F78" s="49"/>
      <c r="G78" s="49"/>
      <c r="H78" s="49"/>
      <c r="I78" s="49"/>
      <c r="J78" s="49"/>
      <c r="K78" s="49"/>
      <c r="L78" s="49"/>
      <c r="M78" s="49"/>
      <c r="N78" s="49"/>
      <c r="O78" s="49"/>
    </row>
    <row r="79" spans="1:28" s="50" customFormat="1" x14ac:dyDescent="0.25">
      <c r="C79" s="49"/>
      <c r="D79" s="49"/>
      <c r="E79" s="49"/>
      <c r="F79" s="49"/>
      <c r="G79" s="49"/>
      <c r="H79" s="49"/>
      <c r="I79" s="49"/>
      <c r="J79" s="49"/>
      <c r="K79" s="49"/>
      <c r="L79" s="49"/>
      <c r="M79" s="49"/>
      <c r="N79" s="49"/>
      <c r="O79" s="49"/>
    </row>
    <row r="80" spans="1:28" s="50" customFormat="1" x14ac:dyDescent="0.25">
      <c r="C80" s="49"/>
      <c r="D80" s="49"/>
      <c r="E80" s="49"/>
      <c r="F80" s="49"/>
      <c r="G80" s="49"/>
      <c r="H80" s="49"/>
      <c r="I80" s="49"/>
      <c r="J80" s="49"/>
      <c r="K80" s="49"/>
      <c r="L80" s="49"/>
      <c r="M80" s="49"/>
      <c r="N80" s="49"/>
      <c r="O80" s="49"/>
    </row>
    <row r="81" spans="3:15" s="50" customFormat="1" x14ac:dyDescent="0.25">
      <c r="C81" s="49"/>
      <c r="D81" s="49"/>
      <c r="E81" s="49"/>
      <c r="F81" s="49"/>
      <c r="G81" s="49"/>
      <c r="H81" s="49"/>
      <c r="I81" s="49"/>
      <c r="J81" s="49"/>
      <c r="K81" s="49"/>
      <c r="L81" s="49"/>
      <c r="M81" s="49"/>
      <c r="N81" s="49"/>
      <c r="O81" s="49"/>
    </row>
    <row r="82" spans="3:15" s="50" customFormat="1" x14ac:dyDescent="0.25">
      <c r="C82" s="49"/>
      <c r="D82" s="49"/>
      <c r="E82" s="49"/>
      <c r="F82" s="49"/>
      <c r="G82" s="49"/>
      <c r="H82" s="49"/>
      <c r="I82" s="49"/>
      <c r="J82" s="49"/>
      <c r="K82" s="49"/>
      <c r="L82" s="49"/>
      <c r="M82" s="49"/>
      <c r="N82" s="49"/>
      <c r="O82" s="49"/>
    </row>
    <row r="83" spans="3:15" s="50" customFormat="1" x14ac:dyDescent="0.25">
      <c r="C83" s="49"/>
      <c r="D83" s="150" t="s">
        <v>116</v>
      </c>
      <c r="E83" s="49"/>
      <c r="F83" s="49"/>
      <c r="H83" s="53"/>
      <c r="I83" s="53"/>
      <c r="J83" s="150" t="s">
        <v>28</v>
      </c>
      <c r="K83" s="49"/>
      <c r="L83" s="49"/>
      <c r="M83" s="49"/>
      <c r="N83" s="49"/>
      <c r="O83" s="49"/>
    </row>
    <row r="84" spans="3:15" s="50" customFormat="1" x14ac:dyDescent="0.25">
      <c r="C84" s="49"/>
      <c r="D84" s="150" t="s">
        <v>117</v>
      </c>
      <c r="E84" s="49"/>
      <c r="F84" s="49"/>
      <c r="H84" s="53"/>
      <c r="I84" s="53"/>
      <c r="J84" s="150" t="s">
        <v>118</v>
      </c>
      <c r="K84" s="49"/>
      <c r="L84" s="49"/>
      <c r="M84" s="49"/>
      <c r="N84" s="49"/>
      <c r="O84" s="49"/>
    </row>
    <row r="85" spans="3:15" s="50" customFormat="1" x14ac:dyDescent="0.25">
      <c r="C85" s="49"/>
      <c r="D85" s="150" t="s">
        <v>119</v>
      </c>
      <c r="E85" s="49"/>
      <c r="F85" s="49"/>
      <c r="H85" s="53"/>
      <c r="I85" s="53"/>
      <c r="J85" s="150" t="s">
        <v>65</v>
      </c>
      <c r="K85" s="49"/>
      <c r="L85" s="49"/>
      <c r="M85" s="49"/>
      <c r="N85" s="49"/>
      <c r="O85" s="49"/>
    </row>
    <row r="86" spans="3:15" s="50" customFormat="1" x14ac:dyDescent="0.25">
      <c r="C86" s="49"/>
      <c r="D86" s="150" t="s">
        <v>120</v>
      </c>
      <c r="E86" s="49"/>
      <c r="F86" s="49"/>
      <c r="H86" s="53"/>
      <c r="I86" s="53"/>
      <c r="J86" s="150" t="s">
        <v>121</v>
      </c>
      <c r="K86" s="49"/>
      <c r="L86" s="49"/>
      <c r="M86" s="49"/>
      <c r="N86" s="49"/>
      <c r="O86" s="49"/>
    </row>
    <row r="87" spans="3:15" s="50" customFormat="1" x14ac:dyDescent="0.25">
      <c r="C87" s="49"/>
      <c r="D87" s="150" t="s">
        <v>122</v>
      </c>
      <c r="E87" s="49"/>
      <c r="F87" s="49"/>
      <c r="H87" s="53"/>
      <c r="I87" s="53"/>
      <c r="J87" s="150" t="s">
        <v>123</v>
      </c>
      <c r="K87" s="49"/>
      <c r="L87" s="49"/>
      <c r="M87" s="49"/>
      <c r="N87" s="49"/>
      <c r="O87" s="49"/>
    </row>
    <row r="88" spans="3:15" s="50" customFormat="1" x14ac:dyDescent="0.25">
      <c r="C88" s="49"/>
      <c r="D88" s="150" t="s">
        <v>124</v>
      </c>
      <c r="E88" s="49"/>
      <c r="F88" s="49"/>
      <c r="H88" s="53"/>
      <c r="I88" s="53"/>
      <c r="J88" s="150" t="s">
        <v>125</v>
      </c>
      <c r="K88" s="49"/>
      <c r="L88" s="49"/>
      <c r="M88" s="49"/>
      <c r="N88" s="49"/>
      <c r="O88" s="49"/>
    </row>
    <row r="89" spans="3:15" s="50" customFormat="1" x14ac:dyDescent="0.25">
      <c r="C89" s="49"/>
      <c r="D89" s="150" t="s">
        <v>126</v>
      </c>
      <c r="E89" s="49"/>
      <c r="F89" s="49"/>
      <c r="H89" s="53"/>
      <c r="I89" s="53"/>
      <c r="J89" s="150" t="s">
        <v>127</v>
      </c>
      <c r="K89" s="49"/>
      <c r="L89" s="49"/>
      <c r="M89" s="49"/>
      <c r="N89" s="49"/>
      <c r="O89" s="49"/>
    </row>
    <row r="90" spans="3:15" s="50" customFormat="1" x14ac:dyDescent="0.25">
      <c r="C90" s="49"/>
      <c r="D90" s="150" t="s">
        <v>128</v>
      </c>
      <c r="E90" s="49"/>
      <c r="F90" s="49"/>
      <c r="H90" s="53"/>
      <c r="I90" s="53"/>
      <c r="J90" s="150" t="s">
        <v>129</v>
      </c>
      <c r="K90" s="49"/>
      <c r="L90" s="49"/>
      <c r="M90" s="49"/>
      <c r="N90" s="49"/>
      <c r="O90" s="49"/>
    </row>
    <row r="91" spans="3:15" s="50" customFormat="1" x14ac:dyDescent="0.25">
      <c r="C91" s="49"/>
      <c r="D91" s="150" t="s">
        <v>130</v>
      </c>
      <c r="E91" s="49"/>
      <c r="F91" s="49"/>
      <c r="H91" s="53"/>
      <c r="I91" s="53"/>
      <c r="J91" s="150" t="s">
        <v>131</v>
      </c>
      <c r="K91" s="49"/>
      <c r="L91" s="49"/>
      <c r="M91" s="49"/>
      <c r="N91" s="49"/>
      <c r="O91" s="49"/>
    </row>
    <row r="92" spans="3:15" s="50" customFormat="1" x14ac:dyDescent="0.25">
      <c r="C92" s="49"/>
      <c r="D92" s="150" t="s">
        <v>132</v>
      </c>
      <c r="E92" s="49"/>
      <c r="F92" s="49"/>
      <c r="H92" s="53"/>
      <c r="I92" s="53"/>
      <c r="J92" s="150" t="s">
        <v>133</v>
      </c>
      <c r="K92" s="49"/>
      <c r="L92" s="49"/>
      <c r="M92" s="49"/>
      <c r="N92" s="49"/>
      <c r="O92" s="49"/>
    </row>
    <row r="93" spans="3:15" s="50" customFormat="1" x14ac:dyDescent="0.25">
      <c r="C93" s="49"/>
      <c r="D93" s="150" t="s">
        <v>134</v>
      </c>
      <c r="E93" s="49"/>
      <c r="F93" s="49"/>
      <c r="H93" s="53"/>
      <c r="I93" s="53"/>
      <c r="J93" s="150" t="s">
        <v>135</v>
      </c>
      <c r="K93" s="49"/>
      <c r="L93" s="49"/>
      <c r="M93" s="49"/>
      <c r="N93" s="49"/>
      <c r="O93" s="49"/>
    </row>
    <row r="94" spans="3:15" s="50" customFormat="1" x14ac:dyDescent="0.25">
      <c r="C94" s="49"/>
      <c r="D94" s="150" t="s">
        <v>136</v>
      </c>
      <c r="E94" s="49"/>
      <c r="F94" s="49"/>
      <c r="H94" s="53"/>
      <c r="I94" s="53"/>
      <c r="J94" s="150" t="s">
        <v>137</v>
      </c>
      <c r="K94" s="49"/>
      <c r="L94" s="49"/>
      <c r="M94" s="49"/>
      <c r="N94" s="49"/>
      <c r="O94" s="49"/>
    </row>
    <row r="95" spans="3:15" x14ac:dyDescent="0.25">
      <c r="D95" s="150" t="s">
        <v>138</v>
      </c>
      <c r="H95" s="53"/>
      <c r="I95" s="53"/>
      <c r="J95" s="53"/>
      <c r="K95" s="49"/>
      <c r="L95" s="49"/>
    </row>
    <row r="96" spans="3:15" x14ac:dyDescent="0.25">
      <c r="D96" s="150" t="s">
        <v>24</v>
      </c>
      <c r="H96" s="53"/>
      <c r="I96" s="53"/>
      <c r="J96" s="53"/>
      <c r="K96" s="49"/>
      <c r="L96" s="49"/>
    </row>
    <row r="97" spans="4:12" x14ac:dyDescent="0.25">
      <c r="D97" s="150" t="s">
        <v>139</v>
      </c>
      <c r="H97" s="53"/>
      <c r="I97" s="53"/>
      <c r="J97" s="53"/>
      <c r="K97" s="49"/>
      <c r="L97" s="49"/>
    </row>
    <row r="98" spans="4:12" x14ac:dyDescent="0.25">
      <c r="D98" s="150" t="s">
        <v>140</v>
      </c>
      <c r="H98" s="53"/>
      <c r="I98" s="53"/>
      <c r="J98" s="53"/>
      <c r="K98" s="49"/>
      <c r="L98" s="49"/>
    </row>
    <row r="99" spans="4:12" x14ac:dyDescent="0.25">
      <c r="D99" s="150" t="s">
        <v>141</v>
      </c>
      <c r="H99" s="53"/>
      <c r="I99" s="53"/>
      <c r="J99" s="53"/>
      <c r="K99" s="49"/>
      <c r="L99" s="49"/>
    </row>
    <row r="100" spans="4:12" x14ac:dyDescent="0.25">
      <c r="D100" s="150" t="s">
        <v>142</v>
      </c>
      <c r="H100" s="53"/>
      <c r="I100" s="53"/>
      <c r="J100" s="53"/>
      <c r="K100" s="49"/>
      <c r="L100" s="49"/>
    </row>
    <row r="101" spans="4:12" x14ac:dyDescent="0.25">
      <c r="D101" s="150" t="s">
        <v>143</v>
      </c>
      <c r="H101" s="53"/>
      <c r="I101" s="53"/>
      <c r="J101" s="53"/>
      <c r="K101" s="49"/>
      <c r="L101" s="49"/>
    </row>
    <row r="102" spans="4:12" x14ac:dyDescent="0.25">
      <c r="D102" s="150" t="s">
        <v>144</v>
      </c>
      <c r="H102" s="53"/>
      <c r="I102" s="53"/>
      <c r="J102" s="53"/>
      <c r="K102" s="49"/>
      <c r="L102" s="49"/>
    </row>
    <row r="103" spans="4:12" x14ac:dyDescent="0.25">
      <c r="D103" s="150" t="s">
        <v>145</v>
      </c>
      <c r="H103" s="53"/>
      <c r="I103" s="53"/>
      <c r="J103" s="53"/>
      <c r="K103" s="49"/>
      <c r="L103" s="49"/>
    </row>
    <row r="104" spans="4:12" x14ac:dyDescent="0.25">
      <c r="D104" s="150" t="s">
        <v>146</v>
      </c>
      <c r="H104" s="53"/>
      <c r="I104" s="53"/>
      <c r="J104" s="53"/>
      <c r="K104" s="49"/>
      <c r="L104" s="49"/>
    </row>
    <row r="105" spans="4:12" x14ac:dyDescent="0.25">
      <c r="D105" s="150" t="s">
        <v>147</v>
      </c>
      <c r="H105" s="53"/>
      <c r="I105" s="53"/>
      <c r="J105" s="53"/>
    </row>
    <row r="106" spans="4:12" x14ac:dyDescent="0.25">
      <c r="D106" s="150" t="s">
        <v>148</v>
      </c>
      <c r="H106" s="53"/>
      <c r="I106" s="53"/>
      <c r="J106" s="53"/>
    </row>
    <row r="107" spans="4:12" x14ac:dyDescent="0.25">
      <c r="D107" s="150" t="s">
        <v>149</v>
      </c>
      <c r="H107" s="53"/>
      <c r="I107" s="53"/>
      <c r="J107" s="53"/>
    </row>
    <row r="108" spans="4:12" x14ac:dyDescent="0.25">
      <c r="D108" s="150" t="s">
        <v>150</v>
      </c>
      <c r="H108" s="53"/>
      <c r="I108" s="53"/>
      <c r="J108" s="53"/>
    </row>
    <row r="109" spans="4:12" x14ac:dyDescent="0.25">
      <c r="D109" s="150" t="s">
        <v>151</v>
      </c>
      <c r="H109" s="53"/>
      <c r="I109" s="53"/>
      <c r="J109" s="53"/>
    </row>
  </sheetData>
  <sheetProtection algorithmName="SHA-512" hashValue="jSq/b/biQARw/f+76CrkiWL8ZKWKg68t5xrbXjgMp/9VbLErUyIeF6NTRBjsMVb5d4sx0EI22uPmfRJfMn90Xg==" saltValue="ZQ8xzisM4LFnVHkQJH5ngw==" spinCount="100000" sheet="1" formatCells="0" formatColumns="0" formatRows="0" insertColumns="0" insertRows="0" insertHyperlinks="0" deleteColumns="0" deleteRows="0" selectLockedCells="1" sort="0" autoFilter="0" pivotTables="0"/>
  <mergeCells count="95">
    <mergeCell ref="C67:F67"/>
    <mergeCell ref="G67:J67"/>
    <mergeCell ref="K67:O67"/>
    <mergeCell ref="C65:F65"/>
    <mergeCell ref="G65:J65"/>
    <mergeCell ref="K65:O65"/>
    <mergeCell ref="C66:F66"/>
    <mergeCell ref="G66:J66"/>
    <mergeCell ref="K66:O66"/>
    <mergeCell ref="C73:O73"/>
    <mergeCell ref="C74:O74"/>
    <mergeCell ref="C70:F70"/>
    <mergeCell ref="G70:J70"/>
    <mergeCell ref="K70:O70"/>
    <mergeCell ref="C71:F71"/>
    <mergeCell ref="G71:J71"/>
    <mergeCell ref="K71:O71"/>
    <mergeCell ref="C68:F68"/>
    <mergeCell ref="G68:J68"/>
    <mergeCell ref="K68:O68"/>
    <mergeCell ref="C69:F69"/>
    <mergeCell ref="G69:J69"/>
    <mergeCell ref="K69:O69"/>
    <mergeCell ref="C63:F63"/>
    <mergeCell ref="G63:J63"/>
    <mergeCell ref="K63:O63"/>
    <mergeCell ref="C64:F64"/>
    <mergeCell ref="G64:J64"/>
    <mergeCell ref="K64:O64"/>
    <mergeCell ref="C62:F62"/>
    <mergeCell ref="G62:J62"/>
    <mergeCell ref="K62:O62"/>
    <mergeCell ref="P27:P28"/>
    <mergeCell ref="J28:O40"/>
    <mergeCell ref="J41:O41"/>
    <mergeCell ref="J42:O48"/>
    <mergeCell ref="J49:O49"/>
    <mergeCell ref="J50:O50"/>
    <mergeCell ref="C53:O53"/>
    <mergeCell ref="C60:O60"/>
    <mergeCell ref="C61:F61"/>
    <mergeCell ref="G61:J61"/>
    <mergeCell ref="K61:O61"/>
    <mergeCell ref="N23:O24"/>
    <mergeCell ref="C24:D24"/>
    <mergeCell ref="E24:G24"/>
    <mergeCell ref="C26:O26"/>
    <mergeCell ref="C27:I51"/>
    <mergeCell ref="J27:O27"/>
    <mergeCell ref="J51:O51"/>
    <mergeCell ref="C23:D23"/>
    <mergeCell ref="E23:G23"/>
    <mergeCell ref="H23:I24"/>
    <mergeCell ref="J23:K24"/>
    <mergeCell ref="L23:M24"/>
    <mergeCell ref="C20:D22"/>
    <mergeCell ref="E20:G22"/>
    <mergeCell ref="H20:I22"/>
    <mergeCell ref="J20:K22"/>
    <mergeCell ref="L20:O20"/>
    <mergeCell ref="P17:P18"/>
    <mergeCell ref="C18:D19"/>
    <mergeCell ref="E18:F18"/>
    <mergeCell ref="G18:K18"/>
    <mergeCell ref="L18:M19"/>
    <mergeCell ref="N18:O19"/>
    <mergeCell ref="E19:F19"/>
    <mergeCell ref="G19:K19"/>
    <mergeCell ref="C17:D17"/>
    <mergeCell ref="E17:G17"/>
    <mergeCell ref="H17:I17"/>
    <mergeCell ref="J17:K17"/>
    <mergeCell ref="L17:M17"/>
    <mergeCell ref="N17:O17"/>
    <mergeCell ref="C16:O16"/>
    <mergeCell ref="C9:O9"/>
    <mergeCell ref="C10:O11"/>
    <mergeCell ref="C12:D12"/>
    <mergeCell ref="E12:H12"/>
    <mergeCell ref="I12:J12"/>
    <mergeCell ref="K12:O12"/>
    <mergeCell ref="C13:D13"/>
    <mergeCell ref="E13:O13"/>
    <mergeCell ref="C14:D14"/>
    <mergeCell ref="E14:O14"/>
    <mergeCell ref="C15:O15"/>
    <mergeCell ref="B2:C4"/>
    <mergeCell ref="C5:D8"/>
    <mergeCell ref="E5:L5"/>
    <mergeCell ref="M5:O5"/>
    <mergeCell ref="E6:L6"/>
    <mergeCell ref="M6:O6"/>
    <mergeCell ref="E7:L8"/>
    <mergeCell ref="M7:O7"/>
    <mergeCell ref="M8:O8"/>
  </mergeCells>
  <dataValidations count="5">
    <dataValidation type="list" allowBlank="1" showInputMessage="1" showErrorMessage="1" sqref="J17:K17" xr:uid="{52CFC267-C670-4E48-A46A-7539866688FE}">
      <formula1>$J$83:$J$85</formula1>
    </dataValidation>
    <dataValidation type="list" allowBlank="1" showInputMessage="1" showErrorMessage="1" sqref="J20:K22" xr:uid="{3D84AF8C-11CE-4DA1-8C46-60D08E469BB8}">
      <formula1>$J$88:$J$94</formula1>
    </dataValidation>
    <dataValidation type="list" allowBlank="1" showInputMessage="1" showErrorMessage="1" sqref="E20:G22" xr:uid="{4B3A2645-DA99-497B-A905-24533E153C88}">
      <formula1>$J$86:$J$87</formula1>
    </dataValidation>
    <dataValidation type="list" allowBlank="1" showInputMessage="1" showErrorMessage="1" sqref="E13:O13" xr:uid="{E7E3984C-1049-466F-A7F3-0C9DD0D2A576}">
      <formula1>$D$87:$D$109</formula1>
    </dataValidation>
    <dataValidation type="list" allowBlank="1" showInputMessage="1" showErrorMessage="1" sqref="E12:H12" xr:uid="{D613972C-26BE-47BD-AF30-9FB13D1C35DA}">
      <formula1>$D$83:$D$86</formula1>
    </dataValidation>
  </dataValidations>
  <hyperlinks>
    <hyperlink ref="B2:C4" location="'MATRIZ DE INDICADORES'!A1" display="    REGRESAR" xr:uid="{81ADAB79-4E27-469E-BEC3-9856EC19A00F}"/>
  </hyperlinks>
  <pageMargins left="0.70866141732283472" right="0.70866141732283472" top="0.74803149606299213" bottom="0.74803149606299213" header="0.31496062992125984" footer="0.31496062992125984"/>
  <pageSetup paperSize="120" scale="25" orientation="landscape" r:id="rId1"/>
  <rowBreaks count="1" manualBreakCount="1">
    <brk id="74" max="15" man="1"/>
  </rowBreaks>
  <ignoredErrors>
    <ignoredError sqref="J50" unlockedFormula="1"/>
  </ignoredErrors>
  <drawing r:id="rId2"/>
  <legacyDrawing r:id="rId3"/>
  <mc:AlternateContent xmlns:mc="http://schemas.openxmlformats.org/markup-compatibility/2006">
    <mc:Choice Requires="x14">
      <controls>
        <mc:AlternateContent xmlns:mc="http://schemas.openxmlformats.org/markup-compatibility/2006">
          <mc:Choice Requires="x14">
            <control shapeId="396289" r:id="rId4" name="Option Button 1">
              <controlPr defaultSize="0" autoFill="0" autoLine="0" autoPict="0" macro="[2]!PORCENTAJE">
                <anchor moveWithCells="1">
                  <from>
                    <xdr:col>5</xdr:col>
                    <xdr:colOff>792480</xdr:colOff>
                    <xdr:row>16</xdr:row>
                    <xdr:rowOff>144780</xdr:rowOff>
                  </from>
                  <to>
                    <xdr:col>6</xdr:col>
                    <xdr:colOff>624840</xdr:colOff>
                    <xdr:row>16</xdr:row>
                    <xdr:rowOff>335280</xdr:rowOff>
                  </to>
                </anchor>
              </controlPr>
            </control>
          </mc:Choice>
        </mc:AlternateContent>
        <mc:AlternateContent xmlns:mc="http://schemas.openxmlformats.org/markup-compatibility/2006">
          <mc:Choice Requires="x14">
            <control shapeId="396290" r:id="rId5" name="Option Button 2">
              <controlPr defaultSize="0" autoFill="0" autoLine="0" autoPict="0" macro="[2]!RELATIVO">
                <anchor moveWithCells="1">
                  <from>
                    <xdr:col>4</xdr:col>
                    <xdr:colOff>426720</xdr:colOff>
                    <xdr:row>16</xdr:row>
                    <xdr:rowOff>121920</xdr:rowOff>
                  </from>
                  <to>
                    <xdr:col>5</xdr:col>
                    <xdr:colOff>297180</xdr:colOff>
                    <xdr:row>16</xdr:row>
                    <xdr:rowOff>335280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1">
        <x14:dataValidation type="list" allowBlank="1" showInputMessage="1" showErrorMessage="1" xr:uid="{F1DC01F3-10C1-42A0-B6B4-EDAEF41A4531}">
          <x14:formula1>
            <xm:f>ITEM!$A$1:$A$4</xm:f>
          </x14:formula1>
          <xm:sqref>J23:K24 N23:O24</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Hoja5">
    <tabColor rgb="FF0F3D38"/>
  </sheetPr>
  <dimension ref="B1:P30"/>
  <sheetViews>
    <sheetView view="pageBreakPreview" topLeftCell="A15" zoomScale="70" zoomScaleNormal="70" zoomScaleSheetLayoutView="70" workbookViewId="0">
      <selection activeCell="B17" sqref="B17"/>
    </sheetView>
  </sheetViews>
  <sheetFormatPr baseColWidth="10" defaultColWidth="11.44140625" defaultRowHeight="13.8" x14ac:dyDescent="0.25"/>
  <cols>
    <col min="1" max="1" width="5.44140625" style="1" customWidth="1"/>
    <col min="2" max="2" width="13.44140625" style="114" customWidth="1"/>
    <col min="3" max="3" width="64" style="115" customWidth="1"/>
    <col min="4" max="4" width="34" style="6" customWidth="1"/>
    <col min="5" max="5" width="39.109375" style="6" bestFit="1" customWidth="1"/>
    <col min="6" max="16384" width="11.44140625" style="1"/>
  </cols>
  <sheetData>
    <row r="1" spans="2:5" s="100" customFormat="1" ht="14.4" x14ac:dyDescent="0.3"/>
    <row r="2" spans="2:5" s="100" customFormat="1" ht="22.5" customHeight="1" x14ac:dyDescent="0.3">
      <c r="B2" s="443"/>
      <c r="C2" s="444" t="s">
        <v>0</v>
      </c>
      <c r="D2" s="445"/>
      <c r="E2" s="65" t="s">
        <v>1</v>
      </c>
    </row>
    <row r="3" spans="2:5" s="100" customFormat="1" ht="24" customHeight="1" x14ac:dyDescent="0.3">
      <c r="B3" s="443"/>
      <c r="C3" s="444" t="s">
        <v>2</v>
      </c>
      <c r="D3" s="445"/>
      <c r="E3" s="65" t="s">
        <v>269</v>
      </c>
    </row>
    <row r="4" spans="2:5" s="100" customFormat="1" ht="16.5" customHeight="1" x14ac:dyDescent="0.3">
      <c r="B4" s="443"/>
      <c r="C4" s="446" t="s">
        <v>258</v>
      </c>
      <c r="D4" s="447"/>
      <c r="E4" s="65" t="s">
        <v>270</v>
      </c>
    </row>
    <row r="5" spans="2:5" s="100" customFormat="1" ht="15" customHeight="1" x14ac:dyDescent="0.3">
      <c r="B5" s="443"/>
      <c r="C5" s="448"/>
      <c r="D5" s="449"/>
      <c r="E5" s="65" t="s">
        <v>275</v>
      </c>
    </row>
    <row r="6" spans="2:5" s="100" customFormat="1" ht="14.4" x14ac:dyDescent="0.3">
      <c r="B6" s="1"/>
      <c r="C6" s="1"/>
      <c r="D6" s="1"/>
      <c r="E6" s="1"/>
    </row>
    <row r="7" spans="2:5" s="100" customFormat="1" ht="14.4" x14ac:dyDescent="0.3">
      <c r="B7" s="450" t="s">
        <v>197</v>
      </c>
      <c r="C7" s="450"/>
      <c r="D7" s="450"/>
      <c r="E7" s="450"/>
    </row>
    <row r="8" spans="2:5" ht="18" customHeight="1" x14ac:dyDescent="0.25">
      <c r="B8" s="101" t="s">
        <v>198</v>
      </c>
      <c r="C8" s="54" t="s">
        <v>199</v>
      </c>
      <c r="D8" s="54" t="s">
        <v>200</v>
      </c>
      <c r="E8" s="54" t="s">
        <v>201</v>
      </c>
    </row>
    <row r="9" spans="2:5" ht="14.25" customHeight="1" x14ac:dyDescent="0.25">
      <c r="B9" s="102">
        <v>43921</v>
      </c>
      <c r="C9" s="103" t="s">
        <v>202</v>
      </c>
      <c r="D9" s="104" t="s">
        <v>203</v>
      </c>
      <c r="E9" s="104" t="s">
        <v>204</v>
      </c>
    </row>
    <row r="10" spans="2:5" ht="77.25" customHeight="1" x14ac:dyDescent="0.25">
      <c r="B10" s="105">
        <v>44631</v>
      </c>
      <c r="C10" s="106" t="s">
        <v>205</v>
      </c>
      <c r="D10" s="104" t="s">
        <v>203</v>
      </c>
      <c r="E10" s="104" t="s">
        <v>204</v>
      </c>
    </row>
    <row r="11" spans="2:5" ht="337.5" customHeight="1" x14ac:dyDescent="0.25">
      <c r="B11" s="451">
        <v>45054</v>
      </c>
      <c r="C11" s="453" t="s">
        <v>206</v>
      </c>
      <c r="D11" s="455" t="s">
        <v>203</v>
      </c>
      <c r="E11" s="455" t="s">
        <v>204</v>
      </c>
    </row>
    <row r="12" spans="2:5" ht="181.5" customHeight="1" x14ac:dyDescent="0.25">
      <c r="B12" s="452"/>
      <c r="C12" s="454"/>
      <c r="D12" s="456"/>
      <c r="E12" s="456"/>
    </row>
    <row r="13" spans="2:5" ht="27.6" x14ac:dyDescent="0.25">
      <c r="B13" s="105">
        <v>45139</v>
      </c>
      <c r="C13" s="107" t="s">
        <v>207</v>
      </c>
      <c r="D13" s="120" t="s">
        <v>208</v>
      </c>
      <c r="E13" s="108" t="s">
        <v>209</v>
      </c>
    </row>
    <row r="14" spans="2:5" ht="207" x14ac:dyDescent="0.25">
      <c r="B14" s="102">
        <v>45455</v>
      </c>
      <c r="C14" s="121" t="s">
        <v>210</v>
      </c>
      <c r="D14" s="104" t="s">
        <v>203</v>
      </c>
      <c r="E14" s="104" t="s">
        <v>204</v>
      </c>
    </row>
    <row r="15" spans="2:5" ht="193.2" x14ac:dyDescent="0.25">
      <c r="B15" s="105">
        <v>45706</v>
      </c>
      <c r="C15" s="127" t="s">
        <v>211</v>
      </c>
      <c r="D15" s="104" t="s">
        <v>203</v>
      </c>
      <c r="E15" s="104" t="s">
        <v>204</v>
      </c>
    </row>
    <row r="16" spans="2:5" ht="264.75" customHeight="1" x14ac:dyDescent="0.25">
      <c r="B16" s="105">
        <v>45729</v>
      </c>
      <c r="C16" s="142" t="s">
        <v>247</v>
      </c>
      <c r="D16" s="104" t="s">
        <v>203</v>
      </c>
      <c r="E16" s="104" t="s">
        <v>204</v>
      </c>
    </row>
    <row r="17" spans="2:16" ht="346.2" customHeight="1" x14ac:dyDescent="0.25">
      <c r="B17" s="105">
        <v>46073</v>
      </c>
      <c r="C17" s="142" t="s">
        <v>279</v>
      </c>
      <c r="D17" s="104" t="s">
        <v>203</v>
      </c>
      <c r="E17" s="104" t="s">
        <v>204</v>
      </c>
    </row>
    <row r="18" spans="2:16" x14ac:dyDescent="0.25">
      <c r="B18" s="105">
        <v>46227</v>
      </c>
      <c r="C18" s="107" t="s">
        <v>304</v>
      </c>
      <c r="D18" s="120" t="s">
        <v>203</v>
      </c>
      <c r="E18" s="69" t="s">
        <v>204</v>
      </c>
    </row>
    <row r="19" spans="2:16" x14ac:dyDescent="0.25">
      <c r="B19" s="110"/>
      <c r="C19" s="111"/>
      <c r="D19" s="109"/>
      <c r="E19" s="109"/>
    </row>
    <row r="20" spans="2:16" x14ac:dyDescent="0.25">
      <c r="B20" s="110"/>
      <c r="C20" s="111"/>
      <c r="D20" s="109"/>
      <c r="E20" s="109"/>
    </row>
    <row r="21" spans="2:16" x14ac:dyDescent="0.25">
      <c r="B21" s="110"/>
      <c r="C21" s="111"/>
      <c r="D21" s="109"/>
      <c r="E21" s="109"/>
    </row>
    <row r="22" spans="2:16" x14ac:dyDescent="0.25">
      <c r="B22" s="105"/>
      <c r="C22" s="112"/>
      <c r="D22" s="104"/>
      <c r="E22" s="104"/>
    </row>
    <row r="23" spans="2:16" x14ac:dyDescent="0.25">
      <c r="B23" s="105"/>
      <c r="C23" s="103"/>
      <c r="D23" s="104"/>
      <c r="E23" s="104"/>
    </row>
    <row r="24" spans="2:16" ht="16.5" customHeight="1" x14ac:dyDescent="0.25">
      <c r="B24" s="105"/>
      <c r="C24" s="112"/>
      <c r="D24" s="104"/>
      <c r="E24" s="104"/>
    </row>
    <row r="27" spans="2:16" ht="55.5" customHeight="1" x14ac:dyDescent="0.25">
      <c r="B27" s="182" t="s">
        <v>78</v>
      </c>
      <c r="C27" s="182"/>
      <c r="D27" s="182"/>
      <c r="E27" s="182"/>
      <c r="F27" s="113"/>
      <c r="G27" s="113"/>
      <c r="H27" s="113"/>
      <c r="I27" s="113"/>
      <c r="J27" s="113"/>
      <c r="K27" s="113"/>
      <c r="L27" s="113"/>
      <c r="M27" s="113"/>
      <c r="N27" s="113"/>
      <c r="O27" s="113"/>
      <c r="P27" s="113"/>
    </row>
    <row r="28" spans="2:16" ht="14.25" customHeight="1" x14ac:dyDescent="0.25">
      <c r="F28" s="116"/>
      <c r="G28" s="116"/>
      <c r="H28" s="116"/>
      <c r="I28" s="116"/>
      <c r="J28" s="116"/>
      <c r="K28" s="116"/>
      <c r="L28" s="116"/>
      <c r="M28" s="116"/>
      <c r="N28" s="116"/>
      <c r="O28" s="116"/>
      <c r="P28" s="116"/>
    </row>
    <row r="30" spans="2:16" ht="39.75" customHeight="1" x14ac:dyDescent="0.25">
      <c r="B30" s="183" t="s">
        <v>79</v>
      </c>
      <c r="C30" s="183"/>
      <c r="D30" s="183"/>
      <c r="E30" s="183"/>
    </row>
  </sheetData>
  <sheetProtection algorithmName="SHA-512" hashValue="NlakMdJE3Jsa1dDt3R118u7YdojcvAQaViVxBWKGaTFbH8B/Insz7MZDWL4N26qfQkzPLQ72WUEcLRP3V7KJBw==" saltValue="6LRklKy8HjRQRZnrOYKNAg==" spinCount="100000" sheet="1" formatCells="0" formatColumns="0" formatRows="0" insertColumns="0" insertRows="0" insertHyperlinks="0" deleteColumns="0" deleteRows="0" selectLockedCells="1" sort="0" autoFilter="0" pivotTables="0"/>
  <mergeCells count="11">
    <mergeCell ref="B30:E30"/>
    <mergeCell ref="B11:B12"/>
    <mergeCell ref="C11:C12"/>
    <mergeCell ref="D11:D12"/>
    <mergeCell ref="E11:E12"/>
    <mergeCell ref="B27:E27"/>
    <mergeCell ref="B2:B5"/>
    <mergeCell ref="C2:D2"/>
    <mergeCell ref="C3:D3"/>
    <mergeCell ref="C4:D5"/>
    <mergeCell ref="B7:E7"/>
  </mergeCells>
  <pageMargins left="0.7" right="0.7" top="0.75" bottom="0.75" header="0.3" footer="0.3"/>
  <pageSetup paperSize="9" scale="4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A4F6B527AC5E094AA7482D89AFEAC597" ma:contentTypeVersion="18" ma:contentTypeDescription="Create a new document." ma:contentTypeScope="" ma:versionID="ea578acab1c3446689c2eb6ea1b6df43">
  <xsd:schema xmlns:xsd="http://www.w3.org/2001/XMLSchema" xmlns:xs="http://www.w3.org/2001/XMLSchema" xmlns:p="http://schemas.microsoft.com/office/2006/metadata/properties" xmlns:ns3="6ed4b2c1-f718-43f2-9ddf-db70b4d73d90" xmlns:ns4="7e2d49d9-8afc-475d-a6e5-d1a396dd8600" targetNamespace="http://schemas.microsoft.com/office/2006/metadata/properties" ma:root="true" ma:fieldsID="c3f7e332060f88f1b4b13de90d54d2d1" ns3:_="" ns4:_="">
    <xsd:import namespace="6ed4b2c1-f718-43f2-9ddf-db70b4d73d90"/>
    <xsd:import namespace="7e2d49d9-8afc-475d-a6e5-d1a396dd8600"/>
    <xsd:element name="properties">
      <xsd:complexType>
        <xsd:sequence>
          <xsd:element name="documentManagement">
            <xsd:complexType>
              <xsd:all>
                <xsd:element ref="ns3:MediaServiceMetadata" minOccurs="0"/>
                <xsd:element ref="ns3:MediaServiceFastMetadata" minOccurs="0"/>
                <xsd:element ref="ns3:MediaServiceAutoTags" minOccurs="0"/>
                <xsd:element ref="ns3:MediaServiceOCR" minOccurs="0"/>
                <xsd:element ref="ns3:MediaServiceDateTaken" minOccurs="0"/>
                <xsd:element ref="ns3:MediaServiceEventHashCode" minOccurs="0"/>
                <xsd:element ref="ns3:MediaServiceGenerationTime" minOccurs="0"/>
                <xsd:element ref="ns3:MediaServiceLocation" minOccurs="0"/>
                <xsd:element ref="ns4:SharedWithUsers" minOccurs="0"/>
                <xsd:element ref="ns4:SharedWithDetails" minOccurs="0"/>
                <xsd:element ref="ns4:SharingHintHash" minOccurs="0"/>
                <xsd:element ref="ns3:MediaServiceAutoKeyPoints" minOccurs="0"/>
                <xsd:element ref="ns3:MediaServiceKeyPoints" minOccurs="0"/>
                <xsd:element ref="ns3:MediaLengthInSeconds" minOccurs="0"/>
                <xsd:element ref="ns3:MediaServiceSearchProperties" minOccurs="0"/>
                <xsd:element ref="ns3:_activity" minOccurs="0"/>
                <xsd:element ref="ns3:MediaServiceObjectDetectorVersions" minOccurs="0"/>
                <xsd:element ref="ns3:MediaServiceSystemTag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ed4b2c1-f718-43f2-9ddf-db70b4d73d9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MediaServiceAutoTags" ma:internalName="MediaServiceAutoTags" ma:readOnly="true">
      <xsd:simpleType>
        <xsd:restriction base="dms:Text"/>
      </xsd:simpleType>
    </xsd:element>
    <xsd:element name="MediaServiceOCR" ma:index="11" nillable="true" ma:displayName="MediaServiceOCR" ma:internalName="MediaServiceOCR"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Location" ma:index="15" nillable="true" ma:displayName="Location" ma:internalName="MediaServiceLocation" ma:readOnly="true">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element name="MediaLengthInSeconds" ma:index="21" nillable="true" ma:displayName="Length (seconds)" ma:internalName="MediaLengthInSeconds" ma:readOnly="true">
      <xsd:simpleType>
        <xsd:restriction base="dms:Unknown"/>
      </xsd:simpleType>
    </xsd:element>
    <xsd:element name="MediaServiceSearchProperties" ma:index="22" nillable="true" ma:displayName="MediaServiceSearchProperties" ma:hidden="true" ma:internalName="MediaServiceSearchProperties" ma:readOnly="true">
      <xsd:simpleType>
        <xsd:restriction base="dms:Note"/>
      </xsd:simpleType>
    </xsd:element>
    <xsd:element name="_activity" ma:index="23" nillable="true" ma:displayName="_activity" ma:hidden="true" ma:internalName="_activity">
      <xsd:simpleType>
        <xsd:restriction base="dms:Note"/>
      </xsd:simple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ystemTags" ma:index="25" nillable="true" ma:displayName="MediaServiceSystemTags" ma:hidden="true" ma:internalName="MediaServiceSystemTag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7e2d49d9-8afc-475d-a6e5-d1a396dd8600"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element name="SharingHintHash" ma:index="18"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_activity xmlns="6ed4b2c1-f718-43f2-9ddf-db70b4d73d90"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593CCB0-CD22-406A-91D5-2A01C09A61E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ed4b2c1-f718-43f2-9ddf-db70b4d73d90"/>
    <ds:schemaRef ds:uri="7e2d49d9-8afc-475d-a6e5-d1a396dd860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C9BB5A28-A584-4E66-9783-7C8FA8B28BE5}">
  <ds:schemaRefs>
    <ds:schemaRef ds:uri="http://schemas.microsoft.com/office/2006/documentManagement/types"/>
    <ds:schemaRef ds:uri="http://schemas.microsoft.com/office/infopath/2007/PartnerControls"/>
    <ds:schemaRef ds:uri="http://purl.org/dc/elements/1.1/"/>
    <ds:schemaRef ds:uri="http://schemas.openxmlformats.org/package/2006/metadata/core-properties"/>
    <ds:schemaRef ds:uri="http://purl.org/dc/dcmitype/"/>
    <ds:schemaRef ds:uri="6ed4b2c1-f718-43f2-9ddf-db70b4d73d90"/>
    <ds:schemaRef ds:uri="7e2d49d9-8afc-475d-a6e5-d1a396dd8600"/>
    <ds:schemaRef ds:uri="http://schemas.microsoft.com/office/2006/metadata/properties"/>
    <ds:schemaRef ds:uri="http://www.w3.org/XML/1998/namespace"/>
    <ds:schemaRef ds:uri="http://purl.org/dc/terms/"/>
  </ds:schemaRefs>
</ds:datastoreItem>
</file>

<file path=customXml/itemProps3.xml><?xml version="1.0" encoding="utf-8"?>
<ds:datastoreItem xmlns:ds="http://schemas.openxmlformats.org/officeDocument/2006/customXml" ds:itemID="{FA098213-C9D6-4235-83BC-FE5F87FB8F7C}">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10</vt:i4>
      </vt:variant>
      <vt:variant>
        <vt:lpstr>Rangos con nombre</vt:lpstr>
      </vt:variant>
      <vt:variant>
        <vt:i4>5</vt:i4>
      </vt:variant>
    </vt:vector>
  </HeadingPairs>
  <TitlesOfParts>
    <vt:vector size="15" baseType="lpstr">
      <vt:lpstr>MATRIZ DE INDICADORES </vt:lpstr>
      <vt:lpstr>----1</vt:lpstr>
      <vt:lpstr>----2</vt:lpstr>
      <vt:lpstr>MBU-7</vt:lpstr>
      <vt:lpstr>MBU-8</vt:lpstr>
      <vt:lpstr>MBU-9</vt:lpstr>
      <vt:lpstr>MBU-10 en definición</vt:lpstr>
      <vt:lpstr>MBU-10</vt:lpstr>
      <vt:lpstr>ACTUALIZACIONES </vt:lpstr>
      <vt:lpstr>ITEM</vt:lpstr>
      <vt:lpstr>'ACTUALIZACIONES '!Área_de_impresión</vt:lpstr>
      <vt:lpstr>'MATRIZ DE INDICADORES '!Área_de_impresión</vt:lpstr>
      <vt:lpstr>'MBU-10'!Área_de_impresión</vt:lpstr>
      <vt:lpstr>'MBU-7'!Área_de_impresión</vt:lpstr>
      <vt:lpstr>'MBU-9'!Área_de_impresión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JAIME ELDER ACOSTA RAMIREZ</dc:creator>
  <cp:keywords/>
  <dc:description/>
  <cp:lastModifiedBy>Paola Andrea Martinez Borda</cp:lastModifiedBy>
  <cp:revision/>
  <dcterms:created xsi:type="dcterms:W3CDTF">2017-09-26T17:17:33Z</dcterms:created>
  <dcterms:modified xsi:type="dcterms:W3CDTF">2026-07-29T19:53:34Z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0x010100A4F6B527AC5E094AA7482D89AFEAC597</vt:lpwstr>
  </property>
</Properties>
</file>