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comments/comment4.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comments/comment5.xml" ContentType="application/vnd.openxmlformats-officedocument.spreadsheetml.comments+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workbookProtection lockStructure="1" workbookAlgorithmName="SHA-512" workbookHashValue="VKsl9RE6lkY9/3RdWR0Z4D6WXmxZ6nW+7f3UBEUN/1l3TbDXT55dv6on+O0v00Cdr7svsvBl5PIDut/Swj3u/w==" workbookSaltValue="qg4fPl8JYmhhbLCKR+C2TA==" workbookSpinCount="100000"/>
  <bookViews>
    <workbookView visibility="visible" minimized="0" showHorizontalScroll="1" showVerticalScroll="1" showSheetTabs="1" xWindow="-120" yWindow="-120" windowWidth="29040" windowHeight="15840"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INS-5" sheetId="2" state="visible" r:id="rId2"/>
    <sheet xmlns:r="http://schemas.openxmlformats.org/officeDocument/2006/relationships" name="ASI-2" sheetId="3" state="visible" r:id="rId3"/>
    <sheet xmlns:r="http://schemas.openxmlformats.org/officeDocument/2006/relationships" name="ASI-3" sheetId="4" state="visible" r:id="rId4"/>
    <sheet xmlns:r="http://schemas.openxmlformats.org/officeDocument/2006/relationships" name="ASI-4" sheetId="5" state="visible" r:id="rId5"/>
    <sheet xmlns:r="http://schemas.openxmlformats.org/officeDocument/2006/relationships" name="ASI-5" sheetId="6" state="visible" r:id="rId6"/>
    <sheet xmlns:r="http://schemas.openxmlformats.org/officeDocument/2006/relationships" name="ACTUALIZACIONES" sheetId="7" state="visible" r:id="rId7"/>
    <sheet xmlns:r="http://schemas.openxmlformats.org/officeDocument/2006/relationships" name="CONTROL DE CAMBIOS " sheetId="8" state="hidden" r:id="rId8"/>
    <sheet xmlns:r="http://schemas.openxmlformats.org/officeDocument/2006/relationships" name="ITEM" sheetId="9" state="hidden" r:id="rId9"/>
  </sheets>
  <definedNames>
    <definedName name="MFA_8">'MATRIZ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_FilterDatabase" localSheetId="0" hidden="1">'MATRIZ DE INDICADORES'!$E$9:$N$58</definedName>
    <definedName name="_xlnm.Print_Area" localSheetId="0">'MATRIZ DE INDICADORES'!$A$1:$U$42</definedName>
    <definedName name="_xlnm.Print_Area" localSheetId="1">'INS-5'!$A$1:$P$63</definedName>
    <definedName name="_xlnm.Print_Area" localSheetId="2">'ASI-2'!$A$1:$P$63</definedName>
    <definedName name="_xlnm.Print_Area" localSheetId="3">'ASI-3'!$A$1:$P$63</definedName>
    <definedName name="_xlnm.Print_Area" localSheetId="4">'ASI-4'!$A$1:$P$63</definedName>
    <definedName name="_xlnm.Print_Area" localSheetId="5">'ASI-5'!$A$1:$P$63</definedName>
    <definedName name="MFA_8" localSheetId="6">#REF!</definedName>
    <definedName name="OLE_LINK1" localSheetId="6">ACTUALIZACIONES!#REF!</definedName>
    <definedName name="_xlnm.Print_Area" localSheetId="6">'ACTUALIZACIONES'!$A$1:$F$31</definedName>
    <definedName name="_xlnm.Print_Area" localSheetId="7">'CONTROL DE CAMBIOS '!$A$1:$Q$39</definedName>
  </definedNames>
  <calcPr calcId="191028" fullCalcOnLoad="1"/>
</workbook>
</file>

<file path=xl/styles.xml><?xml version="1.0" encoding="utf-8"?>
<styleSheet xmlns="http://schemas.openxmlformats.org/spreadsheetml/2006/main">
  <numFmts count="0"/>
  <fonts count="35">
    <font>
      <name val="Calibri"/>
      <family val="2"/>
      <color theme="1"/>
      <sz val="11"/>
      <scheme val="minor"/>
    </font>
    <font>
      <name val="Calibri"/>
      <family val="2"/>
      <color theme="1"/>
      <sz val="11"/>
      <scheme val="minor"/>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theme="0"/>
      <sz val="10"/>
    </font>
    <font>
      <name val="Arial"/>
      <family val="2"/>
      <b val="1"/>
      <color theme="1" tint="0.499984740745262"/>
      <sz val="9"/>
    </font>
    <font>
      <name val="Arial"/>
      <family val="2"/>
      <b val="1"/>
      <sz val="10"/>
    </font>
    <font>
      <name val="Arial"/>
      <family val="2"/>
      <sz val="11"/>
    </font>
    <font>
      <name val="Arial"/>
      <family val="2"/>
      <color rgb="FF000000"/>
      <sz val="11"/>
    </font>
    <font>
      <name val="Arial"/>
      <family val="2"/>
      <b val="1"/>
      <color rgb="FF292929"/>
      <sz val="9"/>
    </font>
    <font>
      <name val="Arial"/>
      <family val="2"/>
      <color theme="1"/>
      <sz val="10"/>
    </font>
    <font>
      <name val="Arial"/>
      <family val="2"/>
      <b val="1"/>
      <color rgb="FFFFFFFF"/>
      <sz val="10"/>
    </font>
    <font>
      <name val="Arial"/>
      <family val="2"/>
      <sz val="10"/>
    </font>
    <font>
      <name val="Arial"/>
      <family val="2"/>
      <i val="1"/>
      <color theme="1"/>
      <sz val="10"/>
    </font>
    <font>
      <name val="Arial"/>
      <family val="2"/>
      <b val="1"/>
      <color rgb="FF000000"/>
      <sz val="10"/>
    </font>
    <font>
      <name val="Arial"/>
      <family val="2"/>
      <color theme="1"/>
      <sz val="12"/>
    </font>
    <font>
      <name val="Arial"/>
      <family val="2"/>
      <b val="1"/>
      <color rgb="FF0F3D38"/>
      <sz val="11"/>
    </font>
    <font>
      <name val="Arial"/>
      <family val="2"/>
      <b val="1"/>
      <color theme="1"/>
      <sz val="12"/>
    </font>
    <font>
      <name val="Arial"/>
      <family val="2"/>
      <b val="1"/>
      <color theme="1"/>
      <sz val="8"/>
    </font>
    <font>
      <name val="Arial"/>
      <family val="2"/>
      <b val="1"/>
      <color rgb="FFFF0000"/>
      <sz val="11"/>
    </font>
    <font>
      <name val="Arial"/>
      <family val="2"/>
      <b val="1"/>
      <color rgb="FF0070C0"/>
      <sz val="11"/>
    </font>
    <font>
      <name val="Arial"/>
      <family val="2"/>
      <sz val="12"/>
    </font>
    <font>
      <name val="Arial"/>
      <family val="2"/>
      <color theme="0" tint="-0.1499984740745262"/>
      <sz val="11"/>
    </font>
    <font>
      <name val="Tahoma"/>
      <family val="2"/>
      <b val="1"/>
      <color indexed="81"/>
      <sz val="9"/>
    </font>
    <font>
      <name val="Tahoma"/>
      <family val="2"/>
      <color indexed="81"/>
      <sz val="9"/>
    </font>
    <font>
      <name val="Arial"/>
      <family val="2"/>
      <b val="1"/>
      <sz val="9"/>
    </font>
    <font>
      <name val="Arial"/>
      <family val="2"/>
      <b val="1"/>
      <color rgb="FF000000"/>
      <sz val="11"/>
    </font>
    <font>
      <name val="Segoe UI"/>
      <family val="2"/>
      <color rgb="FF000000"/>
      <sz val="8"/>
    </font>
    <font>
      <name val="Arial"/>
      <family val="2"/>
      <color theme="1"/>
      <sz val="9"/>
    </font>
    <font>
      <name val="Arial"/>
      <family val="2"/>
      <color rgb="FF242424"/>
      <sz val="11"/>
    </font>
  </fonts>
  <fills count="15">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FFFFFF"/>
        <bgColor rgb="FF000000"/>
      </patternFill>
    </fill>
    <fill>
      <patternFill patternType="solid">
        <fgColor rgb="FF0CE816"/>
        <bgColor indexed="64"/>
      </patternFill>
    </fill>
  </fills>
  <borders count="72">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4B514E"/>
      </bottom>
      <diagonal/>
    </border>
    <border>
      <left style="thin">
        <color rgb="FF000000"/>
      </left>
      <right/>
      <top/>
      <bottom/>
      <diagonal/>
    </border>
    <border>
      <left style="thin">
        <color rgb="FF000000"/>
      </left>
      <right style="thin">
        <color rgb="FF000000"/>
      </right>
      <top/>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right style="thin">
        <color rgb="FF4E4B48"/>
      </right>
      <top style="thin">
        <color rgb="FF4E4B48"/>
      </top>
      <bottom/>
      <diagonal/>
    </border>
    <border>
      <left style="thin">
        <color rgb="FF4E4B48"/>
      </left>
      <right/>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1" fillId="0" borderId="0"/>
    <xf numFmtId="9" fontId="1" fillId="0" borderId="0"/>
    <xf numFmtId="0" fontId="4" fillId="0" borderId="0"/>
  </cellStyleXfs>
  <cellXfs count="465">
    <xf numFmtId="0" fontId="0" fillId="0" borderId="0" pivotButton="0" quotePrefix="0" xfId="0"/>
    <xf numFmtId="0" fontId="5" fillId="2" borderId="0" pivotButton="0" quotePrefix="0" xfId="0"/>
    <xf numFmtId="0" fontId="0" fillId="2" borderId="0" pivotButton="0" quotePrefix="0" xfId="0"/>
    <xf numFmtId="0" fontId="15" fillId="2" borderId="0" pivotButton="0" quotePrefix="0" xfId="0"/>
    <xf numFmtId="0" fontId="9" fillId="5" borderId="14" applyAlignment="1" pivotButton="0" quotePrefix="0" xfId="0">
      <alignment horizontal="center" vertical="center" wrapText="1"/>
    </xf>
    <xf numFmtId="0" fontId="15" fillId="2" borderId="0" applyAlignment="1" pivotButton="0" quotePrefix="0" xfId="0">
      <alignment horizontal="center" vertical="center" wrapText="1"/>
    </xf>
    <xf numFmtId="0" fontId="12" fillId="2" borderId="0" pivotButton="0" quotePrefix="0" xfId="0"/>
    <xf numFmtId="0" fontId="3" fillId="2" borderId="14" applyAlignment="1" applyProtection="1" pivotButton="0" quotePrefix="0" xfId="0">
      <alignment horizontal="center" vertical="center"/>
      <protection locked="0" hidden="0"/>
    </xf>
    <xf numFmtId="0" fontId="7" fillId="6" borderId="1" applyAlignment="1" applyProtection="1" pivotButton="0" quotePrefix="0" xfId="0">
      <alignment horizontal="center" vertical="center" wrapText="1"/>
      <protection locked="0" hidden="0"/>
    </xf>
    <xf numFmtId="14" fontId="5" fillId="0" borderId="1" applyAlignment="1" applyProtection="1" pivotButton="0" quotePrefix="0" xfId="0">
      <alignment horizontal="center" vertical="center"/>
      <protection locked="0" hidden="0"/>
    </xf>
    <xf numFmtId="0" fontId="5" fillId="0" borderId="1" applyAlignment="1" applyProtection="1" pivotButton="0" quotePrefix="0" xfId="0">
      <alignment horizontal="justify"/>
      <protection locked="0" hidden="0"/>
    </xf>
    <xf numFmtId="0" fontId="5" fillId="0" borderId="1" applyAlignment="1" applyProtection="1" pivotButton="0" quotePrefix="0" xfId="0">
      <alignment horizontal="center" vertical="center"/>
      <protection locked="0" hidden="0"/>
    </xf>
    <xf numFmtId="14" fontId="5" fillId="0" borderId="1" applyAlignment="1" applyProtection="1" pivotButton="0" quotePrefix="0" xfId="0">
      <alignment vertical="center"/>
      <protection locked="0" hidden="0"/>
    </xf>
    <xf numFmtId="0" fontId="5" fillId="0" borderId="1" applyAlignment="1" applyProtection="1" pivotButton="0" quotePrefix="0" xfId="0">
      <alignment vertical="center"/>
      <protection locked="0" hidden="0"/>
    </xf>
    <xf numFmtId="0" fontId="5" fillId="0" borderId="1" applyAlignment="1" applyProtection="1" pivotButton="0" quotePrefix="0" xfId="0">
      <alignment horizontal="justify" wrapText="1"/>
      <protection locked="0" hidden="0"/>
    </xf>
    <xf numFmtId="0" fontId="5" fillId="0" borderId="1" applyAlignment="1" applyProtection="1" pivotButton="0" quotePrefix="0" xfId="0">
      <alignment horizontal="justify" vertical="top" wrapText="1"/>
      <protection locked="0" hidden="0"/>
    </xf>
    <xf numFmtId="0" fontId="17" fillId="2" borderId="0" applyAlignment="1" pivotButton="0" quotePrefix="0" xfId="0">
      <alignment horizontal="center" wrapText="1"/>
    </xf>
    <xf numFmtId="0" fontId="3" fillId="2" borderId="1"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17" fillId="0" borderId="24" applyAlignment="1" pivotButton="0" quotePrefix="0" xfId="0">
      <alignment horizontal="center" vertical="center" wrapText="1"/>
    </xf>
    <xf numFmtId="0" fontId="5" fillId="2" borderId="0" applyProtection="1" pivotButton="0" quotePrefix="0" xfId="0">
      <protection locked="0" hidden="0"/>
    </xf>
    <xf numFmtId="0" fontId="7" fillId="2" borderId="0" applyProtection="1" pivotButton="0" quotePrefix="0" xfId="0">
      <protection locked="0" hidden="0"/>
    </xf>
    <xf numFmtId="0" fontId="7" fillId="2" borderId="0" applyAlignment="1" applyProtection="1" pivotButton="0" quotePrefix="0" xfId="0">
      <alignment vertical="center"/>
      <protection locked="0" hidden="0"/>
    </xf>
    <xf numFmtId="0" fontId="5" fillId="2" borderId="0" applyAlignment="1" applyProtection="1" pivotButton="0" quotePrefix="0" xfId="0">
      <alignment horizontal="center" vertical="top"/>
      <protection locked="0" hidden="0"/>
    </xf>
    <xf numFmtId="0" fontId="10" fillId="2" borderId="0" applyAlignment="1" applyProtection="1" pivotButton="0" quotePrefix="0" xfId="0">
      <alignment horizontal="left" vertical="top"/>
      <protection locked="0" hidden="0"/>
    </xf>
    <xf numFmtId="0" fontId="5" fillId="4" borderId="0" applyProtection="1" pivotButton="0" quotePrefix="0" xfId="0">
      <protection locked="0" hidden="0"/>
    </xf>
    <xf numFmtId="0" fontId="0" fillId="4" borderId="0" applyProtection="1" pivotButton="0" quotePrefix="0" xfId="0">
      <protection locked="0" hidden="0"/>
    </xf>
    <xf numFmtId="0" fontId="7" fillId="2" borderId="0" applyAlignment="1" applyProtection="1" pivotButton="0" quotePrefix="0" xfId="0">
      <alignment wrapText="1"/>
      <protection locked="0" hidden="0"/>
    </xf>
    <xf numFmtId="0" fontId="2" fillId="2" borderId="0" applyAlignment="1" applyProtection="1" pivotButton="0" quotePrefix="0" xfId="0">
      <alignment horizontal="center" vertical="center"/>
      <protection locked="0" hidden="0"/>
    </xf>
    <xf numFmtId="0" fontId="2"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center" vertical="center"/>
      <protection locked="0" hidden="0"/>
    </xf>
    <xf numFmtId="0" fontId="7" fillId="4" borderId="0" applyProtection="1" pivotButton="0" quotePrefix="0" xfId="0">
      <protection locked="0" hidden="0"/>
    </xf>
    <xf numFmtId="0" fontId="3" fillId="4" borderId="0" applyAlignment="1" applyProtection="1" pivotButton="0" quotePrefix="0" xfId="0">
      <alignment horizontal="center" vertical="center"/>
      <protection locked="0" hidden="0"/>
    </xf>
    <xf numFmtId="0" fontId="7" fillId="4" borderId="0" applyAlignment="1" applyProtection="1" pivotButton="0" quotePrefix="0" xfId="0">
      <alignment vertical="center"/>
      <protection locked="0" hidden="0"/>
    </xf>
    <xf numFmtId="0" fontId="5" fillId="4" borderId="0" applyAlignment="1" applyProtection="1" pivotButton="0" quotePrefix="0" xfId="0">
      <alignment horizontal="center" vertical="top"/>
      <protection locked="0" hidden="0"/>
    </xf>
    <xf numFmtId="0" fontId="10" fillId="3" borderId="0" applyAlignment="1" applyProtection="1" pivotButton="0" quotePrefix="0" xfId="0">
      <alignment horizontal="left" vertical="top"/>
      <protection locked="0" hidden="0"/>
    </xf>
    <xf numFmtId="0" fontId="8" fillId="7" borderId="14" applyAlignment="1" pivotButton="0" quotePrefix="0" xfId="0">
      <alignment horizontal="center" vertical="center"/>
    </xf>
    <xf numFmtId="0" fontId="9" fillId="5" borderId="13" applyAlignment="1" pivotButton="0" quotePrefix="0" xfId="0">
      <alignment horizontal="center" vertical="center" wrapText="1"/>
    </xf>
    <xf numFmtId="0" fontId="20" fillId="4" borderId="0" applyAlignment="1" applyProtection="1" pivotButton="0" quotePrefix="0" xfId="0">
      <alignment vertical="center"/>
      <protection locked="0" hidden="0"/>
    </xf>
    <xf numFmtId="0" fontId="5" fillId="4" borderId="0" applyAlignment="1" applyProtection="1" pivotButton="0" quotePrefix="0" xfId="0">
      <alignment vertical="center"/>
      <protection locked="0" hidden="0"/>
    </xf>
    <xf numFmtId="0" fontId="5" fillId="2" borderId="0" applyAlignment="1" applyProtection="1" pivotButton="0" quotePrefix="0" xfId="0">
      <alignment vertical="center"/>
      <protection locked="0" hidden="0"/>
    </xf>
    <xf numFmtId="0" fontId="20" fillId="2" borderId="0" applyAlignment="1" applyProtection="1" pivotButton="0" quotePrefix="0" xfId="0">
      <alignment vertical="center"/>
      <protection locked="0" hidden="0"/>
    </xf>
    <xf numFmtId="0" fontId="20" fillId="2" borderId="0" applyAlignment="1" applyProtection="1" pivotButton="0" quotePrefix="0" xfId="0">
      <alignment horizontal="left" vertical="center"/>
      <protection locked="0" hidden="0"/>
    </xf>
    <xf numFmtId="0" fontId="3" fillId="9" borderId="1" applyAlignment="1" applyProtection="1" pivotButton="0" quotePrefix="0" xfId="0">
      <alignment horizontal="center" vertical="center"/>
      <protection locked="0" hidden="0"/>
    </xf>
    <xf numFmtId="0" fontId="3" fillId="10" borderId="1" applyAlignment="1" applyProtection="1" pivotButton="0" quotePrefix="0" xfId="0">
      <alignment horizontal="center" vertical="center"/>
      <protection locked="0" hidden="0"/>
    </xf>
    <xf numFmtId="0" fontId="3" fillId="11" borderId="1" applyAlignment="1" applyProtection="1" pivotButton="0" quotePrefix="0" xfId="0">
      <alignment horizontal="center" vertical="center"/>
      <protection locked="0" hidden="0"/>
    </xf>
    <xf numFmtId="0" fontId="3" fillId="12" borderId="1" applyAlignment="1" applyProtection="1" pivotButton="0" quotePrefix="0" xfId="0">
      <alignment horizontal="center" vertical="center"/>
      <protection locked="0" hidden="0"/>
    </xf>
    <xf numFmtId="0" fontId="8"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center" vertical="center"/>
      <protection locked="0" hidden="0"/>
    </xf>
    <xf numFmtId="0" fontId="20" fillId="2" borderId="0" applyAlignment="1" applyProtection="1" pivotButton="0" quotePrefix="0" xfId="0">
      <alignment horizontal="center" vertical="center"/>
      <protection locked="0" hidden="0"/>
    </xf>
    <xf numFmtId="0" fontId="20" fillId="4" borderId="0" applyAlignment="1" applyProtection="1" pivotButton="0" quotePrefix="0" xfId="0">
      <alignment horizontal="center" vertical="center"/>
      <protection locked="0" hidden="0"/>
    </xf>
    <xf numFmtId="1" fontId="20" fillId="2" borderId="0" applyAlignment="1" applyProtection="1" pivotButton="0" quotePrefix="0" xfId="0">
      <alignment horizontal="center" vertical="center"/>
      <protection locked="0" hidden="0"/>
    </xf>
    <xf numFmtId="0" fontId="5" fillId="3" borderId="0" applyProtection="1" pivotButton="0" quotePrefix="0" xfId="0">
      <protection locked="0" hidden="0"/>
    </xf>
    <xf numFmtId="0" fontId="20" fillId="3" borderId="0" applyProtection="1" pivotButton="0" quotePrefix="0" xfId="0">
      <protection locked="0" hidden="0"/>
    </xf>
    <xf numFmtId="0" fontId="25" fillId="2" borderId="0" applyAlignment="1" applyProtection="1" pivotButton="0" quotePrefix="0" xfId="0">
      <alignment horizontal="center" vertical="center"/>
      <protection locked="0" hidden="0"/>
    </xf>
    <xf numFmtId="0" fontId="5" fillId="2" borderId="0" applyAlignment="1" applyProtection="1" pivotButton="0" quotePrefix="0" xfId="1">
      <alignment horizontal="center" vertical="center"/>
      <protection locked="0" hidden="0"/>
    </xf>
    <xf numFmtId="0" fontId="12" fillId="4" borderId="0" applyProtection="1" pivotButton="0" quotePrefix="0" xfId="0">
      <protection locked="0" hidden="0"/>
    </xf>
    <xf numFmtId="0" fontId="26" fillId="4" borderId="0" applyProtection="1" pivotButton="0" quotePrefix="0" xfId="0">
      <protection locked="0" hidden="0"/>
    </xf>
    <xf numFmtId="0" fontId="27" fillId="3" borderId="0" applyProtection="1" pivotButton="0" quotePrefix="0" xfId="0">
      <protection locked="0" hidden="0"/>
    </xf>
    <xf numFmtId="0" fontId="27" fillId="4" borderId="0" applyProtection="1" pivotButton="0" quotePrefix="0" xfId="0">
      <protection locked="0" hidden="0"/>
    </xf>
    <xf numFmtId="0" fontId="20" fillId="4" borderId="0" applyProtection="1" pivotButton="0" quotePrefix="0" xfId="0">
      <protection locked="0" hidden="0"/>
    </xf>
    <xf numFmtId="0" fontId="3" fillId="2" borderId="1" applyAlignment="1" pivotButton="0" quotePrefix="0" xfId="0">
      <alignment horizontal="center" vertical="center"/>
    </xf>
    <xf numFmtId="0" fontId="8" fillId="5" borderId="1" applyAlignment="1" pivotButton="0" quotePrefix="0" xfId="0">
      <alignment horizontal="center" vertical="center"/>
    </xf>
    <xf numFmtId="0" fontId="8" fillId="5" borderId="1" applyAlignment="1" pivotButton="0" quotePrefix="0" xfId="0">
      <alignment horizontal="center" vertical="center" wrapText="1"/>
    </xf>
    <xf numFmtId="0" fontId="24" fillId="2" borderId="1" applyAlignment="1" pivotButton="0" quotePrefix="0" xfId="0">
      <alignment horizontal="center" vertical="center"/>
    </xf>
    <xf numFmtId="0" fontId="25" fillId="2" borderId="1" applyAlignment="1" pivotButton="0" quotePrefix="0" xfId="0">
      <alignment horizontal="center" vertical="center"/>
    </xf>
    <xf numFmtId="9" fontId="5" fillId="2" borderId="1" applyAlignment="1" pivotButton="0" quotePrefix="0" xfId="1">
      <alignment horizontal="center" vertical="center"/>
    </xf>
    <xf numFmtId="0" fontId="17" fillId="2" borderId="0" applyAlignment="1" applyProtection="1" pivotButton="0" quotePrefix="0" xfId="0">
      <alignment wrapText="1"/>
      <protection locked="0" hidden="0"/>
    </xf>
    <xf numFmtId="0" fontId="18" fillId="2" borderId="0" applyAlignment="1" applyProtection="1" pivotButton="0" quotePrefix="0" xfId="0">
      <alignment vertical="center" wrapText="1"/>
      <protection locked="0" hidden="0"/>
    </xf>
    <xf numFmtId="0" fontId="0" fillId="2" borderId="0" applyProtection="1" pivotButton="0" quotePrefix="0" xfId="0">
      <protection locked="0" hidden="0"/>
    </xf>
    <xf numFmtId="14" fontId="5"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justify"/>
      <protection locked="0" hidden="0"/>
    </xf>
    <xf numFmtId="0" fontId="11" fillId="2" borderId="15" applyAlignment="1" pivotButton="0" quotePrefix="0" xfId="0">
      <alignment horizontal="center" vertical="center" wrapText="1"/>
    </xf>
    <xf numFmtId="0" fontId="7" fillId="2" borderId="15" applyAlignment="1" pivotButton="0" quotePrefix="0" xfId="0">
      <alignment horizontal="center" vertical="center" wrapText="1"/>
    </xf>
    <xf numFmtId="14" fontId="9"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3" fillId="14" borderId="1" applyAlignment="1" applyProtection="1" pivotButton="0" quotePrefix="0" xfId="0">
      <alignment horizontal="center" vertical="center"/>
      <protection locked="0" hidden="0"/>
    </xf>
    <xf numFmtId="9" fontId="3" fillId="12" borderId="1" applyAlignment="1" applyProtection="1" pivotButton="0" quotePrefix="0" xfId="0">
      <alignment horizontal="center" vertical="center"/>
      <protection locked="0" hidden="0"/>
    </xf>
    <xf numFmtId="0" fontId="5" fillId="0" borderId="1" applyAlignment="1" pivotButton="0" quotePrefix="0" xfId="0">
      <alignment horizontal="justify" wrapText="1"/>
    </xf>
    <xf numFmtId="14" fontId="5" fillId="0" borderId="1" applyAlignment="1" pivotButton="0" quotePrefix="0" xfId="0">
      <alignment horizontal="center" vertical="center"/>
    </xf>
    <xf numFmtId="0" fontId="5" fillId="2" borderId="1" applyAlignment="1" pivotButton="0" quotePrefix="0" xfId="0">
      <alignment horizontal="justify" vertical="center" wrapText="1"/>
    </xf>
    <xf numFmtId="0" fontId="5" fillId="0" borderId="1" applyAlignment="1" pivotButton="0" quotePrefix="0" xfId="0">
      <alignment horizontal="center" vertical="center"/>
    </xf>
    <xf numFmtId="14" fontId="5" fillId="0" borderId="1" applyAlignment="1" pivotButton="0" quotePrefix="0" xfId="0">
      <alignment vertical="center"/>
    </xf>
    <xf numFmtId="0" fontId="3" fillId="2" borderId="1" applyAlignment="1" applyProtection="1" pivotButton="0" quotePrefix="0" xfId="0">
      <alignment horizontal="center" vertical="center"/>
      <protection locked="0" hidden="0"/>
    </xf>
    <xf numFmtId="0" fontId="15" fillId="0" borderId="14" applyAlignment="1" pivotButton="0" quotePrefix="0" xfId="0">
      <alignment horizontal="center" vertical="center" wrapText="1"/>
    </xf>
    <xf numFmtId="0" fontId="17" fillId="0" borderId="20" applyAlignment="1" pivotButton="0" quotePrefix="0" xfId="0">
      <alignment horizontal="center" vertical="center" wrapText="1"/>
    </xf>
    <xf numFmtId="0" fontId="3" fillId="2" borderId="1" applyAlignment="1" applyProtection="1" pivotButton="0" quotePrefix="0" xfId="0">
      <alignment horizontal="center" vertical="center"/>
      <protection locked="0" hidden="0"/>
    </xf>
    <xf numFmtId="0" fontId="17" fillId="0" borderId="38" applyAlignment="1" pivotButton="0" quotePrefix="0" xfId="0">
      <alignment horizontal="center" vertical="center" wrapText="1"/>
    </xf>
    <xf numFmtId="0" fontId="15" fillId="0" borderId="38" applyAlignment="1" pivotButton="0" quotePrefix="0" xfId="0">
      <alignment horizontal="center" vertical="center" wrapText="1"/>
    </xf>
    <xf numFmtId="14" fontId="17" fillId="0" borderId="38" applyAlignment="1" pivotButton="0" quotePrefix="0" xfId="0">
      <alignment horizontal="center" vertical="center"/>
    </xf>
    <xf numFmtId="0" fontId="17" fillId="0" borderId="40" applyAlignment="1" pivotButton="0" quotePrefix="0" xfId="0">
      <alignment horizontal="center" vertical="center" wrapText="1"/>
    </xf>
    <xf numFmtId="0" fontId="17" fillId="0" borderId="14" applyAlignment="1" pivotButton="0" quotePrefix="0" xfId="0">
      <alignment horizontal="center" vertical="center" wrapText="1"/>
    </xf>
    <xf numFmtId="14" fontId="17" fillId="0" borderId="14" applyAlignment="1" pivotButton="0" quotePrefix="0" xfId="0">
      <alignment horizontal="center" vertical="center"/>
    </xf>
    <xf numFmtId="0" fontId="15" fillId="0" borderId="37" applyAlignment="1" pivotButton="0" quotePrefix="0" xfId="0">
      <alignment horizontal="center" vertical="center" wrapText="1"/>
    </xf>
    <xf numFmtId="14" fontId="17" fillId="0" borderId="37" applyAlignment="1" pivotButton="0" quotePrefix="0" xfId="0">
      <alignment horizontal="center" vertical="center"/>
    </xf>
    <xf numFmtId="0" fontId="17" fillId="0" borderId="43" applyAlignment="1" pivotButton="0" quotePrefix="0" xfId="0">
      <alignment horizontal="center" vertical="center" wrapText="1"/>
    </xf>
    <xf numFmtId="0" fontId="15" fillId="0" borderId="42" applyAlignment="1" pivotButton="0" quotePrefix="0" xfId="0">
      <alignment horizontal="center" vertical="center" wrapText="1"/>
    </xf>
    <xf numFmtId="0" fontId="0" fillId="0" borderId="0" applyAlignment="1" pivotButton="0" quotePrefix="0" xfId="0">
      <alignment horizontal="center" wrapText="1"/>
    </xf>
    <xf numFmtId="0" fontId="31" fillId="2" borderId="1" applyAlignment="1" applyProtection="1" pivotButton="0" quotePrefix="0" xfId="0">
      <alignment horizontal="center" vertical="center"/>
      <protection locked="0" hidden="0"/>
    </xf>
    <xf numFmtId="0" fontId="15" fillId="0" borderId="37" applyAlignment="1" pivotButton="0" quotePrefix="0" xfId="0">
      <alignment horizontal="center" vertical="center" wrapText="1"/>
    </xf>
    <xf numFmtId="0" fontId="15" fillId="0" borderId="42" applyAlignment="1" pivotButton="0" quotePrefix="0" xfId="0">
      <alignment horizontal="center" vertical="center" wrapText="1"/>
    </xf>
    <xf numFmtId="0" fontId="15" fillId="2" borderId="37" applyAlignment="1" pivotButton="0" quotePrefix="0" xfId="0">
      <alignment horizontal="center" vertical="center" wrapText="1"/>
    </xf>
    <xf numFmtId="0" fontId="15" fillId="2" borderId="41" applyAlignment="1" pivotButton="0" quotePrefix="0" xfId="0">
      <alignment horizontal="center" vertical="center" wrapText="1"/>
    </xf>
    <xf numFmtId="0" fontId="15" fillId="2" borderId="42" applyAlignment="1" pivotButton="0" quotePrefix="0" xfId="0">
      <alignment horizontal="center" vertical="center" wrapText="1"/>
    </xf>
    <xf numFmtId="0" fontId="15" fillId="0" borderId="41" applyAlignment="1" pivotButton="0" quotePrefix="0" xfId="0">
      <alignment horizontal="center" vertical="center" wrapText="1"/>
    </xf>
    <xf numFmtId="0" fontId="33" fillId="0" borderId="37" applyAlignment="1" pivotButton="0" quotePrefix="0" xfId="0">
      <alignment horizontal="center" vertical="center" wrapText="1"/>
    </xf>
    <xf numFmtId="0" fontId="33" fillId="0" borderId="41" applyAlignment="1" pivotButton="0" quotePrefix="0" xfId="0">
      <alignment horizontal="center" vertical="center" wrapText="1"/>
    </xf>
    <xf numFmtId="0" fontId="33" fillId="0" borderId="42" applyAlignment="1" pivotButton="0" quotePrefix="0" xfId="0">
      <alignment horizontal="center" vertical="center" wrapText="1"/>
    </xf>
    <xf numFmtId="9" fontId="15" fillId="0" borderId="37" applyAlignment="1" pivotButton="0" quotePrefix="0" xfId="0">
      <alignment horizontal="center" vertical="center" wrapText="1"/>
    </xf>
    <xf numFmtId="14" fontId="15" fillId="0" borderId="37" applyAlignment="1" pivotButton="0" quotePrefix="0" xfId="0">
      <alignment horizontal="center" vertical="center" wrapText="1"/>
    </xf>
    <xf numFmtId="0" fontId="15" fillId="2" borderId="14" applyAlignment="1" pivotButton="0" quotePrefix="0" xfId="0">
      <alignment horizontal="center" vertical="center" wrapText="1"/>
    </xf>
    <xf numFmtId="9" fontId="15" fillId="2" borderId="14" applyAlignment="1" pivotButton="0" quotePrefix="0" xfId="0">
      <alignment horizontal="center" vertical="center" wrapText="1"/>
    </xf>
    <xf numFmtId="9" fontId="15" fillId="2" borderId="14" applyAlignment="1" pivotButton="0" quotePrefix="0" xfId="1">
      <alignment horizontal="center" vertical="center" wrapText="1"/>
    </xf>
    <xf numFmtId="0" fontId="15" fillId="0" borderId="14" applyAlignment="1" pivotButton="0" quotePrefix="0" xfId="0">
      <alignment horizontal="center" vertical="center" wrapText="1"/>
    </xf>
    <xf numFmtId="14" fontId="15" fillId="2" borderId="14" applyAlignment="1" pivotButton="0" quotePrefix="0" xfId="0">
      <alignment horizontal="center" vertical="center" wrapText="1"/>
    </xf>
    <xf numFmtId="0" fontId="17" fillId="0" borderId="14" applyAlignment="1" pivotButton="0" quotePrefix="0" xfId="0">
      <alignment horizontal="center" vertical="center" wrapText="1"/>
    </xf>
    <xf numFmtId="9" fontId="15" fillId="2" borderId="37" applyAlignment="1" pivotButton="0" quotePrefix="0" xfId="1">
      <alignment horizontal="center" vertical="center" wrapText="1"/>
    </xf>
    <xf numFmtId="9" fontId="15" fillId="2" borderId="41" applyAlignment="1" pivotButton="0" quotePrefix="0" xfId="1">
      <alignment horizontal="center" vertical="center" wrapText="1"/>
    </xf>
    <xf numFmtId="9" fontId="15" fillId="2" borderId="42" applyAlignment="1" pivotButton="0" quotePrefix="0" xfId="1">
      <alignment horizontal="center" vertical="center" wrapText="1"/>
    </xf>
    <xf numFmtId="14" fontId="17" fillId="0" borderId="14" applyAlignment="1" pivotButton="0" quotePrefix="0" xfId="0">
      <alignment horizontal="center" vertical="center" wrapText="1"/>
    </xf>
    <xf numFmtId="0" fontId="15" fillId="0" borderId="39" applyAlignment="1" pivotButton="0" quotePrefix="0" xfId="0">
      <alignment horizontal="center" vertical="center" wrapText="1"/>
    </xf>
    <xf numFmtId="9" fontId="15" fillId="2" borderId="37" applyAlignment="1" pivotButton="0" quotePrefix="0" xfId="0">
      <alignment horizontal="center" vertical="center" wrapText="1"/>
    </xf>
    <xf numFmtId="0" fontId="33" fillId="0" borderId="14" applyAlignment="1" pivotButton="0" quotePrefix="0" xfId="0">
      <alignment horizontal="center" vertical="center" wrapText="1"/>
    </xf>
    <xf numFmtId="0" fontId="17" fillId="2" borderId="0" applyAlignment="1" pivotButton="0" quotePrefix="0" xfId="0">
      <alignment horizontal="center" wrapText="1"/>
    </xf>
    <xf numFmtId="0" fontId="18" fillId="2" borderId="0" applyAlignment="1" pivotButton="0" quotePrefix="0" xfId="0">
      <alignment horizontal="right"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11" fillId="2" borderId="8" applyAlignment="1" pivotButton="0" quotePrefix="0" xfId="0">
      <alignment horizontal="center" vertical="center" wrapText="1"/>
    </xf>
    <xf numFmtId="0" fontId="11" fillId="2" borderId="3" applyAlignment="1" pivotButton="0" quotePrefix="0" xfId="0">
      <alignment horizontal="center" vertical="center" wrapText="1"/>
    </xf>
    <xf numFmtId="0" fontId="3" fillId="6" borderId="4" applyAlignment="1" pivotButton="0" quotePrefix="0" xfId="0">
      <alignment horizontal="center" vertical="center"/>
    </xf>
    <xf numFmtId="0" fontId="3" fillId="6" borderId="9" applyAlignment="1" pivotButton="0" quotePrefix="0" xfId="0">
      <alignment horizontal="center" vertical="center"/>
    </xf>
    <xf numFmtId="0" fontId="3" fillId="6" borderId="5" applyAlignment="1" pivotButton="0" quotePrefix="0" xfId="0">
      <alignment horizontal="center" vertical="center"/>
    </xf>
    <xf numFmtId="0" fontId="3" fillId="6" borderId="7" applyAlignment="1" pivotButton="0" quotePrefix="0" xfId="0">
      <alignment horizontal="center" vertical="center"/>
    </xf>
    <xf numFmtId="0" fontId="3" fillId="6" borderId="10" applyAlignment="1" pivotButton="0" quotePrefix="0" xfId="0">
      <alignment horizontal="center" vertical="center"/>
    </xf>
    <xf numFmtId="0" fontId="3" fillId="6" borderId="0" applyAlignment="1" pivotButton="0" quotePrefix="0" xfId="0">
      <alignment horizontal="center" vertical="center"/>
    </xf>
    <xf numFmtId="0" fontId="3" fillId="6" borderId="28" applyAlignment="1" pivotButton="0" quotePrefix="0" xfId="0">
      <alignment horizontal="center" vertical="center"/>
    </xf>
    <xf numFmtId="0" fontId="9" fillId="5" borderId="12" applyAlignment="1" pivotButton="0" quotePrefix="0" xfId="0">
      <alignment horizontal="center" vertical="center" wrapText="1"/>
    </xf>
    <xf numFmtId="0" fontId="9" fillId="5" borderId="11" applyAlignment="1" pivotButton="0" quotePrefix="0" xfId="0">
      <alignment horizontal="center" vertical="center" wrapText="1"/>
    </xf>
    <xf numFmtId="0" fontId="8" fillId="7" borderId="32" applyAlignment="1" pivotButton="0" quotePrefix="0" xfId="0">
      <alignment horizontal="center" vertical="center" wrapText="1"/>
    </xf>
    <xf numFmtId="0" fontId="8" fillId="7" borderId="33" applyAlignment="1" pivotButton="0" quotePrefix="0" xfId="0">
      <alignment horizontal="center" vertical="center" wrapText="1"/>
    </xf>
    <xf numFmtId="0" fontId="5" fillId="2" borderId="4" applyAlignment="1" pivotButton="0" quotePrefix="0" xfId="0">
      <alignment horizontal="center"/>
    </xf>
    <xf numFmtId="0" fontId="5" fillId="2" borderId="9" applyAlignment="1" pivotButton="0" quotePrefix="0" xfId="0">
      <alignment horizontal="center"/>
    </xf>
    <xf numFmtId="0" fontId="5" fillId="2" borderId="6" applyAlignment="1" pivotButton="0" quotePrefix="0" xfId="0">
      <alignment horizontal="center"/>
    </xf>
    <xf numFmtId="0" fontId="5" fillId="2" borderId="0" applyAlignment="1" pivotButton="0" quotePrefix="0" xfId="0">
      <alignment horizontal="center"/>
    </xf>
    <xf numFmtId="0" fontId="5" fillId="2" borderId="7" applyAlignment="1" pivotButton="0" quotePrefix="0" xfId="0">
      <alignment horizontal="center"/>
    </xf>
    <xf numFmtId="0" fontId="5" fillId="2" borderId="10" applyAlignment="1" pivotButton="0" quotePrefix="0" xfId="0">
      <alignment horizontal="center"/>
    </xf>
    <xf numFmtId="0" fontId="7" fillId="2" borderId="15" applyAlignment="1" pivotButton="0" quotePrefix="0" xfId="0">
      <alignment horizontal="center" vertical="center" wrapText="1"/>
    </xf>
    <xf numFmtId="0" fontId="9" fillId="5" borderId="4" applyAlignment="1" pivotButton="0" quotePrefix="0" xfId="0">
      <alignment horizontal="center" vertical="center" wrapText="1"/>
    </xf>
    <xf numFmtId="0" fontId="9" fillId="5" borderId="7" applyAlignment="1" pivotButton="0" quotePrefix="0" xfId="0">
      <alignment horizontal="center" vertical="center" wrapText="1"/>
    </xf>
    <xf numFmtId="0" fontId="9" fillId="5" borderId="26" applyAlignment="1" pivotButton="0" quotePrefix="0" xfId="0">
      <alignment horizontal="center" vertical="center" wrapText="1"/>
    </xf>
    <xf numFmtId="0" fontId="9" fillId="5" borderId="27" applyAlignment="1" pivotButton="0" quotePrefix="0" xfId="0">
      <alignment horizontal="center" vertical="center" wrapText="1"/>
    </xf>
    <xf numFmtId="0" fontId="21" fillId="2" borderId="0" applyAlignment="1" applyProtection="1" pivotButton="0" quotePrefix="0" xfId="2">
      <alignment horizontal="center" vertical="center"/>
      <protection locked="0" hidden="0"/>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5" fillId="2" borderId="6" applyAlignment="1" pivotButton="0" quotePrefix="0" xfId="0">
      <alignment horizontal="center" vertical="center"/>
    </xf>
    <xf numFmtId="0" fontId="5" fillId="2" borderId="28" applyAlignment="1" pivotButton="0" quotePrefix="0" xfId="0">
      <alignment horizontal="center" vertical="center"/>
    </xf>
    <xf numFmtId="0" fontId="5" fillId="2" borderId="7" applyAlignment="1" pivotButton="0" quotePrefix="0" xfId="0">
      <alignment horizontal="center" vertical="center"/>
    </xf>
    <xf numFmtId="0" fontId="5" fillId="2" borderId="29" applyAlignment="1" pivotButton="0" quotePrefix="0" xfId="0">
      <alignment horizontal="center" vertical="center"/>
    </xf>
    <xf numFmtId="0" fontId="7" fillId="2" borderId="2" applyAlignment="1" pivotButton="0" quotePrefix="0" xfId="0">
      <alignment horizontal="center" vertical="center" wrapText="1"/>
    </xf>
    <xf numFmtId="0" fontId="19" fillId="2" borderId="4" applyAlignment="1" pivotButton="0" quotePrefix="0" xfId="0">
      <alignment horizontal="center" vertical="center" wrapText="1"/>
    </xf>
    <xf numFmtId="0" fontId="19" fillId="2" borderId="9" applyAlignment="1" pivotButton="0" quotePrefix="0" xfId="0">
      <alignment horizontal="center" vertical="center" wrapText="1"/>
    </xf>
    <xf numFmtId="0" fontId="19" fillId="2" borderId="5" applyAlignment="1" pivotButton="0" quotePrefix="0" xfId="0">
      <alignment horizontal="center" vertical="center" wrapText="1"/>
    </xf>
    <xf numFmtId="0" fontId="19" fillId="2" borderId="7" applyAlignment="1" pivotButton="0" quotePrefix="0" xfId="0">
      <alignment horizontal="center" vertical="center" wrapText="1"/>
    </xf>
    <xf numFmtId="0" fontId="19" fillId="2" borderId="10" applyAlignment="1" pivotButton="0" quotePrefix="0" xfId="0">
      <alignment horizontal="center" vertical="center" wrapText="1"/>
    </xf>
    <xf numFmtId="0" fontId="19" fillId="2" borderId="29" applyAlignment="1" pivotButton="0" quotePrefix="0" xfId="0">
      <alignment horizontal="center" vertical="center" wrapText="1"/>
    </xf>
    <xf numFmtId="0" fontId="8" fillId="7" borderId="1" applyAlignment="1" pivotButton="0" quotePrefix="0" xfId="0">
      <alignment horizontal="center" vertical="center"/>
    </xf>
    <xf numFmtId="0" fontId="5" fillId="2" borderId="9" applyAlignment="1" applyProtection="1" pivotButton="0" quotePrefix="0" xfId="0">
      <alignment horizontal="center" vertical="center"/>
      <protection locked="0" hidden="0"/>
    </xf>
    <xf numFmtId="0" fontId="22" fillId="6" borderId="30" applyAlignment="1" pivotButton="0" quotePrefix="0" xfId="0">
      <alignment horizontal="center" vertical="center"/>
    </xf>
    <xf numFmtId="0" fontId="8" fillId="5" borderId="1" applyAlignment="1" pivotButton="0" quotePrefix="0" xfId="0">
      <alignment horizontal="center" vertical="center" wrapText="1"/>
    </xf>
    <xf numFmtId="0" fontId="3" fillId="2" borderId="1" applyAlignment="1" applyProtection="1" pivotButton="0" quotePrefix="0" xfId="0">
      <alignment horizontal="left" vertical="center" wrapText="1"/>
      <protection locked="0" hidden="0"/>
    </xf>
    <xf numFmtId="9" fontId="3" fillId="2" borderId="1" applyAlignment="1" applyProtection="1" pivotButton="0" quotePrefix="0" xfId="1">
      <alignment horizontal="center" vertical="center" wrapText="1"/>
      <protection locked="0" hidden="0"/>
    </xf>
    <xf numFmtId="0" fontId="8" fillId="5" borderId="1" applyAlignment="1" pivotButton="0" quotePrefix="0" xfId="0">
      <alignment horizontal="center" vertical="center"/>
    </xf>
    <xf numFmtId="0" fontId="3" fillId="2" borderId="1" applyAlignment="1" applyProtection="1" pivotButton="0" quotePrefix="0" xfId="0">
      <alignment horizontal="left" vertical="center"/>
      <protection locked="0" hidden="0"/>
    </xf>
    <xf numFmtId="0" fontId="5" fillId="2" borderId="1" applyAlignment="1" applyProtection="1" pivotButton="0" quotePrefix="0" xfId="0">
      <alignment horizontal="left" vertical="center"/>
      <protection locked="0" hidden="0"/>
    </xf>
    <xf numFmtId="0" fontId="5" fillId="2" borderId="3" applyAlignment="1" applyProtection="1" pivotButton="0" quotePrefix="0" xfId="0">
      <alignment horizontal="center" vertical="center"/>
      <protection locked="0" hidden="0"/>
    </xf>
    <xf numFmtId="0" fontId="5" fillId="2" borderId="1" applyAlignment="1" applyProtection="1" pivotButton="0" quotePrefix="0" xfId="0">
      <alignment horizontal="center" vertical="center"/>
      <protection locked="0" hidden="0"/>
    </xf>
    <xf numFmtId="0" fontId="5" fillId="2" borderId="2" applyAlignment="1" applyProtection="1" pivotButton="0" quotePrefix="0" xfId="0">
      <alignment horizontal="center" vertical="center"/>
      <protection locked="0" hidden="0"/>
    </xf>
    <xf numFmtId="0" fontId="22" fillId="2" borderId="0" applyAlignment="1" applyProtection="1" pivotButton="0" quotePrefix="0" xfId="0">
      <alignment horizontal="center" vertical="center"/>
      <protection locked="0" hidden="0"/>
    </xf>
    <xf numFmtId="0" fontId="8" fillId="5" borderId="1" applyAlignment="1" applyProtection="1" pivotButton="0" quotePrefix="0" xfId="0">
      <alignment horizontal="center" vertical="center"/>
      <protection locked="0" hidden="0"/>
    </xf>
    <xf numFmtId="0" fontId="31" fillId="13" borderId="2" applyAlignment="1" applyProtection="1" pivotButton="0" quotePrefix="0" xfId="0">
      <alignment horizontal="center" vertical="center"/>
      <protection locked="0" hidden="0"/>
    </xf>
    <xf numFmtId="0" fontId="31" fillId="13" borderId="8" applyAlignment="1" applyProtection="1" pivotButton="0" quotePrefix="0" xfId="0">
      <alignment horizontal="center" vertical="center"/>
      <protection locked="0" hidden="0"/>
    </xf>
    <xf numFmtId="0" fontId="31" fillId="13" borderId="3" applyAlignment="1" applyProtection="1" pivotButton="0" quotePrefix="0" xfId="0">
      <alignment horizontal="center" vertical="center"/>
      <protection locked="0" hidden="0"/>
    </xf>
    <xf numFmtId="0" fontId="8" fillId="2" borderId="2" applyAlignment="1" applyProtection="1" pivotButton="0" quotePrefix="0" xfId="0">
      <alignment horizontal="center" vertical="center" wrapText="1"/>
      <protection locked="0" hidden="0"/>
    </xf>
    <xf numFmtId="0" fontId="8" fillId="2" borderId="8" applyAlignment="1" applyProtection="1" pivotButton="0" quotePrefix="0" xfId="0">
      <alignment horizontal="center" vertical="center" wrapText="1"/>
      <protection locked="0" hidden="0"/>
    </xf>
    <xf numFmtId="0" fontId="8" fillId="2" borderId="3" applyAlignment="1" applyProtection="1" pivotButton="0" quotePrefix="0" xfId="0">
      <alignment horizontal="center" vertical="center" wrapText="1"/>
      <protection locked="0" hidden="0"/>
    </xf>
    <xf numFmtId="0" fontId="3" fillId="2" borderId="2" applyAlignment="1" applyProtection="1" pivotButton="0" quotePrefix="0" xfId="0">
      <alignment horizontal="center" vertical="center" wrapText="1"/>
      <protection locked="0" hidden="0"/>
    </xf>
    <xf numFmtId="0" fontId="3" fillId="2" borderId="3"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wrapText="1"/>
      <protection locked="0" hidden="0"/>
    </xf>
    <xf numFmtId="0" fontId="8" fillId="5" borderId="4" applyAlignment="1" pivotButton="0" quotePrefix="0" xfId="0">
      <alignment horizontal="center" vertical="center"/>
    </xf>
    <xf numFmtId="0" fontId="8" fillId="5" borderId="5" applyAlignment="1" pivotButton="0" quotePrefix="0" xfId="0">
      <alignment horizontal="center" vertical="center"/>
    </xf>
    <xf numFmtId="0" fontId="8" fillId="5" borderId="6" applyAlignment="1" pivotButton="0" quotePrefix="0" xfId="0">
      <alignment horizontal="center" vertical="center"/>
    </xf>
    <xf numFmtId="0" fontId="8" fillId="5" borderId="28" applyAlignment="1" pivotButton="0" quotePrefix="0" xfId="0">
      <alignment horizontal="center" vertical="center"/>
    </xf>
    <xf numFmtId="0" fontId="8" fillId="5" borderId="7" applyAlignment="1" pivotButton="0" quotePrefix="0" xfId="0">
      <alignment horizontal="center" vertical="center"/>
    </xf>
    <xf numFmtId="0" fontId="8" fillId="5" borderId="29" applyAlignment="1" pivotButton="0" quotePrefix="0" xfId="0">
      <alignment horizontal="center" vertical="center"/>
    </xf>
    <xf numFmtId="0" fontId="3" fillId="2" borderId="4" applyAlignment="1" applyProtection="1" pivotButton="0" quotePrefix="0" xfId="0">
      <alignment horizontal="center" vertical="center"/>
      <protection locked="0" hidden="0"/>
    </xf>
    <xf numFmtId="0" fontId="3" fillId="2" borderId="9" applyAlignment="1" applyProtection="1" pivotButton="0" quotePrefix="0" xfId="0">
      <alignment horizontal="center" vertical="center"/>
      <protection locked="0" hidden="0"/>
    </xf>
    <xf numFmtId="0" fontId="3" fillId="2" borderId="5" applyAlignment="1" applyProtection="1" pivotButton="0" quotePrefix="0" xfId="0">
      <alignment horizontal="center" vertical="center"/>
      <protection locked="0" hidden="0"/>
    </xf>
    <xf numFmtId="0" fontId="3" fillId="2" borderId="6"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3" fillId="2" borderId="28" applyAlignment="1" applyProtection="1" pivotButton="0" quotePrefix="0" xfId="0">
      <alignment horizontal="center" vertical="center"/>
      <protection locked="0" hidden="0"/>
    </xf>
    <xf numFmtId="0" fontId="3" fillId="2" borderId="7" applyAlignment="1" applyProtection="1" pivotButton="0" quotePrefix="0" xfId="0">
      <alignment horizontal="center" vertical="center"/>
      <protection locked="0" hidden="0"/>
    </xf>
    <xf numFmtId="0" fontId="3" fillId="2" borderId="10" applyAlignment="1" applyProtection="1" pivotButton="0" quotePrefix="0" xfId="0">
      <alignment horizontal="center" vertical="center"/>
      <protection locked="0" hidden="0"/>
    </xf>
    <xf numFmtId="0" fontId="3" fillId="2" borderId="29" applyAlignment="1" applyProtection="1" pivotButton="0" quotePrefix="0" xfId="0">
      <alignment horizontal="center" vertical="center"/>
      <protection locked="0" hidden="0"/>
    </xf>
    <xf numFmtId="0" fontId="8" fillId="5" borderId="4" applyAlignment="1" pivotButton="0" quotePrefix="0" xfId="0">
      <alignment horizontal="center" vertical="center" wrapText="1"/>
    </xf>
    <xf numFmtId="0" fontId="8" fillId="5" borderId="5" applyAlignment="1" pivotButton="0" quotePrefix="0" xfId="0">
      <alignment horizontal="center" vertical="center" wrapText="1"/>
    </xf>
    <xf numFmtId="0" fontId="8" fillId="5" borderId="6" applyAlignment="1" pivotButton="0" quotePrefix="0" xfId="0">
      <alignment horizontal="center" vertical="center" wrapText="1"/>
    </xf>
    <xf numFmtId="0" fontId="8" fillId="5" borderId="28" applyAlignment="1" pivotButton="0" quotePrefix="0" xfId="0">
      <alignment horizontal="center" vertical="center" wrapText="1"/>
    </xf>
    <xf numFmtId="0" fontId="8" fillId="5" borderId="7" applyAlignment="1" pivotButton="0" quotePrefix="0" xfId="0">
      <alignment horizontal="center" vertical="center" wrapText="1"/>
    </xf>
    <xf numFmtId="0" fontId="8" fillId="5" borderId="29" applyAlignment="1" pivotButton="0" quotePrefix="0" xfId="0">
      <alignment horizontal="center" vertical="center" wrapText="1"/>
    </xf>
    <xf numFmtId="0" fontId="8" fillId="5" borderId="9" applyAlignment="1" pivotButton="0" quotePrefix="0" xfId="0">
      <alignment horizontal="center" vertical="center" wrapText="1"/>
    </xf>
    <xf numFmtId="0" fontId="8" fillId="5" borderId="10" applyAlignment="1" pivotButton="0" quotePrefix="0" xfId="0">
      <alignment horizontal="center" vertical="center" wrapText="1"/>
    </xf>
    <xf numFmtId="0" fontId="5" fillId="2" borderId="29" applyAlignment="1" applyProtection="1" pivotButton="0" quotePrefix="0" xfId="0">
      <alignment horizontal="left" vertical="center" wrapText="1"/>
      <protection locked="0" hidden="0"/>
    </xf>
    <xf numFmtId="0" fontId="5" fillId="2" borderId="11" applyAlignment="1" applyProtection="1" pivotButton="0" quotePrefix="0" xfId="0">
      <alignment horizontal="left" vertical="center"/>
      <protection locked="0" hidden="0"/>
    </xf>
    <xf numFmtId="0" fontId="5" fillId="2" borderId="3" applyAlignment="1" applyProtection="1" pivotButton="0" quotePrefix="0" xfId="0">
      <alignment horizontal="left" vertical="center"/>
      <protection locked="0" hidden="0"/>
    </xf>
    <xf numFmtId="0" fontId="5" fillId="2" borderId="5" applyAlignment="1" applyProtection="1" pivotButton="0" quotePrefix="0" xfId="0">
      <alignment horizontal="left" vertical="center"/>
      <protection locked="0" hidden="0"/>
    </xf>
    <xf numFmtId="0" fontId="5" fillId="2" borderId="12" applyAlignment="1" applyProtection="1" pivotButton="0" quotePrefix="0" xfId="0">
      <alignment horizontal="left" vertical="center"/>
      <protection locked="0" hidden="0"/>
    </xf>
    <xf numFmtId="0" fontId="3" fillId="6" borderId="28" applyAlignment="1" pivotButton="0" quotePrefix="0" xfId="0">
      <alignment horizontal="left" vertical="center" wrapText="1"/>
    </xf>
    <xf numFmtId="0" fontId="5" fillId="6" borderId="13" applyAlignment="1" pivotButton="0" quotePrefix="0" xfId="0">
      <alignment horizontal="left" vertical="center" wrapText="1"/>
    </xf>
    <xf numFmtId="0" fontId="5" fillId="2" borderId="29" applyAlignment="1" applyProtection="1" pivotButton="0" quotePrefix="0" xfId="0">
      <alignment horizontal="justify" vertical="top" wrapText="1"/>
      <protection locked="0" hidden="0"/>
    </xf>
    <xf numFmtId="0" fontId="5" fillId="2" borderId="11" applyAlignment="1" applyProtection="1" pivotButton="0" quotePrefix="0" xfId="0">
      <alignment horizontal="justify" vertical="top"/>
      <protection locked="0" hidden="0"/>
    </xf>
    <xf numFmtId="0" fontId="5" fillId="2" borderId="3" applyAlignment="1" applyProtection="1" pivotButton="0" quotePrefix="0" xfId="0">
      <alignment horizontal="justify" vertical="top"/>
      <protection locked="0" hidden="0"/>
    </xf>
    <xf numFmtId="0" fontId="5" fillId="2" borderId="1" applyAlignment="1" applyProtection="1" pivotButton="0" quotePrefix="0" xfId="0">
      <alignment horizontal="justify" vertical="top"/>
      <protection locked="0" hidden="0"/>
    </xf>
    <xf numFmtId="0" fontId="5" fillId="2" borderId="5" applyAlignment="1" applyProtection="1" pivotButton="0" quotePrefix="0" xfId="0">
      <alignment horizontal="justify" vertical="top"/>
      <protection locked="0" hidden="0"/>
    </xf>
    <xf numFmtId="0" fontId="5" fillId="2" borderId="12" applyAlignment="1" applyProtection="1" pivotButton="0" quotePrefix="0" xfId="0">
      <alignment horizontal="justify" vertical="top"/>
      <protection locked="0" hidden="0"/>
    </xf>
    <xf numFmtId="0" fontId="5" fillId="2" borderId="30" applyAlignment="1" applyProtection="1" pivotButton="0" quotePrefix="0" xfId="1">
      <alignment horizontal="center" vertical="center"/>
      <protection locked="0" hidden="0"/>
    </xf>
    <xf numFmtId="1" fontId="5" fillId="2" borderId="30" applyAlignment="1" applyProtection="1" pivotButton="0" quotePrefix="0" xfId="1">
      <alignment horizontal="center" vertical="center"/>
      <protection locked="0" hidden="0"/>
    </xf>
    <xf numFmtId="0" fontId="8" fillId="7" borderId="12" applyAlignment="1" pivotButton="0" quotePrefix="0" xfId="0">
      <alignment horizontal="center" vertical="center"/>
    </xf>
    <xf numFmtId="0" fontId="3" fillId="6" borderId="5" applyAlignment="1" pivotButton="0" quotePrefix="0" xfId="0">
      <alignment horizontal="left" vertical="center" wrapText="1"/>
    </xf>
    <xf numFmtId="0" fontId="5" fillId="6" borderId="12" applyAlignment="1" pivotButton="0" quotePrefix="0" xfId="0">
      <alignment horizontal="left" vertical="center" wrapText="1"/>
    </xf>
    <xf numFmtId="0" fontId="5" fillId="2" borderId="28" applyAlignment="1" applyProtection="1" pivotButton="0" quotePrefix="0" xfId="0">
      <alignment horizontal="justify" vertical="top"/>
      <protection locked="0" hidden="0"/>
    </xf>
    <xf numFmtId="0" fontId="5" fillId="2" borderId="13" applyAlignment="1" applyProtection="1" pivotButton="0" quotePrefix="0" xfId="0">
      <alignment horizontal="justify" vertical="top"/>
      <protection locked="0" hidden="0"/>
    </xf>
    <xf numFmtId="0" fontId="5" fillId="2" borderId="29" applyAlignment="1" applyProtection="1" pivotButton="0" quotePrefix="0" xfId="0">
      <alignment horizontal="justify" vertical="top"/>
      <protection locked="0" hidden="0"/>
    </xf>
    <xf numFmtId="0" fontId="8" fillId="7" borderId="7" applyAlignment="1" pivotButton="0" quotePrefix="0" xfId="0">
      <alignment horizontal="center" vertical="center"/>
    </xf>
    <xf numFmtId="0" fontId="8" fillId="7" borderId="10" applyAlignment="1" pivotButton="0" quotePrefix="0" xfId="0">
      <alignment horizontal="center" vertical="center"/>
    </xf>
    <xf numFmtId="0" fontId="8" fillId="7" borderId="29" applyAlignment="1" pivotButton="0" quotePrefix="0" xfId="0">
      <alignment horizontal="center" vertical="center"/>
    </xf>
    <xf numFmtId="0" fontId="8" fillId="8" borderId="12" applyAlignment="1" pivotButton="0" quotePrefix="0" xfId="0">
      <alignment horizontal="center" vertical="center"/>
    </xf>
    <xf numFmtId="0" fontId="8" fillId="5" borderId="30" applyAlignment="1" pivotButton="0" quotePrefix="0" xfId="0">
      <alignment horizontal="center" vertical="center" wrapText="1"/>
    </xf>
    <xf numFmtId="0" fontId="8" fillId="5" borderId="30" applyAlignment="1" pivotButton="0" quotePrefix="0" xfId="0">
      <alignment horizontal="center" vertical="center"/>
    </xf>
    <xf numFmtId="9" fontId="3" fillId="2" borderId="1" applyAlignment="1" applyProtection="1" pivotButton="0" quotePrefix="0" xfId="1">
      <alignment horizontal="center" vertical="center"/>
      <protection locked="0" hidden="0"/>
    </xf>
    <xf numFmtId="9" fontId="3" fillId="2" borderId="4" applyAlignment="1" applyProtection="1" pivotButton="0" quotePrefix="0" xfId="1">
      <alignment horizontal="center" vertical="center"/>
      <protection locked="0" hidden="0"/>
    </xf>
    <xf numFmtId="9" fontId="3" fillId="2" borderId="5" applyAlignment="1" applyProtection="1" pivotButton="0" quotePrefix="0" xfId="1">
      <alignment horizontal="center" vertical="center"/>
      <protection locked="0" hidden="0"/>
    </xf>
    <xf numFmtId="9" fontId="3" fillId="2" borderId="7" applyAlignment="1" applyProtection="1" pivotButton="0" quotePrefix="0" xfId="1">
      <alignment horizontal="center" vertical="center"/>
      <protection locked="0" hidden="0"/>
    </xf>
    <xf numFmtId="9" fontId="3" fillId="2" borderId="29" applyAlignment="1" applyProtection="1" pivotButton="0" quotePrefix="0" xfId="1">
      <alignment horizontal="center" vertical="center"/>
      <protection locked="0" hidden="0"/>
    </xf>
    <xf numFmtId="0" fontId="8" fillId="5" borderId="2" applyAlignment="1" pivotButton="0" quotePrefix="0" xfId="0">
      <alignment horizontal="center" vertical="center"/>
    </xf>
    <xf numFmtId="0" fontId="8" fillId="5" borderId="8" applyAlignment="1" pivotButton="0" quotePrefix="0" xfId="0">
      <alignment horizontal="center" vertical="center"/>
    </xf>
    <xf numFmtId="0" fontId="8" fillId="5" borderId="3" applyAlignment="1" pivotButton="0" quotePrefix="0" xfId="0">
      <alignment horizontal="center" vertical="center"/>
    </xf>
    <xf numFmtId="0" fontId="5" fillId="2" borderId="31" applyAlignment="1" applyProtection="1" pivotButton="0" quotePrefix="0" xfId="1">
      <alignment horizontal="center" vertical="center"/>
      <protection locked="0" hidden="0"/>
    </xf>
    <xf numFmtId="0" fontId="13" fillId="2" borderId="30" applyAlignment="1" applyProtection="1" pivotButton="0" quotePrefix="0" xfId="1">
      <alignment horizontal="center" vertical="center"/>
      <protection locked="0" hidden="0"/>
    </xf>
    <xf numFmtId="9" fontId="13" fillId="2" borderId="34" applyAlignment="1" pivotButton="0" quotePrefix="0" xfId="1">
      <alignment horizontal="center" vertical="center"/>
    </xf>
    <xf numFmtId="9" fontId="13" fillId="2" borderId="35" applyAlignment="1" pivotButton="0" quotePrefix="0" xfId="1">
      <alignment horizontal="center" vertical="center"/>
    </xf>
    <xf numFmtId="9" fontId="13" fillId="2" borderId="36" applyAlignment="1" pivotButton="0" quotePrefix="0" xfId="1">
      <alignment horizontal="center" vertical="center"/>
    </xf>
    <xf numFmtId="0" fontId="13" fillId="2" borderId="34" applyAlignment="1" pivotButton="0" quotePrefix="0" xfId="1">
      <alignment vertical="center" wrapText="1"/>
    </xf>
    <xf numFmtId="0" fontId="5" fillId="2" borderId="35" applyAlignment="1" pivotButton="0" quotePrefix="0" xfId="1">
      <alignment vertical="center" wrapText="1"/>
    </xf>
    <xf numFmtId="0" fontId="5" fillId="2" borderId="36" applyAlignment="1" pivotButton="0" quotePrefix="0" xfId="1">
      <alignment vertical="center" wrapText="1"/>
    </xf>
    <xf numFmtId="0" fontId="5" fillId="0" borderId="34" applyAlignment="1" applyProtection="1" pivotButton="0" quotePrefix="0" xfId="1">
      <alignment horizontal="center" vertical="center"/>
      <protection locked="0" hidden="0"/>
    </xf>
    <xf numFmtId="0" fontId="5" fillId="0" borderId="35" applyAlignment="1" applyProtection="1" pivotButton="0" quotePrefix="0" xfId="1">
      <alignment horizontal="center" vertical="center"/>
      <protection locked="0" hidden="0"/>
    </xf>
    <xf numFmtId="0" fontId="5" fillId="0" borderId="36" applyAlignment="1" applyProtection="1" pivotButton="0" quotePrefix="0" xfId="1">
      <alignment horizontal="center" vertical="center"/>
      <protection locked="0" hidden="0"/>
    </xf>
    <xf numFmtId="9" fontId="13" fillId="0" borderId="34" applyAlignment="1" pivotButton="0" quotePrefix="0" xfId="1">
      <alignment horizontal="center" vertical="center"/>
    </xf>
    <xf numFmtId="9" fontId="13" fillId="0" borderId="35" applyAlignment="1" pivotButton="0" quotePrefix="0" xfId="1">
      <alignment horizontal="center" vertical="center"/>
    </xf>
    <xf numFmtId="9" fontId="13" fillId="0" borderId="36" applyAlignment="1" pivotButton="0" quotePrefix="0" xfId="1">
      <alignment horizontal="center" vertical="center"/>
    </xf>
    <xf numFmtId="0" fontId="5" fillId="2" borderId="34" applyAlignment="1" applyProtection="1" pivotButton="0" quotePrefix="0" xfId="1">
      <alignment horizontal="center" vertical="center"/>
      <protection locked="0" hidden="0"/>
    </xf>
    <xf numFmtId="0" fontId="5" fillId="2" borderId="35" applyAlignment="1" applyProtection="1" pivotButton="0" quotePrefix="0" xfId="1">
      <alignment horizontal="center" vertical="center"/>
      <protection locked="0" hidden="0"/>
    </xf>
    <xf numFmtId="0" fontId="5" fillId="2" borderId="36" applyAlignment="1" applyProtection="1" pivotButton="0" quotePrefix="0" xfId="1">
      <alignment horizontal="center" vertical="center"/>
      <protection locked="0" hidden="0"/>
    </xf>
    <xf numFmtId="9" fontId="13" fillId="2" borderId="30" applyAlignment="1" pivotButton="0" quotePrefix="0" xfId="1">
      <alignment horizontal="center" vertical="center"/>
    </xf>
    <xf numFmtId="0" fontId="13" fillId="2" borderId="30" applyAlignment="1" pivotButton="0" quotePrefix="0" xfId="1">
      <alignment horizontal="center" vertical="center"/>
    </xf>
    <xf numFmtId="0" fontId="13" fillId="2" borderId="34" applyAlignment="1" pivotButton="0" quotePrefix="0" xfId="1">
      <alignment vertical="center" wrapText="1"/>
    </xf>
    <xf numFmtId="0" fontId="13" fillId="2" borderId="35" applyAlignment="1" pivotButton="0" quotePrefix="0" xfId="1">
      <alignment vertical="center" wrapText="1"/>
    </xf>
    <xf numFmtId="0" fontId="13" fillId="2" borderId="36" applyAlignment="1" pivotButton="0" quotePrefix="0" xfId="1">
      <alignment vertical="center" wrapText="1"/>
    </xf>
    <xf numFmtId="9" fontId="13" fillId="2" borderId="34" applyAlignment="1" pivotButton="0" quotePrefix="0" xfId="1">
      <alignment vertical="center" wrapText="1"/>
    </xf>
    <xf numFmtId="0" fontId="13" fillId="0" borderId="34" applyAlignment="1" pivotButton="0" quotePrefix="0" xfId="1">
      <alignment vertical="center" wrapText="1"/>
    </xf>
    <xf numFmtId="0" fontId="5" fillId="0" borderId="35" applyAlignment="1" pivotButton="0" quotePrefix="0" xfId="1">
      <alignment vertical="center" wrapText="1"/>
    </xf>
    <xf numFmtId="0" fontId="5" fillId="0" borderId="36" applyAlignment="1" pivotButton="0" quotePrefix="0" xfId="1">
      <alignment vertical="center" wrapText="1"/>
    </xf>
    <xf numFmtId="0" fontId="5" fillId="0" borderId="30" applyAlignment="1" applyProtection="1" pivotButton="0" quotePrefix="0" xfId="1">
      <alignment horizontal="center" vertical="center"/>
      <protection locked="0" hidden="0"/>
    </xf>
    <xf numFmtId="0" fontId="13" fillId="2" borderId="35" applyAlignment="1" pivotButton="0" quotePrefix="0" xfId="1">
      <alignment vertical="center" wrapText="1"/>
    </xf>
    <xf numFmtId="0" fontId="13" fillId="2" borderId="36" applyAlignment="1" pivotButton="0" quotePrefix="0" xfId="1">
      <alignment vertical="center" wrapText="1"/>
    </xf>
    <xf numFmtId="0" fontId="13" fillId="2" borderId="29" applyAlignment="1" pivotButton="0" quotePrefix="0" xfId="0">
      <alignment horizontal="left" vertical="center" wrapText="1"/>
    </xf>
    <xf numFmtId="0" fontId="13" fillId="2" borderId="11" applyAlignment="1" pivotButton="0" quotePrefix="0" xfId="0">
      <alignment horizontal="left" vertical="center"/>
    </xf>
    <xf numFmtId="0" fontId="13" fillId="2" borderId="3" applyAlignment="1" pivotButton="0" quotePrefix="0" xfId="0">
      <alignment horizontal="left" vertical="center"/>
    </xf>
    <xf numFmtId="0" fontId="13" fillId="2" borderId="1" applyAlignment="1" pivotButton="0" quotePrefix="0" xfId="0">
      <alignment horizontal="left" vertical="center"/>
    </xf>
    <xf numFmtId="0" fontId="13" fillId="2" borderId="5" applyAlignment="1" pivotButton="0" quotePrefix="0" xfId="0">
      <alignment horizontal="left" vertical="center"/>
    </xf>
    <xf numFmtId="0" fontId="13" fillId="2" borderId="12" applyAlignment="1" pivotButton="0" quotePrefix="0" xfId="0">
      <alignment horizontal="left" vertical="center"/>
    </xf>
    <xf numFmtId="0" fontId="15" fillId="2" borderId="0" applyAlignment="1" pivotButton="0" quotePrefix="0" xfId="0">
      <alignment horizontal="justify" vertical="center" wrapText="1"/>
    </xf>
    <xf numFmtId="0" fontId="15" fillId="2" borderId="28" applyAlignment="1" pivotButton="0" quotePrefix="0" xfId="0">
      <alignment horizontal="justify" vertical="center" wrapText="1"/>
    </xf>
    <xf numFmtId="0" fontId="3" fillId="2" borderId="1" applyAlignment="1" applyProtection="1" pivotButton="0" quotePrefix="0" xfId="0">
      <alignment horizontal="center" vertical="center" wrapText="1"/>
      <protection locked="0" hidden="0"/>
    </xf>
    <xf numFmtId="0" fontId="3" fillId="2" borderId="2" applyAlignment="1" applyProtection="1" pivotButton="0" quotePrefix="0" xfId="0">
      <alignment horizontal="center" vertical="center"/>
      <protection locked="0" hidden="0"/>
    </xf>
    <xf numFmtId="0" fontId="3" fillId="2" borderId="8" applyAlignment="1" applyProtection="1" pivotButton="0" quotePrefix="0" xfId="0">
      <alignment horizontal="center" vertical="center"/>
      <protection locked="0" hidden="0"/>
    </xf>
    <xf numFmtId="0" fontId="3" fillId="2" borderId="3" applyAlignment="1" applyProtection="1" pivotButton="0" quotePrefix="0" xfId="0">
      <alignment horizontal="center" vertical="center"/>
      <protection locked="0" hidden="0"/>
    </xf>
    <xf numFmtId="0" fontId="13" fillId="13" borderId="34" applyAlignment="1" applyProtection="1" pivotButton="0" quotePrefix="0" xfId="0">
      <alignment horizontal="center" vertical="center"/>
      <protection locked="0" hidden="0"/>
    </xf>
    <xf numFmtId="0" fontId="13" fillId="13" borderId="35" applyAlignment="1" applyProtection="1" pivotButton="0" quotePrefix="0" xfId="0">
      <alignment horizontal="center" vertical="center"/>
      <protection locked="0" hidden="0"/>
    </xf>
    <xf numFmtId="0" fontId="13" fillId="13" borderId="36" applyAlignment="1" applyProtection="1" pivotButton="0" quotePrefix="0" xfId="0">
      <alignment horizontal="center" vertical="center"/>
      <protection locked="0" hidden="0"/>
    </xf>
    <xf numFmtId="9" fontId="13" fillId="13" borderId="35" applyAlignment="1" applyProtection="1" pivotButton="0" quotePrefix="0" xfId="0">
      <alignment horizontal="center" vertical="center"/>
      <protection locked="0" hidden="0"/>
    </xf>
    <xf numFmtId="0" fontId="13" fillId="13" borderId="35" applyAlignment="1" applyProtection="1" pivotButton="0" quotePrefix="0" xfId="0">
      <alignment vertical="top" wrapText="1"/>
      <protection locked="0" hidden="0"/>
    </xf>
    <xf numFmtId="0" fontId="13" fillId="13" borderId="36" applyAlignment="1" applyProtection="1" pivotButton="0" quotePrefix="0" xfId="0">
      <alignment vertical="top" wrapText="1"/>
      <protection locked="0" hidden="0"/>
    </xf>
    <xf numFmtId="0" fontId="13" fillId="0" borderId="35" applyAlignment="1" applyProtection="1" pivotButton="0" quotePrefix="0" xfId="0">
      <alignment vertical="top" wrapText="1"/>
      <protection locked="0" hidden="0"/>
    </xf>
    <xf numFmtId="0" fontId="13" fillId="0" borderId="36" applyAlignment="1" applyProtection="1" pivotButton="0" quotePrefix="0" xfId="0">
      <alignment vertical="top" wrapText="1"/>
      <protection locked="0" hidden="0"/>
    </xf>
    <xf numFmtId="0" fontId="13" fillId="0" borderId="34" applyAlignment="1" applyProtection="1" pivotButton="0" quotePrefix="0" xfId="0">
      <alignment horizontal="center" vertical="center"/>
      <protection locked="0" hidden="0"/>
    </xf>
    <xf numFmtId="0" fontId="13" fillId="0" borderId="35" applyAlignment="1" applyProtection="1" pivotButton="0" quotePrefix="0" xfId="0">
      <alignment horizontal="center" vertical="center"/>
      <protection locked="0" hidden="0"/>
    </xf>
    <xf numFmtId="0" fontId="13" fillId="0" borderId="36" applyAlignment="1" applyProtection="1" pivotButton="0" quotePrefix="0" xfId="0">
      <alignment horizontal="center" vertical="center"/>
      <protection locked="0" hidden="0"/>
    </xf>
    <xf numFmtId="0" fontId="5" fillId="2" borderId="0" applyAlignment="1" applyProtection="1" pivotButton="0" quotePrefix="0" xfId="0">
      <alignment horizontal="left" vertical="center" wrapText="1"/>
      <protection locked="0" hidden="0"/>
    </xf>
    <xf numFmtId="0" fontId="5" fillId="2" borderId="28" applyAlignment="1" applyProtection="1" pivotButton="0" quotePrefix="0" xfId="0">
      <alignment horizontal="left" vertical="center" wrapText="1"/>
      <protection locked="0" hidden="0"/>
    </xf>
    <xf numFmtId="0" fontId="34" fillId="2" borderId="29" applyAlignment="1" applyProtection="1" pivotButton="0" quotePrefix="0" xfId="0">
      <alignment horizontal="justify" vertical="center" wrapText="1"/>
      <protection locked="0" hidden="0"/>
    </xf>
    <xf numFmtId="0" fontId="5" fillId="2" borderId="11" applyAlignment="1" applyProtection="1" pivotButton="0" quotePrefix="0" xfId="0">
      <alignment horizontal="justify" vertical="center"/>
      <protection locked="0" hidden="0"/>
    </xf>
    <xf numFmtId="0" fontId="5" fillId="2" borderId="3" applyAlignment="1" applyProtection="1" pivotButton="0" quotePrefix="0" xfId="0">
      <alignment horizontal="justify" vertical="center"/>
      <protection locked="0" hidden="0"/>
    </xf>
    <xf numFmtId="0" fontId="5" fillId="2" borderId="1" applyAlignment="1" applyProtection="1" pivotButton="0" quotePrefix="0" xfId="0">
      <alignment horizontal="justify" vertical="center"/>
      <protection locked="0" hidden="0"/>
    </xf>
    <xf numFmtId="0" fontId="5" fillId="2" borderId="5" applyAlignment="1" applyProtection="1" pivotButton="0" quotePrefix="0" xfId="0">
      <alignment horizontal="justify" vertical="center"/>
      <protection locked="0" hidden="0"/>
    </xf>
    <xf numFmtId="0" fontId="5" fillId="2" borderId="12" applyAlignment="1" applyProtection="1" pivotButton="0" quotePrefix="0" xfId="0">
      <alignment horizontal="justify" vertical="center"/>
      <protection locked="0" hidden="0"/>
    </xf>
    <xf numFmtId="0" fontId="2" fillId="2" borderId="1" applyAlignment="1" applyProtection="1" pivotButton="0" quotePrefix="0" xfId="0">
      <alignment horizontal="center" vertical="center" wrapText="1"/>
      <protection locked="0" hidden="0"/>
    </xf>
    <xf numFmtId="0" fontId="3" fillId="2" borderId="30" applyAlignment="1" applyProtection="1" pivotButton="0" quotePrefix="0" xfId="1">
      <alignment horizontal="center" vertical="center"/>
      <protection locked="0" hidden="0"/>
    </xf>
    <xf numFmtId="9" fontId="5" fillId="0" borderId="30" applyAlignment="1" applyProtection="1" pivotButton="0" quotePrefix="0" xfId="1">
      <alignment horizontal="center" vertical="center"/>
      <protection locked="0" hidden="0"/>
    </xf>
    <xf numFmtId="0" fontId="5" fillId="2" borderId="30" applyAlignment="1" applyProtection="1" pivotButton="0" quotePrefix="0" xfId="1">
      <alignment horizontal="center" vertical="center" wrapText="1"/>
      <protection locked="0" hidden="0"/>
    </xf>
    <xf numFmtId="9" fontId="5" fillId="2" borderId="30" applyAlignment="1" applyProtection="1" pivotButton="0" quotePrefix="0" xfId="1">
      <alignment horizontal="center" vertical="center" wrapText="1"/>
      <protection locked="0" hidden="0"/>
    </xf>
    <xf numFmtId="0" fontId="5" fillId="2" borderId="30" applyAlignment="1" pivotButton="0" quotePrefix="0" xfId="1">
      <alignment horizontal="left" vertical="center" wrapText="1"/>
    </xf>
    <xf numFmtId="0" fontId="5" fillId="2" borderId="30" applyAlignment="1" pivotButton="0" quotePrefix="0" xfId="1">
      <alignment horizontal="left" vertical="center"/>
    </xf>
    <xf numFmtId="0" fontId="13" fillId="2" borderId="29" applyAlignment="1" applyProtection="1" pivotButton="0" quotePrefix="0" xfId="0">
      <alignment horizontal="left" vertical="center" wrapText="1"/>
      <protection locked="0" hidden="0"/>
    </xf>
    <xf numFmtId="0" fontId="3" fillId="2" borderId="8" applyAlignment="1" applyProtection="1" pivotButton="0" quotePrefix="0" xfId="0">
      <alignment horizontal="center" vertical="center" wrapText="1"/>
      <protection locked="0" hidden="0"/>
    </xf>
    <xf numFmtId="0" fontId="13" fillId="2" borderId="29" applyAlignment="1" applyProtection="1" pivotButton="0" quotePrefix="0" xfId="0">
      <alignment horizontal="justify" vertical="center" wrapText="1"/>
      <protection locked="0" hidden="0"/>
    </xf>
    <xf numFmtId="0" fontId="5" fillId="2" borderId="11" applyAlignment="1" applyProtection="1" pivotButton="0" quotePrefix="0" xfId="0">
      <alignment horizontal="justify" vertical="top" wrapText="1"/>
      <protection locked="0" hidden="0"/>
    </xf>
    <xf numFmtId="0" fontId="5" fillId="2" borderId="3" applyAlignment="1" applyProtection="1" pivotButton="0" quotePrefix="0" xfId="0">
      <alignment horizontal="justify" vertical="top" wrapText="1"/>
      <protection locked="0" hidden="0"/>
    </xf>
    <xf numFmtId="0" fontId="5" fillId="2" borderId="1" applyAlignment="1" applyProtection="1" pivotButton="0" quotePrefix="0" xfId="0">
      <alignment horizontal="justify" vertical="top" wrapText="1"/>
      <protection locked="0" hidden="0"/>
    </xf>
    <xf numFmtId="0" fontId="5" fillId="2" borderId="5" applyAlignment="1" applyProtection="1" pivotButton="0" quotePrefix="0" xfId="0">
      <alignment horizontal="justify" vertical="top" wrapText="1"/>
      <protection locked="0" hidden="0"/>
    </xf>
    <xf numFmtId="0" fontId="5" fillId="2" borderId="12" applyAlignment="1" applyProtection="1" pivotButton="0" quotePrefix="0" xfId="0">
      <alignment horizontal="justify" vertical="top" wrapText="1"/>
      <protection locked="0" hidden="0"/>
    </xf>
    <xf numFmtId="0" fontId="23" fillId="0" borderId="1" applyAlignment="1" applyProtection="1" pivotButton="0" quotePrefix="0" xfId="0">
      <alignment horizontal="center" vertical="center" wrapText="1"/>
      <protection locked="0" hidden="0"/>
    </xf>
    <xf numFmtId="0" fontId="3" fillId="0" borderId="2" applyAlignment="1" applyProtection="1" pivotButton="0" quotePrefix="0" xfId="0">
      <alignment horizontal="center" vertical="center"/>
      <protection locked="0" hidden="0"/>
    </xf>
    <xf numFmtId="0" fontId="3" fillId="0" borderId="8" applyAlignment="1" applyProtection="1" pivotButton="0" quotePrefix="0" xfId="0">
      <alignment horizontal="center" vertical="center"/>
      <protection locked="0" hidden="0"/>
    </xf>
    <xf numFmtId="0" fontId="3" fillId="0" borderId="3" applyAlignment="1" applyProtection="1" pivotButton="0" quotePrefix="0" xfId="0">
      <alignment horizontal="center" vertical="center"/>
      <protection locked="0" hidden="0"/>
    </xf>
    <xf numFmtId="9" fontId="3" fillId="0" borderId="1" applyAlignment="1" applyProtection="1" pivotButton="0" quotePrefix="0" xfId="1">
      <alignment horizontal="center" vertical="center" wrapText="1"/>
      <protection locked="0" hidden="0"/>
    </xf>
    <xf numFmtId="0" fontId="13" fillId="2" borderId="1" applyAlignment="1" pivotButton="0" quotePrefix="0" xfId="0">
      <alignment vertical="top" wrapText="1"/>
    </xf>
    <xf numFmtId="0" fontId="14" fillId="2" borderId="2" applyAlignment="1" pivotButton="0" quotePrefix="0" xfId="0">
      <alignment horizontal="center" vertical="center" wrapText="1"/>
    </xf>
    <xf numFmtId="0" fontId="14" fillId="2" borderId="8" applyAlignment="1" pivotButton="0" quotePrefix="0" xfId="0">
      <alignment horizontal="center" vertical="center" wrapText="1"/>
    </xf>
    <xf numFmtId="0" fontId="30" fillId="2" borderId="4" applyAlignment="1" pivotButton="0" quotePrefix="0" xfId="0">
      <alignment horizontal="center" vertical="center" wrapText="1"/>
    </xf>
    <xf numFmtId="0" fontId="30" fillId="2" borderId="9" applyAlignment="1" pivotButton="0" quotePrefix="0" xfId="0">
      <alignment horizontal="center" vertical="center" wrapText="1"/>
    </xf>
    <xf numFmtId="0" fontId="30" fillId="2" borderId="7" applyAlignment="1" pivotButton="0" quotePrefix="0" xfId="0">
      <alignment horizontal="center" vertical="center" wrapText="1"/>
    </xf>
    <xf numFmtId="0" fontId="30" fillId="2" borderId="10" applyAlignment="1" pivotButton="0" quotePrefix="0" xfId="0">
      <alignment horizontal="center" vertical="center" wrapText="1"/>
    </xf>
    <xf numFmtId="0" fontId="9" fillId="5" borderId="10" applyAlignment="1" pivotButton="0" quotePrefix="0" xfId="0">
      <alignment horizontal="center"/>
    </xf>
    <xf numFmtId="14" fontId="5" fillId="0" borderId="12" applyAlignment="1" pivotButton="0" quotePrefix="0" xfId="0">
      <alignment horizontal="center" vertical="center"/>
    </xf>
    <xf numFmtId="14" fontId="5" fillId="0" borderId="13" applyAlignment="1" pivotButton="0" quotePrefix="0" xfId="0">
      <alignment horizontal="center" vertical="center"/>
    </xf>
    <xf numFmtId="14" fontId="5" fillId="0" borderId="11" applyAlignment="1" pivotButton="0" quotePrefix="0" xfId="0">
      <alignment horizontal="center" vertical="center"/>
    </xf>
    <xf numFmtId="0" fontId="5" fillId="0" borderId="12" applyAlignment="1" pivotButton="0" quotePrefix="0" xfId="0">
      <alignment horizontal="center" vertical="center"/>
    </xf>
    <xf numFmtId="0" fontId="5" fillId="0" borderId="13" applyAlignment="1" pivotButton="0" quotePrefix="0" xfId="0">
      <alignment horizontal="center" vertical="center"/>
    </xf>
    <xf numFmtId="0" fontId="5" fillId="0" borderId="11" applyAlignment="1" pivotButton="0" quotePrefix="0" xfId="0">
      <alignment horizontal="center" vertical="center"/>
    </xf>
    <xf numFmtId="0" fontId="5" fillId="2" borderId="12" applyAlignment="1" pivotButton="0" quotePrefix="0" xfId="0">
      <alignment horizontal="left" vertical="justify" wrapText="1"/>
    </xf>
    <xf numFmtId="0" fontId="5" fillId="2" borderId="11" applyAlignment="1" pivotButton="0" quotePrefix="0" xfId="0">
      <alignment horizontal="left" vertical="justify" wrapText="1"/>
    </xf>
    <xf numFmtId="0" fontId="13" fillId="0" borderId="1" applyAlignment="1" pivotButton="0" quotePrefix="0" xfId="0">
      <alignment vertical="top" wrapText="1"/>
    </xf>
    <xf numFmtId="0" fontId="14" fillId="0" borderId="2" applyAlignment="1" pivotButton="0" quotePrefix="0" xfId="0">
      <alignment horizontal="center" vertical="center" wrapText="1"/>
    </xf>
    <xf numFmtId="0" fontId="14" fillId="0" borderId="8" applyAlignment="1" pivotButton="0" quotePrefix="0" xfId="0">
      <alignment horizontal="center" vertical="center" wrapText="1"/>
    </xf>
    <xf numFmtId="0" fontId="14" fillId="0" borderId="14" applyAlignment="1" pivotButton="0" quotePrefix="0" xfId="0">
      <alignment horizontal="center" vertical="center" wrapText="1"/>
    </xf>
    <xf numFmtId="0" fontId="14" fillId="0" borderId="4" applyAlignment="1" pivotButton="0" quotePrefix="0" xfId="0">
      <alignment horizontal="center" vertical="center" wrapText="1"/>
    </xf>
    <xf numFmtId="0" fontId="14" fillId="0" borderId="9" applyAlignment="1" pivotButton="0" quotePrefix="0" xfId="0">
      <alignment horizontal="center" vertical="center" wrapText="1"/>
    </xf>
    <xf numFmtId="0" fontId="14" fillId="0" borderId="7" applyAlignment="1" pivotButton="0" quotePrefix="0" xfId="0">
      <alignment horizontal="center" vertical="center" wrapText="1"/>
    </xf>
    <xf numFmtId="0" fontId="14" fillId="0" borderId="10" applyAlignment="1" pivotButton="0" quotePrefix="0" xfId="0">
      <alignment horizontal="center" vertical="center" wrapText="1"/>
    </xf>
    <xf numFmtId="0" fontId="30" fillId="0" borderId="14" applyAlignment="1" pivotButton="0" quotePrefix="0" xfId="0">
      <alignment horizontal="center" vertical="center" wrapText="1"/>
    </xf>
    <xf numFmtId="0" fontId="16" fillId="5" borderId="16" applyAlignment="1" pivotButton="0" quotePrefix="0" xfId="0">
      <alignment horizontal="center" vertical="center" wrapText="1"/>
    </xf>
    <xf numFmtId="0" fontId="16" fillId="5" borderId="14" applyAlignment="1" pivotButton="0" quotePrefix="0" xfId="0">
      <alignment horizontal="center" vertical="center" wrapText="1"/>
    </xf>
    <xf numFmtId="0" fontId="16" fillId="5" borderId="17" applyAlignment="1" pivotButton="0" quotePrefix="0" xfId="0">
      <alignment horizontal="center" vertical="center" wrapText="1"/>
    </xf>
    <xf numFmtId="0" fontId="9" fillId="5" borderId="14" applyAlignment="1" pivotButton="0" quotePrefix="0" xfId="0">
      <alignment horizontal="center" vertical="center" wrapText="1"/>
    </xf>
    <xf numFmtId="0" fontId="15" fillId="0" borderId="18" applyAlignment="1" pivotButton="0" quotePrefix="0" xfId="0">
      <alignment horizontal="center" vertical="center" wrapText="1"/>
    </xf>
    <xf numFmtId="0" fontId="15" fillId="0" borderId="19" applyAlignment="1" pivotButton="0" quotePrefix="0" xfId="0">
      <alignment horizontal="center" vertical="center" wrapText="1"/>
    </xf>
    <xf numFmtId="0" fontId="15" fillId="0" borderId="20" applyAlignment="1" pivotButton="0" quotePrefix="0" xfId="0">
      <alignment horizontal="center" vertical="center" wrapText="1"/>
    </xf>
    <xf numFmtId="0" fontId="15" fillId="0" borderId="21" applyAlignment="1" pivotButton="0" quotePrefix="0" xfId="0">
      <alignment horizontal="center" vertical="center" wrapText="1"/>
    </xf>
    <xf numFmtId="0" fontId="15" fillId="0" borderId="14" applyAlignment="1" pivotButton="0" quotePrefix="0" xfId="0">
      <alignment horizontal="justify" vertical="justify" wrapText="1"/>
    </xf>
    <xf numFmtId="0" fontId="15" fillId="0" borderId="17" applyAlignment="1" pivotButton="0" quotePrefix="0" xfId="0">
      <alignment horizontal="justify" vertical="justify" wrapText="1"/>
    </xf>
    <xf numFmtId="0" fontId="15" fillId="0" borderId="20" applyAlignment="1" pivotButton="0" quotePrefix="0" xfId="0">
      <alignment horizontal="justify" vertical="justify"/>
    </xf>
    <xf numFmtId="0" fontId="15" fillId="0" borderId="21" applyAlignment="1" pivotButton="0" quotePrefix="0" xfId="0">
      <alignment horizontal="justify" vertical="justify"/>
    </xf>
    <xf numFmtId="0" fontId="15" fillId="0" borderId="22" applyAlignment="1" pivotButton="0" quotePrefix="0" xfId="0">
      <alignment horizontal="justify" vertical="justify"/>
    </xf>
    <xf numFmtId="0" fontId="15" fillId="0" borderId="20" applyAlignment="1" pivotButton="0" quotePrefix="0" xfId="0">
      <alignment horizontal="justify" vertical="center" wrapText="1"/>
    </xf>
    <xf numFmtId="0" fontId="15" fillId="0" borderId="21" applyAlignment="1" pivotButton="0" quotePrefix="0" xfId="0">
      <alignment horizontal="justify" vertical="center" wrapText="1"/>
    </xf>
    <xf numFmtId="0" fontId="15" fillId="0" borderId="22" applyAlignment="1" pivotButton="0" quotePrefix="0" xfId="0">
      <alignment horizontal="justify" vertical="center" wrapText="1"/>
    </xf>
    <xf numFmtId="0" fontId="15" fillId="0" borderId="16" applyAlignment="1" pivotButton="0" quotePrefix="0" xfId="0">
      <alignment horizontal="center" vertical="center" wrapText="1"/>
    </xf>
    <xf numFmtId="0" fontId="15" fillId="0" borderId="17" applyAlignment="1" pivotButton="0" quotePrefix="0" xfId="0">
      <alignment horizontal="center" vertical="center" wrapText="1"/>
    </xf>
    <xf numFmtId="0" fontId="9" fillId="5" borderId="16" applyAlignment="1" pivotButton="0" quotePrefix="0" xfId="0">
      <alignment horizontal="center" vertical="center" wrapText="1"/>
    </xf>
    <xf numFmtId="0" fontId="9" fillId="5" borderId="17" applyAlignment="1" pivotButton="0" quotePrefix="0" xfId="0">
      <alignment horizontal="center" vertical="center" wrapText="1"/>
    </xf>
    <xf numFmtId="0" fontId="17" fillId="0" borderId="20" applyAlignment="1" pivotButton="0" quotePrefix="0" xfId="0">
      <alignment horizontal="center" vertical="center" wrapText="1"/>
    </xf>
    <xf numFmtId="0" fontId="17" fillId="0" borderId="21" applyAlignment="1" pivotButton="0" quotePrefix="0" xfId="0">
      <alignment horizontal="center" vertical="center" wrapText="1"/>
    </xf>
    <xf numFmtId="0" fontId="17" fillId="0" borderId="19" applyAlignment="1" pivotButton="0" quotePrefix="0" xfId="0">
      <alignment horizontal="center" vertical="center" wrapText="1"/>
    </xf>
    <xf numFmtId="0" fontId="17" fillId="0" borderId="20" applyAlignment="1" pivotButton="0" quotePrefix="0" xfId="0">
      <alignment horizontal="justify" vertical="center" wrapText="1"/>
    </xf>
    <xf numFmtId="0" fontId="17" fillId="0" borderId="21" applyAlignment="1" pivotButton="0" quotePrefix="0" xfId="0">
      <alignment horizontal="justify" vertical="center" wrapText="1"/>
    </xf>
    <xf numFmtId="0" fontId="17" fillId="0" borderId="22" applyAlignment="1" pivotButton="0" quotePrefix="0" xfId="0">
      <alignment horizontal="justify" vertical="center" wrapText="1"/>
    </xf>
    <xf numFmtId="0" fontId="15" fillId="0" borderId="23" applyAlignment="1" pivotButton="0" quotePrefix="0" xfId="0">
      <alignment horizontal="center" vertical="center" wrapText="1"/>
    </xf>
    <xf numFmtId="0" fontId="15" fillId="0" borderId="24" applyAlignment="1" pivotButton="0" quotePrefix="0" xfId="0">
      <alignment horizontal="center" vertical="center" wrapText="1"/>
    </xf>
    <xf numFmtId="0" fontId="17" fillId="0" borderId="24" applyAlignment="1" pivotButton="0" quotePrefix="0" xfId="0">
      <alignment horizontal="center" vertical="center" wrapText="1"/>
    </xf>
    <xf numFmtId="0" fontId="17" fillId="0" borderId="25" applyAlignment="1" pivotButton="0" quotePrefix="0" xfId="0">
      <alignment horizontal="center" vertical="center" wrapText="1"/>
    </xf>
    <xf numFmtId="0" fontId="17" fillId="0" borderId="18" applyAlignment="1" pivotButton="0" quotePrefix="0" xfId="0">
      <alignment horizontal="center" vertical="center" wrapText="1"/>
    </xf>
    <xf numFmtId="0" fontId="5" fillId="2" borderId="2" applyAlignment="1" pivotButton="0" quotePrefix="0" xfId="0">
      <alignment horizontal="center"/>
    </xf>
    <xf numFmtId="0" fontId="0" fillId="0" borderId="9" pivotButton="0" quotePrefix="0" xfId="0"/>
    <xf numFmtId="0" fontId="0" fillId="0" borderId="49" pivotButton="0" quotePrefix="0" xfId="0"/>
    <xf numFmtId="0" fontId="0" fillId="0" borderId="50" pivotButton="0" quotePrefix="0" xfId="0"/>
    <xf numFmtId="0" fontId="0" fillId="0" borderId="8" pivotButton="0" quotePrefix="0" xfId="0"/>
    <xf numFmtId="0" fontId="0" fillId="0" borderId="3" pivotButton="0" quotePrefix="0" xfId="0"/>
    <xf numFmtId="0" fontId="0" fillId="0" borderId="6" pivotButton="0" quotePrefix="0" xfId="0"/>
    <xf numFmtId="0" fontId="0" fillId="0" borderId="47" pivotButton="0" quotePrefix="0" xfId="0"/>
    <xf numFmtId="0" fontId="0" fillId="0" borderId="48" pivotButton="0" quotePrefix="0" xfId="0"/>
    <xf numFmtId="0" fontId="0" fillId="0" borderId="7" pivotButton="0" quotePrefix="0" xfId="0"/>
    <xf numFmtId="0" fontId="0" fillId="0" borderId="10" pivotButton="0" quotePrefix="0" xfId="0"/>
    <xf numFmtId="0" fontId="0" fillId="0" borderId="53" pivotButton="0" quotePrefix="0" xfId="0"/>
    <xf numFmtId="0" fontId="0" fillId="0" borderId="54" pivotButton="0" quotePrefix="0" xfId="0"/>
    <xf numFmtId="0" fontId="0" fillId="0" borderId="55" pivotButton="0" quotePrefix="0" xfId="0"/>
    <xf numFmtId="0" fontId="8" fillId="7" borderId="41" applyAlignment="1" pivotButton="0" quotePrefix="0" xfId="0">
      <alignment horizontal="center" vertical="center" wrapText="1"/>
    </xf>
    <xf numFmtId="0" fontId="0" fillId="0" borderId="33" pivotButton="0" quotePrefix="0" xfId="0"/>
    <xf numFmtId="0" fontId="0" fillId="0" borderId="32" pivotButton="0" quotePrefix="0" xfId="0"/>
    <xf numFmtId="0" fontId="3" fillId="6" borderId="12" applyAlignment="1" pivotButton="0" quotePrefix="0" xfId="0">
      <alignment horizontal="center" vertical="center"/>
    </xf>
    <xf numFmtId="0" fontId="0" fillId="0" borderId="5" pivotButton="0" quotePrefix="0" xfId="0"/>
    <xf numFmtId="0" fontId="0" fillId="0" borderId="28" pivotButton="0" quotePrefix="0" xfId="0"/>
    <xf numFmtId="0" fontId="9" fillId="5" borderId="2" applyAlignment="1" pivotButton="0" quotePrefix="0" xfId="0">
      <alignment horizontal="center" vertical="center" wrapText="1"/>
    </xf>
    <xf numFmtId="0" fontId="9" fillId="5" borderId="44" applyAlignment="1" pivotButton="0" quotePrefix="0" xfId="0">
      <alignment horizontal="center" vertical="center" wrapText="1"/>
    </xf>
    <xf numFmtId="0" fontId="0" fillId="0" borderId="11" pivotButton="0" quotePrefix="0" xfId="0"/>
    <xf numFmtId="0" fontId="0" fillId="0" borderId="27" pivotButton="0" quotePrefix="0" xfId="0"/>
    <xf numFmtId="0" fontId="0" fillId="0" borderId="41" pivotButton="0" quotePrefix="0" xfId="0"/>
    <xf numFmtId="0" fontId="0" fillId="0" borderId="42" pivotButton="0" quotePrefix="0" xfId="0"/>
    <xf numFmtId="9" fontId="15" fillId="0" borderId="14" applyAlignment="1" pivotButton="0" quotePrefix="0" xfId="0">
      <alignment horizontal="center" vertical="center" wrapText="1"/>
    </xf>
    <xf numFmtId="14" fontId="15" fillId="0" borderId="14" applyAlignment="1" pivotButton="0" quotePrefix="0" xfId="0">
      <alignment horizontal="center" vertical="center" wrapText="1"/>
    </xf>
    <xf numFmtId="0" fontId="0" fillId="0" borderId="0" applyProtection="1" pivotButton="0" quotePrefix="0" xfId="0">
      <protection locked="0" hidden="0"/>
    </xf>
    <xf numFmtId="0" fontId="5" fillId="2" borderId="1" applyAlignment="1" pivotButton="0" quotePrefix="0" xfId="0">
      <alignment horizontal="center" vertical="center"/>
    </xf>
    <xf numFmtId="0" fontId="7" fillId="2" borderId="1" applyAlignment="1" pivotButton="0" quotePrefix="0" xfId="0">
      <alignment horizontal="center" vertical="center" wrapText="1"/>
    </xf>
    <xf numFmtId="0" fontId="19" fillId="2" borderId="1" applyAlignment="1" pivotButton="0" quotePrefix="0" xfId="0">
      <alignment horizontal="center" vertical="center" wrapText="1"/>
    </xf>
    <xf numFmtId="0" fontId="0" fillId="0" borderId="29" pivotButton="0" quotePrefix="0" xfId="0"/>
    <xf numFmtId="0" fontId="0" fillId="0" borderId="9" applyProtection="1" pivotButton="0" quotePrefix="0" xfId="0">
      <protection locked="0" hidden="0"/>
    </xf>
    <xf numFmtId="0" fontId="0" fillId="0" borderId="31" pivotButton="0" quotePrefix="0" xfId="0"/>
    <xf numFmtId="0" fontId="0" fillId="0" borderId="56" pivotButton="0" quotePrefix="0" xfId="0"/>
    <xf numFmtId="0" fontId="0" fillId="0" borderId="59" pivotButton="0" quotePrefix="0" xfId="0"/>
    <xf numFmtId="0" fontId="0" fillId="0" borderId="60" pivotButton="0" quotePrefix="0" xfId="0"/>
    <xf numFmtId="0" fontId="0" fillId="0" borderId="61" pivotButton="0" quotePrefix="0" xfId="0"/>
    <xf numFmtId="0" fontId="0" fillId="0" borderId="8" applyProtection="1" pivotButton="0" quotePrefix="0" xfId="0">
      <protection locked="0" hidden="0"/>
    </xf>
    <xf numFmtId="0" fontId="0" fillId="0" borderId="3" applyProtection="1" pivotButton="0" quotePrefix="0" xfId="0">
      <protection locked="0" hidden="0"/>
    </xf>
    <xf numFmtId="0" fontId="8" fillId="2" borderId="1" applyAlignment="1" applyProtection="1" pivotButton="0" quotePrefix="0" xfId="0">
      <alignment horizontal="center" vertical="center" wrapText="1"/>
      <protection locked="0" hidden="0"/>
    </xf>
    <xf numFmtId="0" fontId="31" fillId="13" borderId="1" applyAlignment="1" applyProtection="1" pivotButton="0" quotePrefix="0" xfId="0">
      <alignment horizontal="center" vertical="center"/>
      <protection locked="0" hidden="0"/>
    </xf>
    <xf numFmtId="0" fontId="0" fillId="0" borderId="5" applyProtection="1" pivotButton="0" quotePrefix="0" xfId="0">
      <protection locked="0" hidden="0"/>
    </xf>
    <xf numFmtId="0" fontId="0" fillId="0" borderId="7" applyProtection="1" pivotButton="0" quotePrefix="0" xfId="0">
      <protection locked="0" hidden="0"/>
    </xf>
    <xf numFmtId="0" fontId="0" fillId="0" borderId="29" applyProtection="1" pivotButton="0" quotePrefix="0" xfId="0">
      <protection locked="0" hidden="0"/>
    </xf>
    <xf numFmtId="0" fontId="0" fillId="0" borderId="6" applyProtection="1" pivotButton="0" quotePrefix="0" xfId="0">
      <protection locked="0" hidden="0"/>
    </xf>
    <xf numFmtId="0" fontId="0" fillId="0" borderId="28" applyProtection="1" pivotButton="0" quotePrefix="0" xfId="0">
      <protection locked="0" hidden="0"/>
    </xf>
    <xf numFmtId="0" fontId="0" fillId="0" borderId="10" applyProtection="1" pivotButton="0" quotePrefix="0" xfId="0">
      <protection locked="0" hidden="0"/>
    </xf>
    <xf numFmtId="0" fontId="8" fillId="5" borderId="3" applyAlignment="1" pivotButton="0" quotePrefix="0" xfId="0">
      <alignment horizontal="center" vertical="center" wrapText="1"/>
    </xf>
    <xf numFmtId="0" fontId="8" fillId="7" borderId="11" applyAlignment="1" pivotButton="0" quotePrefix="0" xfId="0">
      <alignment horizontal="center" vertical="center"/>
    </xf>
    <xf numFmtId="0" fontId="0" fillId="0" borderId="35" pivotButton="0" quotePrefix="0" xfId="0"/>
    <xf numFmtId="0" fontId="0" fillId="0" borderId="36" pivotButton="0" quotePrefix="0" xfId="0"/>
    <xf numFmtId="0" fontId="0" fillId="0" borderId="35" applyProtection="1" pivotButton="0" quotePrefix="0" xfId="0">
      <protection locked="0" hidden="0"/>
    </xf>
    <xf numFmtId="0" fontId="0" fillId="0" borderId="36" applyProtection="1" pivotButton="0" quotePrefix="0" xfId="0">
      <protection locked="0" hidden="0"/>
    </xf>
    <xf numFmtId="0" fontId="0" fillId="0" borderId="31" applyProtection="1" pivotButton="0" quotePrefix="0" xfId="0">
      <protection locked="0" hidden="0"/>
    </xf>
    <xf numFmtId="0" fontId="13" fillId="2" borderId="30" applyAlignment="1" pivotButton="0" quotePrefix="0" xfId="1">
      <alignment vertical="center" wrapText="1"/>
    </xf>
    <xf numFmtId="9" fontId="13" fillId="2" borderId="30" applyAlignment="1" pivotButton="0" quotePrefix="0" xfId="1">
      <alignment vertical="center" wrapText="1"/>
    </xf>
    <xf numFmtId="0" fontId="13" fillId="0" borderId="30" applyAlignment="1" pivotButton="0" quotePrefix="0" xfId="1">
      <alignment vertical="center" wrapText="1"/>
    </xf>
    <xf numFmtId="9" fontId="13" fillId="0" borderId="30" applyAlignment="1" pivotButton="0" quotePrefix="0" xfId="1">
      <alignment horizontal="center" vertical="center"/>
    </xf>
    <xf numFmtId="0" fontId="13" fillId="0" borderId="30" applyAlignment="1" applyProtection="1" pivotButton="0" quotePrefix="0" xfId="0">
      <alignment horizontal="center" vertical="center"/>
      <protection locked="0" hidden="0"/>
    </xf>
    <xf numFmtId="9" fontId="13" fillId="13" borderId="36" applyAlignment="1" applyProtection="1" pivotButton="0" quotePrefix="0" xfId="0">
      <alignment horizontal="center" vertical="center"/>
      <protection locked="0" hidden="0"/>
    </xf>
    <xf numFmtId="0" fontId="13" fillId="13" borderId="30"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0" fillId="0" borderId="13" pivotButton="0" quotePrefix="0" xfId="0"/>
    <xf numFmtId="0" fontId="30" fillId="2" borderId="2" applyAlignment="1" pivotButton="0" quotePrefix="0" xfId="0">
      <alignment horizontal="center" vertical="center" wrapText="1"/>
    </xf>
    <xf numFmtId="0" fontId="5" fillId="2" borderId="1" applyAlignment="1" pivotButton="0" quotePrefix="0" xfId="0">
      <alignment horizontal="left" vertical="justify" wrapText="1"/>
    </xf>
    <xf numFmtId="0" fontId="0" fillId="0" borderId="19" pivotButton="0" quotePrefix="0" xfId="0"/>
    <xf numFmtId="0" fontId="0" fillId="0" borderId="63" pivotButton="0" quotePrefix="0" xfId="0"/>
    <xf numFmtId="0" fontId="0" fillId="0" borderId="21" pivotButton="0" quotePrefix="0" xfId="0"/>
    <xf numFmtId="0" fontId="0" fillId="0" borderId="62" pivotButton="0" quotePrefix="0" xfId="0"/>
    <xf numFmtId="0" fontId="0" fillId="0" borderId="68" pivotButton="0" quotePrefix="0" xfId="0"/>
    <xf numFmtId="0" fontId="0" fillId="0" borderId="70" pivotButton="0" quotePrefix="0" xfId="0"/>
    <xf numFmtId="0" fontId="0" fillId="0" borderId="71" pivotButton="0" quotePrefix="0" xfId="0"/>
    <xf numFmtId="0" fontId="0" fillId="0" borderId="69" pivotButton="0" quotePrefix="0" xfId="0"/>
    <xf numFmtId="0" fontId="15" fillId="0" borderId="17" applyAlignment="1" pivotButton="0" quotePrefix="0" xfId="0">
      <alignment horizontal="justify" vertical="justify"/>
    </xf>
    <xf numFmtId="0" fontId="0" fillId="0" borderId="22" pivotButton="0" quotePrefix="0" xfId="0"/>
    <xf numFmtId="0" fontId="15" fillId="0" borderId="17" applyAlignment="1" pivotButton="0" quotePrefix="0" xfId="0">
      <alignment horizontal="justify" vertical="center" wrapText="1"/>
    </xf>
    <xf numFmtId="0" fontId="17" fillId="0" borderId="17" applyAlignment="1" pivotButton="0" quotePrefix="0" xfId="0">
      <alignment horizontal="justify" vertical="center" wrapText="1"/>
    </xf>
    <xf numFmtId="0" fontId="17" fillId="0" borderId="16" applyAlignment="1" pivotButton="0" quotePrefix="0" xfId="0">
      <alignment horizontal="center" vertical="center" wrapText="1"/>
    </xf>
    <xf numFmtId="0" fontId="0" fillId="0" borderId="65" pivotButton="0" quotePrefix="0" xfId="0"/>
    <xf numFmtId="0" fontId="0" fillId="0" borderId="66" pivotButton="0" quotePrefix="0" xfId="0"/>
  </cellXfs>
  <cellStyles count="3">
    <cellStyle name="Normal" xfId="0" builtinId="0"/>
    <cellStyle name="Porcentaje" xfId="1" builtinId="5"/>
    <cellStyle name="Hipervínculo" xfId="2" builtinId="8"/>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'INS-5'!$D$46:$E$46</f>
              <strCache>
                <ptCount val="2"/>
                <pt idx="0">
                  <v>JUNIO</v>
                </pt>
                <pt idx="1">
                  <v>DICIEMBRE</v>
                </pt>
              </strCache>
            </strRef>
          </cat>
          <val>
            <numRef>
              <f>'INS-5'!$D$49:$E$49</f>
              <numCache>
                <formatCode>0%</formatCode>
                <ptCount val="2"/>
                <pt idx="0">
                  <v>0.8695652173913043</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'INS-5'!$D$46:$E$46</f>
              <strCache>
                <ptCount val="2"/>
                <pt idx="0">
                  <v>JUNIO</v>
                </pt>
                <pt idx="1">
                  <v>DICIEMBRE</v>
                </pt>
              </strCache>
            </strRef>
          </cat>
          <val>
            <numRef>
              <f>'INS-5'!$D$50:$E$50</f>
              <numCache>
                <formatCode>0%</formatCode>
                <ptCount val="2"/>
                <pt idx="0">
                  <v>0.85</v>
                </pt>
                <pt idx="1">
                  <v>0.85</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'ASI-2'!$D$46:$G$46</f>
              <strCache>
                <ptCount val="4"/>
                <pt idx="0">
                  <v>MARZO</v>
                </pt>
                <pt idx="1">
                  <v>JUNIO</v>
                </pt>
                <pt idx="2">
                  <v>SEPTIEMBRE</v>
                </pt>
                <pt idx="3">
                  <v>DICIEMBRE</v>
                </pt>
              </strCache>
            </strRef>
          </cat>
          <val>
            <numRef>
              <f>'ASI-2'!$D$49:$G$49</f>
              <numCache>
                <formatCode>0%</formatCode>
                <ptCount val="4"/>
                <pt idx="0">
                  <v>0.9847715736040609</v>
                </pt>
                <pt idx="1">
                  <v>0.8664987405541562</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'ASI-2'!$D$46:$G$46</f>
              <strCache>
                <ptCount val="4"/>
                <pt idx="0">
                  <v>MARZO</v>
                </pt>
                <pt idx="1">
                  <v>JUNIO</v>
                </pt>
                <pt idx="2">
                  <v>SEPTIEMBRE</v>
                </pt>
                <pt idx="3">
                  <v>DICIEMBRE</v>
                </pt>
              </strCache>
            </strRef>
          </cat>
          <val>
            <numRef>
              <f>'ASI-2'!$D$50:$G$50</f>
              <numCache>
                <formatCode>0%</formatCode>
                <ptCount val="4"/>
                <pt idx="0">
                  <v>0.45</v>
                </pt>
                <pt idx="1">
                  <v>0.9</v>
                </pt>
                <pt idx="2">
                  <v>0.45</v>
                </pt>
                <pt idx="3">
                  <v>0.9</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'ASI-3'!$D$46:$G$46</f>
              <strCache>
                <ptCount val="4"/>
                <pt idx="0">
                  <v>MARZO</v>
                </pt>
                <pt idx="1">
                  <v>JUNIO</v>
                </pt>
                <pt idx="2">
                  <v>SEPTIEMBRE</v>
                </pt>
                <pt idx="3">
                  <v>DICIEMBRE</v>
                </pt>
              </strCache>
            </strRef>
          </cat>
          <val>
            <numRef>
              <f>'ASI-3'!$D$49:$G$49</f>
              <numCache>
                <formatCode>0%</formatCode>
                <ptCount val="4"/>
                <pt idx="0">
                  <v>1</v>
                </pt>
                <pt idx="1">
                  <v>0.9565217391304348</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'ASI-3'!$D$46:$G$46</f>
              <strCache>
                <ptCount val="4"/>
                <pt idx="0">
                  <v>MARZO</v>
                </pt>
                <pt idx="1">
                  <v>JUNIO</v>
                </pt>
                <pt idx="2">
                  <v>SEPTIEMBRE</v>
                </pt>
                <pt idx="3">
                  <v>DICIEMBRE</v>
                </pt>
              </strCache>
            </strRef>
          </cat>
          <val>
            <numRef>
              <f>'ASI-3'!$D$50:$G$50</f>
              <numCache>
                <formatCode>0%</formatCode>
                <ptCount val="4"/>
                <pt idx="0">
                  <v>0.45</v>
                </pt>
                <pt idx="1">
                  <v>0.9</v>
                </pt>
                <pt idx="2">
                  <v>0.45</v>
                </pt>
                <pt idx="3">
                  <v>0.9</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'ASI-4'!$D$46:$E$46</f>
              <strCache>
                <ptCount val="2"/>
                <pt idx="0">
                  <v>JUNIO</v>
                </pt>
                <pt idx="1">
                  <v>DICIEMBRE</v>
                </pt>
              </strCache>
            </strRef>
          </cat>
          <val>
            <numRef>
              <f>'ASI-4'!$D$49:$E$49</f>
              <numCache>
                <formatCode>0%</formatCode>
                <ptCount val="2"/>
                <pt idx="0">
                  <v>0.8166118421052632</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'ASI-4'!$D$46:$E$46</f>
              <strCache>
                <ptCount val="2"/>
                <pt idx="0">
                  <v>JUNIO</v>
                </pt>
                <pt idx="1">
                  <v>DICIEMBRE</v>
                </pt>
              </strCache>
            </strRef>
          </cat>
          <val>
            <numRef>
              <f>'ASI-4'!$D$50:$E$50</f>
              <numCache>
                <formatCode>0%</formatCode>
                <ptCount val="2"/>
                <pt idx="0">
                  <v>0.8</v>
                </pt>
                <pt idx="1">
                  <v>0.8</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'ASI-5'!$D$46:$E$46</f>
              <strCache>
                <ptCount val="2"/>
                <pt idx="0">
                  <v>JUNIO</v>
                </pt>
                <pt idx="1">
                  <v>DICIEMBRE</v>
                </pt>
              </strCache>
            </strRef>
          </cat>
          <val>
            <numRef>
              <f>'ASI-5'!$D$49:$E$49</f>
              <numCache>
                <formatCode>0%</formatCode>
                <ptCount val="2"/>
                <pt idx="0">
                  <v>0.3</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'ASI-5'!$D$46:$E$46</f>
              <strCache>
                <ptCount val="2"/>
                <pt idx="0">
                  <v>JUNIO</v>
                </pt>
                <pt idx="1">
                  <v>DICIEMBRE</v>
                </pt>
              </strCache>
            </strRef>
          </cat>
          <val>
            <numRef>
              <f>'ASI-5'!$D$50:$E$50</f>
              <numCache>
                <formatCode>0%</formatCode>
                <ptCount val="2"/>
                <pt idx="0">
                  <v>0.35</v>
                </pt>
                <pt idx="1">
                  <v>0.7</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7.png" Id="rId2"/><Relationship Type="http://schemas.openxmlformats.org/officeDocument/2006/relationships/image" Target="/xl/media/image8.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9.png" Id="rId2"/><Relationship Type="http://schemas.openxmlformats.org/officeDocument/2006/relationships/image" Target="/xl/media/image10.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11.png" Id="rId2"/><Relationship Type="http://schemas.openxmlformats.org/officeDocument/2006/relationships/image" Target="/xl/media/image12.png" Id="rId3"/></Relationships>
</file>

<file path=xl/drawings/_rels/drawing5.xml.rels><Relationships xmlns="http://schemas.openxmlformats.org/package/2006/relationships"><Relationship Type="http://schemas.openxmlformats.org/officeDocument/2006/relationships/chart" Target="/xl/charts/chart4.xml" Id="rId1"/><Relationship Type="http://schemas.openxmlformats.org/officeDocument/2006/relationships/image" Target="/xl/media/image13.png" Id="rId2"/><Relationship Type="http://schemas.openxmlformats.org/officeDocument/2006/relationships/image" Target="/xl/media/image14.png" Id="rId3"/></Relationships>
</file>

<file path=xl/drawings/_rels/drawing6.xml.rels><Relationships xmlns="http://schemas.openxmlformats.org/package/2006/relationships"><Relationship Type="http://schemas.openxmlformats.org/officeDocument/2006/relationships/chart" Target="/xl/charts/chart5.xml" Id="rId1"/><Relationship Type="http://schemas.openxmlformats.org/officeDocument/2006/relationships/image" Target="/xl/media/image15.png" Id="rId2"/><Relationship Type="http://schemas.openxmlformats.org/officeDocument/2006/relationships/image" Target="/xl/media/image16.png" Id="rId3"/></Relationships>
</file>

<file path=xl/drawings/_rels/drawing7.xml.rels><Relationships xmlns="http://schemas.openxmlformats.org/package/2006/relationships"><Relationship Type="http://schemas.openxmlformats.org/officeDocument/2006/relationships/image" Target="/xl/media/image17.png" Id="rId1"/></Relationships>
</file>

<file path=xl/drawings/_rels/drawing8.xml.rels><Relationships xmlns="http://schemas.openxmlformats.org/package/2006/relationships"><Relationship Type="http://schemas.openxmlformats.org/officeDocument/2006/relationships/image" Target="/xl/media/image18.png" Id="rId1"/></Relationships>
</file>

<file path=xl/drawings/drawing1.xml><?xml version="1.0" encoding="utf-8"?>
<wsDr xmlns="http://schemas.openxmlformats.org/drawingml/2006/spreadsheetDrawing">
  <twoCellAnchor editAs="oneCell">
    <from>
      <col>1</col>
      <colOff>979715</colOff>
      <row>1</row>
      <rowOff>95249</rowOff>
    </from>
    <to>
      <col>2</col>
      <colOff>359355</colOff>
      <row>4</row>
      <rowOff>231322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074965" y="285749"/>
          <a:ext cx="808390" cy="1211037"/>
        </a:xfrm>
        <a:prstGeom xmlns:a="http://schemas.openxmlformats.org/drawingml/2006/main" prst="rect">
          <avLst/>
        </a:prstGeom>
        <a:ln xmlns:a="http://schemas.openxmlformats.org/drawingml/2006/main">
          <a:prstDash val="solid"/>
        </a:ln>
      </spPr>
    </pic>
    <clientData/>
  </twoCellAnchor>
  <oneCellAnchor>
    <from>
      <col>20</col>
      <colOff>254000</colOff>
      <row>13</row>
      <rowOff>746125</rowOff>
    </from>
    <ext cx="440373" cy="440373"/>
    <pic>
      <nvPicPr>
        <cNvPr id="4" name="Imagen 3">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8943300" y="3413125"/>
          <a:ext cx="440373" cy="440373"/>
        </a:xfrm>
        <a:prstGeom xmlns:a="http://schemas.openxmlformats.org/drawingml/2006/main" prst="rect">
          <avLst/>
        </a:prstGeom>
        <a:ln xmlns:a="http://schemas.openxmlformats.org/drawingml/2006/main">
          <a:prstDash val="solid"/>
        </a:ln>
      </spPr>
    </pic>
    <clientData/>
  </oneCellAnchor>
  <oneCellAnchor>
    <from>
      <col>20</col>
      <colOff>238125</colOff>
      <row>17</row>
      <rowOff>873125</rowOff>
    </from>
    <ext cx="440373" cy="440373"/>
    <pic>
      <nvPicPr>
        <cNvPr id="5" name="Imagen 4">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28927425" y="6864350"/>
          <a:ext cx="440373" cy="440373"/>
        </a:xfrm>
        <a:prstGeom xmlns:a="http://schemas.openxmlformats.org/drawingml/2006/main" prst="rect">
          <avLst/>
        </a:prstGeom>
        <a:ln xmlns:a="http://schemas.openxmlformats.org/drawingml/2006/main">
          <a:prstDash val="solid"/>
        </a:ln>
      </spPr>
    </pic>
    <clientData/>
  </oneCellAnchor>
  <oneCellAnchor>
    <from>
      <col>20</col>
      <colOff>269875</colOff>
      <row>21</row>
      <rowOff>730250</rowOff>
    </from>
    <ext cx="440373" cy="440373"/>
    <pic>
      <nvPicPr>
        <cNvPr id="6" name="Imagen 5">
          <a:hlinkClick xmlns:a="http://schemas.openxmlformats.org/drawingml/2006/main" xmlns:r="http://schemas.openxmlformats.org/officeDocument/2006/relationships" r:id="rId5"/>
        </cNvPr>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28959175" y="11322050"/>
          <a:ext cx="440373" cy="440373"/>
        </a:xfrm>
        <a:prstGeom xmlns:a="http://schemas.openxmlformats.org/drawingml/2006/main" prst="rect">
          <avLst/>
        </a:prstGeom>
        <a:ln xmlns:a="http://schemas.openxmlformats.org/drawingml/2006/main">
          <a:prstDash val="solid"/>
        </a:ln>
      </spPr>
    </pic>
    <clientData/>
  </oneCellAnchor>
  <oneCellAnchor>
    <from>
      <col>20</col>
      <colOff>238125</colOff>
      <row>24</row>
      <rowOff>619125</rowOff>
    </from>
    <ext cx="440373" cy="440373"/>
    <pic>
      <nvPicPr>
        <cNvPr id="7" name="Imagen 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28927425" y="15087600"/>
          <a:ext cx="440373" cy="440373"/>
        </a:xfrm>
        <a:prstGeom xmlns:a="http://schemas.openxmlformats.org/drawingml/2006/main" prst="rect">
          <avLst/>
        </a:prstGeom>
        <a:ln xmlns:a="http://schemas.openxmlformats.org/drawingml/2006/main">
          <a:prstDash val="solid"/>
        </a:ln>
      </spPr>
    </pic>
    <clientData/>
  </oneCellAnchor>
  <oneCellAnchor>
    <from>
      <col>20</col>
      <colOff>168992</colOff>
      <row>28</row>
      <rowOff>322622</rowOff>
    </from>
    <ext cx="440373" cy="440373"/>
    <pic>
      <nvPicPr>
        <cNvPr id="8" name="Imagen 7">
          <a:hlinkClick xmlns:a="http://schemas.openxmlformats.org/drawingml/2006/main" xmlns:r="http://schemas.openxmlformats.org/officeDocument/2006/relationships" r:id="rId7"/>
        </cNvPr>
        <cNvPicPr>
          <a:picLocks xmlns:a="http://schemas.openxmlformats.org/drawingml/2006/main" noChangeAspect="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28858292" y="18677297"/>
          <a:ext cx="440373" cy="440373"/>
        </a:xfrm>
        <a:prstGeom xmlns:a="http://schemas.openxmlformats.org/drawingml/2006/main" prst="rect">
          <avLst/>
        </a:prstGeom>
        <a:ln xmlns:a="http://schemas.openxmlformats.org/drawingml/2006/main">
          <a:prstDash val="solid"/>
        </a:ln>
      </spPr>
    </pic>
    <clientData/>
  </oneCellAnchor>
</wsDr>
</file>

<file path=xl/drawings/drawing2.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1</col>
      <colOff>158750</colOff>
      <row>1</row>
      <rowOff>63500</rowOff>
    </from>
    <to>
      <col>1</col>
      <colOff>730250</colOff>
      <row>4</row>
      <rowOff>125905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20700" y="254000"/>
          <a:ext cx="571500" cy="862505"/>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1</col>
      <colOff>171450</colOff>
      <row>1</row>
      <rowOff>47625</rowOff>
    </from>
    <to>
      <col>1</col>
      <colOff>638175</colOff>
      <row>4</row>
      <rowOff>137218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447675" y="238125"/>
          <a:ext cx="466725" cy="699193"/>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7.xml.rels><Relationships xmlns="http://schemas.openxmlformats.org/package/2006/relationships"><Relationship Type="http://schemas.openxmlformats.org/officeDocument/2006/relationships/drawing" Target="/xl/drawings/drawing7.xml" Id="rId1"/></Relationships>
</file>

<file path=xl/worksheets/_rels/sheet8.xml.rels><Relationships xmlns="http://schemas.openxmlformats.org/package/2006/relationships"><Relationship Type="http://schemas.openxmlformats.org/officeDocument/2006/relationships/drawing" Target="/xl/drawings/drawing8.xml" Id="rId1"/></Relationships>
</file>

<file path=xl/worksheets/sheet1.xml><?xml version="1.0" encoding="utf-8"?>
<worksheet xmlns="http://schemas.openxmlformats.org/spreadsheetml/2006/main">
  <sheetPr codeName="Hoja1">
    <tabColor rgb="FF0F3D38"/>
    <outlinePr summaryBelow="1" summaryRight="1"/>
    <pageSetUpPr fitToPage="1"/>
  </sheetPr>
  <dimension ref="A1:AU80"/>
  <sheetViews>
    <sheetView tabSelected="1" view="pageBreakPreview" zoomScale="70" zoomScaleNormal="55" zoomScaleSheetLayoutView="70" workbookViewId="0">
      <selection activeCell="V18" sqref="V18"/>
    </sheetView>
  </sheetViews>
  <sheetFormatPr baseColWidth="10" defaultColWidth="11.42578125" defaultRowHeight="15"/>
  <cols>
    <col width="1.42578125" customWidth="1" style="25" min="1" max="1"/>
    <col width="21.42578125" customWidth="1" style="31" min="2" max="2"/>
    <col width="20.42578125" customWidth="1" style="32" min="3" max="3"/>
    <col width="25.5703125" customWidth="1" style="33" min="4" max="4"/>
    <col width="26.7109375" customWidth="1" style="31" min="5" max="7"/>
    <col width="20.42578125" customWidth="1" style="32" min="8" max="17"/>
    <col width="22.140625" customWidth="1" style="34" min="18" max="18"/>
    <col width="16.140625" customWidth="1" style="25" min="19" max="20"/>
    <col width="13" customWidth="1" style="25" min="21" max="21"/>
    <col width="2.5703125" customWidth="1" style="35" min="22" max="22"/>
    <col width="11.42578125" customWidth="1" style="25" min="23" max="47"/>
    <col width="11.42578125" customWidth="1" style="26" min="48" max="16384"/>
  </cols>
  <sheetData>
    <row r="1">
      <c r="A1" s="20" t="n"/>
      <c r="B1" s="21" t="n"/>
      <c r="C1" s="199" t="n"/>
      <c r="D1" s="22" t="n"/>
      <c r="E1" s="21" t="n"/>
      <c r="F1" s="21" t="n"/>
      <c r="G1" s="21" t="n"/>
      <c r="H1" s="199" t="n"/>
      <c r="I1" s="199" t="n"/>
      <c r="J1" s="199" t="n"/>
      <c r="K1" s="199" t="n"/>
      <c r="L1" s="199" t="n"/>
      <c r="M1" s="199" t="n"/>
      <c r="N1" s="199" t="n"/>
      <c r="O1" s="199" t="n"/>
      <c r="P1" s="199" t="n"/>
      <c r="Q1" s="199" t="n"/>
      <c r="R1" s="23" t="n"/>
      <c r="S1" s="20" t="n"/>
      <c r="T1" s="20" t="n"/>
      <c r="U1" s="20" t="n"/>
      <c r="V1" s="24" t="n"/>
    </row>
    <row r="2" ht="27" customHeight="1">
      <c r="A2" s="20" t="n"/>
      <c r="B2" s="383" t="n"/>
      <c r="C2" s="384" t="n"/>
      <c r="D2" s="146" t="inlineStr">
        <is>
          <t>MACROPROCESO ESTRATÉGICO</t>
        </is>
      </c>
      <c r="E2" s="385" t="n"/>
      <c r="F2" s="385" t="n"/>
      <c r="G2" s="385" t="n"/>
      <c r="H2" s="385" t="n"/>
      <c r="I2" s="385" t="n"/>
      <c r="J2" s="385" t="n"/>
      <c r="K2" s="385" t="n"/>
      <c r="L2" s="385" t="n"/>
      <c r="M2" s="385" t="n"/>
      <c r="N2" s="385" t="n"/>
      <c r="O2" s="385" t="n"/>
      <c r="P2" s="385" t="n"/>
      <c r="Q2" s="385" t="n"/>
      <c r="R2" s="386" t="n"/>
      <c r="S2" s="126" t="inlineStr">
        <is>
          <t>CÓDIGO: ESGr027</t>
        </is>
      </c>
      <c r="T2" s="387" t="n"/>
      <c r="U2" s="388" t="n"/>
      <c r="V2" s="24" t="n"/>
    </row>
    <row r="3" ht="34.5" customHeight="1">
      <c r="A3" s="20" t="n"/>
      <c r="B3" s="389" t="n"/>
      <c r="D3" s="146" t="inlineStr">
        <is>
          <t>PROCESO GESTIÓN SISTEMAS INTEGRADOS - CALIDAD</t>
        </is>
      </c>
      <c r="E3" s="385" t="n"/>
      <c r="F3" s="385" t="n"/>
      <c r="G3" s="385" t="n"/>
      <c r="H3" s="385" t="n"/>
      <c r="I3" s="385" t="n"/>
      <c r="J3" s="385" t="n"/>
      <c r="K3" s="385" t="n"/>
      <c r="L3" s="385" t="n"/>
      <c r="M3" s="385" t="n"/>
      <c r="N3" s="385" t="n"/>
      <c r="O3" s="385" t="n"/>
      <c r="P3" s="385" t="n"/>
      <c r="Q3" s="385" t="n"/>
      <c r="R3" s="386" t="n"/>
      <c r="S3" s="126" t="inlineStr">
        <is>
          <t>VERSIÓN: 10</t>
        </is>
      </c>
      <c r="T3" s="387" t="n"/>
      <c r="U3" s="388" t="n"/>
      <c r="V3" s="24" t="n"/>
    </row>
    <row r="4" ht="23.25" customHeight="1">
      <c r="A4" s="20" t="n"/>
      <c r="B4" s="389" t="n"/>
      <c r="D4" s="146" t="inlineStr">
        <is>
          <t>MATRIZ Y FICHA DE MEDICIÓN DE INDICADORES Y SEGUIMIENTO A LOS PROCESOS DE GESTIÓN</t>
        </is>
      </c>
      <c r="E4" s="390" t="n"/>
      <c r="F4" s="390" t="n"/>
      <c r="G4" s="390" t="n"/>
      <c r="H4" s="390" t="n"/>
      <c r="I4" s="390" t="n"/>
      <c r="J4" s="390" t="n"/>
      <c r="K4" s="390" t="n"/>
      <c r="L4" s="390" t="n"/>
      <c r="M4" s="390" t="n"/>
      <c r="N4" s="390" t="n"/>
      <c r="O4" s="390" t="n"/>
      <c r="P4" s="390" t="n"/>
      <c r="Q4" s="390" t="n"/>
      <c r="R4" s="391" t="n"/>
      <c r="S4" s="128" t="inlineStr">
        <is>
          <t>VIGENCIA: 2026-02-26</t>
        </is>
      </c>
      <c r="T4" s="387" t="n"/>
      <c r="U4" s="388" t="n"/>
      <c r="V4" s="24" t="n"/>
    </row>
    <row r="5" ht="25.5" customHeight="1">
      <c r="A5" s="20" t="n"/>
      <c r="B5" s="392" t="n"/>
      <c r="C5" s="393" t="n"/>
      <c r="D5" s="394" t="n"/>
      <c r="E5" s="395" t="n"/>
      <c r="F5" s="395" t="n"/>
      <c r="G5" s="395" t="n"/>
      <c r="H5" s="395" t="n"/>
      <c r="I5" s="395" t="n"/>
      <c r="J5" s="395" t="n"/>
      <c r="K5" s="395" t="n"/>
      <c r="L5" s="395" t="n"/>
      <c r="M5" s="395" t="n"/>
      <c r="N5" s="395" t="n"/>
      <c r="O5" s="395" t="n"/>
      <c r="P5" s="395" t="n"/>
      <c r="Q5" s="395" t="n"/>
      <c r="R5" s="396" t="n"/>
      <c r="S5" s="126" t="inlineStr">
        <is>
          <t>PÁGINA: 1 de 4</t>
        </is>
      </c>
      <c r="T5" s="387" t="n"/>
      <c r="U5" s="388" t="n"/>
      <c r="V5" s="24" t="n"/>
    </row>
    <row r="6" ht="11.25" customHeight="1">
      <c r="A6" s="20" t="n"/>
      <c r="B6" s="27" t="n"/>
      <c r="C6" s="199" t="n"/>
      <c r="D6" s="22" t="n"/>
      <c r="E6" s="21" t="n"/>
      <c r="F6" s="21" t="n"/>
      <c r="G6" s="21" t="n"/>
      <c r="H6" s="199" t="n"/>
      <c r="I6" s="199" t="n"/>
      <c r="J6" s="199" t="n"/>
      <c r="K6" s="199" t="n"/>
      <c r="L6" s="199" t="n"/>
      <c r="M6" s="199" t="n"/>
      <c r="N6" s="199" t="n"/>
      <c r="O6" s="199" t="n"/>
      <c r="P6" s="199" t="n"/>
      <c r="Q6" s="199" t="n"/>
      <c r="R6" s="23" t="n"/>
      <c r="S6" s="20" t="n"/>
      <c r="T6" s="20" t="n"/>
      <c r="U6" s="20" t="n"/>
      <c r="V6" s="24" t="n"/>
    </row>
    <row r="7" ht="15" customHeight="1">
      <c r="A7" s="20" t="n"/>
      <c r="B7" s="27" t="n"/>
      <c r="C7" s="199" t="n"/>
      <c r="D7" s="199" t="n"/>
      <c r="E7" s="199" t="n"/>
      <c r="F7" s="199" t="n"/>
      <c r="G7" s="199" t="n"/>
      <c r="H7" s="199" t="n"/>
      <c r="I7" s="199" t="n"/>
      <c r="J7" s="199" t="n"/>
      <c r="K7" s="199" t="n"/>
      <c r="L7" s="199" t="n"/>
      <c r="M7" s="199" t="n"/>
      <c r="N7" s="199" t="n"/>
      <c r="O7" s="199" t="n"/>
      <c r="P7" s="199" t="n"/>
      <c r="Q7" s="397" t="inlineStr">
        <is>
          <t>FECHA DE ACTUALIZACIÓN:</t>
        </is>
      </c>
      <c r="R7" s="398" t="n"/>
      <c r="S7" s="36" t="inlineStr">
        <is>
          <t>AÑO</t>
        </is>
      </c>
      <c r="T7" s="36" t="inlineStr">
        <is>
          <t>MES</t>
        </is>
      </c>
      <c r="U7" s="36" t="inlineStr">
        <is>
          <t>DÍA</t>
        </is>
      </c>
      <c r="V7" s="24" t="n"/>
    </row>
    <row r="8" ht="15" customHeight="1">
      <c r="A8" s="20" t="n"/>
      <c r="B8" s="27" t="n"/>
      <c r="C8" s="199" t="n"/>
      <c r="D8" s="199" t="n"/>
      <c r="E8" s="199" t="n"/>
      <c r="F8" s="199" t="n"/>
      <c r="G8" s="199" t="n"/>
      <c r="H8" s="199" t="n"/>
      <c r="I8" s="199" t="n"/>
      <c r="J8" s="199" t="n"/>
      <c r="K8" s="199" t="n"/>
      <c r="L8" s="199" t="n"/>
      <c r="M8" s="199" t="n"/>
      <c r="N8" s="199" t="n"/>
      <c r="O8" s="199" t="n"/>
      <c r="P8" s="199" t="n"/>
      <c r="Q8" s="399" t="n"/>
      <c r="R8" s="398" t="n"/>
      <c r="S8" s="7" t="n">
        <v>2026</v>
      </c>
      <c r="T8" s="7" t="n">
        <v>2</v>
      </c>
      <c r="U8" s="7" t="n">
        <v>25</v>
      </c>
      <c r="V8" s="24" t="n"/>
    </row>
    <row r="9" ht="11.25" customHeight="1">
      <c r="A9" s="20" t="n"/>
      <c r="B9" s="27" t="n"/>
      <c r="C9" s="199" t="n"/>
      <c r="D9" s="22" t="n"/>
      <c r="E9" s="21" t="n"/>
      <c r="F9" s="21" t="n"/>
      <c r="G9" s="21" t="n"/>
      <c r="H9" s="199" t="n"/>
      <c r="I9" s="199" t="n"/>
      <c r="J9" s="199" t="n"/>
      <c r="K9" s="199" t="n"/>
      <c r="L9" s="199" t="n"/>
      <c r="M9" s="199" t="n"/>
      <c r="N9" s="199" t="n"/>
      <c r="O9" s="199" t="n"/>
      <c r="P9" s="199" t="n"/>
      <c r="Q9" s="199" t="n"/>
      <c r="R9" s="23" t="n"/>
      <c r="S9" s="199" t="n"/>
      <c r="T9" s="199" t="n"/>
      <c r="U9" s="199" t="n"/>
      <c r="V9" s="24" t="n"/>
    </row>
    <row r="10">
      <c r="A10" s="20" t="n"/>
      <c r="B10" s="400" t="inlineStr">
        <is>
          <t>ALINEACIÓN DE LOS INDICADORES CON LOS DOCUMENTOS ESTRATÉGICOS Y LOS OBJETIVOS DE LOS SISTEMAS DE GESTIÓN</t>
        </is>
      </c>
      <c r="C10" s="384" t="n"/>
      <c r="D10" s="384" t="n"/>
      <c r="E10" s="384" t="n"/>
      <c r="F10" s="384" t="n"/>
      <c r="G10" s="384" t="n"/>
      <c r="H10" s="384" t="n"/>
      <c r="I10" s="384" t="n"/>
      <c r="J10" s="384" t="n"/>
      <c r="K10" s="384" t="n"/>
      <c r="L10" s="384" t="n"/>
      <c r="M10" s="384" t="n"/>
      <c r="N10" s="384" t="n"/>
      <c r="O10" s="384" t="n"/>
      <c r="P10" s="384" t="n"/>
      <c r="Q10" s="384" t="n"/>
      <c r="R10" s="384" t="n"/>
      <c r="S10" s="384" t="n"/>
      <c r="T10" s="384" t="n"/>
      <c r="U10" s="401" t="n"/>
      <c r="V10" s="24" t="n"/>
    </row>
    <row r="11">
      <c r="A11" s="20" t="n"/>
      <c r="B11" s="389" t="n"/>
      <c r="U11" s="402" t="n"/>
      <c r="V11" s="24" t="n"/>
    </row>
    <row r="12" ht="72.75" customFormat="1" customHeight="1" s="30">
      <c r="A12" s="28" t="n"/>
      <c r="B12" s="75" t="inlineStr">
        <is>
          <t>PROCESO GESTIÓN</t>
        </is>
      </c>
      <c r="C12" s="75" t="inlineStr">
        <is>
          <t>FRENTES DEL PLAN ESTRATÉGICO</t>
        </is>
      </c>
      <c r="D12" s="37" t="inlineStr">
        <is>
          <t>LINEAMIENTOS DE LA POLÍTICA DEL SISTEMA DE GESTIÓN</t>
        </is>
      </c>
      <c r="E12" s="37" t="inlineStr">
        <is>
          <t>OBJETIVOS  DEL SISTEMA DE GESTIÓN</t>
        </is>
      </c>
      <c r="F12" s="75" t="inlineStr">
        <is>
          <t>OBJETIVO GENERAL DEL PROCESO</t>
        </is>
      </c>
      <c r="G12" s="75" t="inlineStr">
        <is>
          <t>OBJETIVOS ESPECÍFICOS</t>
        </is>
      </c>
      <c r="H12" s="75" t="inlineStr">
        <is>
          <t>NOMBRE INDICADOR</t>
        </is>
      </c>
      <c r="I12" s="75" t="inlineStr">
        <is>
          <t>FÓRMULA</t>
        </is>
      </c>
      <c r="J12" s="75" t="inlineStr">
        <is>
          <t>TIPO DE INDICADOR</t>
        </is>
      </c>
      <c r="K12" s="75" t="inlineStr">
        <is>
          <t>FRECUENCIA 
MEDICIÓN</t>
        </is>
      </c>
      <c r="L12" s="75" t="inlineStr">
        <is>
          <t>META</t>
        </is>
      </c>
      <c r="M12" s="75" t="inlineStr">
        <is>
          <t>ACTIVIDADE(S) A DESARROLLAR</t>
        </is>
      </c>
      <c r="N12" s="75" t="inlineStr">
        <is>
          <t>RESPONSABLE DE LA ACTIVIDAD</t>
        </is>
      </c>
      <c r="O12" s="75" t="inlineStr">
        <is>
          <t>¿QUÉ RECURSOS SE REQUIEREN?</t>
        </is>
      </c>
      <c r="P12" s="75" t="inlineStr">
        <is>
          <t>FECHA EJECUCIÓN DE ACTIVIDADES</t>
        </is>
      </c>
      <c r="Q12" s="75" t="inlineStr">
        <is>
          <t>EVIDENCIA</t>
        </is>
      </c>
      <c r="R12" s="75" t="inlineStr">
        <is>
          <t>¿CUÁNDO FINALIZARÁ?</t>
        </is>
      </c>
      <c r="S12" s="403" t="inlineStr">
        <is>
          <t xml:space="preserve">RESULTADO </t>
        </is>
      </c>
      <c r="T12" s="403" t="inlineStr">
        <is>
          <t>NIVEL OBTENIDO</t>
        </is>
      </c>
      <c r="U12" s="404" t="inlineStr">
        <is>
          <t>ACCESO</t>
        </is>
      </c>
      <c r="V12" s="24" t="n"/>
      <c r="W12" s="29" t="n"/>
      <c r="X12" s="29" t="n"/>
      <c r="Y12" s="29" t="n"/>
      <c r="Z12" s="29" t="n"/>
      <c r="AA12" s="29" t="n"/>
      <c r="AB12" s="29" t="n"/>
      <c r="AC12" s="29" t="n"/>
      <c r="AD12" s="29" t="n"/>
      <c r="AE12" s="29" t="n"/>
      <c r="AF12" s="29" t="n"/>
      <c r="AG12" s="29" t="n"/>
      <c r="AH12" s="29" t="n"/>
      <c r="AI12" s="29" t="n"/>
      <c r="AJ12" s="29" t="n"/>
      <c r="AK12" s="29" t="n"/>
      <c r="AL12" s="29" t="n"/>
      <c r="AM12" s="29" t="n"/>
      <c r="AN12" s="29" t="n"/>
      <c r="AO12" s="29" t="n"/>
      <c r="AP12" s="29" t="n"/>
      <c r="AQ12" s="29" t="n"/>
      <c r="AR12" s="29" t="n"/>
      <c r="AS12" s="29" t="n"/>
      <c r="AT12" s="29" t="n"/>
      <c r="AU12" s="29" t="n"/>
    </row>
    <row r="13" ht="15.75" customHeight="1" thickBot="1">
      <c r="A13" s="20" t="n"/>
      <c r="B13" s="405" t="n"/>
      <c r="C13" s="405" t="n"/>
      <c r="D13" s="8" t="inlineStr">
        <is>
          <t>CALIDAD</t>
        </is>
      </c>
      <c r="E13" s="8" t="inlineStr">
        <is>
          <t>CALIDAD</t>
        </is>
      </c>
      <c r="F13" s="405" t="n"/>
      <c r="G13" s="405" t="n"/>
      <c r="H13" s="405" t="n"/>
      <c r="I13" s="405" t="n"/>
      <c r="J13" s="405" t="n"/>
      <c r="K13" s="405" t="n"/>
      <c r="L13" s="405" t="n"/>
      <c r="M13" s="405" t="n"/>
      <c r="N13" s="405" t="n"/>
      <c r="O13" s="405" t="n"/>
      <c r="P13" s="405" t="n"/>
      <c r="Q13" s="405" t="n"/>
      <c r="R13" s="405" t="n"/>
      <c r="S13" s="392" t="n"/>
      <c r="T13" s="392" t="n"/>
      <c r="U13" s="406" t="n"/>
      <c r="V13" s="24" t="n"/>
    </row>
    <row r="14" ht="102" customHeight="1">
      <c r="A14" s="20" t="n"/>
      <c r="B14" s="110" t="inlineStr">
        <is>
          <t>Institucional</t>
        </is>
      </c>
      <c r="C14" s="110" t="inlineStr">
        <is>
          <t>Frente 5. Organización social del conocimiento y aprendizaje viva.</t>
        </is>
      </c>
      <c r="D14" s="110" t="inlineStr">
        <is>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is>
      </c>
      <c r="E14" s="110" t="inlineStr">
        <is>
          <t>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14" s="122" t="inlineStr">
        <is>
          <t>Gestionar y administrar la arquitectura, la operación, el soporte y la seguridad de los Recursos y servicios Informáticos apoyando la implementación del Sistema de Gestión de Seguridad de la Información – SGSI y la Ley de protección de Datos, mediante la generación de políticas, buenas prácticas y proyectos de inversión tecnológica orientadas a la comunidad educativa en concordancia con las directrices institucionales.</t>
        </is>
      </c>
      <c r="G14" s="122" t="inlineStr">
        <is>
          <t>Dinamizar la sistematización de procesos, mediante la implementación del 85% de las solicitudes en uso y apropiación de los sistemas de información para la vigencia 2025.</t>
        </is>
      </c>
      <c r="H14" s="110" t="inlineStr">
        <is>
          <t>Uso y apropiación de los sistemas de información</t>
        </is>
      </c>
      <c r="I14" s="110" t="inlineStr">
        <is>
          <t>Número de soluciones  en uso * 100 / Total de soluciones habilitadas</t>
        </is>
      </c>
      <c r="J14" s="110" t="inlineStr">
        <is>
          <t>EFICIENCIA</t>
        </is>
      </c>
      <c r="K14" s="110" t="inlineStr">
        <is>
          <t>SEMESTRAL</t>
        </is>
      </c>
      <c r="L14" s="112" t="n">
        <v>0.85</v>
      </c>
      <c r="M14" s="87" t="inlineStr">
        <is>
          <t>Soporte a usuarios finales de los Sistemas de Información Institucionales para guiar en el buen manejo y aprovechamiento de los mismos</t>
        </is>
      </c>
      <c r="N14" s="120" t="inlineStr">
        <is>
          <t>Area uso y apropiación de sistemas de información</t>
        </is>
      </c>
      <c r="O14" s="88" t="inlineStr">
        <is>
          <t>Plataforma Institucional</t>
        </is>
      </c>
      <c r="P14" s="89" t="n">
        <v>46371</v>
      </c>
      <c r="Q14" s="90" t="inlineStr">
        <is>
          <t>Inventario de sistemas de información</t>
        </is>
      </c>
      <c r="R14" s="110" t="n">
        <v>2026</v>
      </c>
      <c r="S14" s="121" t="n">
        <v>0.87</v>
      </c>
      <c r="T14" s="110" t="inlineStr">
        <is>
          <t>Excelente</t>
        </is>
      </c>
      <c r="U14" s="110" t="inlineStr">
        <is>
          <t>INS-5</t>
        </is>
      </c>
      <c r="V14" s="24" t="n"/>
    </row>
    <row r="15" ht="38.25" customHeight="1">
      <c r="A15" s="20" t="n"/>
      <c r="B15" s="407" t="n"/>
      <c r="C15" s="407" t="n"/>
      <c r="D15" s="407" t="n"/>
      <c r="E15" s="407" t="n"/>
      <c r="F15" s="407" t="n"/>
      <c r="G15" s="407" t="n"/>
      <c r="H15" s="407" t="n"/>
      <c r="I15" s="407" t="n"/>
      <c r="J15" s="407" t="n"/>
      <c r="K15" s="407" t="n"/>
      <c r="L15" s="407" t="n"/>
      <c r="M15" s="115" t="inlineStr">
        <is>
          <t>Verificar de que modulos se recibe soporte</t>
        </is>
      </c>
      <c r="N15" s="407" t="n"/>
      <c r="O15" s="113" t="inlineStr">
        <is>
          <t>Plataforma Institucional</t>
        </is>
      </c>
      <c r="P15" s="92" t="n">
        <v>46372</v>
      </c>
      <c r="Q15" s="372" t="inlineStr">
        <is>
          <t>Inventario de sistemas de información</t>
        </is>
      </c>
      <c r="R15" s="407" t="n"/>
      <c r="S15" s="407" t="n"/>
      <c r="T15" s="407" t="n"/>
      <c r="U15" s="407" t="n"/>
      <c r="V15" s="24" t="n"/>
    </row>
    <row r="16" ht="51" customHeight="1">
      <c r="A16" s="20" t="n"/>
      <c r="B16" s="407" t="n"/>
      <c r="C16" s="407" t="n"/>
      <c r="D16" s="407" t="n"/>
      <c r="E16" s="407" t="n"/>
      <c r="F16" s="407" t="n"/>
      <c r="G16" s="407" t="n"/>
      <c r="H16" s="407" t="n"/>
      <c r="I16" s="407" t="n"/>
      <c r="J16" s="407" t="n"/>
      <c r="K16" s="407" t="n"/>
      <c r="L16" s="407" t="n"/>
      <c r="M16" s="115" t="inlineStr">
        <is>
          <t>Verificar si los modulos que no requieren soporte, tienen informacion registrada</t>
        </is>
      </c>
      <c r="N16" s="407" t="n"/>
      <c r="O16" s="113" t="inlineStr">
        <is>
          <t>Plataforma Institucional</t>
        </is>
      </c>
      <c r="P16" s="92" t="n">
        <v>46373</v>
      </c>
      <c r="Q16" s="372" t="inlineStr">
        <is>
          <t>Inventario de sistemas de información</t>
        </is>
      </c>
      <c r="R16" s="407" t="n"/>
      <c r="S16" s="407" t="n"/>
      <c r="T16" s="407" t="n"/>
      <c r="U16" s="407" t="n"/>
      <c r="V16" s="24" t="n"/>
    </row>
    <row r="17" ht="51" customHeight="1">
      <c r="A17" s="20" t="n"/>
      <c r="B17" s="408" t="n"/>
      <c r="C17" s="407" t="n"/>
      <c r="D17" s="407" t="n"/>
      <c r="E17" s="407" t="n"/>
      <c r="F17" s="407" t="n"/>
      <c r="G17" s="408" t="n"/>
      <c r="H17" s="408" t="n"/>
      <c r="I17" s="408" t="n"/>
      <c r="J17" s="408" t="n"/>
      <c r="K17" s="408" t="n"/>
      <c r="L17" s="408" t="n"/>
      <c r="M17" s="99" t="inlineStr">
        <is>
          <t>Actualizar el estado de los modulos en el inventario de Sistemas de Información</t>
        </is>
      </c>
      <c r="N17" s="407" t="n"/>
      <c r="O17" s="99" t="inlineStr">
        <is>
          <t>Plataforma Institucional</t>
        </is>
      </c>
      <c r="P17" s="94" t="n">
        <v>46374</v>
      </c>
      <c r="Q17" s="95" t="inlineStr">
        <is>
          <t>Inventario de sistemas de información</t>
        </is>
      </c>
      <c r="R17" s="408" t="n"/>
      <c r="S17" s="407" t="n"/>
      <c r="T17" s="408" t="n"/>
      <c r="U17" s="408" t="n"/>
      <c r="V17" s="24" t="n"/>
    </row>
    <row r="18" ht="102" customHeight="1">
      <c r="A18" s="20" t="n"/>
      <c r="B18" s="110" t="inlineStr">
        <is>
          <t>Sistemas y Tecnología</t>
        </is>
      </c>
      <c r="C18" s="407" t="n"/>
      <c r="D18" s="407" t="n"/>
      <c r="E18" s="407" t="n"/>
      <c r="F18" s="407" t="n"/>
      <c r="G18" s="122" t="inlineStr">
        <is>
          <t>Asegurar el correcto funcionamiento de los recursos tecnológicos y conectividad a través de la ejecución del 70% del cronograma de mantenimientos preventivos en la vigencia 2025.</t>
        </is>
      </c>
      <c r="H18" s="110" t="inlineStr">
        <is>
          <t>Ejecución de mantenimientos preventivos a recursos informáticos de custodia de la Dirección de Sistemas y Tecnología</t>
        </is>
      </c>
      <c r="I18" s="110" t="inlineStr">
        <is>
          <t>Número de actividades ejecutadas * 100 / Total de actividades planeadas</t>
        </is>
      </c>
      <c r="J18" s="110" t="inlineStr">
        <is>
          <t>EFICIENCIA</t>
        </is>
      </c>
      <c r="K18" s="101" t="inlineStr">
        <is>
          <t>TRIMESTRAL</t>
        </is>
      </c>
      <c r="L18" s="112" t="n">
        <v>0.9</v>
      </c>
      <c r="M18" s="113" t="inlineStr">
        <is>
          <t>Realizar cronogramas de mantenimientos a equipos de computo administrativos con periodicidad semestral. Para Sedes, Seccionales y Extensiones.</t>
        </is>
      </c>
      <c r="N18" s="113" t="inlineStr">
        <is>
          <t>Area de Servicios Tecnologicos</t>
        </is>
      </c>
      <c r="O18" s="113" t="inlineStr">
        <is>
          <t xml:space="preserve">Recursos Humanos
</t>
        </is>
      </c>
      <c r="P18" s="119" t="n">
        <v>46374</v>
      </c>
      <c r="Q18" s="115" t="inlineStr">
        <is>
          <t xml:space="preserve">Formato EPIr001- Cronograma de Mantenimientos Preventivos a Equipos de Computo
</t>
        </is>
      </c>
      <c r="R18" s="110" t="n">
        <v>2026</v>
      </c>
      <c r="S18" s="111" t="n">
        <v>0.87</v>
      </c>
      <c r="T18" s="110" t="inlineStr">
        <is>
          <t>Excelente</t>
        </is>
      </c>
      <c r="U18" s="110" t="inlineStr">
        <is>
          <t>ASI-2</t>
        </is>
      </c>
      <c r="V18" s="24" t="n"/>
    </row>
    <row r="19" ht="76.5" customHeight="1">
      <c r="A19" s="20" t="n"/>
      <c r="B19" s="407" t="n"/>
      <c r="C19" s="407" t="n"/>
      <c r="D19" s="407" t="n"/>
      <c r="E19" s="407" t="n"/>
      <c r="F19" s="407" t="n"/>
      <c r="G19" s="407" t="n"/>
      <c r="H19" s="407" t="n"/>
      <c r="I19" s="407" t="n"/>
      <c r="J19" s="407" t="n"/>
      <c r="K19" s="407" t="n"/>
      <c r="L19" s="407" t="n"/>
      <c r="M19" s="113" t="inlineStr">
        <is>
          <t>Realizar la solicitud a la Oficina de Comunicaciones de la publicacion de los cronogramas en la Intranet.</t>
        </is>
      </c>
      <c r="N19" s="407" t="n"/>
      <c r="O19" s="113" t="inlineStr">
        <is>
          <t xml:space="preserve">Recursos Humanos
</t>
        </is>
      </c>
      <c r="P19" s="407" t="n"/>
      <c r="Q19" s="115" t="inlineStr">
        <is>
          <t>Correo institucional</t>
        </is>
      </c>
      <c r="R19" s="407" t="n"/>
      <c r="S19" s="407" t="n"/>
      <c r="T19" s="407" t="n"/>
      <c r="U19" s="407" t="n"/>
      <c r="V19" s="24" t="n"/>
    </row>
    <row r="20" ht="63.75" customHeight="1">
      <c r="A20" s="20" t="n"/>
      <c r="B20" s="407" t="n"/>
      <c r="C20" s="407" t="n"/>
      <c r="D20" s="407" t="n"/>
      <c r="E20" s="407" t="n"/>
      <c r="F20" s="407" t="n"/>
      <c r="G20" s="407" t="n"/>
      <c r="H20" s="407" t="n"/>
      <c r="I20" s="407" t="n"/>
      <c r="J20" s="407" t="n"/>
      <c r="K20" s="407" t="n"/>
      <c r="L20" s="407" t="n"/>
      <c r="M20" s="113" t="inlineStr">
        <is>
          <t>Se envia correo a cada una de las Direcciones u Oficinas informado cuando se realizara dicho mantenimmiento.</t>
        </is>
      </c>
      <c r="N20" s="407" t="n"/>
      <c r="O20" s="113" t="inlineStr">
        <is>
          <t xml:space="preserve">Recursos Humanos
</t>
        </is>
      </c>
      <c r="P20" s="407" t="n"/>
      <c r="Q20" s="115" t="inlineStr">
        <is>
          <t>Correo institucional</t>
        </is>
      </c>
      <c r="R20" s="407" t="n"/>
      <c r="S20" s="407" t="n"/>
      <c r="T20" s="407" t="n"/>
      <c r="U20" s="407" t="n"/>
      <c r="V20" s="24" t="n"/>
    </row>
    <row r="21" ht="63.75" customHeight="1">
      <c r="A21" s="20" t="n"/>
      <c r="B21" s="407" t="n"/>
      <c r="C21" s="407" t="n"/>
      <c r="D21" s="407" t="n"/>
      <c r="E21" s="407" t="n"/>
      <c r="F21" s="407" t="n"/>
      <c r="G21" s="407" t="n"/>
      <c r="H21" s="408" t="n"/>
      <c r="I21" s="408" t="n"/>
      <c r="J21" s="408" t="n"/>
      <c r="K21" s="407" t="n"/>
      <c r="L21" s="408" t="n"/>
      <c r="M21" s="113" t="inlineStr">
        <is>
          <t>Realizar el mantenimiento preventivo a los equipos tecnologicos</t>
        </is>
      </c>
      <c r="N21" s="408" t="n"/>
      <c r="O21" s="113" t="inlineStr">
        <is>
          <t>Elementos Tecnológicos
Recursos Humanos
Plataforma Institucional / Bienes y Servicios</t>
        </is>
      </c>
      <c r="P21" s="408" t="n"/>
      <c r="Q21" s="115" t="inlineStr">
        <is>
          <t>Formato Lista de Verificación
Hoja de Vida Activos</t>
        </is>
      </c>
      <c r="R21" s="408" t="n"/>
      <c r="S21" s="408" t="n"/>
      <c r="T21" s="408" t="n"/>
      <c r="U21" s="408" t="n"/>
      <c r="V21" s="24" t="n"/>
    </row>
    <row r="22" ht="127.5" customHeight="1">
      <c r="A22" s="20" t="n"/>
      <c r="B22" s="407" t="n"/>
      <c r="C22" s="407" t="n"/>
      <c r="D22" s="407" t="n"/>
      <c r="E22" s="407" t="n"/>
      <c r="F22" s="407" t="n"/>
      <c r="G22" s="407" t="n"/>
      <c r="H22" s="110" t="inlineStr">
        <is>
          <t>Ejecución de mantenimientos preventivos a cuartos de telecomunicaciones (TR's) y centros de datos (CD's) de la sede Fusagasugá en custodia de la Dirección de Sistemas y Tecnología</t>
        </is>
      </c>
      <c r="I22" s="110" t="inlineStr">
        <is>
          <t>Número de actividades ejecutadas * 100 / Total de actividades planeadas</t>
        </is>
      </c>
      <c r="J22" s="110" t="inlineStr">
        <is>
          <t>EFICIENCIA</t>
        </is>
      </c>
      <c r="K22" s="110" t="inlineStr">
        <is>
          <t>TRIMESTRAL</t>
        </is>
      </c>
      <c r="L22" s="112" t="n">
        <v>0.9</v>
      </c>
      <c r="M22" s="113" t="inlineStr">
        <is>
          <t>Realizar cronogramas de mantenimientos preventivos a los  cuartos de telecomunicaciones (TR's) y centros de datos (CD's) en la sede, seccionales y extensiones con periodicidad semestral.</t>
        </is>
      </c>
      <c r="N22" s="113" t="inlineStr">
        <is>
          <t>Area de Servicios Tecnologicos</t>
        </is>
      </c>
      <c r="O22" s="113" t="inlineStr">
        <is>
          <t>Recursos Humanos</t>
        </is>
      </c>
      <c r="P22" s="119" t="n">
        <v>46374</v>
      </c>
      <c r="Q22" s="115" t="inlineStr">
        <is>
          <t>Formato EPIr001- Cronograma de Mantenimientos Preventivos a TR´S Y CD´S</t>
        </is>
      </c>
      <c r="R22" s="110" t="n">
        <v>2026</v>
      </c>
      <c r="S22" s="111" t="n">
        <v>0.96</v>
      </c>
      <c r="T22" s="110" t="inlineStr">
        <is>
          <t>Excelente</t>
        </is>
      </c>
      <c r="U22" s="110" t="inlineStr">
        <is>
          <t>ASI-3</t>
        </is>
      </c>
      <c r="V22" s="24" t="n"/>
    </row>
    <row r="23" ht="38.25" customHeight="1">
      <c r="A23" s="20" t="n"/>
      <c r="B23" s="407" t="n"/>
      <c r="C23" s="407" t="n"/>
      <c r="D23" s="407" t="n"/>
      <c r="E23" s="407" t="n"/>
      <c r="F23" s="407" t="n"/>
      <c r="G23" s="407" t="n"/>
      <c r="H23" s="407" t="n"/>
      <c r="I23" s="407" t="n"/>
      <c r="J23" s="407" t="n"/>
      <c r="K23" s="407" t="n"/>
      <c r="L23" s="407" t="n"/>
      <c r="M23" s="113" t="inlineStr">
        <is>
          <t>Realizar el mantenimiento preventivo a los Switch</t>
        </is>
      </c>
      <c r="N23" s="407" t="n"/>
      <c r="O23" s="113" t="inlineStr">
        <is>
          <t>Recursos Humanos
Infrestructura Tecnológica</t>
        </is>
      </c>
      <c r="P23" s="407" t="n"/>
      <c r="Q23" s="115" t="inlineStr">
        <is>
          <t>Formato Lista de Verificación
Hoja de Vida Activos</t>
        </is>
      </c>
      <c r="R23" s="407" t="n"/>
      <c r="S23" s="407" t="n"/>
      <c r="T23" s="407" t="n"/>
      <c r="U23" s="407" t="n"/>
      <c r="V23" s="24" t="n"/>
    </row>
    <row r="24" ht="38.25" customHeight="1">
      <c r="A24" s="20" t="n"/>
      <c r="B24" s="407" t="n"/>
      <c r="C24" s="407" t="n"/>
      <c r="D24" s="407" t="n"/>
      <c r="E24" s="407" t="n"/>
      <c r="F24" s="407" t="n"/>
      <c r="G24" s="408" t="n"/>
      <c r="H24" s="408" t="n"/>
      <c r="I24" s="408" t="n"/>
      <c r="J24" s="408" t="n"/>
      <c r="K24" s="408" t="n"/>
      <c r="L24" s="408" t="n"/>
      <c r="M24" s="113" t="inlineStr">
        <is>
          <t>Realizar Backup de la configuración de los Switch</t>
        </is>
      </c>
      <c r="N24" s="408" t="n"/>
      <c r="O24" s="113" t="inlineStr">
        <is>
          <t>Recursos Humanos
Infrestructura Tecnológica</t>
        </is>
      </c>
      <c r="P24" s="408" t="n"/>
      <c r="Q24" s="115" t="inlineStr">
        <is>
          <t>Formato Lista de Verificación
Hoja de Vida Activos</t>
        </is>
      </c>
      <c r="R24" s="408" t="n"/>
      <c r="S24" s="408" t="n"/>
      <c r="T24" s="408" t="n"/>
      <c r="U24" s="408" t="n"/>
      <c r="V24" s="24" t="n"/>
    </row>
    <row r="25" ht="89.25" customHeight="1">
      <c r="A25" s="20" t="n"/>
      <c r="B25" s="407" t="n"/>
      <c r="C25" s="407" t="n"/>
      <c r="D25" s="407" t="n"/>
      <c r="E25" s="407" t="n"/>
      <c r="F25" s="407" t="n"/>
      <c r="G25" s="122" t="inlineStr">
        <is>
          <t>Asegurar la atención oportuna del 75% de las solicitudes registradas en los servicios de TI, a través de la mesa de servicios a un clic en la vigencia 2025.</t>
        </is>
      </c>
      <c r="H25" s="110" t="inlineStr">
        <is>
          <t>Efectividad del servicio - Mesa de servicios a un Clic</t>
        </is>
      </c>
      <c r="I25" s="110" t="inlineStr">
        <is>
          <t xml:space="preserve">Número de solicitudes* 100/Total de solicitudes gestionadas en 10 días hábiles </t>
        </is>
      </c>
      <c r="J25" s="110" t="inlineStr">
        <is>
          <t>EFICIENCIA</t>
        </is>
      </c>
      <c r="K25" s="110" t="inlineStr">
        <is>
          <t>SEMESTRAL</t>
        </is>
      </c>
      <c r="L25" s="112" t="n">
        <v>0.8</v>
      </c>
      <c r="M25" s="113" t="inlineStr">
        <is>
          <t>Atender el mayor número de solicitudes posibles en los tiempos establecidos para cada servicio que ofrece la Dirección de Sistemas y Tecnología</t>
        </is>
      </c>
      <c r="N25" s="113" t="inlineStr">
        <is>
          <t>Dirección de Sistemas y Tecnología</t>
        </is>
      </c>
      <c r="O25" s="113" t="inlineStr">
        <is>
          <t>Plataforma Institucional</t>
        </is>
      </c>
      <c r="P25" s="114" t="n">
        <v>46374</v>
      </c>
      <c r="Q25" s="115" t="inlineStr">
        <is>
          <t>Solicitudes mesa de servicios</t>
        </is>
      </c>
      <c r="R25" s="110" t="n">
        <v>2026</v>
      </c>
      <c r="S25" s="111" t="n">
        <v>0.82</v>
      </c>
      <c r="T25" s="110" t="inlineStr">
        <is>
          <t>Excelente</t>
        </is>
      </c>
      <c r="U25" s="110" t="inlineStr">
        <is>
          <t>ASI-4</t>
        </is>
      </c>
      <c r="V25" s="24" t="n"/>
    </row>
    <row r="26" ht="25.5" customHeight="1">
      <c r="A26" s="20" t="n"/>
      <c r="B26" s="407" t="n"/>
      <c r="C26" s="407" t="n"/>
      <c r="D26" s="407" t="n"/>
      <c r="E26" s="407" t="n"/>
      <c r="F26" s="407" t="n"/>
      <c r="G26" s="407" t="n"/>
      <c r="H26" s="407" t="n"/>
      <c r="I26" s="407" t="n"/>
      <c r="J26" s="407" t="n"/>
      <c r="K26" s="407" t="n"/>
      <c r="L26" s="407" t="n"/>
      <c r="M26" s="113" t="inlineStr">
        <is>
          <t>Ejecutar el reporte de solicitudes</t>
        </is>
      </c>
      <c r="N26" s="407" t="n"/>
      <c r="O26" s="407" t="n"/>
      <c r="P26" s="407" t="n"/>
      <c r="Q26" s="407" t="n"/>
      <c r="R26" s="407" t="n"/>
      <c r="S26" s="407" t="n"/>
      <c r="T26" s="407" t="n"/>
      <c r="U26" s="407" t="n"/>
      <c r="V26" s="24" t="n"/>
    </row>
    <row r="27" ht="38.25" customHeight="1">
      <c r="A27" s="20" t="n"/>
      <c r="B27" s="407" t="n"/>
      <c r="C27" s="407" t="n"/>
      <c r="D27" s="407" t="n"/>
      <c r="E27" s="407" t="n"/>
      <c r="F27" s="407" t="n"/>
      <c r="G27" s="407" t="n"/>
      <c r="H27" s="407" t="n"/>
      <c r="I27" s="407" t="n"/>
      <c r="J27" s="407" t="n"/>
      <c r="K27" s="407" t="n"/>
      <c r="L27" s="407" t="n"/>
      <c r="M27" s="113" t="inlineStr">
        <is>
          <t>Realizar validación de información de las categorias involucradas</t>
        </is>
      </c>
      <c r="N27" s="407" t="n"/>
      <c r="O27" s="407" t="n"/>
      <c r="P27" s="407" t="n"/>
      <c r="Q27" s="407" t="n"/>
      <c r="R27" s="407" t="n"/>
      <c r="S27" s="407" t="n"/>
      <c r="T27" s="407" t="n"/>
      <c r="U27" s="407" t="n"/>
      <c r="V27" s="24" t="n"/>
    </row>
    <row r="28" ht="175.5" customHeight="1">
      <c r="A28" s="20" t="n"/>
      <c r="B28" s="407" t="n"/>
      <c r="C28" s="407" t="n"/>
      <c r="D28" s="407" t="n"/>
      <c r="E28" s="407" t="n"/>
      <c r="F28" s="407" t="n"/>
      <c r="G28" s="408" t="n"/>
      <c r="H28" s="408" t="n"/>
      <c r="I28" s="408" t="n"/>
      <c r="J28" s="408" t="n"/>
      <c r="K28" s="408" t="n"/>
      <c r="L28" s="408" t="n"/>
      <c r="M28" s="113" t="inlineStr">
        <is>
          <t>Realizar el filtro con la informacion necesaria de los estados: atendida / finalizada, dentro de los tiempos de respuesta establecidos: desde el dia 0 al dia 10, contando unicamente los dias laborales</t>
        </is>
      </c>
      <c r="N28" s="408" t="n"/>
      <c r="O28" s="408" t="n"/>
      <c r="P28" s="408" t="n"/>
      <c r="Q28" s="408" t="n"/>
      <c r="R28" s="408" t="n"/>
      <c r="S28" s="408" t="n"/>
      <c r="T28" s="408" t="n"/>
      <c r="U28" s="408" t="n"/>
      <c r="V28" s="24" t="n"/>
    </row>
    <row r="29" ht="87.75" customHeight="1">
      <c r="A29" s="20" t="n"/>
      <c r="B29" s="407" t="n"/>
      <c r="C29" s="407" t="n"/>
      <c r="D29" s="407" t="n"/>
      <c r="E29" s="407" t="n"/>
      <c r="F29" s="407" t="n"/>
      <c r="G29" s="113" t="inlineStr">
        <is>
          <t>Asegurar en un 70% la entrega de necesidades y requerimientos identificados en el proceso de diseño y desarrollo de los sistema de información, garantizando que todas las expectativas y exigencias sean cubiertas eficazmente durante la implementación del sistema.</t>
        </is>
      </c>
      <c r="H29" s="122" t="inlineStr">
        <is>
          <t>Soluciones a necesidades en Sistemas de Información</t>
        </is>
      </c>
      <c r="I29" s="113" t="inlineStr">
        <is>
          <t>Numero de soluciones entregadas *100 / Numero de soluciones atendidas</t>
        </is>
      </c>
      <c r="J29" s="113" t="inlineStr">
        <is>
          <t>EFICACIA</t>
        </is>
      </c>
      <c r="K29" s="113" t="inlineStr">
        <is>
          <t>SEMESTRAL</t>
        </is>
      </c>
      <c r="L29" s="409" t="n">
        <v>0.7</v>
      </c>
      <c r="M29" s="100" t="inlineStr">
        <is>
          <t>Realizar cronograma de necesidades de sistemas de información</t>
        </is>
      </c>
      <c r="N29" s="113" t="inlineStr">
        <is>
          <t xml:space="preserve">Dirección de Sistemas y Tecnología / Area de Desarrollo de Sistemas de Informacion </t>
        </is>
      </c>
      <c r="O29" s="113" t="inlineStr">
        <is>
          <t>Plataforma Institucional</t>
        </is>
      </c>
      <c r="P29" s="410" t="n">
        <v>46374</v>
      </c>
      <c r="Q29" s="113" t="inlineStr">
        <is>
          <t xml:space="preserve">Cronograma de necesidades de Sistemas de informacion </t>
        </is>
      </c>
      <c r="R29" s="113" t="n">
        <v>2026</v>
      </c>
      <c r="S29" s="409" t="n">
        <v>0.3</v>
      </c>
      <c r="T29" s="113" t="inlineStr">
        <is>
          <t>Excelente</t>
        </is>
      </c>
      <c r="U29" s="113" t="inlineStr">
        <is>
          <t>ASI-5</t>
        </is>
      </c>
      <c r="V29" s="24" t="n"/>
    </row>
    <row r="30" ht="75" customHeight="1">
      <c r="A30" s="20" t="n"/>
      <c r="B30" s="407" t="n"/>
      <c r="C30" s="407" t="n"/>
      <c r="D30" s="407" t="n"/>
      <c r="E30" s="407" t="n"/>
      <c r="F30" s="407" t="n"/>
      <c r="G30" s="407" t="n"/>
      <c r="H30" s="407" t="n"/>
      <c r="I30" s="407" t="n"/>
      <c r="J30" s="407" t="n"/>
      <c r="K30" s="407" t="n"/>
      <c r="L30" s="407" t="n"/>
      <c r="M30" s="97" t="inlineStr">
        <is>
          <t>Mesas de trabajo con el usuario solicitante con el fin de revisar la necesidad</t>
        </is>
      </c>
      <c r="N30" s="407" t="n"/>
      <c r="O30" s="407" t="n"/>
      <c r="P30" s="407" t="n"/>
      <c r="Q30" s="407" t="n"/>
      <c r="R30" s="407" t="n"/>
      <c r="S30" s="407" t="n"/>
      <c r="T30" s="407" t="n"/>
      <c r="U30" s="407" t="n"/>
      <c r="V30" s="24" t="n"/>
    </row>
    <row r="31" ht="38.25" customHeight="1">
      <c r="A31" s="20" t="n"/>
      <c r="B31" s="407" t="n"/>
      <c r="C31" s="407" t="n"/>
      <c r="D31" s="407" t="n"/>
      <c r="E31" s="407" t="n"/>
      <c r="F31" s="407" t="n"/>
      <c r="G31" s="407" t="n"/>
      <c r="H31" s="407" t="n"/>
      <c r="I31" s="407" t="n"/>
      <c r="J31" s="407" t="n"/>
      <c r="K31" s="407" t="n"/>
      <c r="L31" s="407" t="n"/>
      <c r="M31" s="113" t="inlineStr">
        <is>
          <t xml:space="preserve">Socializar, desplegar en ambiente productivo y entregar la necesidad </t>
        </is>
      </c>
      <c r="N31" s="407" t="n"/>
      <c r="O31" s="407" t="n"/>
      <c r="P31" s="407" t="n"/>
      <c r="Q31" s="407" t="n"/>
      <c r="R31" s="407" t="n"/>
      <c r="S31" s="407" t="n"/>
      <c r="T31" s="407" t="n"/>
      <c r="U31" s="407" t="n"/>
      <c r="V31" s="24" t="n"/>
    </row>
    <row r="32" ht="45.75" customHeight="1">
      <c r="A32" s="20" t="n"/>
      <c r="B32" s="407" t="n"/>
      <c r="C32" s="407" t="n"/>
      <c r="D32" s="407" t="n"/>
      <c r="E32" s="407" t="n"/>
      <c r="F32" s="407" t="n"/>
      <c r="G32" s="407" t="n"/>
      <c r="H32" s="407" t="n"/>
      <c r="I32" s="407" t="n"/>
      <c r="J32" s="407" t="n"/>
      <c r="K32" s="407" t="n"/>
      <c r="L32" s="407" t="n"/>
      <c r="M32" s="113" t="inlineStr">
        <is>
          <t>Actualizar el cronograma de necesidades de sistemas de información</t>
        </is>
      </c>
      <c r="N32" s="407" t="n"/>
      <c r="O32" s="407" t="n"/>
      <c r="P32" s="407" t="n"/>
      <c r="Q32" s="407" t="n"/>
      <c r="R32" s="407" t="n"/>
      <c r="S32" s="407" t="n"/>
      <c r="T32" s="407" t="n"/>
      <c r="U32" s="407" t="n"/>
      <c r="V32" s="24" t="n"/>
    </row>
    <row r="33" ht="27" customHeight="1">
      <c r="A33" s="20" t="n"/>
      <c r="B33" s="408" t="n"/>
      <c r="C33" s="408" t="n"/>
      <c r="D33" s="408" t="n"/>
      <c r="E33" s="408" t="n"/>
      <c r="F33" s="408" t="n"/>
      <c r="G33" s="408" t="n"/>
      <c r="H33" s="408" t="n"/>
      <c r="I33" s="408" t="n"/>
      <c r="J33" s="408" t="n"/>
      <c r="K33" s="408" t="n"/>
      <c r="L33" s="408" t="n"/>
      <c r="M33" s="408" t="n"/>
      <c r="N33" s="408" t="n"/>
      <c r="O33" s="408" t="n"/>
      <c r="P33" s="408" t="n"/>
      <c r="Q33" s="408" t="n"/>
      <c r="R33" s="408" t="n"/>
      <c r="S33" s="408" t="n"/>
      <c r="T33" s="408" t="n"/>
      <c r="U33" s="408" t="n"/>
      <c r="V33" s="24" t="n"/>
    </row>
    <row r="34">
      <c r="A34" s="20" t="n"/>
      <c r="B34" s="20" t="n"/>
      <c r="C34" s="20" t="n"/>
      <c r="D34" s="20" t="n"/>
      <c r="E34" s="20" t="n"/>
      <c r="F34" s="20" t="n"/>
      <c r="G34" s="20" t="n"/>
      <c r="H34" s="20" t="n"/>
      <c r="I34" s="20" t="n"/>
      <c r="J34" s="20" t="n"/>
      <c r="K34" s="20" t="n"/>
      <c r="L34" s="20" t="n"/>
      <c r="M34" s="20" t="n"/>
      <c r="N34" s="20" t="n"/>
      <c r="O34" s="20" t="n"/>
      <c r="P34" s="20" t="n"/>
      <c r="Q34" s="20" t="n"/>
      <c r="R34" s="20" t="n"/>
      <c r="S34" s="20" t="n"/>
      <c r="T34" s="20" t="n"/>
      <c r="U34" s="20" t="n"/>
      <c r="V34" s="20" t="n"/>
    </row>
    <row r="35">
      <c r="B35" s="21" t="n"/>
      <c r="C35" s="199" t="n"/>
      <c r="D35" s="22" t="n"/>
      <c r="E35" s="21" t="n"/>
      <c r="F35" s="21" t="n"/>
      <c r="G35" s="21" t="n"/>
      <c r="H35" s="199" t="n"/>
      <c r="I35" s="199" t="n"/>
      <c r="J35" s="199" t="n"/>
      <c r="K35" s="199" t="n"/>
      <c r="L35" s="199" t="n"/>
      <c r="M35" s="199" t="n"/>
      <c r="N35" s="199" t="n"/>
      <c r="O35" s="199" t="n"/>
      <c r="P35" s="199" t="n"/>
      <c r="Q35" s="199" t="n"/>
      <c r="R35" s="23" t="n"/>
      <c r="S35" s="20" t="n"/>
      <c r="T35" s="20" t="n"/>
      <c r="U35" s="20" t="n"/>
      <c r="V35" s="20" t="n"/>
    </row>
    <row r="36">
      <c r="B36" s="21" t="n"/>
      <c r="C36" s="199" t="n"/>
      <c r="D36" s="22" t="n"/>
      <c r="E36" s="21" t="n"/>
      <c r="F36" s="21" t="n"/>
      <c r="G36" s="21" t="n"/>
      <c r="H36" s="199" t="n"/>
      <c r="I36" s="199" t="n"/>
      <c r="J36" s="199" t="n"/>
      <c r="K36" s="199" t="n"/>
      <c r="L36" s="199" t="n"/>
      <c r="M36" s="199" t="n"/>
      <c r="N36" s="199" t="n"/>
      <c r="O36" s="199" t="n"/>
      <c r="P36" s="199" t="n"/>
      <c r="Q36" s="199" t="n"/>
      <c r="R36" s="23" t="n"/>
      <c r="S36" s="20" t="n"/>
      <c r="T36" s="20" t="n"/>
      <c r="U36" s="20" t="n"/>
      <c r="V36" s="20" t="n"/>
    </row>
    <row r="37">
      <c r="B37" s="21" t="n"/>
      <c r="C37" s="199" t="n"/>
      <c r="D37" s="22" t="n"/>
      <c r="E37" s="21" t="n"/>
      <c r="F37" s="21" t="n"/>
      <c r="G37" s="21" t="n"/>
      <c r="H37" s="199" t="n"/>
      <c r="I37" s="199" t="n"/>
      <c r="J37" s="199" t="n"/>
      <c r="K37" s="199" t="n"/>
      <c r="L37" s="199" t="n"/>
      <c r="M37" s="199" t="n"/>
      <c r="N37" s="199" t="n"/>
      <c r="O37" s="199" t="n"/>
      <c r="P37" s="199" t="n"/>
      <c r="Q37" s="199" t="n"/>
      <c r="R37" s="23" t="n"/>
      <c r="S37" s="20" t="n"/>
      <c r="T37" s="20" t="n"/>
      <c r="U37" s="20" t="n"/>
      <c r="V37" s="20" t="n"/>
    </row>
    <row r="38" ht="66" customHeight="1">
      <c r="B38" s="123" t="inlineStr">
        <is>
          <t xml:space="preserve">Diagonal 18 No. 20-29 Fusagasugá – Cundinamarca
Teléfono (601)  8281483 Línea Gratuita 018000180414
www.ucundinamarca.edu.co   E-mail:  info@ucundinamarca.edu.co
NIT: 890.680.062-2                                                                             </t>
        </is>
      </c>
      <c r="V38" s="20" t="n"/>
    </row>
    <row r="39" ht="41.25" customHeight="1">
      <c r="B39" s="124" t="inlineStr">
        <is>
          <t>Documento controlado por el Sistema de Gestión de la Calidad
Asegúrese que corresponde a la última versión consultando el Portal Institucional</t>
        </is>
      </c>
      <c r="V39" s="20" t="n"/>
    </row>
    <row r="40">
      <c r="B40" s="21" t="n"/>
      <c r="C40" s="199" t="n"/>
      <c r="D40" s="22" t="n"/>
      <c r="E40" s="21" t="n"/>
      <c r="F40" s="21" t="n"/>
      <c r="G40" s="21" t="n"/>
      <c r="H40" s="199" t="n"/>
      <c r="I40" s="199" t="n"/>
      <c r="J40" s="199" t="n"/>
      <c r="K40" s="199" t="n"/>
      <c r="L40" s="199" t="n"/>
      <c r="M40" s="199" t="n"/>
      <c r="N40" s="199" t="n"/>
      <c r="O40" s="199" t="n"/>
      <c r="P40" s="199" t="n"/>
      <c r="Q40" s="199" t="n"/>
      <c r="R40" s="23" t="n"/>
      <c r="S40" s="20" t="n"/>
      <c r="T40" s="20" t="n"/>
      <c r="U40" s="20" t="n"/>
      <c r="V40" s="20" t="n"/>
    </row>
    <row r="41">
      <c r="B41" s="21" t="n"/>
      <c r="C41" s="199" t="n"/>
      <c r="D41" s="22" t="n"/>
      <c r="E41" s="21" t="n"/>
      <c r="F41" s="21" t="n"/>
      <c r="G41" s="21" t="n"/>
      <c r="H41" s="199" t="n"/>
      <c r="I41" s="199" t="n"/>
      <c r="J41" s="199" t="n"/>
      <c r="K41" s="199" t="n"/>
      <c r="L41" s="199" t="n"/>
      <c r="M41" s="199" t="n"/>
      <c r="N41" s="199" t="n"/>
      <c r="O41" s="199" t="n"/>
      <c r="P41" s="199" t="n"/>
      <c r="Q41" s="199" t="n"/>
      <c r="R41" s="23" t="n"/>
      <c r="S41" s="20" t="n"/>
      <c r="T41" s="20" t="n"/>
      <c r="U41" s="20" t="n"/>
      <c r="V41" s="20" t="n"/>
    </row>
    <row r="42">
      <c r="B42" s="21" t="n"/>
      <c r="C42" s="199" t="n"/>
      <c r="D42" s="22" t="n"/>
      <c r="E42" s="21" t="n"/>
      <c r="F42" s="21" t="n"/>
      <c r="G42" s="21" t="n"/>
      <c r="H42" s="199" t="n"/>
      <c r="I42" s="199" t="n"/>
      <c r="J42" s="199" t="n"/>
      <c r="K42" s="199" t="n"/>
      <c r="L42" s="199" t="n"/>
      <c r="M42" s="199" t="n"/>
      <c r="N42" s="199" t="n"/>
      <c r="O42" s="199" t="n"/>
      <c r="P42" s="199" t="n"/>
      <c r="Q42" s="199" t="n"/>
      <c r="R42" s="23" t="n"/>
      <c r="S42" s="20" t="n"/>
      <c r="T42" s="20" t="n"/>
      <c r="U42" s="20" t="n"/>
      <c r="V42" s="20" t="n"/>
    </row>
    <row r="76">
      <c r="D76" s="33" t="inlineStr">
        <is>
          <t>CALIDAD</t>
        </is>
      </c>
    </row>
    <row r="77">
      <c r="D77" s="33" t="inlineStr">
        <is>
          <t xml:space="preserve">AMBIENTAL </t>
        </is>
      </c>
    </row>
    <row r="78">
      <c r="D78" s="33" t="inlineStr">
        <is>
          <t xml:space="preserve">SEGURIDAD Y SALUD EN EL TRABAJO </t>
        </is>
      </c>
    </row>
    <row r="79">
      <c r="D79" s="33" t="inlineStr">
        <is>
          <t>SEGURIDAD DE LA INFORMACIÓN</t>
        </is>
      </c>
    </row>
    <row r="80">
      <c r="D80" s="33" t="inlineStr">
        <is>
          <t xml:space="preserve">ANTISOBORNO </t>
        </is>
      </c>
    </row>
  </sheetData>
  <sheetProtection selectLockedCells="1" selectUnlockedCells="0" algorithmName="SHA-512" sheet="1" objects="0" insertRows="0" insertHyperlinks="1" autoFilter="1" scenarios="0" formatColumns="0" deleteColumns="1" insertColumns="1" pivotTables="1" deleteRows="0" formatCells="0" saltValue="/iYVxCW+TbMRQqW9UohBHg==" formatRows="0" sort="1" spinCount="100000" hashValue="0VcrI1X9ByrQBoNCaR2Fm3iLgetlEunrsfkY+ytAwxY/k4W+KpxbIlTWmMIxaf6rl99ei9tIJNcnihQaaY9LLA=="/>
  <autoFilter ref="E9:N58"/>
  <mergeCells count="99">
    <mergeCell ref="B12:B13"/>
    <mergeCell ref="L12:L13"/>
    <mergeCell ref="H25:H28"/>
    <mergeCell ref="N12:N13"/>
    <mergeCell ref="T25:T28"/>
    <mergeCell ref="R22:R24"/>
    <mergeCell ref="T22:T24"/>
    <mergeCell ref="R12:R13"/>
    <mergeCell ref="T12:T13"/>
    <mergeCell ref="Q7:R8"/>
    <mergeCell ref="B39:U39"/>
    <mergeCell ref="U25:U28"/>
    <mergeCell ref="L14:L17"/>
    <mergeCell ref="D3:R3"/>
    <mergeCell ref="N14:N17"/>
    <mergeCell ref="U18:U21"/>
    <mergeCell ref="P29:P33"/>
    <mergeCell ref="R29:R33"/>
    <mergeCell ref="G25:G28"/>
    <mergeCell ref="B18:B33"/>
    <mergeCell ref="G12:G13"/>
    <mergeCell ref="K25:K28"/>
    <mergeCell ref="Q12:Q13"/>
    <mergeCell ref="S3:U3"/>
    <mergeCell ref="S12:S13"/>
    <mergeCell ref="Q25:Q28"/>
    <mergeCell ref="N25:N28"/>
    <mergeCell ref="P25:P28"/>
    <mergeCell ref="L18:L21"/>
    <mergeCell ref="S14:S17"/>
    <mergeCell ref="N18:N21"/>
    <mergeCell ref="G29:G33"/>
    <mergeCell ref="I29:I33"/>
    <mergeCell ref="S29:S33"/>
    <mergeCell ref="U29:U33"/>
    <mergeCell ref="I18:I21"/>
    <mergeCell ref="H12:H13"/>
    <mergeCell ref="J12:J13"/>
    <mergeCell ref="B38:U38"/>
    <mergeCell ref="N22:N24"/>
    <mergeCell ref="P22:P24"/>
    <mergeCell ref="K18:K21"/>
    <mergeCell ref="S25:S28"/>
    <mergeCell ref="H14:H17"/>
    <mergeCell ref="J14:J17"/>
    <mergeCell ref="S2:U2"/>
    <mergeCell ref="T14:T17"/>
    <mergeCell ref="S18:S21"/>
    <mergeCell ref="L29:L33"/>
    <mergeCell ref="N29:N33"/>
    <mergeCell ref="G18:G24"/>
    <mergeCell ref="B10:U11"/>
    <mergeCell ref="C12:C13"/>
    <mergeCell ref="M12:M13"/>
    <mergeCell ref="O12:O13"/>
    <mergeCell ref="S22:S24"/>
    <mergeCell ref="U22:U24"/>
    <mergeCell ref="G14:G17"/>
    <mergeCell ref="M32:M33"/>
    <mergeCell ref="I14:I17"/>
    <mergeCell ref="S4:U4"/>
    <mergeCell ref="J25:J28"/>
    <mergeCell ref="P12:P13"/>
    <mergeCell ref="L25:L28"/>
    <mergeCell ref="D4:R5"/>
    <mergeCell ref="B2:C5"/>
    <mergeCell ref="O29:O33"/>
    <mergeCell ref="C14:C33"/>
    <mergeCell ref="Q29:Q33"/>
    <mergeCell ref="E14:E33"/>
    <mergeCell ref="T18:T21"/>
    <mergeCell ref="R14:R17"/>
    <mergeCell ref="H22:H24"/>
    <mergeCell ref="D2:R2"/>
    <mergeCell ref="F12:F13"/>
    <mergeCell ref="J22:J24"/>
    <mergeCell ref="L22:L24"/>
    <mergeCell ref="I25:I28"/>
    <mergeCell ref="B14:B17"/>
    <mergeCell ref="R25:R28"/>
    <mergeCell ref="I12:I13"/>
    <mergeCell ref="K12:K13"/>
    <mergeCell ref="O25:O28"/>
    <mergeCell ref="U12:U13"/>
    <mergeCell ref="D14:D33"/>
    <mergeCell ref="F14:F33"/>
    <mergeCell ref="S5:U5"/>
    <mergeCell ref="H29:H33"/>
    <mergeCell ref="J29:J33"/>
    <mergeCell ref="T29:T33"/>
    <mergeCell ref="K14:K17"/>
    <mergeCell ref="U14:U17"/>
    <mergeCell ref="P18:P21"/>
    <mergeCell ref="I22:I24"/>
    <mergeCell ref="H18:H21"/>
    <mergeCell ref="R18:R21"/>
    <mergeCell ref="K22:K24"/>
    <mergeCell ref="J18:J21"/>
    <mergeCell ref="K29:K33"/>
  </mergeCells>
  <dataValidations count="1">
    <dataValidation sqref="D13:E13" showDropDown="0" showInputMessage="1" showErrorMessage="1" allowBlank="1" error="Debe seleccionar un Sistema de Gestión" prompt="Seleccione el Sistema de Gestión que corresponda" type="list">
      <formula1>$D$76:$D$80</formula1>
    </dataValidation>
  </dataValidations>
  <pageMargins left="0.7086614173228347" right="0.7086614173228347" top="0.7480314960629921" bottom="0.7480314960629921" header="0.3149606299212598" footer="0.3149606299212598"/>
  <pageSetup orientation="portrait" scale="21"/>
  <drawing xmlns:r="http://schemas.openxmlformats.org/officeDocument/2006/relationships" r:id="rId1"/>
</worksheet>
</file>

<file path=xl/worksheets/sheet2.xml><?xml version="1.0" encoding="utf-8"?>
<worksheet xmlns="http://schemas.openxmlformats.org/spreadsheetml/2006/main">
  <sheetPr codeName="Hoja83">
    <tabColor rgb="FFEDE394"/>
    <outlinePr summaryBelow="1" summaryRight="1"/>
    <pageSetUpPr fitToPage="1"/>
  </sheetPr>
  <dimension ref="A1:AB98"/>
  <sheetViews>
    <sheetView view="pageBreakPreview" zoomScaleNormal="80" zoomScaleSheetLayoutView="100" workbookViewId="0">
      <selection activeCell="B5" sqref="B5"/>
    </sheetView>
  </sheetViews>
  <sheetFormatPr baseColWidth="10" defaultColWidth="11.42578125" defaultRowHeight="15"/>
  <cols>
    <col width="4" customWidth="1" style="60" min="1" max="1"/>
    <col width="6.7109375" customWidth="1" style="60" min="2" max="2"/>
    <col width="24.85546875" customWidth="1" style="25" min="3" max="3"/>
    <col width="15.140625" customWidth="1" style="25" min="4" max="4"/>
    <col width="12.7109375" customWidth="1" style="25" min="5" max="5"/>
    <col width="15.140625" customWidth="1" style="25" min="6" max="6"/>
    <col width="14" customWidth="1" style="25" min="7" max="7"/>
    <col width="11.42578125" customWidth="1" style="25" min="8" max="8"/>
    <col width="12.85546875" customWidth="1" style="25" min="9" max="9"/>
    <col width="15.5703125" customWidth="1" style="25" min="10" max="10"/>
    <col width="14.42578125" customWidth="1" style="25" min="11" max="11"/>
    <col width="17.140625" customWidth="1" style="25" min="12" max="12"/>
    <col width="19.7109375" customWidth="1" style="25" min="13" max="13"/>
    <col width="15.28515625" customWidth="1" style="25" min="14" max="15"/>
    <col width="6.7109375" customWidth="1" style="60" min="16" max="16"/>
    <col width="11.42578125" customWidth="1" style="60" min="17" max="16384"/>
  </cols>
  <sheetData>
    <row r="1" ht="8.25" customFormat="1" customHeight="1" s="38">
      <c r="C1" s="39" t="n"/>
      <c r="D1" s="39" t="n"/>
      <c r="E1" s="39" t="n"/>
      <c r="F1" s="39" t="n"/>
      <c r="G1" s="39" t="n"/>
      <c r="H1" s="39" t="n"/>
      <c r="I1" s="39" t="n"/>
      <c r="J1" s="39" t="n"/>
      <c r="K1" s="39" t="n"/>
      <c r="L1" s="39" t="n"/>
      <c r="M1" s="39" t="n"/>
      <c r="N1" s="39" t="n"/>
      <c r="O1" s="39" t="n"/>
    </row>
    <row r="2" ht="15.75" customFormat="1" customHeight="1" s="38">
      <c r="B2" s="151" t="inlineStr">
        <is>
          <t xml:space="preserve">      REGRESAR</t>
        </is>
      </c>
      <c r="C2" s="411" t="n"/>
      <c r="D2" s="40" t="n"/>
      <c r="E2" s="40" t="n"/>
      <c r="F2" s="40" t="n"/>
      <c r="G2" s="40" t="n"/>
      <c r="H2" s="40" t="n"/>
      <c r="I2" s="40" t="n"/>
      <c r="J2" s="40" t="n"/>
      <c r="K2" s="40" t="n"/>
      <c r="L2" s="40" t="n"/>
      <c r="M2" s="40" t="n"/>
      <c r="N2" s="40" t="n"/>
      <c r="O2" s="40" t="n"/>
      <c r="P2" s="41" t="n"/>
    </row>
    <row r="3" ht="15.75" customFormat="1" customHeight="1" s="38">
      <c r="B3" s="411" t="n"/>
      <c r="C3" s="411" t="n"/>
      <c r="D3" s="40" t="n"/>
      <c r="E3" s="40" t="n"/>
      <c r="F3" s="40" t="n"/>
      <c r="G3" s="40" t="n"/>
      <c r="H3" s="40" t="n"/>
      <c r="I3" s="40" t="n"/>
      <c r="J3" s="40" t="n"/>
      <c r="K3" s="40" t="n"/>
      <c r="L3" s="40" t="n"/>
      <c r="M3" s="40" t="n"/>
      <c r="N3" s="40" t="n"/>
      <c r="O3" s="40" t="n"/>
      <c r="P3" s="41" t="n"/>
    </row>
    <row r="4" ht="15" customFormat="1" customHeight="1" s="38">
      <c r="B4" s="411" t="n"/>
      <c r="C4" s="411" t="n"/>
      <c r="D4" s="40" t="n"/>
      <c r="E4" s="40" t="n"/>
      <c r="F4" s="40" t="n"/>
      <c r="G4" s="40" t="n"/>
      <c r="H4" s="40" t="n"/>
      <c r="I4" s="40" t="n"/>
      <c r="J4" s="40" t="n"/>
      <c r="K4" s="40" t="n"/>
      <c r="L4" s="40" t="n"/>
      <c r="M4" s="40" t="n"/>
      <c r="N4" s="40" t="n"/>
      <c r="O4" s="40" t="n"/>
      <c r="P4" s="41" t="n"/>
    </row>
    <row r="5" ht="24.75" customFormat="1" customHeight="1" s="38">
      <c r="B5" s="41" t="n"/>
      <c r="C5" s="412" t="n"/>
      <c r="D5" s="401" t="n"/>
      <c r="E5" s="413" t="inlineStr">
        <is>
          <t>MACROPROCESO ESTRATÉGICO</t>
        </is>
      </c>
      <c r="F5" s="387" t="n"/>
      <c r="G5" s="387" t="n"/>
      <c r="H5" s="387" t="n"/>
      <c r="I5" s="387" t="n"/>
      <c r="J5" s="387" t="n"/>
      <c r="K5" s="387" t="n"/>
      <c r="L5" s="388" t="n"/>
      <c r="M5" s="128" t="inlineStr">
        <is>
          <t>CÓDIGO: ESGr027</t>
        </is>
      </c>
      <c r="N5" s="387" t="n"/>
      <c r="O5" s="388" t="n"/>
      <c r="P5" s="41" t="n"/>
    </row>
    <row r="6" ht="27" customFormat="1" customHeight="1" s="38">
      <c r="B6" s="42" t="n"/>
      <c r="C6" s="389" t="n"/>
      <c r="D6" s="402" t="n"/>
      <c r="E6" s="413" t="inlineStr">
        <is>
          <t>PROCESO GESTIÓN SISTEMAS INTEGRADOS - CALIDAD</t>
        </is>
      </c>
      <c r="F6" s="387" t="n"/>
      <c r="G6" s="387" t="n"/>
      <c r="H6" s="387" t="n"/>
      <c r="I6" s="387" t="n"/>
      <c r="J6" s="387" t="n"/>
      <c r="K6" s="387" t="n"/>
      <c r="L6" s="388" t="n"/>
      <c r="M6" s="126" t="inlineStr">
        <is>
          <t>VERSIÓN: 10</t>
        </is>
      </c>
      <c r="N6" s="387" t="n"/>
      <c r="O6" s="388" t="n"/>
      <c r="P6" s="41" t="n"/>
    </row>
    <row r="7" ht="30" customFormat="1" customHeight="1" s="38">
      <c r="B7" s="41" t="n"/>
      <c r="C7" s="389" t="n"/>
      <c r="D7" s="402" t="n"/>
      <c r="E7" s="414" t="inlineStr">
        <is>
          <t>MATRIZ Y FICHA DE MEDICIÓN DE INDICADORES Y SEGUIMIENTO A LOS PROCESOS DE GESTIÓN</t>
        </is>
      </c>
      <c r="F7" s="384" t="n"/>
      <c r="G7" s="384" t="n"/>
      <c r="H7" s="384" t="n"/>
      <c r="I7" s="384" t="n"/>
      <c r="J7" s="384" t="n"/>
      <c r="K7" s="384" t="n"/>
      <c r="L7" s="401" t="n"/>
      <c r="M7" s="128" t="inlineStr">
        <is>
          <t>VIGENCIA: 2026-02-26</t>
        </is>
      </c>
      <c r="N7" s="387" t="n"/>
      <c r="O7" s="388" t="n"/>
      <c r="P7" s="41" t="n"/>
    </row>
    <row r="8" ht="25.5" customFormat="1" customHeight="1" s="38">
      <c r="B8" s="41" t="n"/>
      <c r="C8" s="392" t="n"/>
      <c r="D8" s="415" t="n"/>
      <c r="E8" s="392" t="n"/>
      <c r="F8" s="393" t="n"/>
      <c r="G8" s="393" t="n"/>
      <c r="H8" s="393" t="n"/>
      <c r="I8" s="393" t="n"/>
      <c r="J8" s="393" t="n"/>
      <c r="K8" s="393" t="n"/>
      <c r="L8" s="415" t="n"/>
      <c r="M8" s="126" t="inlineStr">
        <is>
          <t>PÁGINA: 2 de 4</t>
        </is>
      </c>
      <c r="N8" s="387" t="n"/>
      <c r="O8" s="388" t="n"/>
      <c r="P8" s="41" t="n"/>
    </row>
    <row r="9" ht="15.75" customFormat="1" customHeight="1" s="38">
      <c r="B9" s="41" t="n"/>
      <c r="C9" s="166" t="inlineStr">
        <is>
          <t xml:space="preserve"> </t>
        </is>
      </c>
      <c r="D9" s="416" t="n"/>
      <c r="E9" s="416" t="n"/>
      <c r="F9" s="416" t="n"/>
      <c r="G9" s="416" t="n"/>
      <c r="H9" s="416" t="n"/>
      <c r="I9" s="416" t="n"/>
      <c r="J9" s="416" t="n"/>
      <c r="K9" s="416" t="n"/>
      <c r="L9" s="416" t="n"/>
      <c r="M9" s="416" t="n"/>
      <c r="N9" s="416" t="n"/>
      <c r="O9" s="416" t="n"/>
      <c r="P9" s="41" t="n"/>
    </row>
    <row r="10" ht="15.75" customFormat="1" customHeight="1" s="38">
      <c r="B10" s="41" t="n"/>
      <c r="C10" s="167" t="inlineStr">
        <is>
          <t>FICHA DE INDICADOR</t>
        </is>
      </c>
      <c r="D10" s="417" t="n"/>
      <c r="E10" s="417" t="n"/>
      <c r="F10" s="417" t="n"/>
      <c r="G10" s="417" t="n"/>
      <c r="H10" s="417" t="n"/>
      <c r="I10" s="417" t="n"/>
      <c r="J10" s="417" t="n"/>
      <c r="K10" s="417" t="n"/>
      <c r="L10" s="417" t="n"/>
      <c r="M10" s="417" t="n"/>
      <c r="N10" s="417" t="n"/>
      <c r="O10" s="418" t="n"/>
      <c r="P10" s="41" t="n"/>
    </row>
    <row r="11" ht="15" customFormat="1" customHeight="1" s="38">
      <c r="B11" s="41" t="n"/>
      <c r="C11" s="419" t="n"/>
      <c r="D11" s="420" t="n"/>
      <c r="E11" s="420" t="n"/>
      <c r="F11" s="420" t="n"/>
      <c r="G11" s="420" t="n"/>
      <c r="H11" s="420" t="n"/>
      <c r="I11" s="420" t="n"/>
      <c r="J11" s="420" t="n"/>
      <c r="K11" s="420" t="n"/>
      <c r="L11" s="420" t="n"/>
      <c r="M11" s="420" t="n"/>
      <c r="N11" s="420" t="n"/>
      <c r="O11" s="421" t="n"/>
      <c r="P11" s="41" t="n"/>
    </row>
    <row r="12" ht="30" customFormat="1" customHeight="1" s="38">
      <c r="B12" s="41" t="n"/>
      <c r="C12" s="168" t="inlineStr">
        <is>
          <t>MACROPROCESO</t>
        </is>
      </c>
      <c r="D12" s="388" t="n"/>
      <c r="E12" s="169" t="inlineStr">
        <is>
          <t>Apoyo</t>
        </is>
      </c>
      <c r="F12" s="422" t="n"/>
      <c r="G12" s="422" t="n"/>
      <c r="H12" s="423" t="n"/>
      <c r="I12" s="168" t="inlineStr">
        <is>
          <t>NOMBRE DEL INDICADOR</t>
        </is>
      </c>
      <c r="J12" s="388" t="n"/>
      <c r="K12" s="170" t="inlineStr">
        <is>
          <t>Uso y Apropiación de los Sistemas de Información</t>
        </is>
      </c>
      <c r="L12" s="422" t="n"/>
      <c r="M12" s="422" t="n"/>
      <c r="N12" s="422" t="n"/>
      <c r="O12" s="423" t="n"/>
      <c r="P12" s="41" t="n"/>
    </row>
    <row r="13" customFormat="1" s="38">
      <c r="B13" s="41" t="n"/>
      <c r="C13" s="171" t="inlineStr">
        <is>
          <t>PROCESO GESTIÓN</t>
        </is>
      </c>
      <c r="D13" s="388" t="n"/>
      <c r="E13" s="172" t="inlineStr">
        <is>
          <t>Sistemas y Tecnología</t>
        </is>
      </c>
      <c r="F13" s="422" t="n"/>
      <c r="G13" s="422" t="n"/>
      <c r="H13" s="422" t="n"/>
      <c r="I13" s="422" t="n"/>
      <c r="J13" s="422" t="n"/>
      <c r="K13" s="422" t="n"/>
      <c r="L13" s="422" t="n"/>
      <c r="M13" s="422" t="n"/>
      <c r="N13" s="422" t="n"/>
      <c r="O13" s="423" t="n"/>
      <c r="P13" s="41" t="n"/>
    </row>
    <row r="14" customFormat="1" s="38">
      <c r="B14" s="41" t="n"/>
      <c r="C14" s="171" t="inlineStr">
        <is>
          <t>RESPONSABLE DE MEDICIÓN</t>
        </is>
      </c>
      <c r="D14" s="388" t="n"/>
      <c r="E14" s="172" t="inlineStr">
        <is>
          <t>Dirección de Sistemas y Tecnología</t>
        </is>
      </c>
      <c r="F14" s="422" t="n"/>
      <c r="G14" s="422" t="n"/>
      <c r="H14" s="422" t="n"/>
      <c r="I14" s="422" t="n"/>
      <c r="J14" s="422" t="n"/>
      <c r="K14" s="422" t="n"/>
      <c r="L14" s="422" t="n"/>
      <c r="M14" s="422" t="n"/>
      <c r="N14" s="422" t="n"/>
      <c r="O14" s="423" t="n"/>
      <c r="P14" s="41" t="n"/>
    </row>
    <row r="15" customFormat="1" s="38">
      <c r="B15" s="41" t="n"/>
      <c r="C15" s="174" t="n"/>
      <c r="D15" s="422" t="n"/>
      <c r="E15" s="422" t="n"/>
      <c r="F15" s="422" t="n"/>
      <c r="G15" s="422" t="n"/>
      <c r="H15" s="422" t="n"/>
      <c r="I15" s="422" t="n"/>
      <c r="J15" s="422" t="n"/>
      <c r="K15" s="422" t="n"/>
      <c r="L15" s="422" t="n"/>
      <c r="M15" s="422" t="n"/>
      <c r="N15" s="422" t="n"/>
      <c r="O15" s="423" t="n"/>
      <c r="P15" s="41" t="n"/>
    </row>
    <row r="16" customFormat="1" s="38">
      <c r="B16" s="41" t="n"/>
      <c r="C16" s="165" t="inlineStr">
        <is>
          <t>1. COMPORTAMIENTO DE INDICADOR</t>
        </is>
      </c>
      <c r="D16" s="387" t="n"/>
      <c r="E16" s="387" t="n"/>
      <c r="F16" s="387" t="n"/>
      <c r="G16" s="387" t="n"/>
      <c r="H16" s="387" t="n"/>
      <c r="I16" s="387" t="n"/>
      <c r="J16" s="387" t="n"/>
      <c r="K16" s="387" t="n"/>
      <c r="L16" s="387" t="n"/>
      <c r="M16" s="387" t="n"/>
      <c r="N16" s="387" t="n"/>
      <c r="O16" s="388" t="n"/>
      <c r="P16" s="41" t="n"/>
    </row>
    <row r="17" ht="36" customFormat="1" customHeight="1" s="38">
      <c r="B17" s="41" t="n"/>
      <c r="C17" s="171" t="inlineStr">
        <is>
          <t>CLASIFICACIÓN DE LA MEDICIÓN</t>
        </is>
      </c>
      <c r="D17" s="388" t="n"/>
      <c r="E17" s="424" t="n">
        <v>1</v>
      </c>
      <c r="F17" s="422" t="n"/>
      <c r="G17" s="423" t="n"/>
      <c r="H17" s="171" t="inlineStr">
        <is>
          <t>TIPO DE INDICADOR</t>
        </is>
      </c>
      <c r="I17" s="388" t="n"/>
      <c r="J17" s="284" t="inlineStr">
        <is>
          <t>Eficiencia</t>
        </is>
      </c>
      <c r="K17" s="423" t="n"/>
      <c r="L17" s="171" t="inlineStr">
        <is>
          <t>META</t>
        </is>
      </c>
      <c r="M17" s="388" t="n"/>
      <c r="N17" s="239" t="n">
        <v>0.85</v>
      </c>
      <c r="O17" s="423" t="n"/>
      <c r="P17" s="177" t="n"/>
    </row>
    <row r="18" ht="15.75" customFormat="1" customHeight="1" s="38">
      <c r="B18" s="41" t="n"/>
      <c r="C18" s="171" t="inlineStr">
        <is>
          <t>FORMULA</t>
        </is>
      </c>
      <c r="D18" s="401" t="n"/>
      <c r="E18" s="178" t="inlineStr">
        <is>
          <t>NUMERADOR</t>
        </is>
      </c>
      <c r="F18" s="423" t="n"/>
      <c r="G18" s="425" t="inlineStr">
        <is>
          <t>Número de soluciones  en uso * 100</t>
        </is>
      </c>
      <c r="H18" s="422" t="n"/>
      <c r="I18" s="422" t="n"/>
      <c r="J18" s="422" t="n"/>
      <c r="K18" s="423" t="n"/>
      <c r="L18" s="171" t="inlineStr">
        <is>
          <t>UNIDAD DE MEDIDA</t>
        </is>
      </c>
      <c r="M18" s="401" t="n"/>
      <c r="N18" s="239" t="inlineStr">
        <is>
          <t>Porcentual</t>
        </is>
      </c>
      <c r="O18" s="426" t="n"/>
      <c r="P18" s="411" t="n"/>
    </row>
    <row r="19" ht="15.75" customFormat="1" customHeight="1" s="38">
      <c r="B19" s="41" t="n"/>
      <c r="C19" s="392" t="n"/>
      <c r="D19" s="415" t="n"/>
      <c r="E19" s="171" t="inlineStr">
        <is>
          <t>DENOMINADOR</t>
        </is>
      </c>
      <c r="F19" s="388" t="n"/>
      <c r="G19" s="425" t="inlineStr">
        <is>
          <t>Total de soluciones habilitadas</t>
        </is>
      </c>
      <c r="H19" s="422" t="n"/>
      <c r="I19" s="422" t="n"/>
      <c r="J19" s="422" t="n"/>
      <c r="K19" s="423" t="n"/>
      <c r="L19" s="392" t="n"/>
      <c r="M19" s="415" t="n"/>
      <c r="N19" s="427" t="n"/>
      <c r="O19" s="428" t="n"/>
      <c r="P19" s="41" t="n"/>
    </row>
    <row r="20" ht="15.75" customFormat="1" customHeight="1" s="38">
      <c r="B20" s="41" t="n"/>
      <c r="C20" s="171" t="inlineStr">
        <is>
          <t>TENDENCIA</t>
        </is>
      </c>
      <c r="D20" s="401" t="n"/>
      <c r="E20" s="187" t="inlineStr">
        <is>
          <t>Positiva</t>
        </is>
      </c>
      <c r="F20" s="416" t="n"/>
      <c r="G20" s="426" t="n"/>
      <c r="H20" s="168" t="inlineStr">
        <is>
          <t>NIVEL DE SEGREGACIÓN *</t>
        </is>
      </c>
      <c r="I20" s="401" t="n"/>
      <c r="J20" s="187" t="inlineStr">
        <is>
          <t>No Aplica</t>
        </is>
      </c>
      <c r="K20" s="426" t="n"/>
      <c r="L20" s="171" t="inlineStr">
        <is>
          <t>ESCALA</t>
        </is>
      </c>
      <c r="M20" s="387" t="n"/>
      <c r="N20" s="387" t="n"/>
      <c r="O20" s="388" t="n"/>
      <c r="P20" s="41" t="n"/>
    </row>
    <row r="21" ht="15.75" customFormat="1" customHeight="1" s="38">
      <c r="B21" s="41" t="n"/>
      <c r="C21" s="389" t="n"/>
      <c r="D21" s="402" t="n"/>
      <c r="E21" s="429" t="n"/>
      <c r="F21" s="411" t="n"/>
      <c r="G21" s="430" t="n"/>
      <c r="H21" s="389" t="n"/>
      <c r="I21" s="402" t="n"/>
      <c r="J21" s="429" t="n"/>
      <c r="K21" s="430" t="n"/>
      <c r="L21" s="61" t="inlineStr">
        <is>
          <t>Deficiente</t>
        </is>
      </c>
      <c r="M21" s="61" t="inlineStr">
        <is>
          <t>Aceptable</t>
        </is>
      </c>
      <c r="N21" s="61" t="inlineStr">
        <is>
          <t>Bueno</t>
        </is>
      </c>
      <c r="O21" s="61" t="inlineStr">
        <is>
          <t>Excelente</t>
        </is>
      </c>
      <c r="P21" s="41" t="n"/>
    </row>
    <row r="22" ht="15.75" customFormat="1" customHeight="1" s="38">
      <c r="B22" s="41" t="n"/>
      <c r="C22" s="392" t="n"/>
      <c r="D22" s="415" t="n"/>
      <c r="E22" s="427" t="n"/>
      <c r="F22" s="431" t="n"/>
      <c r="G22" s="428" t="n"/>
      <c r="H22" s="392" t="n"/>
      <c r="I22" s="415" t="n"/>
      <c r="J22" s="427" t="n"/>
      <c r="K22" s="428" t="n"/>
      <c r="L22" s="43" t="inlineStr">
        <is>
          <t>0% - 59,9%</t>
        </is>
      </c>
      <c r="M22" s="44" t="inlineStr">
        <is>
          <t>60% - 74,9%</t>
        </is>
      </c>
      <c r="N22" s="76" t="inlineStr">
        <is>
          <t>75% - 84,9%</t>
        </is>
      </c>
      <c r="O22" s="46" t="inlineStr">
        <is>
          <t>85% - 100%</t>
        </is>
      </c>
      <c r="P22" s="41" t="n"/>
    </row>
    <row r="23" ht="48" customFormat="1" customHeight="1" s="38">
      <c r="B23" s="41" t="n"/>
      <c r="C23" s="171" t="inlineStr">
        <is>
          <t>ORIGEN DE DATOS NUMERADOR</t>
        </is>
      </c>
      <c r="D23" s="388" t="n"/>
      <c r="E23" s="188" t="inlineStr">
        <is>
          <t>Base de datos en excel alimentada por monitoreo realizado por Área de Desarrollo</t>
        </is>
      </c>
      <c r="F23" s="422" t="n"/>
      <c r="G23" s="423" t="n"/>
      <c r="H23" s="432" t="inlineStr">
        <is>
          <t>FRECUENCIA DE LA MEDICIÓN</t>
        </is>
      </c>
      <c r="I23" s="401" t="n"/>
      <c r="J23" s="187" t="inlineStr">
        <is>
          <t>SEMESTRAL</t>
        </is>
      </c>
      <c r="K23" s="426" t="n"/>
      <c r="L23" s="171" t="inlineStr">
        <is>
          <t>FRECUENCIA DE RESULTADO</t>
        </is>
      </c>
      <c r="M23" s="401" t="n"/>
      <c r="N23" s="187" t="inlineStr">
        <is>
          <t>SEMESTRAL</t>
        </is>
      </c>
      <c r="O23" s="426" t="n"/>
      <c r="P23" s="41" t="n"/>
    </row>
    <row r="24" ht="44.25" customFormat="1" customHeight="1" s="38">
      <c r="B24" s="41" t="n"/>
      <c r="C24" s="171" t="inlineStr">
        <is>
          <t>ORIGEN DE DATOS DENOMINADOR</t>
        </is>
      </c>
      <c r="D24" s="388" t="n"/>
      <c r="E24" s="188" t="inlineStr">
        <is>
          <t>Catálogo de sistemas de información</t>
        </is>
      </c>
      <c r="F24" s="422" t="n"/>
      <c r="G24" s="423" t="n"/>
      <c r="H24" s="393" t="n"/>
      <c r="I24" s="415" t="n"/>
      <c r="J24" s="427" t="n"/>
      <c r="K24" s="428" t="n"/>
      <c r="L24" s="392" t="n"/>
      <c r="M24" s="415" t="n"/>
      <c r="N24" s="427" t="n"/>
      <c r="O24" s="428" t="n"/>
      <c r="P24" s="41" t="n"/>
    </row>
    <row r="25" ht="15.75" customFormat="1" customHeight="1" s="38">
      <c r="B25" s="41" t="n"/>
      <c r="C25" s="47" t="n"/>
      <c r="D25" s="47" t="n"/>
      <c r="E25" s="199" t="n"/>
      <c r="F25" s="199" t="n"/>
      <c r="G25" s="47" t="n"/>
      <c r="H25" s="47" t="n"/>
      <c r="I25" s="47" t="n"/>
      <c r="J25" s="199" t="n"/>
      <c r="K25" s="199" t="n"/>
      <c r="L25" s="47" t="n"/>
      <c r="M25" s="47" t="n"/>
      <c r="N25" s="199" t="n"/>
      <c r="O25" s="199" t="n"/>
      <c r="P25" s="41" t="n"/>
    </row>
    <row r="26" ht="15" customFormat="1" customHeight="1" s="38">
      <c r="B26" s="41" t="n"/>
      <c r="C26" s="165" t="inlineStr">
        <is>
          <t>RESULTADOS</t>
        </is>
      </c>
      <c r="D26" s="387" t="n"/>
      <c r="E26" s="387" t="n"/>
      <c r="F26" s="387" t="n"/>
      <c r="G26" s="387" t="n"/>
      <c r="H26" s="387" t="n"/>
      <c r="I26" s="387" t="n"/>
      <c r="J26" s="387" t="n"/>
      <c r="K26" s="387" t="n"/>
      <c r="L26" s="387" t="n"/>
      <c r="M26" s="387" t="n"/>
      <c r="N26" s="387" t="n"/>
      <c r="O26" s="388" t="n"/>
      <c r="P26" s="41" t="n"/>
    </row>
    <row r="27" ht="15" customFormat="1" customHeight="1" s="38">
      <c r="B27" s="41" t="n"/>
      <c r="C27" s="175" t="n"/>
      <c r="D27" s="416" t="n"/>
      <c r="E27" s="416" t="n"/>
      <c r="F27" s="416" t="n"/>
      <c r="G27" s="416" t="n"/>
      <c r="H27" s="416" t="n"/>
      <c r="I27" s="426" t="n"/>
      <c r="J27" s="228" t="inlineStr">
        <is>
          <t>ANÁLISIS DE DATOS</t>
        </is>
      </c>
      <c r="K27" s="384" t="n"/>
      <c r="L27" s="384" t="n"/>
      <c r="M27" s="384" t="n"/>
      <c r="N27" s="384" t="n"/>
      <c r="O27" s="401" t="n"/>
      <c r="P27" s="177" t="n"/>
    </row>
    <row r="28" ht="27" customFormat="1" customHeight="1" s="38">
      <c r="B28" s="41" t="n"/>
      <c r="C28" s="429" t="n"/>
      <c r="D28" s="411" t="n"/>
      <c r="E28" s="411" t="n"/>
      <c r="F28" s="411" t="n"/>
      <c r="G28" s="411" t="n"/>
      <c r="H28" s="411" t="n"/>
      <c r="I28" s="430" t="n"/>
      <c r="J28" s="212" t="inlineStr">
        <is>
          <t xml:space="preserve">Durante el segundo semestre de la vigencia 2026 y pasadas, la Dirección de Sistemas y Tecnología cuenta con un total de 92 aplicativos tecnológicos, entre los cuales se encuentran Sistemas de Información, módulos y/o funcionalidades. En la base actual relacionada se encuentran sistemas de información nuevos, actualizaciones o migraciones realizadas por el área de Desarrollo de Sistemas de información con base a las solicitudes del usuario com software a la medida, dichas entregas se evidencian en respuesta a solicitud en mesa de servicios a un clic. Para el segundo semestre del 2026, se evidencia que de los 92 productos entregados, durante el periodo en medición se esta haciendo uso y apropiación de 80 Sistemas de Información, los 12 productos restantes no se encuentra en uso ya que su estado esa en actualización de acuerdo a los requerimientos de los usuarios o migraciones necesarias para una óptima eficiencia del sistema de información. </t>
        </is>
      </c>
      <c r="K28" s="411" t="n"/>
      <c r="L28" s="411" t="n"/>
      <c r="M28" s="411" t="n"/>
      <c r="N28" s="411" t="n"/>
      <c r="O28" s="430" t="n"/>
      <c r="P28" s="411" t="n"/>
    </row>
    <row r="29" ht="27" customFormat="1" customHeight="1" s="38">
      <c r="B29" s="41" t="n"/>
      <c r="C29" s="429" t="n"/>
      <c r="D29" s="411" t="n"/>
      <c r="E29" s="411" t="n"/>
      <c r="F29" s="411" t="n"/>
      <c r="G29" s="411" t="n"/>
      <c r="H29" s="411" t="n"/>
      <c r="I29" s="430" t="n"/>
      <c r="J29" s="411" t="n"/>
      <c r="K29" s="411" t="n"/>
      <c r="L29" s="411" t="n"/>
      <c r="M29" s="411" t="n"/>
      <c r="N29" s="411" t="n"/>
      <c r="O29" s="430" t="n"/>
      <c r="P29" s="41" t="n"/>
    </row>
    <row r="30" ht="27" customFormat="1" customHeight="1" s="38">
      <c r="B30" s="41" t="n"/>
      <c r="C30" s="429" t="n"/>
      <c r="D30" s="411" t="n"/>
      <c r="E30" s="411" t="n"/>
      <c r="F30" s="411" t="n"/>
      <c r="G30" s="411" t="n"/>
      <c r="H30" s="411" t="n"/>
      <c r="I30" s="430" t="n"/>
      <c r="J30" s="411" t="n"/>
      <c r="K30" s="411" t="n"/>
      <c r="L30" s="411" t="n"/>
      <c r="M30" s="411" t="n"/>
      <c r="N30" s="411" t="n"/>
      <c r="O30" s="430" t="n"/>
      <c r="P30" s="41" t="n"/>
    </row>
    <row r="31" ht="27" customFormat="1" customHeight="1" s="38">
      <c r="B31" s="41" t="n"/>
      <c r="C31" s="429" t="n"/>
      <c r="D31" s="411" t="n"/>
      <c r="E31" s="411" t="n"/>
      <c r="F31" s="411" t="n"/>
      <c r="G31" s="411" t="n"/>
      <c r="H31" s="411" t="n"/>
      <c r="I31" s="430" t="n"/>
      <c r="J31" s="411" t="n"/>
      <c r="K31" s="411" t="n"/>
      <c r="L31" s="411" t="n"/>
      <c r="M31" s="411" t="n"/>
      <c r="N31" s="411" t="n"/>
      <c r="O31" s="430" t="n"/>
      <c r="P31" s="41" t="n"/>
    </row>
    <row r="32" ht="27" customFormat="1" customHeight="1" s="38">
      <c r="B32" s="41" t="n"/>
      <c r="C32" s="429" t="n"/>
      <c r="D32" s="411" t="n"/>
      <c r="E32" s="411" t="n"/>
      <c r="F32" s="411" t="n"/>
      <c r="G32" s="411" t="n"/>
      <c r="H32" s="411" t="n"/>
      <c r="I32" s="430" t="n"/>
      <c r="J32" s="411" t="n"/>
      <c r="K32" s="411" t="n"/>
      <c r="L32" s="411" t="n"/>
      <c r="M32" s="411" t="n"/>
      <c r="N32" s="411" t="n"/>
      <c r="O32" s="430" t="n"/>
      <c r="P32" s="41" t="n"/>
    </row>
    <row r="33" ht="27" customFormat="1" customHeight="1" s="38">
      <c r="B33" s="41" t="n"/>
      <c r="C33" s="429" t="n"/>
      <c r="D33" s="411" t="n"/>
      <c r="E33" s="411" t="n"/>
      <c r="F33" s="411" t="n"/>
      <c r="G33" s="411" t="n"/>
      <c r="H33" s="411" t="n"/>
      <c r="I33" s="430" t="n"/>
      <c r="J33" s="431" t="n"/>
      <c r="K33" s="431" t="n"/>
      <c r="L33" s="431" t="n"/>
      <c r="M33" s="431" t="n"/>
      <c r="N33" s="431" t="n"/>
      <c r="O33" s="428" t="n"/>
      <c r="P33" s="41" t="n"/>
    </row>
    <row r="34" ht="15.75" customFormat="1" customHeight="1" s="38">
      <c r="B34" s="41" t="n"/>
      <c r="C34" s="429" t="n"/>
      <c r="D34" s="411" t="n"/>
      <c r="E34" s="411" t="n"/>
      <c r="F34" s="411" t="n"/>
      <c r="G34" s="411" t="n"/>
      <c r="H34" s="411" t="n"/>
      <c r="I34" s="430" t="n"/>
      <c r="J34" s="217" t="inlineStr">
        <is>
          <t>ACCIÓN FORMULADA</t>
        </is>
      </c>
      <c r="O34" s="402" t="n"/>
      <c r="P34" s="41" t="n"/>
    </row>
    <row r="35" ht="16.5" customFormat="1" customHeight="1" s="38">
      <c r="B35" s="41" t="n"/>
      <c r="C35" s="429" t="n"/>
      <c r="D35" s="411" t="n"/>
      <c r="E35" s="411" t="n"/>
      <c r="F35" s="411" t="n"/>
      <c r="G35" s="411" t="n"/>
      <c r="H35" s="411" t="n"/>
      <c r="I35" s="430" t="n"/>
      <c r="J35" s="219" t="inlineStr">
        <is>
          <t>La Dirección de Sistemas y Tecnología, con el objetivo de mejorar sus actividades internas, estableció a través del Área de Desarrollo de Sistemas de Información iniciar el proceso de actualización de la arquitectura de trabajo y fortalecer el seguimiento de las actividades diarias de cada ingeniero basados en metodología SCRUM. Desde la Dirección se realiza un seguimiento semanal, con el ánimo de tomar decisiones y ejecutar acciones relacionadas con la gestión de los integrantes de la Dirección. Como resultado, se logra una mayor eficiencia y un incremento en la entrega de los productos.</t>
        </is>
      </c>
      <c r="K35" s="411" t="n"/>
      <c r="L35" s="411" t="n"/>
      <c r="M35" s="411" t="n"/>
      <c r="N35" s="411" t="n"/>
      <c r="O35" s="430" t="n"/>
      <c r="P35" s="41" t="n"/>
    </row>
    <row r="36" ht="15.75" customFormat="1" customHeight="1" s="38">
      <c r="B36" s="41" t="n"/>
      <c r="C36" s="429" t="n"/>
      <c r="D36" s="411" t="n"/>
      <c r="E36" s="411" t="n"/>
      <c r="F36" s="411" t="n"/>
      <c r="G36" s="411" t="n"/>
      <c r="H36" s="411" t="n"/>
      <c r="I36" s="430" t="n"/>
      <c r="J36" s="411" t="n"/>
      <c r="K36" s="411" t="n"/>
      <c r="L36" s="411" t="n"/>
      <c r="M36" s="411" t="n"/>
      <c r="N36" s="411" t="n"/>
      <c r="O36" s="430" t="n"/>
      <c r="P36" s="41" t="n"/>
    </row>
    <row r="37" ht="15.75" customFormat="1" customHeight="1" s="38">
      <c r="B37" s="41" t="n"/>
      <c r="C37" s="429" t="n"/>
      <c r="D37" s="411" t="n"/>
      <c r="E37" s="411" t="n"/>
      <c r="F37" s="411" t="n"/>
      <c r="G37" s="411" t="n"/>
      <c r="H37" s="411" t="n"/>
      <c r="I37" s="430" t="n"/>
      <c r="J37" s="411" t="n"/>
      <c r="K37" s="411" t="n"/>
      <c r="L37" s="411" t="n"/>
      <c r="M37" s="411" t="n"/>
      <c r="N37" s="411" t="n"/>
      <c r="O37" s="430" t="n"/>
      <c r="P37" s="41" t="n"/>
    </row>
    <row r="38" ht="15.75" customFormat="1" customHeight="1" s="38">
      <c r="B38" s="41" t="n"/>
      <c r="C38" s="429" t="n"/>
      <c r="D38" s="411" t="n"/>
      <c r="E38" s="411" t="n"/>
      <c r="F38" s="411" t="n"/>
      <c r="G38" s="411" t="n"/>
      <c r="H38" s="411" t="n"/>
      <c r="I38" s="430" t="n"/>
      <c r="J38" s="411" t="n"/>
      <c r="K38" s="411" t="n"/>
      <c r="L38" s="411" t="n"/>
      <c r="M38" s="411" t="n"/>
      <c r="N38" s="411" t="n"/>
      <c r="O38" s="430" t="n"/>
      <c r="P38" s="41" t="n"/>
    </row>
    <row r="39" ht="15.75" customFormat="1" customHeight="1" s="38">
      <c r="B39" s="41" t="n"/>
      <c r="C39" s="429" t="n"/>
      <c r="D39" s="411" t="n"/>
      <c r="E39" s="411" t="n"/>
      <c r="F39" s="411" t="n"/>
      <c r="G39" s="411" t="n"/>
      <c r="H39" s="411" t="n"/>
      <c r="I39" s="430" t="n"/>
      <c r="J39" s="411" t="n"/>
      <c r="K39" s="411" t="n"/>
      <c r="L39" s="411" t="n"/>
      <c r="M39" s="411" t="n"/>
      <c r="N39" s="411" t="n"/>
      <c r="O39" s="430" t="n"/>
      <c r="P39" s="41" t="n"/>
    </row>
    <row r="40" ht="16.5" customFormat="1" customHeight="1" s="38">
      <c r="B40" s="41" t="n"/>
      <c r="C40" s="429" t="n"/>
      <c r="D40" s="411" t="n"/>
      <c r="E40" s="411" t="n"/>
      <c r="F40" s="411" t="n"/>
      <c r="G40" s="411" t="n"/>
      <c r="H40" s="411" t="n"/>
      <c r="I40" s="430" t="n"/>
      <c r="J40" s="431" t="n"/>
      <c r="K40" s="431" t="n"/>
      <c r="L40" s="431" t="n"/>
      <c r="M40" s="431" t="n"/>
      <c r="N40" s="431" t="n"/>
      <c r="O40" s="428" t="n"/>
      <c r="P40" s="41" t="n"/>
    </row>
    <row r="41" ht="15.75" customFormat="1" customHeight="1" s="38">
      <c r="B41" s="41" t="n"/>
      <c r="C41" s="429" t="n"/>
      <c r="D41" s="411" t="n"/>
      <c r="E41" s="411" t="n"/>
      <c r="F41" s="411" t="n"/>
      <c r="G41" s="411" t="n"/>
      <c r="H41" s="411" t="n"/>
      <c r="I41" s="430" t="n"/>
      <c r="J41" s="217" t="inlineStr">
        <is>
          <t xml:space="preserve">RESPONSABLE </t>
        </is>
      </c>
      <c r="O41" s="402" t="n"/>
      <c r="P41" s="41" t="n"/>
    </row>
    <row r="42" ht="15.75" customFormat="1" customHeight="1" s="38">
      <c r="B42" s="41" t="n"/>
      <c r="C42" s="429" t="n"/>
      <c r="D42" s="411" t="n"/>
      <c r="E42" s="411" t="n"/>
      <c r="F42" s="411" t="n"/>
      <c r="G42" s="411" t="n"/>
      <c r="H42" s="411" t="n"/>
      <c r="I42" s="430" t="n"/>
      <c r="J42" s="230">
        <f>+E14</f>
        <v/>
      </c>
      <c r="K42" s="411" t="n"/>
      <c r="L42" s="411" t="n"/>
      <c r="M42" s="411" t="n"/>
      <c r="N42" s="411" t="n"/>
      <c r="O42" s="430" t="n"/>
      <c r="P42" s="41" t="n"/>
    </row>
    <row r="43" ht="16.5" customFormat="1" customHeight="1" s="38">
      <c r="B43" s="41" t="n"/>
      <c r="C43" s="427" t="n"/>
      <c r="D43" s="431" t="n"/>
      <c r="E43" s="431" t="n"/>
      <c r="F43" s="431" t="n"/>
      <c r="G43" s="431" t="n"/>
      <c r="H43" s="431" t="n"/>
      <c r="I43" s="428" t="n"/>
      <c r="J43" s="232" t="n"/>
      <c r="K43" s="431" t="n"/>
      <c r="L43" s="431" t="n"/>
      <c r="M43" s="431" t="n"/>
      <c r="N43" s="431" t="n"/>
      <c r="O43" s="428" t="n"/>
      <c r="P43" s="41" t="n"/>
    </row>
    <row r="44" ht="16.5" customFormat="1" customHeight="1" s="38">
      <c r="B44" s="41" t="n"/>
      <c r="C44" s="48" t="n"/>
      <c r="D44" s="48" t="n"/>
      <c r="E44" s="48" t="n"/>
      <c r="F44" s="48" t="n"/>
      <c r="G44" s="48" t="n"/>
      <c r="H44" s="48" t="n"/>
      <c r="I44" s="48" t="n"/>
      <c r="J44" s="48" t="n"/>
      <c r="K44" s="48" t="n"/>
      <c r="L44" s="48" t="n"/>
      <c r="M44" s="48" t="n"/>
      <c r="N44" s="48" t="n"/>
      <c r="O44" s="48" t="n"/>
      <c r="P44" s="41" t="n"/>
    </row>
    <row r="45" ht="15" customFormat="1" customHeight="1" s="50">
      <c r="B45" s="49" t="n"/>
      <c r="C45" s="433" t="inlineStr">
        <is>
          <t>PERIODO DE EVALUACIÓN</t>
        </is>
      </c>
      <c r="D45" s="393" t="n"/>
      <c r="E45" s="393" t="n"/>
      <c r="F45" s="393" t="n"/>
      <c r="G45" s="393" t="n"/>
      <c r="H45" s="393" t="n"/>
      <c r="I45" s="393" t="n"/>
      <c r="J45" s="393" t="n"/>
      <c r="K45" s="393" t="n"/>
      <c r="L45" s="393" t="n"/>
      <c r="M45" s="393" t="n"/>
      <c r="N45" s="393" t="n"/>
      <c r="O45" s="415" t="n"/>
      <c r="P45" s="49" t="n"/>
    </row>
    <row r="46" customFormat="1" s="50">
      <c r="B46" s="49" t="n"/>
      <c r="C46" s="171" t="inlineStr">
        <is>
          <t>MES</t>
        </is>
      </c>
      <c r="D46" s="61">
        <f>IF(J23="MENSUAL","ENERO",IF(J23="TRIMESTRAL","MARZO",IF(J23="SEMESTRAL","JUNIO",IF(J23="ANUAL",YEAR(TODAY()),""))))</f>
        <v/>
      </c>
      <c r="E46" s="61">
        <f>IF(J23="MENSUAL","FEBRERO",IF(J23="TRIMESTRAL","JUNIO",IF(J23="SEMESTRAL","DICIEMBRE","")))</f>
        <v/>
      </c>
      <c r="F46" s="61">
        <f>IF(J23="MENSUAL","MARZO",IF(J23="TRIMESTRAL","SEPTIEMBRE",""))</f>
        <v/>
      </c>
      <c r="G46" s="61">
        <f>IF(J23="MENSUAL","ABRIL",IF(J23="TRIMESTRAL","DICIEMBRE",""))</f>
        <v/>
      </c>
      <c r="H46" s="61">
        <f>IF(J23="MENSUAL","MAYO","")</f>
        <v/>
      </c>
      <c r="I46" s="61">
        <f>IF(J23="MENSUAL","JUNIO","")</f>
        <v/>
      </c>
      <c r="J46" s="61">
        <f>IF(J23="MENSUAL","JULIO","")</f>
        <v/>
      </c>
      <c r="K46" s="61">
        <f>IF(J23="MENSUAL","AGOSTO","")</f>
        <v/>
      </c>
      <c r="L46" s="61">
        <f>IF(J23="MENSUAL","SEPTIEMBRE","")</f>
        <v/>
      </c>
      <c r="M46" s="61">
        <f>IF(J23="MENSUAL","OCTUBRE","")</f>
        <v/>
      </c>
      <c r="N46" s="61">
        <f>IF(J23="MENSUAL","NOVIEMBRE","")</f>
        <v/>
      </c>
      <c r="O46" s="61">
        <f>IF(J23="MENSUAL","DICIEMBRE","")</f>
        <v/>
      </c>
      <c r="P46" s="49" t="n"/>
    </row>
    <row r="47" ht="30" customFormat="1" customHeight="1" s="50">
      <c r="B47" s="49" t="n"/>
      <c r="C47" s="168">
        <f>G18</f>
        <v/>
      </c>
      <c r="D47" s="98" t="n">
        <v>80</v>
      </c>
      <c r="E47" s="187" t="n"/>
      <c r="F47" s="187" t="n"/>
      <c r="G47" s="187" t="n"/>
      <c r="H47" s="187" t="n"/>
      <c r="I47" s="187" t="n"/>
      <c r="J47" s="187" t="n"/>
      <c r="K47" s="187" t="n"/>
      <c r="L47" s="187" t="n"/>
      <c r="M47" s="187" t="n"/>
      <c r="N47" s="187" t="n"/>
      <c r="O47" s="187" t="n"/>
      <c r="P47" s="49" t="n"/>
    </row>
    <row r="48" ht="30" customFormat="1" customHeight="1" s="50">
      <c r="B48" s="49" t="n"/>
      <c r="C48" s="168">
        <f>G19</f>
        <v/>
      </c>
      <c r="D48" s="98" t="n">
        <v>92</v>
      </c>
      <c r="E48" s="187" t="n"/>
      <c r="F48" s="187" t="n"/>
      <c r="G48" s="187" t="n"/>
      <c r="H48" s="187" t="n"/>
      <c r="I48" s="187" t="n"/>
      <c r="J48" s="187" t="n"/>
      <c r="K48" s="187" t="n"/>
      <c r="L48" s="187" t="n"/>
      <c r="M48" s="187" t="n"/>
      <c r="N48" s="187" t="n"/>
      <c r="O48" s="187" t="n"/>
      <c r="P48" s="51" t="n"/>
    </row>
    <row r="49" customFormat="1" s="50">
      <c r="B49" s="49" t="n"/>
      <c r="C49" s="64" t="inlineStr">
        <is>
          <t xml:space="preserve">VALOR </t>
        </is>
      </c>
      <c r="D49" s="66">
        <f>IFERROR(IF($E$17=1,D47/D48,IF($E$17=2,D47,"")),"")</f>
        <v/>
      </c>
      <c r="E49" s="66">
        <f>IFERROR(IF($E$17=1,E47/E48,IF($E$17=2,E47,"")),"")</f>
        <v/>
      </c>
      <c r="F49" s="66">
        <f>IFERROR(IF($E$17=1,F47/F48,IF($E$17=2,F47,"")),"")</f>
        <v/>
      </c>
      <c r="G49" s="66">
        <f>IFERROR(IF($E$17=1,G47/G48,IF($E$17=2,G47,"")),"")</f>
        <v/>
      </c>
      <c r="H49" s="66">
        <f>IFERROR(IF($E$17=1,H47/H48,IF($E$17=2,H47,"")),"")</f>
        <v/>
      </c>
      <c r="I49" s="66">
        <f>IFERROR(IF($E$17=1,I47/I48,IF($E$17=2,I47,"")),"")</f>
        <v/>
      </c>
      <c r="J49" s="66">
        <f>IFERROR(IF($E$17=1,J47/J48,IF($E$17=2,J47,"")),"")</f>
        <v/>
      </c>
      <c r="K49" s="66">
        <f>IFERROR(IF($E$17=1,K47/K48,IF($E$17=2,K47,"")),"")</f>
        <v/>
      </c>
      <c r="L49" s="66">
        <f>IFERROR(IF($E$17=1,L47/L48,IF($E$17=2,L47,"")),"")</f>
        <v/>
      </c>
      <c r="M49" s="66">
        <f>IFERROR(IF($E$17=1,M47/M48,IF($E$17=2,M47,"")),"")</f>
        <v/>
      </c>
      <c r="N49" s="66">
        <f>IFERROR(IF($E$17=1,N47/N48,IF($E$17=2,N47,"")),"")</f>
        <v/>
      </c>
      <c r="O49" s="66">
        <f>IFERROR(IF($E$17=1,O47/O48,IF($E$17=2,O47,"")),"")</f>
        <v/>
      </c>
      <c r="P49" s="49" t="n"/>
    </row>
    <row r="50" customFormat="1" s="50">
      <c r="B50" s="49" t="n"/>
      <c r="C50" s="65" t="inlineStr">
        <is>
          <t>META PONDERADA</t>
        </is>
      </c>
      <c r="D50" s="6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6">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6">
        <f>IF(AND(N23="ANUAL",J23="MENSUAL"),N17/12+E50,IF(AND(N23="ANUAL",J23="TRIMESTRAL"),N17/4+E50,IF(AND(N23="SEMESTRAL",J23="MENSUAL"),N17/6+E50,IF(AND(N23="SEMESTRAL",J23="TRIMESTRAL"),N17/2,IF(AND(N23="TRIMESTRAL",J23="MENSUAL"),N17/3+E50,IF(AND(N23="TRIMESTRAL",J23="TRIMESTRAL"),N17,IF(AND(N23="MENSUAL",J23="MENSUAL"),N17,"")))))))</f>
        <v/>
      </c>
      <c r="G50" s="66">
        <f>IF(AND(N23="ANUAL",J23="MENSUAL"),N17/12+F50,IF(AND(N23="ANUAL",J23="TRIMESTRAL"),N17/4+F50,IF(AND(N23="SEMESTRAL",J23="MENSUAL"),N17/6+F50,IF(AND(N23="SEMESTRAL",J23="TRIMESTRAL"),N17/2+F50,IF(AND(N23="TRIMESTRAL",J23="MENSUAL"),N17/3,IF(AND(N23="TRIMESTRAL",J23="TRIMESTRAL"),N17,IF(AND(N23="MENSUAL",J23="MENSUAL"),N17,"")))))))</f>
        <v/>
      </c>
      <c r="H50" s="66">
        <f>IF(AND($N$23="ANUAL",$J$23="MENSUAL"),$N$17/12+G50,IF(AND(N23="SEMESTRAL",J23="MENSUAL"),N17/6+G50,IF(AND(N23="TRIMESTRAL",J23="MENSUAL"),N17/3+G50,IF(AND(N23="MENSUAL",J23="MENSUAL"),N17,""))))</f>
        <v/>
      </c>
      <c r="I50" s="66">
        <f>IF(AND($N$23="ANUAL",$J$23="MENSUAL"),$N$17/12+H50,IF(AND(N23="SEMESTRAL",J23="MENSUAL"),N17/6+H50,IF(AND(N23="TRIMESTRAL",J23="MENSUAL"),N17/3+H50,IF(AND(N23="MENSUAL",J23="MENSUAL"),N17,""))))</f>
        <v/>
      </c>
      <c r="J50" s="66">
        <f>IF(AND($N$23="ANUAL",$J$23="MENSUAL"),$N$17/12+I50,IF(AND(N23="SEMESTRAL",J23="MENSUAL"),N17/6,IF(AND(N23="TRIMESTRAL",J23="MENSUAL"),N17/3,IF(AND(N23="MENSUAL",J23="MENSUAL"),N17,""))))</f>
        <v/>
      </c>
      <c r="K50" s="66">
        <f>IF(AND($N$23="ANUAL",$J$23="MENSUAL"),$N$17/12+J50,IF(AND(N23="SEMESTRAL",J23="MENSUAL"),N17/6+J50,IF(AND(N23="TRIMESTRAL",J23="MENSUAL"),N17/3+J50,IF(AND(N23="MENSUAL",J23="MENSUAL"),N17,""))))</f>
        <v/>
      </c>
      <c r="L50" s="66">
        <f>IF(AND($N$23="ANUAL",$J$23="MENSUAL"),$N$17/12+K50,IF(AND(N23="SEMESTRAL",J23="MENSUAL"),N17/6+K50,IF(AND(N23="TRIMESTRAL",J23="MENSUAL"),N17/3+K50,IF(AND(N23="MENSUAL",J23="MENSUAL"),N17,""))))</f>
        <v/>
      </c>
      <c r="M50" s="66">
        <f>IF(AND($N$23="ANUAL",$J$23="MENSUAL"),$N$17/12+L50,IF(AND(N23="SEMESTRAL",J23="MENSUAL"),N17/6+L50,IF(AND(N23="TRIMESTRAL",J23="MENSUAL"),N17/3,IF(AND(N23="MENSUAL",J23="MENSUAL"),N17,""))))</f>
        <v/>
      </c>
      <c r="N50" s="66">
        <f>IF(AND($N$23="ANUAL",$J$23="MENSUAL"),$N$17/12+M50,IF(AND(N23="SEMESTRAL",J23="MENSUAL"),N17/6+M50,IF(AND(N23="TRIMESTRAL",J23="MENSUAL"),N17/3+M50,IF(AND(N23="MENSUAL",J23="MENSUAL"),N17,""))))</f>
        <v/>
      </c>
      <c r="O50" s="66">
        <f>IF(AND($N$23="ANUAL",$J$23="MENSUAL"),$N$17/12+N50,IF(AND(N23="SEMESTRAL",J23="MENSUAL"),N17/6+N50,IF(AND(N23="TRIMESTRAL",J23="MENSUAL"),N17/3+N50,IF(AND(N23="MENSUAL",J23="MENSUAL"),N17,""))))</f>
        <v/>
      </c>
      <c r="P50" s="49" t="n"/>
    </row>
    <row r="51" customFormat="1" s="50">
      <c r="B51" s="49" t="n"/>
      <c r="C51" s="48" t="n"/>
      <c r="D51" s="48" t="n"/>
      <c r="E51" s="48" t="n"/>
      <c r="F51" s="48" t="n"/>
      <c r="G51" s="48" t="n"/>
      <c r="H51" s="48" t="n"/>
      <c r="I51" s="48" t="n"/>
      <c r="J51" s="48" t="n"/>
      <c r="K51" s="48" t="n"/>
      <c r="L51" s="48" t="n"/>
      <c r="M51" s="48" t="n"/>
      <c r="N51" s="48" t="n"/>
      <c r="O51" s="48" t="n"/>
      <c r="P51" s="49" t="n"/>
    </row>
    <row r="52" customFormat="1" s="53">
      <c r="A52" s="52" t="n"/>
      <c r="B52" s="20" t="n"/>
      <c r="C52" s="236" t="inlineStr">
        <is>
          <t>NIVEL DE SEGREGACIÓN *</t>
        </is>
      </c>
      <c r="D52" s="384" t="n"/>
      <c r="E52" s="384" t="n"/>
      <c r="F52" s="384" t="n"/>
      <c r="G52" s="384" t="n"/>
      <c r="H52" s="384" t="n"/>
      <c r="I52" s="384" t="n"/>
      <c r="J52" s="384" t="n"/>
      <c r="K52" s="384" t="n"/>
      <c r="L52" s="384" t="n"/>
      <c r="M52" s="384" t="n"/>
      <c r="N52" s="384" t="n"/>
      <c r="O52" s="401" t="n"/>
      <c r="P52" s="20" t="n"/>
      <c r="Q52" s="52" t="n"/>
      <c r="R52" s="52" t="n"/>
      <c r="S52" s="52" t="n"/>
      <c r="T52" s="52" t="n"/>
      <c r="U52" s="52" t="n"/>
      <c r="V52" s="52" t="n"/>
      <c r="W52" s="52" t="n"/>
      <c r="X52" s="52" t="n"/>
      <c r="Y52" s="52" t="n"/>
      <c r="Z52" s="52" t="n"/>
      <c r="AA52" s="52" t="n"/>
      <c r="AB52" s="52" t="n"/>
    </row>
    <row r="53" customFormat="1" s="53">
      <c r="A53" s="52" t="n"/>
      <c r="B53" s="20" t="n"/>
      <c r="C53" s="237" t="inlineStr">
        <is>
          <t>UNIDAD SEGREGADA (Ej. Facultad, Programa Académico, Área)</t>
        </is>
      </c>
      <c r="D53" s="434" t="n"/>
      <c r="E53" s="434" t="n"/>
      <c r="F53" s="435" t="n"/>
      <c r="G53" s="238" t="inlineStr">
        <is>
          <t>RESULTADO</t>
        </is>
      </c>
      <c r="H53" s="434" t="n"/>
      <c r="I53" s="434" t="n"/>
      <c r="J53" s="435" t="n"/>
      <c r="K53" s="238" t="inlineStr">
        <is>
          <t>ANALISIS DE DATOS SEGREGADO</t>
        </is>
      </c>
      <c r="L53" s="434" t="n"/>
      <c r="M53" s="434" t="n"/>
      <c r="N53" s="434" t="n"/>
      <c r="O53" s="435" t="n"/>
      <c r="P53" s="20" t="n"/>
      <c r="Q53" s="52" t="n"/>
      <c r="R53" s="52" t="n"/>
      <c r="S53" s="52" t="n"/>
      <c r="T53" s="52" t="n"/>
      <c r="U53" s="52" t="n"/>
      <c r="V53" s="52" t="n"/>
      <c r="W53" s="52" t="n"/>
      <c r="X53" s="52" t="n"/>
      <c r="Y53" s="52" t="n"/>
      <c r="Z53" s="52" t="n"/>
      <c r="AA53" s="52" t="n"/>
      <c r="AB53" s="52" t="n"/>
    </row>
    <row r="54" customFormat="1" s="53">
      <c r="A54" s="52" t="n"/>
      <c r="B54" s="20" t="n"/>
      <c r="C54" s="225" t="n"/>
      <c r="D54" s="436" t="n"/>
      <c r="E54" s="436" t="n"/>
      <c r="F54" s="437" t="n"/>
      <c r="G54" s="226" t="n"/>
      <c r="H54" s="436" t="n"/>
      <c r="I54" s="436" t="n"/>
      <c r="J54" s="437" t="n"/>
      <c r="K54" s="225" t="n"/>
      <c r="L54" s="436" t="n"/>
      <c r="M54" s="436" t="n"/>
      <c r="N54" s="436" t="n"/>
      <c r="O54" s="437" t="n"/>
      <c r="P54" s="20" t="n"/>
      <c r="Q54" s="52" t="n"/>
      <c r="R54" s="52" t="n"/>
      <c r="S54" s="52" t="n"/>
      <c r="T54" s="52" t="n"/>
      <c r="U54" s="52" t="n"/>
      <c r="V54" s="52" t="n"/>
      <c r="W54" s="52" t="n"/>
      <c r="X54" s="52" t="n"/>
      <c r="Y54" s="52" t="n"/>
      <c r="Z54" s="52" t="n"/>
      <c r="AA54" s="52" t="n"/>
      <c r="AB54" s="52" t="n"/>
    </row>
    <row r="55" customFormat="1" s="53">
      <c r="A55" s="52" t="n"/>
      <c r="B55" s="20" t="n"/>
      <c r="C55" s="225" t="n"/>
      <c r="D55" s="436" t="n"/>
      <c r="E55" s="436" t="n"/>
      <c r="F55" s="437" t="n"/>
      <c r="G55" s="226" t="n"/>
      <c r="H55" s="436" t="n"/>
      <c r="I55" s="436" t="n"/>
      <c r="J55" s="437" t="n"/>
      <c r="K55" s="225" t="n"/>
      <c r="L55" s="436" t="n"/>
      <c r="M55" s="436" t="n"/>
      <c r="N55" s="436" t="n"/>
      <c r="O55" s="437" t="n"/>
      <c r="P55" s="20" t="n"/>
      <c r="Q55" s="52" t="n"/>
      <c r="R55" s="52" t="n"/>
      <c r="S55" s="52" t="n"/>
      <c r="T55" s="52" t="n"/>
      <c r="U55" s="52" t="n"/>
      <c r="V55" s="52" t="n"/>
      <c r="W55" s="52" t="n"/>
      <c r="X55" s="52" t="n"/>
      <c r="Y55" s="52" t="n"/>
      <c r="Z55" s="52" t="n"/>
      <c r="AA55" s="52" t="n"/>
      <c r="AB55" s="52" t="n"/>
    </row>
    <row r="56" customFormat="1" s="53">
      <c r="A56" s="52" t="n"/>
      <c r="B56" s="20" t="n"/>
      <c r="C56" s="225" t="n"/>
      <c r="D56" s="436" t="n"/>
      <c r="E56" s="436" t="n"/>
      <c r="F56" s="437" t="n"/>
      <c r="G56" s="226" t="n"/>
      <c r="H56" s="436" t="n"/>
      <c r="I56" s="436" t="n"/>
      <c r="J56" s="437" t="n"/>
      <c r="K56" s="225" t="n"/>
      <c r="L56" s="436" t="n"/>
      <c r="M56" s="436" t="n"/>
      <c r="N56" s="436" t="n"/>
      <c r="O56" s="437" t="n"/>
      <c r="P56" s="20" t="n"/>
      <c r="Q56" s="52" t="n"/>
      <c r="R56" s="52" t="n"/>
      <c r="S56" s="52" t="n"/>
      <c r="T56" s="52" t="n"/>
      <c r="U56" s="52" t="n"/>
      <c r="V56" s="52" t="n"/>
      <c r="W56" s="52" t="n"/>
      <c r="X56" s="52" t="n"/>
      <c r="Y56" s="52" t="n"/>
      <c r="Z56" s="52" t="n"/>
      <c r="AA56" s="52" t="n"/>
      <c r="AB56" s="52" t="n"/>
    </row>
    <row r="57" customFormat="1" s="53">
      <c r="A57" s="52" t="n"/>
      <c r="B57" s="20" t="n"/>
      <c r="C57" s="225" t="n"/>
      <c r="D57" s="436" t="n"/>
      <c r="E57" s="436" t="n"/>
      <c r="F57" s="437" t="n"/>
      <c r="G57" s="225" t="n"/>
      <c r="H57" s="436" t="n"/>
      <c r="I57" s="436" t="n"/>
      <c r="J57" s="437" t="n"/>
      <c r="K57" s="225" t="n"/>
      <c r="L57" s="436" t="n"/>
      <c r="M57" s="436" t="n"/>
      <c r="N57" s="436" t="n"/>
      <c r="O57" s="437" t="n"/>
      <c r="P57" s="20" t="n"/>
      <c r="Q57" s="52" t="n"/>
      <c r="R57" s="52" t="n"/>
      <c r="S57" s="52" t="n"/>
      <c r="T57" s="52" t="n"/>
      <c r="U57" s="52" t="n"/>
      <c r="V57" s="52" t="n"/>
      <c r="W57" s="52" t="n"/>
      <c r="X57" s="52" t="n"/>
      <c r="Y57" s="52" t="n"/>
      <c r="Z57" s="52" t="n"/>
      <c r="AA57" s="52" t="n"/>
      <c r="AB57" s="52" t="n"/>
    </row>
    <row r="58" customFormat="1" s="53">
      <c r="A58" s="52" t="n"/>
      <c r="B58" s="20" t="n"/>
      <c r="C58" s="225" t="n"/>
      <c r="D58" s="436" t="n"/>
      <c r="E58" s="436" t="n"/>
      <c r="F58" s="437" t="n"/>
      <c r="G58" s="225" t="n"/>
      <c r="H58" s="436" t="n"/>
      <c r="I58" s="436" t="n"/>
      <c r="J58" s="437" t="n"/>
      <c r="K58" s="225" t="n"/>
      <c r="L58" s="436" t="n"/>
      <c r="M58" s="436" t="n"/>
      <c r="N58" s="436" t="n"/>
      <c r="O58" s="437" t="n"/>
      <c r="P58" s="20" t="n"/>
      <c r="Q58" s="52" t="n"/>
      <c r="R58" s="52" t="n"/>
      <c r="S58" s="52" t="n"/>
      <c r="T58" s="52" t="n"/>
      <c r="U58" s="52" t="n"/>
      <c r="V58" s="52" t="n"/>
      <c r="W58" s="52" t="n"/>
      <c r="X58" s="52" t="n"/>
      <c r="Y58" s="52" t="n"/>
      <c r="Z58" s="52" t="n"/>
      <c r="AA58" s="52" t="n"/>
      <c r="AB58" s="52" t="n"/>
    </row>
    <row r="59" customFormat="1" s="53">
      <c r="A59" s="52" t="n"/>
      <c r="B59" s="20" t="n"/>
      <c r="C59" s="225" t="n"/>
      <c r="D59" s="436" t="n"/>
      <c r="E59" s="436" t="n"/>
      <c r="F59" s="437" t="n"/>
      <c r="G59" s="225" t="n"/>
      <c r="H59" s="436" t="n"/>
      <c r="I59" s="436" t="n"/>
      <c r="J59" s="437" t="n"/>
      <c r="K59" s="225" t="n"/>
      <c r="L59" s="436" t="n"/>
      <c r="M59" s="436" t="n"/>
      <c r="N59" s="436" t="n"/>
      <c r="O59" s="437" t="n"/>
      <c r="P59" s="20" t="n"/>
      <c r="Q59" s="52" t="n"/>
      <c r="R59" s="52" t="n"/>
      <c r="S59" s="52" t="n"/>
      <c r="T59" s="52" t="n"/>
      <c r="U59" s="52" t="n"/>
      <c r="V59" s="52" t="n"/>
      <c r="W59" s="52" t="n"/>
      <c r="X59" s="52" t="n"/>
      <c r="Y59" s="52" t="n"/>
      <c r="Z59" s="52" t="n"/>
      <c r="AA59" s="52" t="n"/>
      <c r="AB59" s="52" t="n"/>
    </row>
    <row r="60" customFormat="1" s="53">
      <c r="A60" s="52" t="n"/>
      <c r="B60" s="20" t="n"/>
      <c r="C60" s="247" t="n"/>
      <c r="D60" s="438" t="n"/>
      <c r="E60" s="438" t="n"/>
      <c r="F60" s="438" t="n"/>
      <c r="G60" s="247" t="n"/>
      <c r="H60" s="438" t="n"/>
      <c r="I60" s="438" t="n"/>
      <c r="J60" s="438" t="n"/>
      <c r="K60" s="247" t="n"/>
      <c r="L60" s="438" t="n"/>
      <c r="M60" s="438" t="n"/>
      <c r="N60" s="438" t="n"/>
      <c r="O60" s="438" t="n"/>
      <c r="P60" s="20" t="n"/>
      <c r="Q60" s="52" t="n"/>
      <c r="R60" s="52" t="n"/>
      <c r="S60" s="52" t="n"/>
      <c r="T60" s="52" t="n"/>
      <c r="U60" s="52" t="n"/>
      <c r="V60" s="52" t="n"/>
      <c r="W60" s="52" t="n"/>
      <c r="X60" s="52" t="n"/>
      <c r="Y60" s="52" t="n"/>
      <c r="Z60" s="52" t="n"/>
      <c r="AA60" s="52" t="n"/>
      <c r="AB60" s="52" t="n"/>
    </row>
    <row r="61" customFormat="1" s="53">
      <c r="A61" s="52" t="n"/>
      <c r="B61" s="20" t="n"/>
      <c r="C61" s="54" t="n"/>
      <c r="D61" s="55" t="n"/>
      <c r="E61" s="55" t="n"/>
      <c r="F61" s="55" t="n"/>
      <c r="G61" s="55" t="n"/>
      <c r="H61" s="55" t="n"/>
      <c r="I61" s="55" t="n"/>
      <c r="J61" s="55" t="n"/>
      <c r="K61" s="55" t="n"/>
      <c r="L61" s="55" t="n"/>
      <c r="M61" s="55" t="n"/>
      <c r="N61" s="55" t="n"/>
      <c r="O61" s="55" t="n"/>
      <c r="P61" s="20" t="n"/>
      <c r="Q61" s="52" t="n"/>
      <c r="R61" s="52" t="n"/>
      <c r="S61" s="52" t="n"/>
      <c r="T61" s="52" t="n"/>
      <c r="U61" s="52" t="n"/>
      <c r="V61" s="52" t="n"/>
      <c r="W61" s="52" t="n"/>
      <c r="X61" s="52" t="n"/>
      <c r="Y61" s="52" t="n"/>
      <c r="Z61" s="52" t="n"/>
      <c r="AA61" s="52" t="n"/>
      <c r="AB61" s="52" t="n"/>
    </row>
    <row r="62" ht="56.25" customFormat="1" customHeight="1" s="53">
      <c r="A62" s="52" t="n"/>
      <c r="B62" s="20" t="n"/>
      <c r="C62" s="123" t="inlineStr">
        <is>
          <t xml:space="preserve">Diagonal 18 No. 20-29 Fusagasugá – Cundinamarca
Teléfono (601)  8281483 Línea Gratuita 018000180414
www.ucundinamarca.edu.co   E-mail:  info@ucundinamarca.edu.co
NIT: 890.680.062-2                                                                             </t>
        </is>
      </c>
      <c r="P62" s="20" t="n"/>
      <c r="Q62" s="52" t="n"/>
      <c r="R62" s="52" t="n"/>
      <c r="S62" s="52" t="n"/>
      <c r="T62" s="52" t="n"/>
      <c r="U62" s="52" t="n"/>
      <c r="V62" s="52" t="n"/>
      <c r="W62" s="52" t="n"/>
      <c r="X62" s="52" t="n"/>
      <c r="Y62" s="52" t="n"/>
      <c r="Z62" s="52" t="n"/>
      <c r="AA62" s="52" t="n"/>
      <c r="AB62" s="52" t="n"/>
    </row>
    <row r="63" ht="44.25" customFormat="1" customHeight="1" s="53">
      <c r="A63" s="52" t="n"/>
      <c r="B63" s="20" t="n"/>
      <c r="C63" s="124" t="inlineStr">
        <is>
          <t>Documento controlado por el Sistema de Gestión de la Calidad
Asegúrese que corresponde a la última versión consultando el Portal Institucional</t>
        </is>
      </c>
      <c r="P63" s="20" t="n"/>
      <c r="Q63" s="52" t="n"/>
      <c r="R63" s="52" t="n"/>
      <c r="S63" s="52" t="n"/>
      <c r="T63" s="52" t="n"/>
      <c r="U63" s="52" t="n"/>
      <c r="V63" s="52" t="n"/>
      <c r="W63" s="52" t="n"/>
      <c r="X63" s="52" t="n"/>
      <c r="Y63" s="52" t="n"/>
      <c r="Z63" s="52" t="n"/>
      <c r="AA63" s="52" t="n"/>
      <c r="AB63" s="52" t="n"/>
    </row>
    <row r="66" customFormat="1" s="57">
      <c r="C66" s="56" t="n"/>
      <c r="D66" s="56" t="n"/>
      <c r="E66" s="56" t="n"/>
      <c r="F66" s="56" t="n"/>
      <c r="G66" s="56" t="n"/>
      <c r="H66" s="56" t="n"/>
      <c r="I66" s="56" t="n"/>
      <c r="J66" s="56" t="n"/>
      <c r="K66" s="56" t="n"/>
      <c r="L66" s="56" t="n"/>
      <c r="M66" s="56" t="n"/>
      <c r="N66" s="56" t="n"/>
      <c r="O66" s="56" t="n"/>
    </row>
    <row r="67" customFormat="1" s="57">
      <c r="C67" s="56" t="n"/>
      <c r="D67" s="56" t="n"/>
      <c r="E67" s="56" t="n"/>
      <c r="F67" s="56" t="n"/>
      <c r="G67" s="56" t="n"/>
      <c r="H67" s="56" t="n"/>
      <c r="I67" s="56" t="n"/>
      <c r="J67" s="56" t="n"/>
      <c r="K67" s="56" t="n"/>
      <c r="L67" s="56" t="n"/>
      <c r="M67" s="56" t="n"/>
      <c r="N67" s="56" t="n"/>
      <c r="O67" s="56" t="n"/>
    </row>
    <row r="68" customFormat="1" s="57">
      <c r="C68" s="56" t="n"/>
      <c r="D68" s="56" t="n"/>
      <c r="E68" s="56" t="n"/>
      <c r="F68" s="56" t="n"/>
      <c r="G68" s="56" t="n"/>
      <c r="H68" s="56" t="n"/>
      <c r="I68" s="56" t="n"/>
      <c r="J68" s="56" t="n"/>
      <c r="K68" s="56" t="n"/>
      <c r="L68" s="56" t="n"/>
      <c r="M68" s="56" t="n"/>
      <c r="N68" s="56" t="n"/>
      <c r="O68" s="56" t="n"/>
    </row>
    <row r="69" hidden="1" customFormat="1" s="57">
      <c r="C69" s="56" t="n"/>
      <c r="D69" s="56" t="n"/>
      <c r="E69" s="56" t="n"/>
      <c r="F69" s="56" t="n"/>
      <c r="G69" s="56" t="n"/>
      <c r="H69" s="56" t="n"/>
      <c r="I69" s="56" t="n"/>
      <c r="J69" s="56" t="n"/>
      <c r="K69" s="56" t="n"/>
      <c r="L69" s="56" t="n"/>
      <c r="M69" s="56" t="n"/>
      <c r="N69" s="56" t="n"/>
      <c r="O69" s="56" t="n"/>
    </row>
    <row r="70" hidden="1" customFormat="1" s="57">
      <c r="C70" s="56" t="n"/>
      <c r="D70" s="56" t="n"/>
      <c r="E70" s="56" t="n"/>
      <c r="F70" s="56" t="n"/>
      <c r="G70" s="56" t="n"/>
      <c r="H70" s="56" t="n"/>
      <c r="I70" s="56" t="n"/>
      <c r="J70" s="56" t="n"/>
      <c r="K70" s="56" t="n"/>
      <c r="L70" s="56" t="n"/>
      <c r="M70" s="56" t="n"/>
      <c r="N70" s="56" t="n"/>
      <c r="O70" s="56" t="n"/>
    </row>
    <row r="71" hidden="1" customFormat="1" s="57">
      <c r="C71" s="56" t="n"/>
      <c r="D71" s="56" t="n"/>
      <c r="E71" s="56" t="n"/>
      <c r="F71" s="56" t="n"/>
      <c r="G71" s="56" t="n"/>
      <c r="H71" s="56" t="n"/>
      <c r="I71" s="56" t="n"/>
      <c r="J71" s="56" t="n"/>
      <c r="K71" s="56" t="n"/>
      <c r="L71" s="56" t="n"/>
      <c r="M71" s="56" t="n"/>
      <c r="N71" s="56" t="n"/>
      <c r="O71" s="56" t="n"/>
    </row>
    <row r="72" hidden="1" customFormat="1" s="57">
      <c r="C72" s="56" t="n"/>
      <c r="D72" s="56" t="n"/>
      <c r="E72" s="56" t="n"/>
      <c r="F72" s="56" t="n"/>
      <c r="G72" s="58" t="inlineStr">
        <is>
          <t>Estratégico</t>
        </is>
      </c>
      <c r="H72" s="59" t="n"/>
      <c r="I72" s="59" t="n"/>
      <c r="J72" s="58" t="inlineStr">
        <is>
          <t>Eficacia</t>
        </is>
      </c>
      <c r="K72" s="56" t="n"/>
      <c r="L72" s="56" t="n"/>
      <c r="M72" s="56" t="n"/>
      <c r="N72" s="56" t="n"/>
      <c r="O72" s="56" t="n"/>
    </row>
    <row r="73" hidden="1" customFormat="1" s="57">
      <c r="C73" s="56" t="n"/>
      <c r="D73" s="56" t="n"/>
      <c r="E73" s="56" t="n"/>
      <c r="F73" s="56" t="n"/>
      <c r="G73" s="58" t="inlineStr">
        <is>
          <t>Misional</t>
        </is>
      </c>
      <c r="H73" s="59" t="n"/>
      <c r="I73" s="59" t="n"/>
      <c r="J73" s="58" t="inlineStr">
        <is>
          <t>Eficiencia</t>
        </is>
      </c>
      <c r="K73" s="56" t="n"/>
      <c r="L73" s="56" t="n"/>
      <c r="M73" s="56" t="n"/>
      <c r="N73" s="56" t="n"/>
      <c r="O73" s="56" t="n"/>
    </row>
    <row r="74" hidden="1" customFormat="1" s="57">
      <c r="C74" s="56" t="n"/>
      <c r="D74" s="56" t="n"/>
      <c r="E74" s="56" t="n"/>
      <c r="F74" s="56" t="n"/>
      <c r="G74" s="58" t="inlineStr">
        <is>
          <t>Apoyo</t>
        </is>
      </c>
      <c r="H74" s="59" t="n"/>
      <c r="I74" s="59" t="n"/>
      <c r="J74" s="58" t="inlineStr">
        <is>
          <t>Acreditación</t>
        </is>
      </c>
      <c r="K74" s="56" t="n"/>
      <c r="L74" s="56" t="n"/>
      <c r="M74" s="56" t="n"/>
      <c r="N74" s="56" t="n"/>
      <c r="O74" s="56" t="n"/>
    </row>
    <row r="75" hidden="1" customFormat="1" s="57">
      <c r="C75" s="56" t="n"/>
      <c r="D75" s="56" t="n"/>
      <c r="E75" s="56" t="n"/>
      <c r="F75" s="56" t="n"/>
      <c r="G75" s="58" t="inlineStr">
        <is>
          <t>Seguimiento, Medición, Análisis y Evaluación</t>
        </is>
      </c>
      <c r="H75" s="59" t="n"/>
      <c r="I75" s="59" t="n"/>
      <c r="J75" s="58" t="inlineStr">
        <is>
          <t>Positiva</t>
        </is>
      </c>
      <c r="K75" s="56" t="n"/>
      <c r="L75" s="56" t="n"/>
      <c r="M75" s="56" t="n"/>
      <c r="N75" s="56" t="n"/>
      <c r="O75" s="56" t="n"/>
    </row>
    <row r="76" hidden="1" customFormat="1" s="57">
      <c r="C76" s="56" t="n"/>
      <c r="D76" s="56" t="n"/>
      <c r="E76" s="56" t="n"/>
      <c r="F76" s="56" t="n"/>
      <c r="G76" s="58" t="inlineStr">
        <is>
          <t>Direccionamiento Estratégico</t>
        </is>
      </c>
      <c r="H76" s="59" t="n"/>
      <c r="I76" s="59" t="n"/>
      <c r="J76" s="58" t="inlineStr">
        <is>
          <t>Negativa</t>
        </is>
      </c>
      <c r="K76" s="56" t="n"/>
      <c r="L76" s="56" t="n"/>
      <c r="M76" s="56" t="n"/>
      <c r="N76" s="56" t="n"/>
      <c r="O76" s="56" t="n"/>
    </row>
    <row r="77" hidden="1" customFormat="1" s="57">
      <c r="C77" s="56" t="n"/>
      <c r="D77" s="56" t="n"/>
      <c r="E77" s="56" t="n"/>
      <c r="F77" s="56" t="n"/>
      <c r="G77" s="58" t="inlineStr">
        <is>
          <t>Planeación Institucional</t>
        </is>
      </c>
      <c r="H77" s="59" t="n"/>
      <c r="I77" s="59" t="n"/>
      <c r="J77" s="58" t="inlineStr">
        <is>
          <t>Por Unidad Regional</t>
        </is>
      </c>
      <c r="K77" s="56" t="n"/>
      <c r="L77" s="56" t="n"/>
      <c r="M77" s="56" t="n"/>
      <c r="N77" s="56" t="n"/>
      <c r="O77" s="56" t="n"/>
    </row>
    <row r="78" hidden="1" customFormat="1" s="57">
      <c r="C78" s="56" t="n"/>
      <c r="D78" s="56" t="n"/>
      <c r="E78" s="56" t="n"/>
      <c r="F78" s="56" t="n"/>
      <c r="G78" s="58" t="inlineStr">
        <is>
          <t>Proyectos Especiales y Relaciones Interinstitucionales</t>
        </is>
      </c>
      <c r="H78" s="59" t="n"/>
      <c r="I78" s="59" t="n"/>
      <c r="J78" s="58" t="inlineStr">
        <is>
          <t>Por Facultad</t>
        </is>
      </c>
      <c r="K78" s="56" t="n"/>
      <c r="L78" s="56" t="n"/>
      <c r="M78" s="56" t="n"/>
      <c r="N78" s="56" t="n"/>
      <c r="O78" s="56" t="n"/>
    </row>
    <row r="79" hidden="1" customFormat="1" s="57">
      <c r="C79" s="56" t="n"/>
      <c r="D79" s="56" t="n"/>
      <c r="E79" s="56" t="n"/>
      <c r="F79" s="56" t="n"/>
      <c r="G79" s="58" t="inlineStr">
        <is>
          <t>Sistemas Integrados</t>
        </is>
      </c>
      <c r="H79" s="59" t="n"/>
      <c r="I79" s="59" t="n"/>
      <c r="J79" s="58" t="inlineStr">
        <is>
          <t>Por Programa Académico</t>
        </is>
      </c>
      <c r="K79" s="56" t="n"/>
      <c r="L79" s="56" t="n"/>
      <c r="M79" s="56" t="n"/>
      <c r="N79" s="56" t="n"/>
      <c r="O79" s="56" t="n"/>
    </row>
    <row r="80" hidden="1" customFormat="1" s="57">
      <c r="C80" s="56" t="n"/>
      <c r="D80" s="56" t="n"/>
      <c r="E80" s="56" t="n"/>
      <c r="F80" s="56" t="n"/>
      <c r="G80" s="58" t="inlineStr">
        <is>
          <t>Autoevaluación y Acreditación</t>
        </is>
      </c>
      <c r="H80" s="59" t="n"/>
      <c r="I80" s="59" t="n"/>
      <c r="J80" s="58" t="inlineStr">
        <is>
          <t>Por área</t>
        </is>
      </c>
      <c r="K80" s="56" t="n"/>
      <c r="L80" s="56" t="n"/>
      <c r="M80" s="56" t="n"/>
      <c r="N80" s="56" t="n"/>
      <c r="O80" s="56" t="n"/>
    </row>
    <row r="81" hidden="1" customFormat="1" s="57">
      <c r="C81" s="56" t="n"/>
      <c r="D81" s="56" t="n"/>
      <c r="E81" s="56" t="n"/>
      <c r="F81" s="56" t="n"/>
      <c r="G81" s="58" t="inlineStr">
        <is>
          <t>Comunicaciones</t>
        </is>
      </c>
      <c r="H81" s="59" t="n"/>
      <c r="I81" s="59" t="n"/>
      <c r="J81" s="58" t="inlineStr">
        <is>
          <t>Por Laboratorio</t>
        </is>
      </c>
      <c r="K81" s="56" t="n"/>
      <c r="L81" s="56" t="n"/>
      <c r="M81" s="56" t="n"/>
      <c r="N81" s="56" t="n"/>
      <c r="O81" s="56" t="n"/>
    </row>
    <row r="82" hidden="1" customFormat="1" s="57">
      <c r="C82" s="56" t="n"/>
      <c r="D82" s="56" t="n"/>
      <c r="E82" s="56" t="n"/>
      <c r="F82" s="56" t="n"/>
      <c r="G82" s="58" t="inlineStr">
        <is>
          <t>Formación y Aprendizaje</t>
        </is>
      </c>
      <c r="H82" s="59" t="n"/>
      <c r="I82" s="59" t="n"/>
      <c r="J82" s="58" t="inlineStr">
        <is>
          <t>Otros</t>
        </is>
      </c>
      <c r="K82" s="56" t="n"/>
      <c r="L82" s="56" t="n"/>
      <c r="M82" s="56" t="n"/>
      <c r="N82" s="56" t="n"/>
      <c r="O82" s="56" t="n"/>
    </row>
    <row r="83" hidden="1" customFormat="1" s="57">
      <c r="C83" s="56" t="n"/>
      <c r="D83" s="56" t="n"/>
      <c r="E83" s="56" t="n"/>
      <c r="F83" s="56" t="n"/>
      <c r="G83" s="58" t="inlineStr">
        <is>
          <t>Ciencia, Tecnología e Innovación</t>
        </is>
      </c>
      <c r="H83" s="59" t="n"/>
      <c r="I83" s="59" t="n"/>
      <c r="J83" s="58" t="inlineStr">
        <is>
          <t>No Aplica</t>
        </is>
      </c>
      <c r="K83" s="56" t="n"/>
      <c r="L83" s="56" t="n"/>
      <c r="M83" s="56" t="n"/>
      <c r="N83" s="56" t="n"/>
      <c r="O83" s="56" t="n"/>
    </row>
    <row r="84" hidden="1">
      <c r="G84" s="58" t="inlineStr">
        <is>
          <t>Interacción Social Universitaria</t>
        </is>
      </c>
      <c r="H84" s="59" t="n"/>
      <c r="I84" s="59" t="n"/>
      <c r="J84" s="59" t="n"/>
      <c r="K84" s="56" t="n"/>
      <c r="L84" s="56" t="n"/>
    </row>
    <row r="85" hidden="1">
      <c r="G85" s="58" t="inlineStr">
        <is>
          <t>Bienestar Universitario</t>
        </is>
      </c>
      <c r="H85" s="59" t="n"/>
      <c r="I85" s="59" t="n"/>
      <c r="J85" s="59" t="n"/>
      <c r="K85" s="56" t="n"/>
      <c r="L85" s="56" t="n"/>
    </row>
    <row r="86" hidden="1">
      <c r="G86" s="58" t="inlineStr">
        <is>
          <t>Admisiones y Registro</t>
        </is>
      </c>
      <c r="H86" s="59" t="n"/>
      <c r="I86" s="59" t="n"/>
      <c r="J86" s="59" t="n"/>
      <c r="K86" s="56" t="n"/>
      <c r="L86" s="56" t="n"/>
    </row>
    <row r="87" hidden="1">
      <c r="G87" s="58" t="inlineStr">
        <is>
          <t>Graduados</t>
        </is>
      </c>
      <c r="H87" s="59" t="n"/>
      <c r="I87" s="59" t="n"/>
      <c r="J87" s="59" t="n"/>
      <c r="K87" s="56" t="n"/>
      <c r="L87" s="56" t="n"/>
    </row>
    <row r="88" hidden="1">
      <c r="G88" s="58" t="inlineStr">
        <is>
          <t>Dialogando con el Mundo</t>
        </is>
      </c>
      <c r="H88" s="59" t="n"/>
      <c r="I88" s="59" t="n"/>
      <c r="J88" s="59" t="n"/>
      <c r="K88" s="56" t="n"/>
      <c r="L88" s="56" t="n"/>
    </row>
    <row r="89" hidden="1">
      <c r="G89" s="58" t="inlineStr">
        <is>
          <t>Talento Humano</t>
        </is>
      </c>
      <c r="H89" s="59" t="n"/>
      <c r="I89" s="59" t="n"/>
      <c r="J89" s="59" t="n"/>
      <c r="K89" s="56" t="n"/>
      <c r="L89" s="56" t="n"/>
    </row>
    <row r="90" hidden="1">
      <c r="G90" s="58" t="inlineStr">
        <is>
          <t>Jurídica</t>
        </is>
      </c>
      <c r="H90" s="59" t="n"/>
      <c r="I90" s="59" t="n"/>
      <c r="J90" s="59" t="n"/>
      <c r="K90" s="56" t="n"/>
      <c r="L90" s="56" t="n"/>
    </row>
    <row r="91" hidden="1">
      <c r="G91" s="58" t="inlineStr">
        <is>
          <t>Financiera</t>
        </is>
      </c>
      <c r="H91" s="59" t="n"/>
      <c r="I91" s="59" t="n"/>
      <c r="J91" s="59" t="n"/>
      <c r="K91" s="56" t="n"/>
      <c r="L91" s="56" t="n"/>
    </row>
    <row r="92" hidden="1">
      <c r="G92" s="58" t="inlineStr">
        <is>
          <t>Sistemas y Tecnología</t>
        </is>
      </c>
      <c r="H92" s="59" t="n"/>
      <c r="I92" s="59" t="n"/>
      <c r="J92" s="59" t="n"/>
      <c r="K92" s="56" t="n"/>
      <c r="L92" s="56" t="n"/>
    </row>
    <row r="93" hidden="1">
      <c r="G93" s="58" t="inlineStr">
        <is>
          <t>Bienes y Servicios</t>
        </is>
      </c>
      <c r="H93" s="59" t="n"/>
      <c r="I93" s="59" t="n"/>
      <c r="J93" s="59" t="n"/>
      <c r="K93" s="56" t="n"/>
      <c r="L93" s="56" t="n"/>
    </row>
    <row r="94" hidden="1">
      <c r="G94" s="58" t="inlineStr">
        <is>
          <t>Documental</t>
        </is>
      </c>
      <c r="H94" s="59" t="n"/>
      <c r="I94" s="59" t="n"/>
      <c r="J94" s="59" t="n"/>
    </row>
    <row r="95" hidden="1">
      <c r="G95" s="58" t="inlineStr">
        <is>
          <t>Apoyo Académico</t>
        </is>
      </c>
      <c r="H95" s="59" t="n"/>
      <c r="I95" s="59" t="n"/>
      <c r="J95" s="59" t="n"/>
    </row>
    <row r="96" hidden="1">
      <c r="G96" s="58" t="inlineStr">
        <is>
          <t>Control Interno</t>
        </is>
      </c>
      <c r="H96" s="59" t="n"/>
      <c r="I96" s="59" t="n"/>
      <c r="J96" s="59" t="n"/>
    </row>
    <row r="97" hidden="1">
      <c r="G97" s="58" t="inlineStr">
        <is>
          <t>Control Disciplinario</t>
        </is>
      </c>
      <c r="H97" s="59" t="n"/>
      <c r="I97" s="59" t="n"/>
      <c r="J97" s="59" t="n"/>
    </row>
    <row r="98" hidden="1">
      <c r="G98" s="58" t="inlineStr">
        <is>
          <t>Servicio de Atención al Ciudadano</t>
        </is>
      </c>
      <c r="H98" s="59" t="n"/>
      <c r="I98" s="59" t="n"/>
      <c r="J98" s="59"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YOZmm9u/w0qVT0L93RPvAA==" formatRows="0" sort="1" spinCount="100000" hashValue="s9nEO0s/dJ0KYw8kaFFIdlgs2wD2qyZ0SxM+xeUaeSm2acQ18XD9iIBxWzqlvPJKsKj2lc95SNhw5vbkMKPvrw=="/>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98"/>
  <sheetViews>
    <sheetView view="pageBreakPreview" zoomScaleNormal="80" zoomScaleSheetLayoutView="100" workbookViewId="0">
      <selection activeCell="K54" sqref="K54:O54"/>
    </sheetView>
  </sheetViews>
  <sheetFormatPr baseColWidth="10" defaultColWidth="11.42578125" defaultRowHeight="15"/>
  <cols>
    <col width="4" customWidth="1" style="60" min="1" max="1"/>
    <col width="6.7109375" customWidth="1" style="60" min="2" max="2"/>
    <col width="24.85546875" customWidth="1" style="25" min="3" max="3"/>
    <col width="15.140625" customWidth="1" style="25" min="4" max="4"/>
    <col width="12.7109375" customWidth="1" style="25" min="5" max="5"/>
    <col width="15.140625" customWidth="1" style="25" min="6" max="6"/>
    <col width="14" customWidth="1" style="25" min="7" max="7"/>
    <col width="11.42578125" customWidth="1" style="25" min="8" max="8"/>
    <col width="12.85546875" customWidth="1" style="25" min="9" max="9"/>
    <col width="15.5703125" customWidth="1" style="25" min="10" max="10"/>
    <col width="14.42578125" customWidth="1" style="25" min="11" max="11"/>
    <col width="17.140625" customWidth="1" style="25" min="12" max="12"/>
    <col width="19.7109375" customWidth="1" style="25" min="13" max="13"/>
    <col width="15.28515625" customWidth="1" style="25" min="14" max="15"/>
    <col width="6.7109375" customWidth="1" style="60" min="16" max="16"/>
    <col width="11.42578125" customWidth="1" style="60" min="17" max="16384"/>
  </cols>
  <sheetData>
    <row r="1" ht="8.25" customFormat="1" customHeight="1" s="38">
      <c r="C1" s="39" t="n"/>
      <c r="D1" s="39" t="n"/>
      <c r="E1" s="39" t="n"/>
      <c r="F1" s="39" t="n"/>
      <c r="G1" s="39" t="n"/>
      <c r="H1" s="39" t="n"/>
      <c r="I1" s="39" t="n"/>
      <c r="J1" s="39" t="n"/>
      <c r="K1" s="39" t="n"/>
      <c r="L1" s="39" t="n"/>
      <c r="M1" s="39" t="n"/>
      <c r="N1" s="39" t="n"/>
      <c r="O1" s="39" t="n"/>
    </row>
    <row r="2" ht="15.75" customFormat="1" customHeight="1" s="38">
      <c r="B2" s="151" t="inlineStr">
        <is>
          <t xml:space="preserve">      REGRESAR</t>
        </is>
      </c>
      <c r="C2" s="411" t="n"/>
      <c r="D2" s="40" t="n"/>
      <c r="E2" s="40" t="n"/>
      <c r="F2" s="40" t="n"/>
      <c r="G2" s="40" t="n"/>
      <c r="H2" s="40" t="n"/>
      <c r="I2" s="40" t="n"/>
      <c r="J2" s="40" t="n"/>
      <c r="K2" s="40" t="n"/>
      <c r="L2" s="40" t="n"/>
      <c r="M2" s="40" t="n"/>
      <c r="N2" s="40" t="n"/>
      <c r="O2" s="40" t="n"/>
      <c r="P2" s="41" t="n"/>
    </row>
    <row r="3" ht="15.75" customFormat="1" customHeight="1" s="38">
      <c r="B3" s="411" t="n"/>
      <c r="C3" s="411" t="n"/>
      <c r="D3" s="40" t="n"/>
      <c r="E3" s="40" t="n"/>
      <c r="F3" s="40" t="n"/>
      <c r="G3" s="40" t="n"/>
      <c r="H3" s="40" t="n"/>
      <c r="I3" s="40" t="n"/>
      <c r="J3" s="40" t="n"/>
      <c r="K3" s="40" t="n"/>
      <c r="L3" s="40" t="n"/>
      <c r="M3" s="40" t="n"/>
      <c r="N3" s="40" t="n"/>
      <c r="O3" s="40" t="n"/>
      <c r="P3" s="41" t="n"/>
    </row>
    <row r="4" ht="15" customFormat="1" customHeight="1" s="38">
      <c r="B4" s="411" t="n"/>
      <c r="C4" s="411" t="n"/>
      <c r="D4" s="40" t="n"/>
      <c r="E4" s="40" t="n"/>
      <c r="F4" s="40" t="n"/>
      <c r="G4" s="40" t="n"/>
      <c r="H4" s="40" t="n"/>
      <c r="I4" s="40" t="n"/>
      <c r="J4" s="40" t="n"/>
      <c r="K4" s="40" t="n"/>
      <c r="L4" s="40" t="n"/>
      <c r="M4" s="40" t="n"/>
      <c r="N4" s="40" t="n"/>
      <c r="O4" s="40" t="n"/>
      <c r="P4" s="41" t="n"/>
    </row>
    <row r="5" ht="24.75" customFormat="1" customHeight="1" s="38">
      <c r="B5" s="41" t="n"/>
      <c r="C5" s="412" t="n"/>
      <c r="D5" s="401" t="n"/>
      <c r="E5" s="413" t="inlineStr">
        <is>
          <t>MACROPROCESO ESTRATÉGICO</t>
        </is>
      </c>
      <c r="F5" s="387" t="n"/>
      <c r="G5" s="387" t="n"/>
      <c r="H5" s="387" t="n"/>
      <c r="I5" s="387" t="n"/>
      <c r="J5" s="387" t="n"/>
      <c r="K5" s="387" t="n"/>
      <c r="L5" s="388" t="n"/>
      <c r="M5" s="128" t="inlineStr">
        <is>
          <t>CÓDIGO: ESGr027</t>
        </is>
      </c>
      <c r="N5" s="387" t="n"/>
      <c r="O5" s="388" t="n"/>
      <c r="P5" s="41" t="n"/>
    </row>
    <row r="6" ht="27" customFormat="1" customHeight="1" s="38">
      <c r="B6" s="42" t="n"/>
      <c r="C6" s="389" t="n"/>
      <c r="D6" s="402" t="n"/>
      <c r="E6" s="413" t="inlineStr">
        <is>
          <t>PROCESO GESTIÓN SISTEMAS INTEGRADOS - CALIDAD</t>
        </is>
      </c>
      <c r="F6" s="387" t="n"/>
      <c r="G6" s="387" t="n"/>
      <c r="H6" s="387" t="n"/>
      <c r="I6" s="387" t="n"/>
      <c r="J6" s="387" t="n"/>
      <c r="K6" s="387" t="n"/>
      <c r="L6" s="388" t="n"/>
      <c r="M6" s="126" t="inlineStr">
        <is>
          <t>VERSIÓN: 10</t>
        </is>
      </c>
      <c r="N6" s="387" t="n"/>
      <c r="O6" s="388" t="n"/>
      <c r="P6" s="41" t="n"/>
    </row>
    <row r="7" ht="30" customFormat="1" customHeight="1" s="38">
      <c r="B7" s="41" t="n"/>
      <c r="C7" s="389" t="n"/>
      <c r="D7" s="402" t="n"/>
      <c r="E7" s="414" t="inlineStr">
        <is>
          <t>MATRIZ Y FICHA DE MEDICIÓN DE INDICADORES Y SEGUIMIENTO A LOS PROCESOS DE GESTIÓN</t>
        </is>
      </c>
      <c r="F7" s="384" t="n"/>
      <c r="G7" s="384" t="n"/>
      <c r="H7" s="384" t="n"/>
      <c r="I7" s="384" t="n"/>
      <c r="J7" s="384" t="n"/>
      <c r="K7" s="384" t="n"/>
      <c r="L7" s="401" t="n"/>
      <c r="M7" s="128" t="inlineStr">
        <is>
          <t>VIGENCIA: 2026-02-26</t>
        </is>
      </c>
      <c r="N7" s="387" t="n"/>
      <c r="O7" s="388" t="n"/>
      <c r="P7" s="41" t="n"/>
    </row>
    <row r="8" ht="25.5" customFormat="1" customHeight="1" s="38">
      <c r="B8" s="41" t="n"/>
      <c r="C8" s="392" t="n"/>
      <c r="D8" s="415" t="n"/>
      <c r="E8" s="392" t="n"/>
      <c r="F8" s="393" t="n"/>
      <c r="G8" s="393" t="n"/>
      <c r="H8" s="393" t="n"/>
      <c r="I8" s="393" t="n"/>
      <c r="J8" s="393" t="n"/>
      <c r="K8" s="393" t="n"/>
      <c r="L8" s="415" t="n"/>
      <c r="M8" s="126" t="inlineStr">
        <is>
          <t>PÁGINA: 2 de 4</t>
        </is>
      </c>
      <c r="N8" s="387" t="n"/>
      <c r="O8" s="388" t="n"/>
      <c r="P8" s="41" t="n"/>
    </row>
    <row r="9" ht="15.75" customFormat="1" customHeight="1" s="38">
      <c r="B9" s="41" t="n"/>
      <c r="C9" s="166" t="inlineStr">
        <is>
          <t xml:space="preserve"> </t>
        </is>
      </c>
      <c r="D9" s="416" t="n"/>
      <c r="E9" s="416" t="n"/>
      <c r="F9" s="416" t="n"/>
      <c r="G9" s="416" t="n"/>
      <c r="H9" s="416" t="n"/>
      <c r="I9" s="416" t="n"/>
      <c r="J9" s="416" t="n"/>
      <c r="K9" s="416" t="n"/>
      <c r="L9" s="416" t="n"/>
      <c r="M9" s="416" t="n"/>
      <c r="N9" s="416" t="n"/>
      <c r="O9" s="416" t="n"/>
      <c r="P9" s="41" t="n"/>
    </row>
    <row r="10" ht="15.75" customFormat="1" customHeight="1" s="38">
      <c r="B10" s="41" t="n"/>
      <c r="C10" s="167" t="inlineStr">
        <is>
          <t>FICHA DE INDICADOR</t>
        </is>
      </c>
      <c r="D10" s="417" t="n"/>
      <c r="E10" s="417" t="n"/>
      <c r="F10" s="417" t="n"/>
      <c r="G10" s="417" t="n"/>
      <c r="H10" s="417" t="n"/>
      <c r="I10" s="417" t="n"/>
      <c r="J10" s="417" t="n"/>
      <c r="K10" s="417" t="n"/>
      <c r="L10" s="417" t="n"/>
      <c r="M10" s="417" t="n"/>
      <c r="N10" s="417" t="n"/>
      <c r="O10" s="418" t="n"/>
      <c r="P10" s="41" t="n"/>
    </row>
    <row r="11" ht="15" customFormat="1" customHeight="1" s="38">
      <c r="B11" s="41" t="n"/>
      <c r="C11" s="419" t="n"/>
      <c r="D11" s="420" t="n"/>
      <c r="E11" s="420" t="n"/>
      <c r="F11" s="420" t="n"/>
      <c r="G11" s="420" t="n"/>
      <c r="H11" s="420" t="n"/>
      <c r="I11" s="420" t="n"/>
      <c r="J11" s="420" t="n"/>
      <c r="K11" s="420" t="n"/>
      <c r="L11" s="420" t="n"/>
      <c r="M11" s="420" t="n"/>
      <c r="N11" s="420" t="n"/>
      <c r="O11" s="421" t="n"/>
      <c r="P11" s="41" t="n"/>
    </row>
    <row r="12" ht="30" customFormat="1" customHeight="1" s="38">
      <c r="B12" s="41" t="n"/>
      <c r="C12" s="168" t="inlineStr">
        <is>
          <t>MACROPROCESO</t>
        </is>
      </c>
      <c r="D12" s="388" t="n"/>
      <c r="E12" s="169" t="inlineStr">
        <is>
          <t>Apoyo</t>
        </is>
      </c>
      <c r="F12" s="422" t="n"/>
      <c r="G12" s="422" t="n"/>
      <c r="H12" s="423" t="n"/>
      <c r="I12" s="168" t="inlineStr">
        <is>
          <t>NOMBRE DEL INDICADOR</t>
        </is>
      </c>
      <c r="J12" s="388" t="n"/>
      <c r="K12" s="170" t="inlineStr">
        <is>
          <t>Ejecución de mantenimientos preventivos a recursos informáticos de custodia de la Dirección de Sistemas y Tecnología.</t>
        </is>
      </c>
      <c r="L12" s="422" t="n"/>
      <c r="M12" s="422" t="n"/>
      <c r="N12" s="422" t="n"/>
      <c r="O12" s="423" t="n"/>
      <c r="P12" s="41" t="n"/>
    </row>
    <row r="13" customFormat="1" s="38">
      <c r="B13" s="41" t="n"/>
      <c r="C13" s="171" t="inlineStr">
        <is>
          <t>PROCESO GESTIÓN</t>
        </is>
      </c>
      <c r="D13" s="388" t="n"/>
      <c r="E13" s="172" t="inlineStr">
        <is>
          <t>Sistemas y Tecnología</t>
        </is>
      </c>
      <c r="F13" s="422" t="n"/>
      <c r="G13" s="422" t="n"/>
      <c r="H13" s="422" t="n"/>
      <c r="I13" s="422" t="n"/>
      <c r="J13" s="422" t="n"/>
      <c r="K13" s="422" t="n"/>
      <c r="L13" s="422" t="n"/>
      <c r="M13" s="422" t="n"/>
      <c r="N13" s="422" t="n"/>
      <c r="O13" s="423" t="n"/>
      <c r="P13" s="41" t="n"/>
    </row>
    <row r="14" customFormat="1" s="38">
      <c r="B14" s="41" t="n"/>
      <c r="C14" s="171" t="inlineStr">
        <is>
          <t>RESPONSABLE DE MEDICIÓN</t>
        </is>
      </c>
      <c r="D14" s="388" t="n"/>
      <c r="E14" s="172" t="inlineStr">
        <is>
          <t>Dirección de Sistemas y Tecnología</t>
        </is>
      </c>
      <c r="F14" s="422" t="n"/>
      <c r="G14" s="422" t="n"/>
      <c r="H14" s="422" t="n"/>
      <c r="I14" s="422" t="n"/>
      <c r="J14" s="422" t="n"/>
      <c r="K14" s="422" t="n"/>
      <c r="L14" s="422" t="n"/>
      <c r="M14" s="422" t="n"/>
      <c r="N14" s="422" t="n"/>
      <c r="O14" s="423" t="n"/>
      <c r="P14" s="41" t="n"/>
    </row>
    <row r="15" customFormat="1" s="38">
      <c r="B15" s="41" t="n"/>
      <c r="C15" s="174" t="n"/>
      <c r="D15" s="422" t="n"/>
      <c r="E15" s="422" t="n"/>
      <c r="F15" s="422" t="n"/>
      <c r="G15" s="422" t="n"/>
      <c r="H15" s="422" t="n"/>
      <c r="I15" s="422" t="n"/>
      <c r="J15" s="422" t="n"/>
      <c r="K15" s="422" t="n"/>
      <c r="L15" s="422" t="n"/>
      <c r="M15" s="422" t="n"/>
      <c r="N15" s="422" t="n"/>
      <c r="O15" s="423" t="n"/>
      <c r="P15" s="41" t="n"/>
    </row>
    <row r="16" customFormat="1" s="38">
      <c r="B16" s="41" t="n"/>
      <c r="C16" s="165" t="inlineStr">
        <is>
          <t>1. COMPORTAMIENTO DE INDICADOR</t>
        </is>
      </c>
      <c r="D16" s="387" t="n"/>
      <c r="E16" s="387" t="n"/>
      <c r="F16" s="387" t="n"/>
      <c r="G16" s="387" t="n"/>
      <c r="H16" s="387" t="n"/>
      <c r="I16" s="387" t="n"/>
      <c r="J16" s="387" t="n"/>
      <c r="K16" s="387" t="n"/>
      <c r="L16" s="387" t="n"/>
      <c r="M16" s="387" t="n"/>
      <c r="N16" s="387" t="n"/>
      <c r="O16" s="388" t="n"/>
      <c r="P16" s="41" t="n"/>
    </row>
    <row r="17" ht="36" customFormat="1" customHeight="1" s="38">
      <c r="B17" s="41" t="n"/>
      <c r="C17" s="171" t="inlineStr">
        <is>
          <t>CLASIFICACIÓN DE LA MEDICIÓN</t>
        </is>
      </c>
      <c r="D17" s="388" t="n"/>
      <c r="E17" s="424" t="n">
        <v>1</v>
      </c>
      <c r="F17" s="422" t="n"/>
      <c r="G17" s="423" t="n"/>
      <c r="H17" s="171" t="inlineStr">
        <is>
          <t>TIPO DE INDICADOR</t>
        </is>
      </c>
      <c r="I17" s="388" t="n"/>
      <c r="J17" s="284" t="inlineStr">
        <is>
          <t>Eficiencia</t>
        </is>
      </c>
      <c r="K17" s="423" t="n"/>
      <c r="L17" s="171" t="inlineStr">
        <is>
          <t>META</t>
        </is>
      </c>
      <c r="M17" s="388" t="n"/>
      <c r="N17" s="239" t="n">
        <v>0.9</v>
      </c>
      <c r="O17" s="423" t="n"/>
      <c r="P17" s="177" t="n"/>
    </row>
    <row r="18" ht="15.75" customFormat="1" customHeight="1" s="38">
      <c r="B18" s="41" t="n"/>
      <c r="C18" s="171" t="inlineStr">
        <is>
          <t>FORMULA</t>
        </is>
      </c>
      <c r="D18" s="401" t="n"/>
      <c r="E18" s="178" t="inlineStr">
        <is>
          <t>NUMERADOR</t>
        </is>
      </c>
      <c r="F18" s="423" t="n"/>
      <c r="G18" s="187" t="inlineStr">
        <is>
          <t>Número de actividades ejecutadas * 100</t>
        </is>
      </c>
      <c r="H18" s="422" t="n"/>
      <c r="I18" s="422" t="n"/>
      <c r="J18" s="422" t="n"/>
      <c r="K18" s="423" t="n"/>
      <c r="L18" s="171" t="inlineStr">
        <is>
          <t>UNIDAD DE MEDIDA</t>
        </is>
      </c>
      <c r="M18" s="401" t="n"/>
      <c r="N18" s="239" t="inlineStr">
        <is>
          <t>Porcentual</t>
        </is>
      </c>
      <c r="O18" s="426" t="n"/>
      <c r="P18" s="411" t="n"/>
    </row>
    <row r="19" ht="15.75" customFormat="1" customHeight="1" s="38">
      <c r="B19" s="41" t="n"/>
      <c r="C19" s="392" t="n"/>
      <c r="D19" s="415" t="n"/>
      <c r="E19" s="171" t="inlineStr">
        <is>
          <t>DENOMINADOR</t>
        </is>
      </c>
      <c r="F19" s="388" t="n"/>
      <c r="G19" s="187" t="inlineStr">
        <is>
          <t>Total de actividades planeadas</t>
        </is>
      </c>
      <c r="H19" s="422" t="n"/>
      <c r="I19" s="422" t="n"/>
      <c r="J19" s="422" t="n"/>
      <c r="K19" s="423" t="n"/>
      <c r="L19" s="392" t="n"/>
      <c r="M19" s="415" t="n"/>
      <c r="N19" s="427" t="n"/>
      <c r="O19" s="428" t="n"/>
      <c r="P19" s="41" t="n"/>
    </row>
    <row r="20" ht="15.75" customFormat="1" customHeight="1" s="38">
      <c r="B20" s="41" t="n"/>
      <c r="C20" s="171" t="inlineStr">
        <is>
          <t>TENDENCIA</t>
        </is>
      </c>
      <c r="D20" s="401" t="n"/>
      <c r="E20" s="187" t="inlineStr">
        <is>
          <t>Positiva</t>
        </is>
      </c>
      <c r="F20" s="416" t="n"/>
      <c r="G20" s="426" t="n"/>
      <c r="H20" s="168" t="inlineStr">
        <is>
          <t>NIVEL DE SEGREGACIÓN *</t>
        </is>
      </c>
      <c r="I20" s="401" t="n"/>
      <c r="J20" s="187" t="inlineStr">
        <is>
          <t>Por Unidad Regional</t>
        </is>
      </c>
      <c r="K20" s="426" t="n"/>
      <c r="L20" s="171" t="inlineStr">
        <is>
          <t>ESCALA</t>
        </is>
      </c>
      <c r="M20" s="387" t="n"/>
      <c r="N20" s="387" t="n"/>
      <c r="O20" s="388" t="n"/>
      <c r="P20" s="41" t="n"/>
    </row>
    <row r="21" ht="15.75" customFormat="1" customHeight="1" s="38">
      <c r="B21" s="41" t="n"/>
      <c r="C21" s="389" t="n"/>
      <c r="D21" s="402" t="n"/>
      <c r="E21" s="429" t="n"/>
      <c r="F21" s="411" t="n"/>
      <c r="G21" s="430" t="n"/>
      <c r="H21" s="389" t="n"/>
      <c r="I21" s="402" t="n"/>
      <c r="J21" s="429" t="n"/>
      <c r="K21" s="430" t="n"/>
      <c r="L21" s="61" t="inlineStr">
        <is>
          <t>Deficiente</t>
        </is>
      </c>
      <c r="M21" s="61" t="inlineStr">
        <is>
          <t>Aceptable</t>
        </is>
      </c>
      <c r="N21" s="61" t="inlineStr">
        <is>
          <t>Bueno</t>
        </is>
      </c>
      <c r="O21" s="61" t="inlineStr">
        <is>
          <t>Excelente</t>
        </is>
      </c>
      <c r="P21" s="41" t="n"/>
    </row>
    <row r="22" ht="15.75" customFormat="1" customHeight="1" s="38">
      <c r="B22" s="41" t="n"/>
      <c r="C22" s="392" t="n"/>
      <c r="D22" s="415" t="n"/>
      <c r="E22" s="427" t="n"/>
      <c r="F22" s="431" t="n"/>
      <c r="G22" s="428" t="n"/>
      <c r="H22" s="392" t="n"/>
      <c r="I22" s="415" t="n"/>
      <c r="J22" s="427" t="n"/>
      <c r="K22" s="428" t="n"/>
      <c r="L22" s="43" t="inlineStr">
        <is>
          <t>0% - 59,9%</t>
        </is>
      </c>
      <c r="M22" s="44" t="inlineStr">
        <is>
          <t>60% - 70%</t>
        </is>
      </c>
      <c r="N22" s="45" t="inlineStr">
        <is>
          <t>71% - 79,9%</t>
        </is>
      </c>
      <c r="O22" s="46" t="inlineStr">
        <is>
          <t>80% - 100%</t>
        </is>
      </c>
      <c r="P22" s="41" t="n"/>
    </row>
    <row r="23" ht="26.25" customFormat="1" customHeight="1" s="38">
      <c r="B23" s="41" t="n"/>
      <c r="C23" s="171" t="inlineStr">
        <is>
          <t>ORIGEN DE DATOS NUMERADOR</t>
        </is>
      </c>
      <c r="D23" s="388" t="n"/>
      <c r="E23" s="284" t="inlineStr">
        <is>
          <t>Formato Cronograma de mantenimiento</t>
        </is>
      </c>
      <c r="F23" s="422" t="n"/>
      <c r="G23" s="423" t="n"/>
      <c r="H23" s="432" t="inlineStr">
        <is>
          <t>FRECUENCIA DE LA MEDICIÓN</t>
        </is>
      </c>
      <c r="I23" s="401" t="n"/>
      <c r="J23" s="187" t="inlineStr">
        <is>
          <t>TRIMESTRAL</t>
        </is>
      </c>
      <c r="K23" s="426" t="n"/>
      <c r="L23" s="171" t="inlineStr">
        <is>
          <t>FRECUENCIA DE RESULTADO</t>
        </is>
      </c>
      <c r="M23" s="401" t="n"/>
      <c r="N23" s="187" t="inlineStr">
        <is>
          <t>SEMESTRAL</t>
        </is>
      </c>
      <c r="O23" s="426" t="n"/>
      <c r="P23" s="41" t="n"/>
    </row>
    <row r="24" ht="26.25" customFormat="1" customHeight="1" s="38">
      <c r="B24" s="41" t="n"/>
      <c r="C24" s="171" t="inlineStr">
        <is>
          <t>ORIGEN DE DATOS DENOMINADOR</t>
        </is>
      </c>
      <c r="D24" s="388" t="n"/>
      <c r="E24" s="284" t="inlineStr">
        <is>
          <t>Formato Cronograma de mantenimiento</t>
        </is>
      </c>
      <c r="F24" s="422" t="n"/>
      <c r="G24" s="423" t="n"/>
      <c r="H24" s="393" t="n"/>
      <c r="I24" s="415" t="n"/>
      <c r="J24" s="427" t="n"/>
      <c r="K24" s="428" t="n"/>
      <c r="L24" s="392" t="n"/>
      <c r="M24" s="415" t="n"/>
      <c r="N24" s="427" t="n"/>
      <c r="O24" s="428" t="n"/>
      <c r="P24" s="41" t="n"/>
    </row>
    <row r="25" ht="15.75" customFormat="1" customHeight="1" s="38">
      <c r="B25" s="41" t="n"/>
      <c r="C25" s="47" t="n"/>
      <c r="D25" s="47" t="n"/>
      <c r="E25" s="199" t="n"/>
      <c r="F25" s="199" t="n"/>
      <c r="G25" s="47" t="n"/>
      <c r="H25" s="47" t="n"/>
      <c r="I25" s="47" t="n"/>
      <c r="J25" s="199" t="n"/>
      <c r="K25" s="199" t="n"/>
      <c r="L25" s="47" t="n"/>
      <c r="M25" s="47" t="n"/>
      <c r="N25" s="199" t="n"/>
      <c r="O25" s="199" t="n"/>
      <c r="P25" s="41" t="n"/>
    </row>
    <row r="26" ht="15" customFormat="1" customHeight="1" s="38">
      <c r="B26" s="41" t="n"/>
      <c r="C26" s="165" t="inlineStr">
        <is>
          <t>RESULTADOS</t>
        </is>
      </c>
      <c r="D26" s="387" t="n"/>
      <c r="E26" s="387" t="n"/>
      <c r="F26" s="387" t="n"/>
      <c r="G26" s="387" t="n"/>
      <c r="H26" s="387" t="n"/>
      <c r="I26" s="387" t="n"/>
      <c r="J26" s="387" t="n"/>
      <c r="K26" s="387" t="n"/>
      <c r="L26" s="387" t="n"/>
      <c r="M26" s="387" t="n"/>
      <c r="N26" s="387" t="n"/>
      <c r="O26" s="388" t="n"/>
      <c r="P26" s="41" t="n"/>
    </row>
    <row r="27" ht="15" customFormat="1" customHeight="1" s="38">
      <c r="B27" s="41" t="n"/>
      <c r="C27" s="175" t="n"/>
      <c r="D27" s="416" t="n"/>
      <c r="E27" s="416" t="n"/>
      <c r="F27" s="416" t="n"/>
      <c r="G27" s="416" t="n"/>
      <c r="H27" s="416" t="n"/>
      <c r="I27" s="426" t="n"/>
      <c r="J27" s="228" t="inlineStr">
        <is>
          <t>ANÁLISIS DE DATOS</t>
        </is>
      </c>
      <c r="K27" s="384" t="n"/>
      <c r="L27" s="384" t="n"/>
      <c r="M27" s="384" t="n"/>
      <c r="N27" s="384" t="n"/>
      <c r="O27" s="401" t="n"/>
      <c r="P27" s="177" t="n"/>
    </row>
    <row r="28" ht="16.5" customFormat="1" customHeight="1" s="38">
      <c r="B28" s="41" t="n"/>
      <c r="C28" s="429" t="n"/>
      <c r="D28" s="411" t="n"/>
      <c r="E28" s="411" t="n"/>
      <c r="F28" s="411" t="n"/>
      <c r="G28" s="411" t="n"/>
      <c r="H28" s="411" t="n"/>
      <c r="I28" s="430" t="n"/>
      <c r="J28" s="276" t="inlineStr">
        <is>
          <t>El cronograma de mantenimientos preventivos para los equipos de cómputo del área administrativa de las seccionales, extensiones y sede principal se diseña semestralmente; sin embargo, el reporte del indicador es trimestral. Para la medición del SEGUNDO trimestre de la vigencia 2026, se planificaron 397 equipos en las Unidades Regionales de Fusagasugá, Ubaté, Girardot, Chía, Facatativá y Bogotá.
Al cierre del periodo, se lograron ejecutar 344 mantenimientos preventivos, arrojando un porcentaje de eficacia del 87%, lo cual representa una medición EXCELENTE según la escala del indicador.
Para este cumplimiento se tuvo en cuenta como consideración técnica que, durante la presente vigencia, el mantenimiento preventivo se dimensionó únicamente en el componente de software para los recursos informáticos.
Por último, es importante mencionar que este indicador obedece al Procedimiento ASIP18 - Soporte Mantenimiento y Monitoreo a la Infraestructura de Red y Recursos Tecnológicos, perteneciente a la Dirección de Sistemas y Tecnología, el cual aplica para el desarrollo de las actividades de cada uno de los ingenieros que representa a la Dirección en cada seccional, extensión y sede principal:
*Sede Fusagasugá
*Seccional Ubaté
*Seccional Girardot
*Extensión Chía
*Extensión Facatativá
*Oficina Bogotá</t>
        </is>
      </c>
      <c r="O28" s="402" t="n"/>
      <c r="P28" s="411" t="n"/>
    </row>
    <row r="29" ht="15.75" customFormat="1" customHeight="1" s="38">
      <c r="B29" s="41" t="n"/>
      <c r="C29" s="429" t="n"/>
      <c r="D29" s="411" t="n"/>
      <c r="E29" s="411" t="n"/>
      <c r="F29" s="411" t="n"/>
      <c r="G29" s="411" t="n"/>
      <c r="H29" s="411" t="n"/>
      <c r="I29" s="430" t="n"/>
      <c r="O29" s="402" t="n"/>
      <c r="P29" s="41" t="n"/>
    </row>
    <row r="30" ht="15.75" customFormat="1" customHeight="1" s="38">
      <c r="B30" s="41" t="n"/>
      <c r="C30" s="429" t="n"/>
      <c r="D30" s="411" t="n"/>
      <c r="E30" s="411" t="n"/>
      <c r="F30" s="411" t="n"/>
      <c r="G30" s="411" t="n"/>
      <c r="H30" s="411" t="n"/>
      <c r="I30" s="430" t="n"/>
      <c r="O30" s="402" t="n"/>
      <c r="P30" s="41" t="n"/>
    </row>
    <row r="31" ht="15.75" customFormat="1" customHeight="1" s="38">
      <c r="B31" s="41" t="n"/>
      <c r="C31" s="429" t="n"/>
      <c r="D31" s="411" t="n"/>
      <c r="E31" s="411" t="n"/>
      <c r="F31" s="411" t="n"/>
      <c r="G31" s="411" t="n"/>
      <c r="H31" s="411" t="n"/>
      <c r="I31" s="430" t="n"/>
      <c r="O31" s="402" t="n"/>
      <c r="P31" s="41" t="n"/>
    </row>
    <row r="32" ht="15.75" customFormat="1" customHeight="1" s="38">
      <c r="B32" s="41" t="n"/>
      <c r="C32" s="429" t="n"/>
      <c r="D32" s="411" t="n"/>
      <c r="E32" s="411" t="n"/>
      <c r="F32" s="411" t="n"/>
      <c r="G32" s="411" t="n"/>
      <c r="H32" s="411" t="n"/>
      <c r="I32" s="430" t="n"/>
      <c r="O32" s="402" t="n"/>
      <c r="P32" s="41" t="n"/>
    </row>
    <row r="33" ht="16.5" customFormat="1" customHeight="1" s="38">
      <c r="B33" s="41" t="n"/>
      <c r="C33" s="429" t="n"/>
      <c r="D33" s="411" t="n"/>
      <c r="E33" s="411" t="n"/>
      <c r="F33" s="411" t="n"/>
      <c r="G33" s="411" t="n"/>
      <c r="H33" s="411" t="n"/>
      <c r="I33" s="430" t="n"/>
      <c r="J33" s="393" t="n"/>
      <c r="K33" s="393" t="n"/>
      <c r="L33" s="393" t="n"/>
      <c r="M33" s="393" t="n"/>
      <c r="N33" s="393" t="n"/>
      <c r="O33" s="415" t="n"/>
      <c r="P33" s="41" t="n"/>
    </row>
    <row r="34" ht="15.75" customFormat="1" customHeight="1" s="38">
      <c r="B34" s="41" t="n"/>
      <c r="C34" s="429" t="n"/>
      <c r="D34" s="411" t="n"/>
      <c r="E34" s="411" t="n"/>
      <c r="F34" s="411" t="n"/>
      <c r="G34" s="411" t="n"/>
      <c r="H34" s="411" t="n"/>
      <c r="I34" s="430" t="n"/>
      <c r="J34" s="217" t="inlineStr">
        <is>
          <t>ACCIÓN FORMULADA</t>
        </is>
      </c>
      <c r="O34" s="402" t="n"/>
      <c r="P34" s="41" t="n"/>
    </row>
    <row r="35" ht="16.5" customFormat="1" customHeight="1" s="38">
      <c r="B35" s="41" t="n"/>
      <c r="C35" s="429" t="n"/>
      <c r="D35" s="411" t="n"/>
      <c r="E35" s="411" t="n"/>
      <c r="F35" s="411" t="n"/>
      <c r="G35" s="411" t="n"/>
      <c r="H35" s="411" t="n"/>
      <c r="I35" s="430" t="n"/>
      <c r="J35" s="283" t="inlineStr">
        <is>
          <t>Se mantiene el porcentaje de efectividad, de acuerdo con el procedimiento ASIP18-Soporte, Mantenimiento y Monitoreo a la Infraestructura de Red y Recursos Tecnológicos, dada la planificación de los mantenimientos del Area de Servicios Tecnológicos en las Unidades Regionales de Fusagasugá, Giradot, Chía, Ubaté, Facativa y Bogotá se cumple con las metas establecidas para este primer trimestre frente a la ejecución de los mantenimientos preventivos de software.</t>
        </is>
      </c>
      <c r="O35" s="402" t="n"/>
      <c r="P35" s="41" t="n"/>
    </row>
    <row r="36" ht="15.75" customFormat="1" customHeight="1" s="38">
      <c r="B36" s="41" t="n"/>
      <c r="C36" s="429" t="n"/>
      <c r="D36" s="411" t="n"/>
      <c r="E36" s="411" t="n"/>
      <c r="F36" s="411" t="n"/>
      <c r="G36" s="411" t="n"/>
      <c r="H36" s="411" t="n"/>
      <c r="I36" s="430" t="n"/>
      <c r="O36" s="402" t="n"/>
      <c r="P36" s="41" t="n"/>
    </row>
    <row r="37" ht="15.75" customFormat="1" customHeight="1" s="38">
      <c r="B37" s="41" t="n"/>
      <c r="C37" s="429" t="n"/>
      <c r="D37" s="411" t="n"/>
      <c r="E37" s="411" t="n"/>
      <c r="F37" s="411" t="n"/>
      <c r="G37" s="411" t="n"/>
      <c r="H37" s="411" t="n"/>
      <c r="I37" s="430" t="n"/>
      <c r="O37" s="402" t="n"/>
      <c r="P37" s="41" t="n"/>
    </row>
    <row r="38" ht="15.75" customFormat="1" customHeight="1" s="38">
      <c r="B38" s="41" t="n"/>
      <c r="C38" s="429" t="n"/>
      <c r="D38" s="411" t="n"/>
      <c r="E38" s="411" t="n"/>
      <c r="F38" s="411" t="n"/>
      <c r="G38" s="411" t="n"/>
      <c r="H38" s="411" t="n"/>
      <c r="I38" s="430" t="n"/>
      <c r="O38" s="402" t="n"/>
      <c r="P38" s="41" t="n"/>
    </row>
    <row r="39" ht="15.75" customFormat="1" customHeight="1" s="38">
      <c r="B39" s="41" t="n"/>
      <c r="C39" s="429" t="n"/>
      <c r="D39" s="411" t="n"/>
      <c r="E39" s="411" t="n"/>
      <c r="F39" s="411" t="n"/>
      <c r="G39" s="411" t="n"/>
      <c r="H39" s="411" t="n"/>
      <c r="I39" s="430" t="n"/>
      <c r="O39" s="402" t="n"/>
      <c r="P39" s="41" t="n"/>
    </row>
    <row r="40" ht="16.5" customFormat="1" customHeight="1" s="38">
      <c r="B40" s="41" t="n"/>
      <c r="C40" s="429" t="n"/>
      <c r="D40" s="411" t="n"/>
      <c r="E40" s="411" t="n"/>
      <c r="F40" s="411" t="n"/>
      <c r="G40" s="411" t="n"/>
      <c r="H40" s="411" t="n"/>
      <c r="I40" s="430" t="n"/>
      <c r="O40" s="402" t="n"/>
      <c r="P40" s="41" t="n"/>
    </row>
    <row r="41" ht="15.75" customFormat="1" customHeight="1" s="38">
      <c r="B41" s="41" t="n"/>
      <c r="C41" s="429" t="n"/>
      <c r="D41" s="411" t="n"/>
      <c r="E41" s="411" t="n"/>
      <c r="F41" s="411" t="n"/>
      <c r="G41" s="411" t="n"/>
      <c r="H41" s="411" t="n"/>
      <c r="I41" s="430" t="n"/>
      <c r="J41" s="217" t="inlineStr">
        <is>
          <t xml:space="preserve">RESPONSABLE </t>
        </is>
      </c>
      <c r="O41" s="402" t="n"/>
      <c r="P41" s="41" t="n"/>
    </row>
    <row r="42" ht="15.75" customFormat="1" customHeight="1" s="38">
      <c r="B42" s="41" t="n"/>
      <c r="C42" s="429" t="n"/>
      <c r="D42" s="411" t="n"/>
      <c r="E42" s="411" t="n"/>
      <c r="F42" s="411" t="n"/>
      <c r="G42" s="411" t="n"/>
      <c r="H42" s="411" t="n"/>
      <c r="I42" s="430" t="n"/>
      <c r="J42" s="230">
        <f>+E14</f>
        <v/>
      </c>
      <c r="K42" s="411" t="n"/>
      <c r="L42" s="411" t="n"/>
      <c r="M42" s="411" t="n"/>
      <c r="N42" s="411" t="n"/>
      <c r="O42" s="430" t="n"/>
      <c r="P42" s="41" t="n"/>
    </row>
    <row r="43" ht="16.5" customFormat="1" customHeight="1" s="38">
      <c r="B43" s="41" t="n"/>
      <c r="C43" s="427" t="n"/>
      <c r="D43" s="431" t="n"/>
      <c r="E43" s="431" t="n"/>
      <c r="F43" s="431" t="n"/>
      <c r="G43" s="431" t="n"/>
      <c r="H43" s="431" t="n"/>
      <c r="I43" s="428" t="n"/>
      <c r="J43" s="232" t="n"/>
      <c r="K43" s="431" t="n"/>
      <c r="L43" s="431" t="n"/>
      <c r="M43" s="431" t="n"/>
      <c r="N43" s="431" t="n"/>
      <c r="O43" s="428" t="n"/>
      <c r="P43" s="41" t="n"/>
    </row>
    <row r="44" ht="16.5" customFormat="1" customHeight="1" s="38">
      <c r="B44" s="41" t="n"/>
      <c r="C44" s="48" t="n"/>
      <c r="D44" s="48" t="n"/>
      <c r="E44" s="48" t="n"/>
      <c r="F44" s="48" t="n"/>
      <c r="G44" s="48" t="n"/>
      <c r="H44" s="48" t="n"/>
      <c r="I44" s="48" t="n"/>
      <c r="J44" s="48" t="n"/>
      <c r="K44" s="48" t="n"/>
      <c r="L44" s="48" t="n"/>
      <c r="M44" s="48" t="n"/>
      <c r="N44" s="48" t="n"/>
      <c r="O44" s="48" t="n"/>
      <c r="P44" s="41" t="n"/>
    </row>
    <row r="45" ht="15" customFormat="1" customHeight="1" s="50">
      <c r="B45" s="49" t="n"/>
      <c r="C45" s="433" t="inlineStr">
        <is>
          <t>PERIODO DE EVALUACIÓN</t>
        </is>
      </c>
      <c r="D45" s="393" t="n"/>
      <c r="E45" s="393" t="n"/>
      <c r="F45" s="393" t="n"/>
      <c r="G45" s="393" t="n"/>
      <c r="H45" s="393" t="n"/>
      <c r="I45" s="393" t="n"/>
      <c r="J45" s="393" t="n"/>
      <c r="K45" s="393" t="n"/>
      <c r="L45" s="393" t="n"/>
      <c r="M45" s="393" t="n"/>
      <c r="N45" s="393" t="n"/>
      <c r="O45" s="415" t="n"/>
      <c r="P45" s="49" t="n"/>
    </row>
    <row r="46" customFormat="1" s="50">
      <c r="B46" s="49" t="n"/>
      <c r="C46" s="171" t="inlineStr">
        <is>
          <t>MES</t>
        </is>
      </c>
      <c r="D46" s="61">
        <f>IF(J23="MENSUAL","ENERO",IF(J23="TRIMESTRAL","MARZO",IF(J23="SEMESTRAL","JUNIO",IF(J23="ANUAL",YEAR(TODAY()),""))))</f>
        <v/>
      </c>
      <c r="E46" s="61">
        <f>IF(J23="MENSUAL","FEBRERO",IF(J23="TRIMESTRAL","JUNIO",IF(J23="SEMESTRAL","DICIEMBRE","")))</f>
        <v/>
      </c>
      <c r="F46" s="61">
        <f>IF(J23="MENSUAL","MARZO",IF(J23="TRIMESTRAL","SEPTIEMBRE",""))</f>
        <v/>
      </c>
      <c r="G46" s="61">
        <f>IF(J23="MENSUAL","ABRIL",IF(J23="TRIMESTRAL","DICIEMBRE",""))</f>
        <v/>
      </c>
      <c r="H46" s="61">
        <f>IF(J23="MENSUAL","MAYO","")</f>
        <v/>
      </c>
      <c r="I46" s="61">
        <f>IF(J23="MENSUAL","JUNIO","")</f>
        <v/>
      </c>
      <c r="J46" s="61">
        <f>IF(J23="MENSUAL","JULIO","")</f>
        <v/>
      </c>
      <c r="K46" s="61">
        <f>IF(J23="MENSUAL","AGOSTO","")</f>
        <v/>
      </c>
      <c r="L46" s="61">
        <f>IF(J23="MENSUAL","SEPTIEMBRE","")</f>
        <v/>
      </c>
      <c r="M46" s="61">
        <f>IF(J23="MENSUAL","OCTUBRE","")</f>
        <v/>
      </c>
      <c r="N46" s="61">
        <f>IF(J23="MENSUAL","NOVIEMBRE","")</f>
        <v/>
      </c>
      <c r="O46" s="61">
        <f>IF(J23="MENSUAL","DICIEMBRE","")</f>
        <v/>
      </c>
      <c r="P46" s="49" t="n"/>
    </row>
    <row r="47" ht="30" customFormat="1" customHeight="1" s="50">
      <c r="B47" s="49" t="n"/>
      <c r="C47" s="168">
        <f>G18</f>
        <v/>
      </c>
      <c r="D47" s="61" t="n">
        <v>388</v>
      </c>
      <c r="E47" s="187" t="n">
        <v>344</v>
      </c>
      <c r="F47" s="187" t="n"/>
      <c r="G47" s="187" t="n"/>
      <c r="H47" s="187" t="n"/>
      <c r="I47" s="187" t="n"/>
      <c r="J47" s="187" t="n"/>
      <c r="K47" s="187" t="n"/>
      <c r="L47" s="187" t="n"/>
      <c r="M47" s="187" t="n"/>
      <c r="N47" s="187" t="n"/>
      <c r="O47" s="187" t="n"/>
      <c r="P47" s="49" t="n"/>
    </row>
    <row r="48" ht="30" customFormat="1" customHeight="1" s="50">
      <c r="B48" s="49" t="n"/>
      <c r="C48" s="168">
        <f>G19</f>
        <v/>
      </c>
      <c r="D48" s="61" t="n">
        <v>394</v>
      </c>
      <c r="E48" s="187" t="n">
        <v>397</v>
      </c>
      <c r="F48" s="187" t="n"/>
      <c r="G48" s="187" t="n"/>
      <c r="H48" s="187" t="n"/>
      <c r="I48" s="187" t="n"/>
      <c r="J48" s="187" t="n"/>
      <c r="K48" s="187" t="n"/>
      <c r="L48" s="187" t="n"/>
      <c r="M48" s="187" t="n"/>
      <c r="N48" s="187" t="n"/>
      <c r="O48" s="187" t="n"/>
      <c r="P48" s="51" t="n"/>
    </row>
    <row r="49" customFormat="1" s="50">
      <c r="B49" s="49" t="n"/>
      <c r="C49" s="64" t="inlineStr">
        <is>
          <t xml:space="preserve">VALOR </t>
        </is>
      </c>
      <c r="D49" s="66">
        <f>IFERROR(IF($E$17=1,D47/D48,IF($E$17=2,D47,"")),"")</f>
        <v/>
      </c>
      <c r="E49" s="66">
        <f>IFERROR(IF($E$17=1,E47/E48,IF($E$17=2,E47,"")),"")</f>
        <v/>
      </c>
      <c r="F49" s="66">
        <f>IFERROR(IF($E$17=1,F47/F48,IF($E$17=2,F47,"")),"")</f>
        <v/>
      </c>
      <c r="G49" s="66">
        <f>IFERROR(IF($E$17=1,G47/G48,IF($E$17=2,G47,"")),"")</f>
        <v/>
      </c>
      <c r="H49" s="66">
        <f>IFERROR(IF($E$17=1,H47/H48,IF($E$17=2,H47,"")),"")</f>
        <v/>
      </c>
      <c r="I49" s="66">
        <f>IFERROR(IF($E$17=1,I47/I48,IF($E$17=2,I47,"")),"")</f>
        <v/>
      </c>
      <c r="J49" s="66">
        <f>IFERROR(IF($E$17=1,J47/J48,IF($E$17=2,J47,"")),"")</f>
        <v/>
      </c>
      <c r="K49" s="66">
        <f>IFERROR(IF($E$17=1,K47/K48,IF($E$17=2,K47,"")),"")</f>
        <v/>
      </c>
      <c r="L49" s="66">
        <f>IFERROR(IF($E$17=1,L47/L48,IF($E$17=2,L47,"")),"")</f>
        <v/>
      </c>
      <c r="M49" s="66">
        <f>IFERROR(IF($E$17=1,M47/M48,IF($E$17=2,M47,"")),"")</f>
        <v/>
      </c>
      <c r="N49" s="66">
        <f>IFERROR(IF($E$17=1,N47/N48,IF($E$17=2,N47,"")),"")</f>
        <v/>
      </c>
      <c r="O49" s="66">
        <f>IFERROR(IF($E$17=1,O47/O48,IF($E$17=2,O47,"")),"")</f>
        <v/>
      </c>
      <c r="P49" s="49" t="n"/>
    </row>
    <row r="50" customFormat="1" s="50">
      <c r="B50" s="49" t="n"/>
      <c r="C50" s="65" t="inlineStr">
        <is>
          <t>META PONDERADA</t>
        </is>
      </c>
      <c r="D50" s="6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6">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6">
        <f>IF(AND(N23="ANUAL",J23="MENSUAL"),N17/12+E50,IF(AND(N23="ANUAL",J23="TRIMESTRAL"),N17/4+E50,IF(AND(N23="SEMESTRAL",J23="MENSUAL"),N17/6+E50,IF(AND(N23="SEMESTRAL",J23="TRIMESTRAL"),N17/2,IF(AND(N23="TRIMESTRAL",J23="MENSUAL"),N17/3+E50,IF(AND(N23="TRIMESTRAL",J23="TRIMESTRAL"),N17,IF(AND(N23="MENSUAL",J23="MENSUAL"),N17,"")))))))</f>
        <v/>
      </c>
      <c r="G50" s="66">
        <f>IF(AND(N23="ANUAL",J23="MENSUAL"),N17/12+F50,IF(AND(N23="ANUAL",J23="TRIMESTRAL"),N17/4+F50,IF(AND(N23="SEMESTRAL",J23="MENSUAL"),N17/6+F50,IF(AND(N23="SEMESTRAL",J23="TRIMESTRAL"),N17/2+F50,IF(AND(N23="TRIMESTRAL",J23="MENSUAL"),N17/3,IF(AND(N23="TRIMESTRAL",J23="TRIMESTRAL"),N17,IF(AND(N23="MENSUAL",J23="MENSUAL"),N17,"")))))))</f>
        <v/>
      </c>
      <c r="H50" s="66">
        <f>IF(AND($N$23="ANUAL",$J$23="MENSUAL"),$N$17/12+G50,IF(AND(N23="SEMESTRAL",J23="MENSUAL"),N17/6+G50,IF(AND(N23="TRIMESTRAL",J23="MENSUAL"),N17/3+G50,IF(AND(N23="MENSUAL",J23="MENSUAL"),N17,""))))</f>
        <v/>
      </c>
      <c r="I50" s="66">
        <f>IF(AND($N$23="ANUAL",$J$23="MENSUAL"),$N$17/12+H50,IF(AND(N23="SEMESTRAL",J23="MENSUAL"),N17/6+H50,IF(AND(N23="TRIMESTRAL",J23="MENSUAL"),N17/3+H50,IF(AND(N23="MENSUAL",J23="MENSUAL"),N17,""))))</f>
        <v/>
      </c>
      <c r="J50" s="66">
        <f>IF(AND($N$23="ANUAL",$J$23="MENSUAL"),$N$17/12+I50,IF(AND(N23="SEMESTRAL",J23="MENSUAL"),N17/6,IF(AND(N23="TRIMESTRAL",J23="MENSUAL"),N17/3,IF(AND(N23="MENSUAL",J23="MENSUAL"),N17,""))))</f>
        <v/>
      </c>
      <c r="K50" s="66">
        <f>IF(AND($N$23="ANUAL",$J$23="MENSUAL"),$N$17/12+J50,IF(AND(N23="SEMESTRAL",J23="MENSUAL"),N17/6+J50,IF(AND(N23="TRIMESTRAL",J23="MENSUAL"),N17/3+J50,IF(AND(N23="MENSUAL",J23="MENSUAL"),N17,""))))</f>
        <v/>
      </c>
      <c r="L50" s="66">
        <f>IF(AND($N$23="ANUAL",$J$23="MENSUAL"),$N$17/12+K50,IF(AND(N23="SEMESTRAL",J23="MENSUAL"),N17/6+K50,IF(AND(N23="TRIMESTRAL",J23="MENSUAL"),N17/3+K50,IF(AND(N23="MENSUAL",J23="MENSUAL"),N17,""))))</f>
        <v/>
      </c>
      <c r="M50" s="66">
        <f>IF(AND($N$23="ANUAL",$J$23="MENSUAL"),$N$17/12+L50,IF(AND(N23="SEMESTRAL",J23="MENSUAL"),N17/6+L50,IF(AND(N23="TRIMESTRAL",J23="MENSUAL"),N17/3,IF(AND(N23="MENSUAL",J23="MENSUAL"),N17,""))))</f>
        <v/>
      </c>
      <c r="N50" s="66">
        <f>IF(AND($N$23="ANUAL",$J$23="MENSUAL"),$N$17/12+M50,IF(AND(N23="SEMESTRAL",J23="MENSUAL"),N17/6+M50,IF(AND(N23="TRIMESTRAL",J23="MENSUAL"),N17/3+M50,IF(AND(N23="MENSUAL",J23="MENSUAL"),N17,""))))</f>
        <v/>
      </c>
      <c r="O50" s="66">
        <f>IF(AND($N$23="ANUAL",$J$23="MENSUAL"),$N$17/12+N50,IF(AND(N23="SEMESTRAL",J23="MENSUAL"),N17/6+N50,IF(AND(N23="TRIMESTRAL",J23="MENSUAL"),N17/3+N50,IF(AND(N23="MENSUAL",J23="MENSUAL"),N17,""))))</f>
        <v/>
      </c>
      <c r="P50" s="49" t="n"/>
    </row>
    <row r="51" customFormat="1" s="50">
      <c r="B51" s="49" t="n"/>
      <c r="C51" s="48" t="n"/>
      <c r="D51" s="48" t="n"/>
      <c r="E51" s="48" t="n"/>
      <c r="F51" s="48" t="n"/>
      <c r="G51" s="48" t="n"/>
      <c r="H51" s="48" t="n"/>
      <c r="I51" s="48" t="n"/>
      <c r="J51" s="48" t="n"/>
      <c r="K51" s="48" t="n"/>
      <c r="L51" s="48" t="n"/>
      <c r="M51" s="48" t="n"/>
      <c r="N51" s="48" t="n"/>
      <c r="O51" s="48" t="n"/>
      <c r="P51" s="49" t="n"/>
    </row>
    <row r="52" customFormat="1" s="53">
      <c r="A52" s="52" t="n"/>
      <c r="B52" s="20" t="n"/>
      <c r="C52" s="236" t="inlineStr">
        <is>
          <t>NIVEL DE SEGREGACIÓN *</t>
        </is>
      </c>
      <c r="D52" s="384" t="n"/>
      <c r="E52" s="384" t="n"/>
      <c r="F52" s="384" t="n"/>
      <c r="G52" s="384" t="n"/>
      <c r="H52" s="384" t="n"/>
      <c r="I52" s="384" t="n"/>
      <c r="J52" s="384" t="n"/>
      <c r="K52" s="384" t="n"/>
      <c r="L52" s="384" t="n"/>
      <c r="M52" s="384" t="n"/>
      <c r="N52" s="384" t="n"/>
      <c r="O52" s="401" t="n"/>
      <c r="P52" s="20" t="n"/>
      <c r="Q52" s="52" t="n"/>
      <c r="R52" s="52" t="n"/>
      <c r="S52" s="52" t="n"/>
      <c r="T52" s="52" t="n"/>
      <c r="U52" s="52" t="n"/>
      <c r="V52" s="52" t="n"/>
      <c r="W52" s="52" t="n"/>
      <c r="X52" s="52" t="n"/>
      <c r="Y52" s="52" t="n"/>
      <c r="Z52" s="52" t="n"/>
      <c r="AA52" s="52" t="n"/>
      <c r="AB52" s="52" t="n"/>
    </row>
    <row r="53" customFormat="1" s="53">
      <c r="A53" s="52" t="n"/>
      <c r="B53" s="20" t="n"/>
      <c r="C53" s="237" t="inlineStr">
        <is>
          <t>UNIDAD SEGREGADA (Ej. Facultad, Programa Académico, Área)</t>
        </is>
      </c>
      <c r="D53" s="434" t="n"/>
      <c r="E53" s="434" t="n"/>
      <c r="F53" s="435" t="n"/>
      <c r="G53" s="238" t="inlineStr">
        <is>
          <t>RESULTADO</t>
        </is>
      </c>
      <c r="H53" s="434" t="n"/>
      <c r="I53" s="434" t="n"/>
      <c r="J53" s="435" t="n"/>
      <c r="K53" s="238" t="inlineStr">
        <is>
          <t>ANALISIS DE DATOS SEGREGADO</t>
        </is>
      </c>
      <c r="L53" s="434" t="n"/>
      <c r="M53" s="434" t="n"/>
      <c r="N53" s="434" t="n"/>
      <c r="O53" s="435" t="n"/>
      <c r="P53" s="20" t="n"/>
      <c r="Q53" s="52" t="n"/>
      <c r="R53" s="52" t="n"/>
      <c r="S53" s="52" t="n"/>
      <c r="T53" s="52" t="n"/>
      <c r="U53" s="52" t="n"/>
      <c r="V53" s="52" t="n"/>
      <c r="W53" s="52" t="n"/>
      <c r="X53" s="52" t="n"/>
      <c r="Y53" s="52" t="n"/>
      <c r="Z53" s="52" t="n"/>
      <c r="AA53" s="52" t="n"/>
      <c r="AB53" s="52" t="n"/>
    </row>
    <row r="54" ht="56.25" customFormat="1" customHeight="1" s="53">
      <c r="A54" s="52" t="n"/>
      <c r="B54" s="20" t="n"/>
      <c r="C54" s="273" t="inlineStr">
        <is>
          <t>Sede Fusagasugá</t>
        </is>
      </c>
      <c r="D54" s="436" t="n"/>
      <c r="E54" s="436" t="n"/>
      <c r="F54" s="437" t="n"/>
      <c r="G54" s="264" t="n">
        <v>0.85</v>
      </c>
      <c r="H54" s="434" t="n"/>
      <c r="I54" s="434" t="n"/>
      <c r="J54" s="435" t="n"/>
      <c r="K54" s="439" t="inlineStr">
        <is>
          <t>En relación con la Sede Fusagasugá, los resultados obtenidos al cierre del segundo trimestre se consideran excelentes, alcanzando un 85% de efectividad con un total de 254 mantenimientos ejecutados de los 298 programados.
Sobre los cuatro equipos de cómputo pendientes, se aclara que fueron tomados en cuenta e incluidos en el cronograma del segundo semestre del año en curso.</t>
        </is>
      </c>
      <c r="L54" s="434" t="n"/>
      <c r="M54" s="434" t="n"/>
      <c r="N54" s="434" t="n"/>
      <c r="O54" s="435" t="n"/>
      <c r="P54" s="20" t="n"/>
      <c r="Q54" s="52" t="n"/>
      <c r="R54" s="52" t="n"/>
      <c r="S54" s="52" t="n"/>
      <c r="T54" s="52" t="n"/>
      <c r="U54" s="52" t="n"/>
      <c r="V54" s="52" t="n"/>
      <c r="W54" s="52" t="n"/>
      <c r="X54" s="52" t="n"/>
      <c r="Y54" s="52" t="n"/>
      <c r="Z54" s="52" t="n"/>
      <c r="AA54" s="52" t="n"/>
      <c r="AB54" s="52" t="n"/>
    </row>
    <row r="55" ht="56.25" customFormat="1" customHeight="1" s="53">
      <c r="A55" s="52" t="n"/>
      <c r="B55" s="20" t="n"/>
      <c r="C55" s="225" t="inlineStr">
        <is>
          <t>Seccional Girardot</t>
        </is>
      </c>
      <c r="D55" s="436" t="n"/>
      <c r="E55" s="436" t="n"/>
      <c r="F55" s="437" t="n"/>
      <c r="G55" s="264" t="n">
        <v>0.9399999999999999</v>
      </c>
      <c r="H55" s="434" t="n"/>
      <c r="I55" s="434" t="n"/>
      <c r="J55" s="435" t="n"/>
      <c r="K55" s="440" t="inlineStr">
        <is>
          <t xml:space="preserve">En relación con la Seccional Girardot, los resultados obtenidos al cierre del segundo trimestre se consideran excelentes, logrando un 94% de efectividad al ejecutar 16 mantenimientos de 17 programados.			</t>
        </is>
      </c>
      <c r="L55" s="434" t="n"/>
      <c r="M55" s="434" t="n"/>
      <c r="N55" s="434" t="n"/>
      <c r="O55" s="435" t="n"/>
      <c r="P55" s="20" t="n"/>
      <c r="Q55" s="52" t="n"/>
      <c r="R55" s="52" t="n"/>
      <c r="S55" s="52" t="n"/>
      <c r="T55" s="52" t="n"/>
      <c r="U55" s="52" t="n"/>
      <c r="V55" s="52" t="n"/>
      <c r="W55" s="52" t="n"/>
      <c r="X55" s="52" t="n"/>
      <c r="Y55" s="52" t="n"/>
      <c r="Z55" s="52" t="n"/>
      <c r="AA55" s="52" t="n"/>
      <c r="AB55" s="52" t="n"/>
    </row>
    <row r="56" ht="56.25" customFormat="1" customHeight="1" s="53">
      <c r="A56" s="52" t="n"/>
      <c r="B56" s="20" t="n"/>
      <c r="C56" s="225" t="inlineStr">
        <is>
          <t>Seccional Ubaté</t>
        </is>
      </c>
      <c r="D56" s="436" t="n"/>
      <c r="E56" s="436" t="n"/>
      <c r="F56" s="437" t="n"/>
      <c r="G56" s="264" t="n">
        <v>0.73</v>
      </c>
      <c r="H56" s="434" t="n"/>
      <c r="I56" s="434" t="n"/>
      <c r="J56" s="435" t="n"/>
      <c r="K56" s="441" t="inlineStr">
        <is>
          <t>En relación con la Seccional Ubaté, los resultados obtenidos al cierre del segundo trimestre se consideran buenos con un 73% de efectividad, representados en 24 mantenimientos ejecutados de los 33 programados.</t>
        </is>
      </c>
      <c r="L56" s="434" t="n"/>
      <c r="M56" s="434" t="n"/>
      <c r="N56" s="434" t="n"/>
      <c r="O56" s="435" t="n"/>
      <c r="P56" s="20" t="n"/>
      <c r="Q56" s="52" t="n"/>
      <c r="R56" s="52" t="n"/>
      <c r="S56" s="52" t="n"/>
      <c r="T56" s="52" t="n"/>
      <c r="U56" s="52" t="n"/>
      <c r="V56" s="52" t="n"/>
      <c r="W56" s="52" t="n"/>
      <c r="X56" s="52" t="n"/>
      <c r="Y56" s="52" t="n"/>
      <c r="Z56" s="52" t="n"/>
      <c r="AA56" s="52" t="n"/>
      <c r="AB56" s="52" t="n"/>
    </row>
    <row r="57" ht="56.25" customFormat="1" customHeight="1" s="53">
      <c r="A57" s="52" t="n"/>
      <c r="B57" s="20" t="n"/>
      <c r="C57" s="248" t="inlineStr">
        <is>
          <t>Extensión Soacha</t>
        </is>
      </c>
      <c r="D57" s="436" t="n"/>
      <c r="E57" s="436" t="n"/>
      <c r="F57" s="437" t="n"/>
      <c r="G57" s="264" t="n">
        <v>0</v>
      </c>
      <c r="H57" s="434" t="n"/>
      <c r="I57" s="434" t="n"/>
      <c r="J57" s="435" t="n"/>
      <c r="K57" s="439" t="inlineStr">
        <is>
          <t>En relación con la Extensión Soacha, se reporta un 0% de ejecución para el cierre del segundo trimestre. Esta situación se debe a la ausencia de un Ingeniero de Soporte en la sede, derivado de un proceso de convocatoria que fue declarado desierto. Al igual que en las demás unidades regionales, las actividades de mantenimiento preventivo de software se encuentran supeditadas a la vinculación del nuevo talento humano, momento en el cual se priorizará la atención de estos recursos tecnológicos.</t>
        </is>
      </c>
      <c r="L57" s="434" t="n"/>
      <c r="M57" s="434" t="n"/>
      <c r="N57" s="434" t="n"/>
      <c r="O57" s="435" t="n"/>
      <c r="P57" s="20" t="n"/>
      <c r="Q57" s="52" t="n"/>
      <c r="R57" s="52" t="n"/>
      <c r="S57" s="52" t="n"/>
      <c r="T57" s="52" t="n"/>
      <c r="U57" s="52" t="n"/>
      <c r="V57" s="52" t="n"/>
      <c r="W57" s="52" t="n"/>
      <c r="X57" s="52" t="n"/>
      <c r="Y57" s="52" t="n"/>
      <c r="Z57" s="52" t="n"/>
      <c r="AA57" s="52" t="n"/>
      <c r="AB57" s="52" t="n"/>
    </row>
    <row r="58" ht="56.25" customFormat="1" customHeight="1" s="53">
      <c r="A58" s="52" t="n"/>
      <c r="B58" s="20" t="n"/>
      <c r="C58" s="225" t="inlineStr">
        <is>
          <t>Extensión Facatativá</t>
        </is>
      </c>
      <c r="D58" s="436" t="n"/>
      <c r="E58" s="436" t="n"/>
      <c r="F58" s="437" t="n"/>
      <c r="G58" s="264" t="n">
        <v>1</v>
      </c>
      <c r="H58" s="434" t="n"/>
      <c r="I58" s="434" t="n"/>
      <c r="J58" s="435" t="n"/>
      <c r="K58" s="439" t="inlineStr">
        <is>
          <t xml:space="preserve">En relación con la Extensión Soacha, los resultados obtenidos al cierre del segundo trimestre se consideran ecelentes con un  100% de ejecución. Fueron proyectados 42 mantenimientos se realizo la totalidad y se hizo un mantenimiento extra para un total de 43 </t>
        </is>
      </c>
      <c r="L58" s="434" t="n"/>
      <c r="M58" s="434" t="n"/>
      <c r="N58" s="434" t="n"/>
      <c r="O58" s="435" t="n"/>
      <c r="P58" s="20" t="n"/>
      <c r="Q58" s="52" t="n"/>
      <c r="R58" s="52" t="n"/>
      <c r="S58" s="52" t="n"/>
      <c r="T58" s="52" t="n"/>
      <c r="U58" s="52" t="n"/>
      <c r="V58" s="52" t="n"/>
      <c r="W58" s="52" t="n"/>
      <c r="X58" s="52" t="n"/>
      <c r="Y58" s="52" t="n"/>
      <c r="Z58" s="52" t="n"/>
      <c r="AA58" s="52" t="n"/>
      <c r="AB58" s="52" t="n"/>
    </row>
    <row r="59" ht="56.25" customFormat="1" customHeight="1" s="53">
      <c r="A59" s="52" t="n"/>
      <c r="B59" s="20" t="n"/>
      <c r="C59" s="273" t="inlineStr">
        <is>
          <t>Extensión Chía</t>
        </is>
      </c>
      <c r="D59" s="436" t="n"/>
      <c r="E59" s="436" t="n"/>
      <c r="F59" s="437" t="n"/>
      <c r="G59" s="442" t="n">
        <v>0.91</v>
      </c>
      <c r="H59" s="434" t="n"/>
      <c r="I59" s="434" t="n"/>
      <c r="J59" s="435" t="n"/>
      <c r="K59" s="439" t="inlineStr">
        <is>
          <t xml:space="preserve">En relación con la Extensión Chía, los resultados obtenidos al cierre del segundo trimestre se consideran excelentes con un 91% de efectividad, al ejecutar 21 de los 23 mantenimientos programados.Es importante mencionar que en el cronograma de mantenimieto en la oficina de Posgrados se proyectaron 32 equipos, puesto que se tenia contemplado la adquisicion de 20 equipos para esta oficina, sin embargo el proveedor incumplio con la entrega lo cual no son tenidos en cuneta para la medicion </t>
        </is>
      </c>
      <c r="L59" s="434" t="n"/>
      <c r="M59" s="434" t="n"/>
      <c r="N59" s="434" t="n"/>
      <c r="O59" s="435" t="n"/>
      <c r="P59" s="20" t="n"/>
      <c r="Q59" s="52" t="n"/>
      <c r="R59" s="52" t="n"/>
      <c r="S59" s="52" t="n"/>
      <c r="T59" s="52" t="n"/>
      <c r="U59" s="52" t="n"/>
      <c r="V59" s="52" t="n"/>
      <c r="W59" s="52" t="n"/>
      <c r="X59" s="52" t="n"/>
      <c r="Y59" s="52" t="n"/>
      <c r="Z59" s="52" t="n"/>
      <c r="AA59" s="52" t="n"/>
      <c r="AB59" s="52" t="n"/>
    </row>
    <row r="60" ht="56.25" customFormat="1" customHeight="1" s="53">
      <c r="A60" s="52" t="n"/>
      <c r="B60" s="20" t="n"/>
      <c r="C60" s="225" t="inlineStr">
        <is>
          <t>Oficinas Bogotá</t>
        </is>
      </c>
      <c r="D60" s="436" t="n"/>
      <c r="E60" s="436" t="n"/>
      <c r="F60" s="437" t="n"/>
      <c r="G60" s="264" t="n">
        <v>1</v>
      </c>
      <c r="H60" s="434" t="n"/>
      <c r="I60" s="434" t="n"/>
      <c r="J60" s="435" t="n"/>
      <c r="K60" s="439" t="inlineStr">
        <is>
          <t xml:space="preserve">En relación con la Oficina Bogotá, los resultados obtenidos al cierre del segundo trimestre se consideran excelentes, logrando un 100% de efectividad al ejecutar la totalidad de los mantenimientos programados.				</t>
        </is>
      </c>
      <c r="L60" s="434" t="n"/>
      <c r="M60" s="434" t="n"/>
      <c r="N60" s="434" t="n"/>
      <c r="O60" s="435" t="n"/>
      <c r="P60" s="20" t="n"/>
      <c r="Q60" s="52" t="n"/>
      <c r="R60" s="52" t="n"/>
      <c r="S60" s="52" t="n"/>
      <c r="T60" s="52" t="n"/>
      <c r="U60" s="52" t="n"/>
      <c r="V60" s="52" t="n"/>
      <c r="W60" s="52" t="n"/>
      <c r="X60" s="52" t="n"/>
      <c r="Y60" s="52" t="n"/>
      <c r="Z60" s="52" t="n"/>
      <c r="AA60" s="52" t="n"/>
      <c r="AB60" s="52" t="n"/>
    </row>
    <row r="61" ht="56.25" customFormat="1" customHeight="1" s="53">
      <c r="A61" s="52" t="n"/>
      <c r="B61" s="20" t="n"/>
      <c r="C61" s="248" t="inlineStr">
        <is>
          <t>Extensión Zipaquirá</t>
        </is>
      </c>
      <c r="D61" s="436" t="n"/>
      <c r="E61" s="436" t="n"/>
      <c r="F61" s="437" t="n"/>
      <c r="G61" s="264" t="n">
        <v>0</v>
      </c>
      <c r="H61" s="434" t="n"/>
      <c r="I61" s="434" t="n"/>
      <c r="J61" s="435" t="n"/>
      <c r="K61" s="439" t="inlineStr">
        <is>
          <t>En relación con la Extensión Zipaquirá, se reporta un 0% de ejecución para el cierre del segundo trimestre. Lo anterior obedece a que actualmente la sede no cuenta con un Ingeniero de Soporte asignado; es importante mencionar que se adelantó una convocatoria pública para suplir esta vacante, la cual fue declarada desierta al no cumplir los aspirantes con los requisitos exigidos. Una vez se realice la contratación del profesional, se procederá con la programación de los mantenimientos pendientes.</t>
        </is>
      </c>
      <c r="L61" s="434" t="n"/>
      <c r="M61" s="434" t="n"/>
      <c r="N61" s="434" t="n"/>
      <c r="O61" s="435" t="n"/>
      <c r="P61" s="20" t="n"/>
      <c r="Q61" s="52" t="n"/>
      <c r="R61" s="52" t="n"/>
      <c r="S61" s="52" t="n"/>
      <c r="T61" s="52" t="n"/>
      <c r="U61" s="52" t="n"/>
      <c r="V61" s="52" t="n"/>
      <c r="W61" s="52" t="n"/>
      <c r="X61" s="52" t="n"/>
      <c r="Y61" s="52" t="n"/>
      <c r="Z61" s="52" t="n"/>
      <c r="AA61" s="52" t="n"/>
      <c r="AB61" s="52" t="n"/>
    </row>
    <row r="62" ht="56.25" customFormat="1" customHeight="1" s="53">
      <c r="A62" s="52" t="n"/>
      <c r="B62" s="20" t="n"/>
      <c r="C62" s="123" t="inlineStr">
        <is>
          <t xml:space="preserve">Diagonal 18 No. 20-29 Fusagasugá – Cundinamarca
Teléfono (601)  8281483 Línea Gratuita 018000180414
www.ucundinamarca.edu.co   E-mail:  info@ucundinamarca.edu.co
NIT: 890.680.062-2                                                                             </t>
        </is>
      </c>
      <c r="P62" s="20" t="n"/>
      <c r="Q62" s="52" t="n"/>
      <c r="R62" s="52" t="n"/>
      <c r="S62" s="52" t="n"/>
      <c r="T62" s="52" t="n"/>
      <c r="U62" s="52" t="n"/>
      <c r="V62" s="52" t="n"/>
      <c r="W62" s="52" t="n"/>
      <c r="X62" s="52" t="n"/>
      <c r="Y62" s="52" t="n"/>
      <c r="Z62" s="52" t="n"/>
      <c r="AA62" s="52" t="n"/>
      <c r="AB62" s="52" t="n"/>
    </row>
    <row r="63" ht="44.25" customFormat="1" customHeight="1" s="53">
      <c r="A63" s="52" t="n"/>
      <c r="B63" s="20" t="n"/>
      <c r="C63" s="124" t="inlineStr">
        <is>
          <t>Documento controlado por el Sistema de Gestión de la Calidad
Asegúrese que corresponde a la última versión consultando el Portal Institucional</t>
        </is>
      </c>
      <c r="P63" s="20" t="n"/>
      <c r="Q63" s="52" t="n"/>
      <c r="R63" s="52" t="n"/>
      <c r="S63" s="52" t="n"/>
      <c r="T63" s="52" t="n"/>
      <c r="U63" s="52" t="n"/>
      <c r="V63" s="52" t="n"/>
      <c r="W63" s="52" t="n"/>
      <c r="X63" s="52" t="n"/>
      <c r="Y63" s="52" t="n"/>
      <c r="Z63" s="52" t="n"/>
      <c r="AA63" s="52" t="n"/>
      <c r="AB63" s="52" t="n"/>
    </row>
    <row r="66" customFormat="1" s="57">
      <c r="C66" s="56" t="n"/>
      <c r="D66" s="56" t="n"/>
      <c r="E66" s="56" t="n"/>
      <c r="F66" s="56" t="n"/>
      <c r="G66" s="56" t="n"/>
      <c r="H66" s="56" t="n"/>
      <c r="I66" s="56" t="n"/>
      <c r="J66" s="56" t="n"/>
      <c r="K66" s="56" t="n"/>
      <c r="L66" s="56" t="n"/>
      <c r="M66" s="56" t="n"/>
      <c r="N66" s="56" t="n"/>
      <c r="O66" s="56" t="n"/>
    </row>
    <row r="67" customFormat="1" s="57">
      <c r="C67" s="56" t="n"/>
      <c r="D67" s="56" t="n"/>
      <c r="E67" s="56" t="n"/>
      <c r="F67" s="56" t="n"/>
      <c r="G67" s="56" t="n"/>
      <c r="H67" s="56" t="n"/>
      <c r="I67" s="56" t="n"/>
      <c r="J67" s="56" t="n"/>
      <c r="K67" s="56" t="n"/>
      <c r="L67" s="56" t="n"/>
      <c r="M67" s="56" t="n"/>
      <c r="N67" s="56" t="n"/>
      <c r="O67" s="56" t="n"/>
    </row>
    <row r="68" customFormat="1" s="57">
      <c r="C68" s="56" t="n"/>
      <c r="D68" s="56" t="n"/>
      <c r="E68" s="56" t="n"/>
      <c r="F68" s="56" t="n"/>
      <c r="G68" s="56" t="n"/>
      <c r="H68" s="56" t="n"/>
      <c r="I68" s="56" t="n"/>
      <c r="J68" s="56" t="n"/>
      <c r="K68" s="56" t="n"/>
      <c r="L68" s="56" t="n"/>
      <c r="M68" s="56" t="n"/>
      <c r="N68" s="56" t="n"/>
      <c r="O68" s="56" t="n"/>
    </row>
    <row r="69" hidden="1" customFormat="1" s="57">
      <c r="C69" s="56" t="n"/>
      <c r="D69" s="56" t="n"/>
      <c r="E69" s="56" t="n"/>
      <c r="F69" s="56" t="n"/>
      <c r="G69" s="56" t="n"/>
      <c r="H69" s="56" t="n"/>
      <c r="I69" s="56" t="n"/>
      <c r="J69" s="56" t="n"/>
      <c r="K69" s="56" t="n"/>
      <c r="L69" s="56" t="n"/>
      <c r="M69" s="56" t="n"/>
      <c r="N69" s="56" t="n"/>
      <c r="O69" s="56" t="n"/>
    </row>
    <row r="70" hidden="1" customFormat="1" s="57">
      <c r="C70" s="56" t="n"/>
      <c r="D70" s="56" t="n"/>
      <c r="E70" s="56" t="n"/>
      <c r="F70" s="56" t="n"/>
      <c r="G70" s="56" t="n"/>
      <c r="H70" s="56" t="n"/>
      <c r="I70" s="56" t="n"/>
      <c r="J70" s="56" t="n"/>
      <c r="K70" s="56" t="n"/>
      <c r="L70" s="56" t="n"/>
      <c r="M70" s="56" t="n"/>
      <c r="N70" s="56" t="n"/>
      <c r="O70" s="56" t="n"/>
    </row>
    <row r="71" hidden="1" customFormat="1" s="57">
      <c r="C71" s="56" t="n"/>
      <c r="D71" s="56" t="n"/>
      <c r="E71" s="56" t="n"/>
      <c r="F71" s="56" t="n"/>
      <c r="G71" s="56" t="n"/>
      <c r="H71" s="56" t="n"/>
      <c r="I71" s="56" t="n"/>
      <c r="J71" s="56" t="n"/>
      <c r="K71" s="56" t="n"/>
      <c r="L71" s="56" t="n"/>
      <c r="M71" s="56" t="n"/>
      <c r="N71" s="56" t="n"/>
      <c r="O71" s="56" t="n"/>
    </row>
    <row r="72" hidden="1" customFormat="1" s="57">
      <c r="C72" s="56" t="n"/>
      <c r="D72" s="56" t="n"/>
      <c r="E72" s="56" t="n"/>
      <c r="F72" s="56" t="n"/>
      <c r="G72" s="58" t="inlineStr">
        <is>
          <t>Estratégico</t>
        </is>
      </c>
      <c r="H72" s="59" t="n"/>
      <c r="I72" s="59" t="n"/>
      <c r="J72" s="58" t="inlineStr">
        <is>
          <t>Eficacia</t>
        </is>
      </c>
      <c r="K72" s="56" t="n"/>
      <c r="L72" s="56" t="n"/>
      <c r="M72" s="56" t="n"/>
      <c r="N72" s="56" t="n"/>
      <c r="O72" s="56" t="n"/>
    </row>
    <row r="73" hidden="1" customFormat="1" s="57">
      <c r="C73" s="56" t="n"/>
      <c r="D73" s="56" t="n"/>
      <c r="E73" s="56" t="n"/>
      <c r="F73" s="56" t="n"/>
      <c r="G73" s="58" t="inlineStr">
        <is>
          <t>Misional</t>
        </is>
      </c>
      <c r="H73" s="59" t="n"/>
      <c r="I73" s="59" t="n"/>
      <c r="J73" s="58" t="inlineStr">
        <is>
          <t>Eficiencia</t>
        </is>
      </c>
      <c r="K73" s="56" t="n"/>
      <c r="L73" s="56" t="n"/>
      <c r="M73" s="56" t="n"/>
      <c r="N73" s="56" t="n"/>
      <c r="O73" s="56" t="n"/>
    </row>
    <row r="74" hidden="1" customFormat="1" s="57">
      <c r="C74" s="56" t="n"/>
      <c r="D74" s="56" t="n"/>
      <c r="E74" s="56" t="n"/>
      <c r="F74" s="56" t="n"/>
      <c r="G74" s="58" t="inlineStr">
        <is>
          <t>Apoyo</t>
        </is>
      </c>
      <c r="H74" s="59" t="n"/>
      <c r="I74" s="59" t="n"/>
      <c r="J74" s="58" t="inlineStr">
        <is>
          <t>Acreditación</t>
        </is>
      </c>
      <c r="K74" s="56" t="n"/>
      <c r="L74" s="56" t="n"/>
      <c r="M74" s="56" t="n"/>
      <c r="N74" s="56" t="n"/>
      <c r="O74" s="56" t="n"/>
    </row>
    <row r="75" hidden="1" customFormat="1" s="57">
      <c r="C75" s="56" t="n"/>
      <c r="D75" s="56" t="n"/>
      <c r="E75" s="56" t="n"/>
      <c r="F75" s="56" t="n"/>
      <c r="G75" s="58" t="inlineStr">
        <is>
          <t>Seguimiento, Medición, Análisis y Evaluación</t>
        </is>
      </c>
      <c r="H75" s="59" t="n"/>
      <c r="I75" s="59" t="n"/>
      <c r="J75" s="58" t="inlineStr">
        <is>
          <t>Positiva</t>
        </is>
      </c>
      <c r="K75" s="56" t="n"/>
      <c r="L75" s="56" t="n"/>
      <c r="M75" s="56" t="n"/>
      <c r="N75" s="56" t="n"/>
      <c r="O75" s="56" t="n"/>
    </row>
    <row r="76" hidden="1" customFormat="1" s="57">
      <c r="C76" s="56" t="n"/>
      <c r="D76" s="56" t="n"/>
      <c r="E76" s="56" t="n"/>
      <c r="F76" s="56" t="n"/>
      <c r="G76" s="58" t="inlineStr">
        <is>
          <t>Direccionamiento Estratégico</t>
        </is>
      </c>
      <c r="H76" s="59" t="n"/>
      <c r="I76" s="59" t="n"/>
      <c r="J76" s="58" t="inlineStr">
        <is>
          <t>Negativa</t>
        </is>
      </c>
      <c r="K76" s="56" t="n"/>
      <c r="L76" s="56" t="n"/>
      <c r="M76" s="56" t="n"/>
      <c r="N76" s="56" t="n"/>
      <c r="O76" s="56" t="n"/>
    </row>
    <row r="77" hidden="1" customFormat="1" s="57">
      <c r="C77" s="56" t="n"/>
      <c r="D77" s="56" t="n"/>
      <c r="E77" s="56" t="n"/>
      <c r="F77" s="56" t="n"/>
      <c r="G77" s="58" t="inlineStr">
        <is>
          <t>Planeación Institucional</t>
        </is>
      </c>
      <c r="H77" s="59" t="n"/>
      <c r="I77" s="59" t="n"/>
      <c r="J77" s="58" t="inlineStr">
        <is>
          <t>Por Unidad Regional</t>
        </is>
      </c>
      <c r="K77" s="56" t="n"/>
      <c r="L77" s="56" t="n"/>
      <c r="M77" s="56" t="n"/>
      <c r="N77" s="56" t="n"/>
      <c r="O77" s="56" t="n"/>
    </row>
    <row r="78" hidden="1" customFormat="1" s="57">
      <c r="C78" s="56" t="n"/>
      <c r="D78" s="56" t="n"/>
      <c r="E78" s="56" t="n"/>
      <c r="F78" s="56" t="n"/>
      <c r="G78" s="58" t="inlineStr">
        <is>
          <t>Proyectos Especiales y Relaciones Interinstitucionales</t>
        </is>
      </c>
      <c r="H78" s="59" t="n"/>
      <c r="I78" s="59" t="n"/>
      <c r="J78" s="58" t="inlineStr">
        <is>
          <t>Por Facultad</t>
        </is>
      </c>
      <c r="K78" s="56" t="n"/>
      <c r="L78" s="56" t="n"/>
      <c r="M78" s="56" t="n"/>
      <c r="N78" s="56" t="n"/>
      <c r="O78" s="56" t="n"/>
    </row>
    <row r="79" hidden="1" customFormat="1" s="57">
      <c r="C79" s="56" t="n"/>
      <c r="D79" s="56" t="n"/>
      <c r="E79" s="56" t="n"/>
      <c r="F79" s="56" t="n"/>
      <c r="G79" s="58" t="inlineStr">
        <is>
          <t>Sistemas Integrados</t>
        </is>
      </c>
      <c r="H79" s="59" t="n"/>
      <c r="I79" s="59" t="n"/>
      <c r="J79" s="58" t="inlineStr">
        <is>
          <t>Por Programa Académico</t>
        </is>
      </c>
      <c r="K79" s="56" t="n"/>
      <c r="L79" s="56" t="n"/>
      <c r="M79" s="56" t="n"/>
      <c r="N79" s="56" t="n"/>
      <c r="O79" s="56" t="n"/>
    </row>
    <row r="80" hidden="1" customFormat="1" s="57">
      <c r="C80" s="56" t="n"/>
      <c r="D80" s="56" t="n"/>
      <c r="E80" s="56" t="n"/>
      <c r="F80" s="56" t="n"/>
      <c r="G80" s="58" t="inlineStr">
        <is>
          <t>Autoevaluación y Acreditación</t>
        </is>
      </c>
      <c r="H80" s="59" t="n"/>
      <c r="I80" s="59" t="n"/>
      <c r="J80" s="58" t="inlineStr">
        <is>
          <t>Por área</t>
        </is>
      </c>
      <c r="K80" s="56" t="n"/>
      <c r="L80" s="56" t="n"/>
      <c r="M80" s="56" t="n"/>
      <c r="N80" s="56" t="n"/>
      <c r="O80" s="56" t="n"/>
    </row>
    <row r="81" hidden="1" customFormat="1" s="57">
      <c r="C81" s="56" t="n"/>
      <c r="D81" s="56" t="n"/>
      <c r="E81" s="56" t="n"/>
      <c r="F81" s="56" t="n"/>
      <c r="G81" s="58" t="inlineStr">
        <is>
          <t>Comunicaciones</t>
        </is>
      </c>
      <c r="H81" s="59" t="n"/>
      <c r="I81" s="59" t="n"/>
      <c r="J81" s="58" t="inlineStr">
        <is>
          <t>Por Laboratorio</t>
        </is>
      </c>
      <c r="K81" s="56" t="n"/>
      <c r="L81" s="56" t="n"/>
      <c r="M81" s="56" t="n"/>
      <c r="N81" s="56" t="n"/>
      <c r="O81" s="56" t="n"/>
    </row>
    <row r="82" hidden="1" customFormat="1" s="57">
      <c r="C82" s="56" t="n"/>
      <c r="D82" s="56" t="n"/>
      <c r="E82" s="56" t="n"/>
      <c r="F82" s="56" t="n"/>
      <c r="G82" s="58" t="inlineStr">
        <is>
          <t>Formación y Aprendizaje</t>
        </is>
      </c>
      <c r="H82" s="59" t="n"/>
      <c r="I82" s="59" t="n"/>
      <c r="J82" s="58" t="inlineStr">
        <is>
          <t>Otros</t>
        </is>
      </c>
      <c r="K82" s="56" t="n"/>
      <c r="L82" s="56" t="n"/>
      <c r="M82" s="56" t="n"/>
      <c r="N82" s="56" t="n"/>
      <c r="O82" s="56" t="n"/>
    </row>
    <row r="83" hidden="1" customFormat="1" s="57">
      <c r="C83" s="56" t="n"/>
      <c r="D83" s="56" t="n"/>
      <c r="E83" s="56" t="n"/>
      <c r="F83" s="56" t="n"/>
      <c r="G83" s="58" t="inlineStr">
        <is>
          <t>Ciencia, Tecnología e Innovación</t>
        </is>
      </c>
      <c r="H83" s="59" t="n"/>
      <c r="I83" s="59" t="n"/>
      <c r="J83" s="58" t="inlineStr">
        <is>
          <t>No Aplica</t>
        </is>
      </c>
      <c r="K83" s="56" t="n"/>
      <c r="L83" s="56" t="n"/>
      <c r="M83" s="56" t="n"/>
      <c r="N83" s="56" t="n"/>
      <c r="O83" s="56" t="n"/>
    </row>
    <row r="84" hidden="1">
      <c r="G84" s="58" t="inlineStr">
        <is>
          <t>Interacción Social Universitaria</t>
        </is>
      </c>
      <c r="H84" s="59" t="n"/>
      <c r="I84" s="59" t="n"/>
      <c r="J84" s="59" t="n"/>
      <c r="K84" s="56" t="n"/>
      <c r="L84" s="56" t="n"/>
    </row>
    <row r="85" hidden="1">
      <c r="G85" s="58" t="inlineStr">
        <is>
          <t>Bienestar Universitario</t>
        </is>
      </c>
      <c r="H85" s="59" t="n"/>
      <c r="I85" s="59" t="n"/>
      <c r="J85" s="59" t="n"/>
      <c r="K85" s="56" t="n"/>
      <c r="L85" s="56" t="n"/>
    </row>
    <row r="86" hidden="1">
      <c r="G86" s="58" t="inlineStr">
        <is>
          <t>Admisiones y Registro</t>
        </is>
      </c>
      <c r="H86" s="59" t="n"/>
      <c r="I86" s="59" t="n"/>
      <c r="J86" s="59" t="n"/>
      <c r="K86" s="56" t="n"/>
      <c r="L86" s="56" t="n"/>
    </row>
    <row r="87" hidden="1">
      <c r="G87" s="58" t="inlineStr">
        <is>
          <t>Graduados</t>
        </is>
      </c>
      <c r="H87" s="59" t="n"/>
      <c r="I87" s="59" t="n"/>
      <c r="J87" s="59" t="n"/>
      <c r="K87" s="56" t="n"/>
      <c r="L87" s="56" t="n"/>
    </row>
    <row r="88" hidden="1">
      <c r="G88" s="58" t="inlineStr">
        <is>
          <t>Dialogando con el Mundo</t>
        </is>
      </c>
      <c r="H88" s="59" t="n"/>
      <c r="I88" s="59" t="n"/>
      <c r="J88" s="59" t="n"/>
      <c r="K88" s="56" t="n"/>
      <c r="L88" s="56" t="n"/>
    </row>
    <row r="89" hidden="1">
      <c r="G89" s="58" t="inlineStr">
        <is>
          <t>Talento Humano</t>
        </is>
      </c>
      <c r="H89" s="59" t="n"/>
      <c r="I89" s="59" t="n"/>
      <c r="J89" s="59" t="n"/>
      <c r="K89" s="56" t="n"/>
      <c r="L89" s="56" t="n"/>
    </row>
    <row r="90" hidden="1">
      <c r="G90" s="58" t="inlineStr">
        <is>
          <t>Jurídica</t>
        </is>
      </c>
      <c r="H90" s="59" t="n"/>
      <c r="I90" s="59" t="n"/>
      <c r="J90" s="59" t="n"/>
      <c r="K90" s="56" t="n"/>
      <c r="L90" s="56" t="n"/>
    </row>
    <row r="91" hidden="1">
      <c r="G91" s="58" t="inlineStr">
        <is>
          <t>Financiera</t>
        </is>
      </c>
      <c r="H91" s="59" t="n"/>
      <c r="I91" s="59" t="n"/>
      <c r="J91" s="59" t="n"/>
      <c r="K91" s="56" t="n"/>
      <c r="L91" s="56" t="n"/>
    </row>
    <row r="92" hidden="1">
      <c r="G92" s="58" t="inlineStr">
        <is>
          <t>Sistemas y Tecnología</t>
        </is>
      </c>
      <c r="H92" s="59" t="n"/>
      <c r="I92" s="59" t="n"/>
      <c r="J92" s="59" t="n"/>
      <c r="K92" s="56" t="n"/>
      <c r="L92" s="56" t="n"/>
    </row>
    <row r="93" hidden="1">
      <c r="G93" s="58" t="inlineStr">
        <is>
          <t>Bienes y Servicios</t>
        </is>
      </c>
      <c r="H93" s="59" t="n"/>
      <c r="I93" s="59" t="n"/>
      <c r="J93" s="59" t="n"/>
      <c r="K93" s="56" t="n"/>
      <c r="L93" s="56" t="n"/>
    </row>
    <row r="94" hidden="1">
      <c r="G94" s="58" t="inlineStr">
        <is>
          <t>Documental</t>
        </is>
      </c>
      <c r="H94" s="59" t="n"/>
      <c r="I94" s="59" t="n"/>
      <c r="J94" s="59" t="n"/>
    </row>
    <row r="95" hidden="1">
      <c r="G95" s="58" t="inlineStr">
        <is>
          <t>Apoyo Académico</t>
        </is>
      </c>
      <c r="H95" s="59" t="n"/>
      <c r="I95" s="59" t="n"/>
      <c r="J95" s="59" t="n"/>
    </row>
    <row r="96" hidden="1">
      <c r="G96" s="58" t="inlineStr">
        <is>
          <t>Control Interno</t>
        </is>
      </c>
      <c r="H96" s="59" t="n"/>
      <c r="I96" s="59" t="n"/>
      <c r="J96" s="59" t="n"/>
    </row>
    <row r="97" hidden="1">
      <c r="G97" s="58" t="inlineStr">
        <is>
          <t>Control Disciplinario</t>
        </is>
      </c>
      <c r="H97" s="59" t="n"/>
      <c r="I97" s="59" t="n"/>
      <c r="J97" s="59" t="n"/>
    </row>
    <row r="98" hidden="1">
      <c r="G98" s="58" t="inlineStr">
        <is>
          <t>Servicio de Atención al Ciudadano</t>
        </is>
      </c>
      <c r="H98" s="59" t="n"/>
      <c r="I98" s="59" t="n"/>
      <c r="J98" s="59"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NKsaD6rtOgNgcWFH/eD0DQ==" formatRows="0" sort="1" spinCount="100000" hashValue="nLMaOa8u/L2Il0DdBuLry8jeEEwyb6hsu3kKqtFsJqNY3zUuF3GR9u8SnMtFPtzhzK87ZMJN972GorM/woWsdA=="/>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63:O63"/>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G61:J61"/>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85">
    <tabColor rgb="FFEDE394"/>
    <outlinePr summaryBelow="1" summaryRight="1"/>
    <pageSetUpPr fitToPage="1"/>
  </sheetPr>
  <dimension ref="A1:AB98"/>
  <sheetViews>
    <sheetView view="pageBreakPreview" zoomScaleNormal="80" zoomScaleSheetLayoutView="100" workbookViewId="0">
      <selection activeCell="G61" sqref="G61:J61"/>
    </sheetView>
  </sheetViews>
  <sheetFormatPr baseColWidth="10" defaultColWidth="11.42578125" defaultRowHeight="15"/>
  <cols>
    <col width="4" customWidth="1" style="60" min="1" max="1"/>
    <col width="6.7109375" customWidth="1" style="60" min="2" max="2"/>
    <col width="24.85546875" customWidth="1" style="25" min="3" max="3"/>
    <col width="15.140625" customWidth="1" style="25" min="4" max="4"/>
    <col width="12.7109375" customWidth="1" style="25" min="5" max="5"/>
    <col width="18.28515625" bestFit="1" customWidth="1" style="25" min="6" max="6"/>
    <col width="19" customWidth="1" style="25" min="7" max="7"/>
    <col width="11.42578125" customWidth="1" style="25" min="8" max="8"/>
    <col width="12.85546875" customWidth="1" style="25" min="9" max="9"/>
    <col width="15.5703125" customWidth="1" style="25" min="10" max="10"/>
    <col width="14.42578125" customWidth="1" style="25" min="11" max="11"/>
    <col width="17.140625" customWidth="1" style="25" min="12" max="12"/>
    <col width="19.7109375" customWidth="1" style="25" min="13" max="13"/>
    <col width="15.28515625" customWidth="1" style="25" min="14" max="15"/>
    <col width="6.7109375" customWidth="1" style="60" min="16" max="16"/>
    <col width="11.42578125" customWidth="1" style="60" min="17" max="16384"/>
  </cols>
  <sheetData>
    <row r="1" ht="8.25" customFormat="1" customHeight="1" s="38">
      <c r="C1" s="39" t="n"/>
      <c r="D1" s="39" t="n"/>
      <c r="E1" s="39" t="n"/>
      <c r="F1" s="39" t="n"/>
      <c r="G1" s="39" t="n"/>
      <c r="H1" s="39" t="n"/>
      <c r="I1" s="39" t="n"/>
      <c r="J1" s="39" t="n"/>
      <c r="K1" s="39" t="n"/>
      <c r="L1" s="39" t="n"/>
      <c r="M1" s="39" t="n"/>
      <c r="N1" s="39" t="n"/>
      <c r="O1" s="39" t="n"/>
    </row>
    <row r="2" ht="15.75" customFormat="1" customHeight="1" s="38">
      <c r="B2" s="151" t="inlineStr">
        <is>
          <t xml:space="preserve">      REGRESAR</t>
        </is>
      </c>
      <c r="C2" s="411" t="n"/>
      <c r="D2" s="40" t="n"/>
      <c r="E2" s="40" t="n"/>
      <c r="F2" s="40" t="n"/>
      <c r="G2" s="40" t="n"/>
      <c r="H2" s="40" t="n"/>
      <c r="I2" s="40" t="n"/>
      <c r="J2" s="40" t="n"/>
      <c r="K2" s="40" t="n"/>
      <c r="L2" s="40" t="n"/>
      <c r="M2" s="40" t="n"/>
      <c r="N2" s="40" t="n"/>
      <c r="O2" s="40" t="n"/>
      <c r="P2" s="41" t="n"/>
    </row>
    <row r="3" ht="15.75" customFormat="1" customHeight="1" s="38">
      <c r="B3" s="411" t="n"/>
      <c r="C3" s="411" t="n"/>
      <c r="D3" s="40" t="n"/>
      <c r="E3" s="40" t="n"/>
      <c r="F3" s="40" t="n"/>
      <c r="G3" s="40" t="n"/>
      <c r="H3" s="40" t="n"/>
      <c r="I3" s="40" t="n"/>
      <c r="J3" s="40" t="n"/>
      <c r="K3" s="40" t="n"/>
      <c r="L3" s="40" t="n"/>
      <c r="M3" s="40" t="n"/>
      <c r="N3" s="40" t="n"/>
      <c r="O3" s="40" t="n"/>
      <c r="P3" s="41" t="n"/>
    </row>
    <row r="4" ht="15" customFormat="1" customHeight="1" s="38">
      <c r="B4" s="411" t="n"/>
      <c r="C4" s="411" t="n"/>
      <c r="D4" s="40" t="n"/>
      <c r="E4" s="40" t="n"/>
      <c r="F4" s="40" t="n"/>
      <c r="G4" s="40" t="n"/>
      <c r="H4" s="40" t="n"/>
      <c r="I4" s="40" t="n"/>
      <c r="J4" s="40" t="n"/>
      <c r="K4" s="40" t="n"/>
      <c r="L4" s="40" t="n"/>
      <c r="M4" s="40" t="n"/>
      <c r="N4" s="40" t="n"/>
      <c r="O4" s="40" t="n"/>
      <c r="P4" s="41" t="n"/>
    </row>
    <row r="5" ht="24.75" customFormat="1" customHeight="1" s="38">
      <c r="B5" s="41" t="n"/>
      <c r="C5" s="412" t="n"/>
      <c r="D5" s="401" t="n"/>
      <c r="E5" s="413" t="inlineStr">
        <is>
          <t>MACROPROCESO ESTRATÉGICO</t>
        </is>
      </c>
      <c r="F5" s="387" t="n"/>
      <c r="G5" s="387" t="n"/>
      <c r="H5" s="387" t="n"/>
      <c r="I5" s="387" t="n"/>
      <c r="J5" s="387" t="n"/>
      <c r="K5" s="387" t="n"/>
      <c r="L5" s="388" t="n"/>
      <c r="M5" s="128" t="inlineStr">
        <is>
          <t>CÓDIGO: ESGr027</t>
        </is>
      </c>
      <c r="N5" s="387" t="n"/>
      <c r="O5" s="388" t="n"/>
      <c r="P5" s="41" t="n"/>
    </row>
    <row r="6" ht="27" customFormat="1" customHeight="1" s="38">
      <c r="B6" s="42" t="n"/>
      <c r="C6" s="389" t="n"/>
      <c r="D6" s="402" t="n"/>
      <c r="E6" s="413" t="inlineStr">
        <is>
          <t>PROCESO GESTIÓN SISTEMAS INTEGRADOS - CALIDAD</t>
        </is>
      </c>
      <c r="F6" s="387" t="n"/>
      <c r="G6" s="387" t="n"/>
      <c r="H6" s="387" t="n"/>
      <c r="I6" s="387" t="n"/>
      <c r="J6" s="387" t="n"/>
      <c r="K6" s="387" t="n"/>
      <c r="L6" s="388" t="n"/>
      <c r="M6" s="126" t="inlineStr">
        <is>
          <t>VERSIÓN: 10</t>
        </is>
      </c>
      <c r="N6" s="387" t="n"/>
      <c r="O6" s="388" t="n"/>
      <c r="P6" s="41" t="n"/>
    </row>
    <row r="7" ht="30" customFormat="1" customHeight="1" s="38">
      <c r="B7" s="41" t="n"/>
      <c r="C7" s="389" t="n"/>
      <c r="D7" s="402" t="n"/>
      <c r="E7" s="414" t="inlineStr">
        <is>
          <t>MATRIZ Y FICHA DE MEDICIÓN DE INDICADORES Y SEGUIMIENTO A LOS PROCESOS DE GESTIÓN</t>
        </is>
      </c>
      <c r="F7" s="384" t="n"/>
      <c r="G7" s="384" t="n"/>
      <c r="H7" s="384" t="n"/>
      <c r="I7" s="384" t="n"/>
      <c r="J7" s="384" t="n"/>
      <c r="K7" s="384" t="n"/>
      <c r="L7" s="401" t="n"/>
      <c r="M7" s="128" t="inlineStr">
        <is>
          <t>VIGENCIA: 2026-02-26</t>
        </is>
      </c>
      <c r="N7" s="387" t="n"/>
      <c r="O7" s="388" t="n"/>
      <c r="P7" s="41" t="n"/>
    </row>
    <row r="8" ht="25.5" customFormat="1" customHeight="1" s="38">
      <c r="B8" s="41" t="n"/>
      <c r="C8" s="392" t="n"/>
      <c r="D8" s="415" t="n"/>
      <c r="E8" s="392" t="n"/>
      <c r="F8" s="393" t="n"/>
      <c r="G8" s="393" t="n"/>
      <c r="H8" s="393" t="n"/>
      <c r="I8" s="393" t="n"/>
      <c r="J8" s="393" t="n"/>
      <c r="K8" s="393" t="n"/>
      <c r="L8" s="415" t="n"/>
      <c r="M8" s="126" t="inlineStr">
        <is>
          <t>PÁGINA: 2 de 4</t>
        </is>
      </c>
      <c r="N8" s="387" t="n"/>
      <c r="O8" s="388" t="n"/>
      <c r="P8" s="41" t="n"/>
    </row>
    <row r="9" ht="15.75" customFormat="1" customHeight="1" s="38">
      <c r="B9" s="41" t="n"/>
      <c r="C9" s="166" t="inlineStr">
        <is>
          <t xml:space="preserve"> </t>
        </is>
      </c>
      <c r="D9" s="416" t="n"/>
      <c r="E9" s="416" t="n"/>
      <c r="F9" s="416" t="n"/>
      <c r="G9" s="416" t="n"/>
      <c r="H9" s="416" t="n"/>
      <c r="I9" s="416" t="n"/>
      <c r="J9" s="416" t="n"/>
      <c r="K9" s="416" t="n"/>
      <c r="L9" s="416" t="n"/>
      <c r="M9" s="416" t="n"/>
      <c r="N9" s="416" t="n"/>
      <c r="O9" s="416" t="n"/>
      <c r="P9" s="41" t="n"/>
    </row>
    <row r="10" ht="15.75" customFormat="1" customHeight="1" s="38">
      <c r="B10" s="41" t="n"/>
      <c r="C10" s="167" t="inlineStr">
        <is>
          <t>FICHA DE INDICADOR</t>
        </is>
      </c>
      <c r="D10" s="417" t="n"/>
      <c r="E10" s="417" t="n"/>
      <c r="F10" s="417" t="n"/>
      <c r="G10" s="417" t="n"/>
      <c r="H10" s="417" t="n"/>
      <c r="I10" s="417" t="n"/>
      <c r="J10" s="417" t="n"/>
      <c r="K10" s="417" t="n"/>
      <c r="L10" s="417" t="n"/>
      <c r="M10" s="417" t="n"/>
      <c r="N10" s="417" t="n"/>
      <c r="O10" s="418" t="n"/>
      <c r="P10" s="41" t="n"/>
    </row>
    <row r="11" ht="15" customFormat="1" customHeight="1" s="38">
      <c r="B11" s="41" t="n"/>
      <c r="C11" s="419" t="n"/>
      <c r="D11" s="420" t="n"/>
      <c r="E11" s="420" t="n"/>
      <c r="F11" s="420" t="n"/>
      <c r="G11" s="420" t="n"/>
      <c r="H11" s="420" t="n"/>
      <c r="I11" s="420" t="n"/>
      <c r="J11" s="420" t="n"/>
      <c r="K11" s="420" t="n"/>
      <c r="L11" s="420" t="n"/>
      <c r="M11" s="420" t="n"/>
      <c r="N11" s="420" t="n"/>
      <c r="O11" s="421" t="n"/>
      <c r="P11" s="41" t="n"/>
    </row>
    <row r="12" ht="30" customFormat="1" customHeight="1" s="38">
      <c r="B12" s="41" t="n"/>
      <c r="C12" s="168" t="inlineStr">
        <is>
          <t>MACROPROCESO</t>
        </is>
      </c>
      <c r="D12" s="388" t="n"/>
      <c r="E12" s="169" t="inlineStr">
        <is>
          <t>Apoyo</t>
        </is>
      </c>
      <c r="F12" s="422" t="n"/>
      <c r="G12" s="422" t="n"/>
      <c r="H12" s="423" t="n"/>
      <c r="I12" s="168" t="inlineStr">
        <is>
          <t>NOMBRE DEL INDICADOR</t>
        </is>
      </c>
      <c r="J12" s="388" t="n"/>
      <c r="K12" s="170" t="inlineStr">
        <is>
          <t>Ejecución de mantenimientos preventivos a cuartos de telecomunicaciones (TR's) y centros de datos (CD's) de la sede seccionales y extensiones en custodia de la Dirección de Sistemas y Tecnología</t>
        </is>
      </c>
      <c r="L12" s="422" t="n"/>
      <c r="M12" s="422" t="n"/>
      <c r="N12" s="422" t="n"/>
      <c r="O12" s="423" t="n"/>
      <c r="P12" s="41" t="n"/>
    </row>
    <row r="13" customFormat="1" s="38">
      <c r="B13" s="41" t="n"/>
      <c r="C13" s="171" t="inlineStr">
        <is>
          <t>PROCESO GESTIÓN</t>
        </is>
      </c>
      <c r="D13" s="388" t="n"/>
      <c r="E13" s="172" t="inlineStr">
        <is>
          <t>Sistemas y Tecnología</t>
        </is>
      </c>
      <c r="F13" s="422" t="n"/>
      <c r="G13" s="422" t="n"/>
      <c r="H13" s="422" t="n"/>
      <c r="I13" s="422" t="n"/>
      <c r="J13" s="422" t="n"/>
      <c r="K13" s="422" t="n"/>
      <c r="L13" s="422" t="n"/>
      <c r="M13" s="422" t="n"/>
      <c r="N13" s="422" t="n"/>
      <c r="O13" s="423" t="n"/>
      <c r="P13" s="41" t="n"/>
    </row>
    <row r="14" customFormat="1" s="38">
      <c r="B14" s="41" t="n"/>
      <c r="C14" s="171" t="inlineStr">
        <is>
          <t>RESPONSABLE DE MEDICIÓN</t>
        </is>
      </c>
      <c r="D14" s="388" t="n"/>
      <c r="E14" s="172" t="inlineStr">
        <is>
          <t>Dirección de Sistemas y Tecnología</t>
        </is>
      </c>
      <c r="F14" s="422" t="n"/>
      <c r="G14" s="422" t="n"/>
      <c r="H14" s="422" t="n"/>
      <c r="I14" s="422" t="n"/>
      <c r="J14" s="422" t="n"/>
      <c r="K14" s="422" t="n"/>
      <c r="L14" s="422" t="n"/>
      <c r="M14" s="422" t="n"/>
      <c r="N14" s="422" t="n"/>
      <c r="O14" s="423" t="n"/>
      <c r="P14" s="41" t="n"/>
    </row>
    <row r="15" customFormat="1" s="38">
      <c r="B15" s="41" t="n"/>
      <c r="C15" s="174" t="n"/>
      <c r="D15" s="422" t="n"/>
      <c r="E15" s="422" t="n"/>
      <c r="F15" s="422" t="n"/>
      <c r="G15" s="422" t="n"/>
      <c r="H15" s="422" t="n"/>
      <c r="I15" s="422" t="n"/>
      <c r="J15" s="422" t="n"/>
      <c r="K15" s="422" t="n"/>
      <c r="L15" s="422" t="n"/>
      <c r="M15" s="422" t="n"/>
      <c r="N15" s="422" t="n"/>
      <c r="O15" s="423" t="n"/>
      <c r="P15" s="41" t="n"/>
    </row>
    <row r="16" customFormat="1" s="38">
      <c r="B16" s="41" t="n"/>
      <c r="C16" s="165" t="inlineStr">
        <is>
          <t>1. COMPORTAMIENTO DE INDICADOR</t>
        </is>
      </c>
      <c r="D16" s="387" t="n"/>
      <c r="E16" s="387" t="n"/>
      <c r="F16" s="387" t="n"/>
      <c r="G16" s="387" t="n"/>
      <c r="H16" s="387" t="n"/>
      <c r="I16" s="387" t="n"/>
      <c r="J16" s="387" t="n"/>
      <c r="K16" s="387" t="n"/>
      <c r="L16" s="387" t="n"/>
      <c r="M16" s="387" t="n"/>
      <c r="N16" s="387" t="n"/>
      <c r="O16" s="388" t="n"/>
      <c r="P16" s="41" t="n"/>
    </row>
    <row r="17" ht="36" customFormat="1" customHeight="1" s="38">
      <c r="B17" s="41" t="n"/>
      <c r="C17" s="171" t="inlineStr">
        <is>
          <t>CLASIFICACIÓN DE LA MEDICIÓN</t>
        </is>
      </c>
      <c r="D17" s="388" t="n"/>
      <c r="E17" s="424" t="n">
        <v>1</v>
      </c>
      <c r="F17" s="422" t="n"/>
      <c r="G17" s="423" t="n"/>
      <c r="H17" s="171" t="inlineStr">
        <is>
          <t>TIPO DE INDICADOR</t>
        </is>
      </c>
      <c r="I17" s="388" t="n"/>
      <c r="J17" s="284" t="inlineStr">
        <is>
          <t>Eficiencia</t>
        </is>
      </c>
      <c r="K17" s="423" t="n"/>
      <c r="L17" s="171" t="inlineStr">
        <is>
          <t>META</t>
        </is>
      </c>
      <c r="M17" s="388" t="n"/>
      <c r="N17" s="239" t="n">
        <v>0.9</v>
      </c>
      <c r="O17" s="423" t="n"/>
      <c r="P17" s="177" t="n"/>
    </row>
    <row r="18" ht="15.75" customFormat="1" customHeight="1" s="38">
      <c r="B18" s="41" t="n"/>
      <c r="C18" s="171" t="inlineStr">
        <is>
          <t>FORMULA</t>
        </is>
      </c>
      <c r="D18" s="401" t="n"/>
      <c r="E18" s="178" t="inlineStr">
        <is>
          <t>NUMERADOR</t>
        </is>
      </c>
      <c r="F18" s="423" t="n"/>
      <c r="G18" s="187" t="inlineStr">
        <is>
          <t>Número de actividades ejecutadas*100</t>
        </is>
      </c>
      <c r="H18" s="422" t="n"/>
      <c r="I18" s="422" t="n"/>
      <c r="J18" s="422" t="n"/>
      <c r="K18" s="423" t="n"/>
      <c r="L18" s="171" t="inlineStr">
        <is>
          <t>UNIDAD DE MEDIDA</t>
        </is>
      </c>
      <c r="M18" s="401" t="n"/>
      <c r="N18" s="239" t="inlineStr">
        <is>
          <t>Porcentual</t>
        </is>
      </c>
      <c r="O18" s="426" t="n"/>
      <c r="P18" s="411" t="n"/>
    </row>
    <row r="19" ht="15.75" customFormat="1" customHeight="1" s="38">
      <c r="B19" s="41" t="n"/>
      <c r="C19" s="392" t="n"/>
      <c r="D19" s="415" t="n"/>
      <c r="E19" s="171" t="inlineStr">
        <is>
          <t>DENOMINADOR</t>
        </is>
      </c>
      <c r="F19" s="388" t="n"/>
      <c r="G19" s="187" t="inlineStr">
        <is>
          <t>Total de actividades planeadas</t>
        </is>
      </c>
      <c r="H19" s="422" t="n"/>
      <c r="I19" s="422" t="n"/>
      <c r="J19" s="422" t="n"/>
      <c r="K19" s="423" t="n"/>
      <c r="L19" s="392" t="n"/>
      <c r="M19" s="415" t="n"/>
      <c r="N19" s="427" t="n"/>
      <c r="O19" s="428" t="n"/>
      <c r="P19" s="41" t="n"/>
    </row>
    <row r="20" ht="15.75" customFormat="1" customHeight="1" s="38">
      <c r="B20" s="41" t="n"/>
      <c r="C20" s="171" t="inlineStr">
        <is>
          <t>TENDENCIA</t>
        </is>
      </c>
      <c r="D20" s="401" t="n"/>
      <c r="E20" s="187" t="inlineStr">
        <is>
          <t>Positiva</t>
        </is>
      </c>
      <c r="F20" s="416" t="n"/>
      <c r="G20" s="426" t="n"/>
      <c r="H20" s="168" t="inlineStr">
        <is>
          <t>NIVEL DE SEGREGACIÓN *</t>
        </is>
      </c>
      <c r="I20" s="401" t="n"/>
      <c r="J20" s="187" t="inlineStr">
        <is>
          <t>Por Unidad Regional</t>
        </is>
      </c>
      <c r="K20" s="426" t="n"/>
      <c r="L20" s="171" t="inlineStr">
        <is>
          <t>ESCALA</t>
        </is>
      </c>
      <c r="M20" s="387" t="n"/>
      <c r="N20" s="387" t="n"/>
      <c r="O20" s="388" t="n"/>
      <c r="P20" s="41" t="n"/>
    </row>
    <row r="21" ht="15.75" customFormat="1" customHeight="1" s="38">
      <c r="B21" s="41" t="n"/>
      <c r="C21" s="389" t="n"/>
      <c r="D21" s="402" t="n"/>
      <c r="E21" s="429" t="n"/>
      <c r="F21" s="411" t="n"/>
      <c r="G21" s="430" t="n"/>
      <c r="H21" s="389" t="n"/>
      <c r="I21" s="402" t="n"/>
      <c r="J21" s="429" t="n"/>
      <c r="K21" s="430" t="n"/>
      <c r="L21" s="61" t="inlineStr">
        <is>
          <t>Deficiente</t>
        </is>
      </c>
      <c r="M21" s="61" t="inlineStr">
        <is>
          <t>Aceptable</t>
        </is>
      </c>
      <c r="N21" s="61" t="inlineStr">
        <is>
          <t>Bueno</t>
        </is>
      </c>
      <c r="O21" s="61" t="inlineStr">
        <is>
          <t>Excelente</t>
        </is>
      </c>
      <c r="P21" s="41" t="n"/>
    </row>
    <row r="22" ht="15.75" customFormat="1" customHeight="1" s="38">
      <c r="B22" s="41" t="n"/>
      <c r="C22" s="392" t="n"/>
      <c r="D22" s="415" t="n"/>
      <c r="E22" s="427" t="n"/>
      <c r="F22" s="431" t="n"/>
      <c r="G22" s="428" t="n"/>
      <c r="H22" s="392" t="n"/>
      <c r="I22" s="415" t="n"/>
      <c r="J22" s="427" t="n"/>
      <c r="K22" s="428" t="n"/>
      <c r="L22" s="43" t="inlineStr">
        <is>
          <t>0% - 59,9%</t>
        </is>
      </c>
      <c r="M22" s="44" t="inlineStr">
        <is>
          <t>60% - 74,9%</t>
        </is>
      </c>
      <c r="N22" s="45" t="inlineStr">
        <is>
          <t>75% - 84,9%</t>
        </is>
      </c>
      <c r="O22" s="46" t="inlineStr">
        <is>
          <t>85% - 100%</t>
        </is>
      </c>
      <c r="P22" s="41" t="n"/>
    </row>
    <row r="23" ht="26.25" customFormat="1" customHeight="1" s="38">
      <c r="B23" s="41" t="n"/>
      <c r="C23" s="171" t="inlineStr">
        <is>
          <t>ORIGEN DE DATOS NUMERADOR</t>
        </is>
      </c>
      <c r="D23" s="388" t="n"/>
      <c r="E23" s="307" t="inlineStr">
        <is>
          <t>Formato Cronograma de mantenimiento</t>
        </is>
      </c>
      <c r="F23" s="422" t="n"/>
      <c r="G23" s="423" t="n"/>
      <c r="H23" s="432" t="inlineStr">
        <is>
          <t>FRECUENCIA DE LA MEDICIÓN</t>
        </is>
      </c>
      <c r="I23" s="401" t="n"/>
      <c r="J23" s="187" t="inlineStr">
        <is>
          <t>TRIMESTRAL</t>
        </is>
      </c>
      <c r="K23" s="426" t="n"/>
      <c r="L23" s="171" t="inlineStr">
        <is>
          <t>FRECUENCIA DE RESULTADO</t>
        </is>
      </c>
      <c r="M23" s="401" t="n"/>
      <c r="N23" s="187" t="inlineStr">
        <is>
          <t>SEMESTRAL</t>
        </is>
      </c>
      <c r="O23" s="426" t="n"/>
      <c r="P23" s="41" t="n"/>
    </row>
    <row r="24" ht="26.25" customFormat="1" customHeight="1" s="38">
      <c r="B24" s="41" t="n"/>
      <c r="C24" s="171" t="inlineStr">
        <is>
          <t>ORIGEN DE DATOS DENOMINADOR</t>
        </is>
      </c>
      <c r="D24" s="388" t="n"/>
      <c r="E24" s="307" t="inlineStr">
        <is>
          <t>Formato Cronograma de mantenimiento</t>
        </is>
      </c>
      <c r="F24" s="422" t="n"/>
      <c r="G24" s="423" t="n"/>
      <c r="H24" s="393" t="n"/>
      <c r="I24" s="415" t="n"/>
      <c r="J24" s="427" t="n"/>
      <c r="K24" s="428" t="n"/>
      <c r="L24" s="392" t="n"/>
      <c r="M24" s="415" t="n"/>
      <c r="N24" s="427" t="n"/>
      <c r="O24" s="428" t="n"/>
      <c r="P24" s="41" t="n"/>
    </row>
    <row r="25" ht="15.75" customFormat="1" customHeight="1" s="38">
      <c r="B25" s="41" t="n"/>
      <c r="C25" s="47" t="n"/>
      <c r="D25" s="47" t="n"/>
      <c r="E25" s="199" t="n"/>
      <c r="F25" s="199" t="n"/>
      <c r="G25" s="47" t="n"/>
      <c r="H25" s="47" t="n"/>
      <c r="I25" s="47" t="n"/>
      <c r="J25" s="199" t="n"/>
      <c r="K25" s="199" t="n"/>
      <c r="L25" s="47" t="n"/>
      <c r="M25" s="47" t="n"/>
      <c r="N25" s="199" t="n"/>
      <c r="O25" s="199" t="n"/>
      <c r="P25" s="41" t="n"/>
    </row>
    <row r="26" ht="15" customFormat="1" customHeight="1" s="38">
      <c r="B26" s="41" t="n"/>
      <c r="C26" s="165" t="inlineStr">
        <is>
          <t>RESULTADOS</t>
        </is>
      </c>
      <c r="D26" s="387" t="n"/>
      <c r="E26" s="387" t="n"/>
      <c r="F26" s="387" t="n"/>
      <c r="G26" s="387" t="n"/>
      <c r="H26" s="387" t="n"/>
      <c r="I26" s="387" t="n"/>
      <c r="J26" s="387" t="n"/>
      <c r="K26" s="387" t="n"/>
      <c r="L26" s="387" t="n"/>
      <c r="M26" s="387" t="n"/>
      <c r="N26" s="387" t="n"/>
      <c r="O26" s="388" t="n"/>
      <c r="P26" s="41" t="n"/>
    </row>
    <row r="27" ht="15" customFormat="1" customHeight="1" s="38">
      <c r="B27" s="41" t="n"/>
      <c r="C27" s="175" t="n"/>
      <c r="D27" s="416" t="n"/>
      <c r="E27" s="416" t="n"/>
      <c r="F27" s="416" t="n"/>
      <c r="G27" s="416" t="n"/>
      <c r="H27" s="416" t="n"/>
      <c r="I27" s="426" t="n"/>
      <c r="J27" s="228" t="inlineStr">
        <is>
          <t>ANÁLISIS DE DATOS</t>
        </is>
      </c>
      <c r="K27" s="384" t="n"/>
      <c r="L27" s="384" t="n"/>
      <c r="M27" s="384" t="n"/>
      <c r="N27" s="384" t="n"/>
      <c r="O27" s="401" t="n"/>
      <c r="P27" s="177" t="n"/>
    </row>
    <row r="28" ht="84.75" customFormat="1" customHeight="1" s="38">
      <c r="B28" s="41" t="n"/>
      <c r="C28" s="429" t="n"/>
      <c r="D28" s="411" t="n"/>
      <c r="E28" s="411" t="n"/>
      <c r="F28" s="411" t="n"/>
      <c r="G28" s="411" t="n"/>
      <c r="H28" s="411" t="n"/>
      <c r="I28" s="430" t="n"/>
      <c r="J28" s="300" t="inlineStr">
        <is>
          <t xml:space="preserve">Basado en la programación de los cronogramas de mantenimientos preventivos para los cuartos de telecomunicaciones (TR´s) y centros de datos (CD's) de la sede Fusagasugá, la Sede Administrativa en Bogotá, Seccional Girardot, Ubaté, y las extensiones de Chía y Facatativá, en custodia de la Dirección de Sistemas y Tecnología en donde se especificaron las fechas establecidas para el desarrollo de las actividades comprendidas entre los meses de abril, mayo y junio.
En el segundo trimestre, se planificaron un total de 69 actividades, las cuales fueron ejecutadas en su totalidad para la sede Fusagasugá, Extensión Chía, Facatativá y la seccional Girardot, en cuanto a la Seccional Ubaté   se tiene un faltante relacionado con la unidad agroambiental, la justificación obedece a que por sinnumero de  caidas en la red eléctrica, cada que el ingeniero de soporte se dirigía a la unidad, no se podía ejecutar el mantenimiento respectivo, por lo cual fue reprogramado para ejecutarse en el desarrollo de este semestre. En cuanto a las oficinas de Bogotá, no fue posible la realización del mantenimiento planeado debido a que en el momento en que los ingenieros de soporte hacían presencia en estas oficinas, las obligaciones que debía cumplir allí (acompañamiento a eventos de alta dirección, mantenimientos a equipos de cómputo y demás requerimientos) ocasionaron la no realización de este proceso por lo cual ha sido reprogramada para llevarse a cabo el 16/07/2026. Dicho lo anterior se ha alcanzando un índice de efectividad del 96%,obteniendo un desempeño en la categoría de Excelente. Es importante indicar que, en cada sesión de mantenimiento, se realizó una limpieza tanto en el exterior como en el interior de los racks lo que aporta al correcto funcionamiento y a la prolongación de la vida útil de los equipos tecnológicos. También, se realizó la verificación de los puertos troncales y el DCHP Snooping, actividad que es crucial para asegurar una correcta configuración y seguridad de la red. También se realizó el cambio de contraseñas de los dispositivos, una práctica fundamental para mantener la seguridad de la información. Como parte del protocolo de mantenimiento, se efectuó una copia de seguridad o Backup de cada uno de los dispositivos de red (Switch) ubicados en cada rack, asegurando así que los datos se encuentren protegidos y disponibles ante cualquier eventualidad.
Como evidencia de este proceso, se dejó un registro en el formato ASIF060 LISTA DE VERIFICACIÓN BACKUPS Y LIMPIEZA DE CD´S Y TR´S, donde se especifican todas las actividades realizadas, incluyendo la limpieza de los CD’s y TR’s, el proceso de Backup, el cambio de contraseñas y la bitácora de los switches. Todas estas acciones se realizaron en cumplimiento del Manual ASIM017 "SERVICIOS TECNOLÓGICOS", que establece las directrices y procedimientos a seguir por la Dirección de Sistemas y Tecnología.
</t>
        </is>
      </c>
      <c r="K28" s="411" t="n"/>
      <c r="L28" s="411" t="n"/>
      <c r="M28" s="411" t="n"/>
      <c r="N28" s="411" t="n"/>
      <c r="O28" s="430" t="n"/>
      <c r="P28" s="411" t="n"/>
    </row>
    <row r="29" ht="84.75" customFormat="1" customHeight="1" s="38">
      <c r="B29" s="41" t="n"/>
      <c r="C29" s="429" t="n"/>
      <c r="D29" s="411" t="n"/>
      <c r="E29" s="411" t="n"/>
      <c r="F29" s="411" t="n"/>
      <c r="G29" s="411" t="n"/>
      <c r="H29" s="411" t="n"/>
      <c r="I29" s="430" t="n"/>
      <c r="J29" s="411" t="n"/>
      <c r="K29" s="411" t="n"/>
      <c r="L29" s="411" t="n"/>
      <c r="M29" s="411" t="n"/>
      <c r="N29" s="411" t="n"/>
      <c r="O29" s="430" t="n"/>
      <c r="P29" s="41" t="n"/>
    </row>
    <row r="30" ht="84.75" customFormat="1" customHeight="1" s="38">
      <c r="B30" s="41" t="n"/>
      <c r="C30" s="429" t="n"/>
      <c r="D30" s="411" t="n"/>
      <c r="E30" s="411" t="n"/>
      <c r="F30" s="411" t="n"/>
      <c r="G30" s="411" t="n"/>
      <c r="H30" s="411" t="n"/>
      <c r="I30" s="430" t="n"/>
      <c r="J30" s="411" t="n"/>
      <c r="K30" s="411" t="n"/>
      <c r="L30" s="411" t="n"/>
      <c r="M30" s="411" t="n"/>
      <c r="N30" s="411" t="n"/>
      <c r="O30" s="430" t="n"/>
      <c r="P30" s="41" t="n"/>
    </row>
    <row r="31" ht="84.75" customFormat="1" customHeight="1" s="38">
      <c r="B31" s="41" t="n"/>
      <c r="C31" s="429" t="n"/>
      <c r="D31" s="411" t="n"/>
      <c r="E31" s="411" t="n"/>
      <c r="F31" s="411" t="n"/>
      <c r="G31" s="411" t="n"/>
      <c r="H31" s="411" t="n"/>
      <c r="I31" s="430" t="n"/>
      <c r="J31" s="411" t="n"/>
      <c r="K31" s="411" t="n"/>
      <c r="L31" s="411" t="n"/>
      <c r="M31" s="411" t="n"/>
      <c r="N31" s="411" t="n"/>
      <c r="O31" s="430" t="n"/>
      <c r="P31" s="41" t="n"/>
    </row>
    <row r="32" ht="84.75" customFormat="1" customHeight="1" s="38">
      <c r="B32" s="41" t="n"/>
      <c r="C32" s="429" t="n"/>
      <c r="D32" s="411" t="n"/>
      <c r="E32" s="411" t="n"/>
      <c r="F32" s="411" t="n"/>
      <c r="G32" s="411" t="n"/>
      <c r="H32" s="411" t="n"/>
      <c r="I32" s="430" t="n"/>
      <c r="J32" s="411" t="n"/>
      <c r="K32" s="411" t="n"/>
      <c r="L32" s="411" t="n"/>
      <c r="M32" s="411" t="n"/>
      <c r="N32" s="411" t="n"/>
      <c r="O32" s="430" t="n"/>
      <c r="P32" s="41" t="n"/>
    </row>
    <row r="33" ht="84.75" customFormat="1" customHeight="1" s="38">
      <c r="B33" s="41" t="n"/>
      <c r="C33" s="429" t="n"/>
      <c r="D33" s="411" t="n"/>
      <c r="E33" s="411" t="n"/>
      <c r="F33" s="411" t="n"/>
      <c r="G33" s="411" t="n"/>
      <c r="H33" s="411" t="n"/>
      <c r="I33" s="430" t="n"/>
      <c r="J33" s="411" t="n"/>
      <c r="K33" s="411" t="n"/>
      <c r="L33" s="411" t="n"/>
      <c r="M33" s="411" t="n"/>
      <c r="N33" s="411" t="n"/>
      <c r="O33" s="430" t="n"/>
      <c r="P33" s="41" t="n"/>
    </row>
    <row r="34" ht="15.75" customFormat="1" customHeight="1" s="38">
      <c r="B34" s="41" t="n"/>
      <c r="C34" s="429" t="n"/>
      <c r="D34" s="411" t="n"/>
      <c r="E34" s="411" t="n"/>
      <c r="F34" s="411" t="n"/>
      <c r="G34" s="411" t="n"/>
      <c r="H34" s="411" t="n"/>
      <c r="I34" s="430" t="n"/>
      <c r="J34" s="217" t="inlineStr">
        <is>
          <t>ACCIÓN FORMULADA</t>
        </is>
      </c>
      <c r="O34" s="402" t="n"/>
      <c r="P34" s="41" t="n"/>
    </row>
    <row r="35" ht="16.5" customFormat="1" customHeight="1" s="38">
      <c r="B35" s="41" t="n"/>
      <c r="C35" s="429" t="n"/>
      <c r="D35" s="411" t="n"/>
      <c r="E35" s="411" t="n"/>
      <c r="F35" s="411" t="n"/>
      <c r="G35" s="411" t="n"/>
      <c r="H35" s="411" t="n"/>
      <c r="I35" s="430" t="n"/>
      <c r="J35" s="301" t="inlineStr">
        <is>
          <t>Este indicador se mide trimestralmente y atiende al Procedimiento ASIP18 "Soporte, Mantenimiento y Monitoreo a la Infraestructura de Red y Recursos Tecnológicos", dada la planificación de los mantenimientos el Área de Servicios Tecnológicos en la unidad regional de Fusagasugá, se da un cumplimiento Excelente con las metas establecidas para este primer trimestre frente a la ejecución de los mantenimientos preventivos de los centros de datos y cuartos de telecomunicaciones.</t>
        </is>
      </c>
      <c r="K35" s="411" t="n"/>
      <c r="L35" s="411" t="n"/>
      <c r="M35" s="411" t="n"/>
      <c r="N35" s="411" t="n"/>
      <c r="O35" s="430" t="n"/>
      <c r="P35" s="41" t="n"/>
    </row>
    <row r="36" ht="15.75" customFormat="1" customHeight="1" s="38">
      <c r="B36" s="41" t="n"/>
      <c r="C36" s="429" t="n"/>
      <c r="D36" s="411" t="n"/>
      <c r="E36" s="411" t="n"/>
      <c r="F36" s="411" t="n"/>
      <c r="G36" s="411" t="n"/>
      <c r="H36" s="411" t="n"/>
      <c r="I36" s="430" t="n"/>
      <c r="J36" s="411" t="n"/>
      <c r="K36" s="411" t="n"/>
      <c r="L36" s="411" t="n"/>
      <c r="M36" s="411" t="n"/>
      <c r="N36" s="411" t="n"/>
      <c r="O36" s="430" t="n"/>
      <c r="P36" s="41" t="n"/>
    </row>
    <row r="37" ht="15.75" customFormat="1" customHeight="1" s="38">
      <c r="B37" s="41" t="n"/>
      <c r="C37" s="429" t="n"/>
      <c r="D37" s="411" t="n"/>
      <c r="E37" s="411" t="n"/>
      <c r="F37" s="411" t="n"/>
      <c r="G37" s="411" t="n"/>
      <c r="H37" s="411" t="n"/>
      <c r="I37" s="430" t="n"/>
      <c r="J37" s="411" t="n"/>
      <c r="K37" s="411" t="n"/>
      <c r="L37" s="411" t="n"/>
      <c r="M37" s="411" t="n"/>
      <c r="N37" s="411" t="n"/>
      <c r="O37" s="430" t="n"/>
      <c r="P37" s="41" t="n"/>
    </row>
    <row r="38" ht="15.75" customFormat="1" customHeight="1" s="38">
      <c r="B38" s="41" t="n"/>
      <c r="C38" s="429" t="n"/>
      <c r="D38" s="411" t="n"/>
      <c r="E38" s="411" t="n"/>
      <c r="F38" s="411" t="n"/>
      <c r="G38" s="411" t="n"/>
      <c r="H38" s="411" t="n"/>
      <c r="I38" s="430" t="n"/>
      <c r="J38" s="411" t="n"/>
      <c r="K38" s="411" t="n"/>
      <c r="L38" s="411" t="n"/>
      <c r="M38" s="411" t="n"/>
      <c r="N38" s="411" t="n"/>
      <c r="O38" s="430" t="n"/>
      <c r="P38" s="41" t="n"/>
    </row>
    <row r="39" ht="15.75" customFormat="1" customHeight="1" s="38">
      <c r="B39" s="41" t="n"/>
      <c r="C39" s="429" t="n"/>
      <c r="D39" s="411" t="n"/>
      <c r="E39" s="411" t="n"/>
      <c r="F39" s="411" t="n"/>
      <c r="G39" s="411" t="n"/>
      <c r="H39" s="411" t="n"/>
      <c r="I39" s="430" t="n"/>
      <c r="J39" s="411" t="n"/>
      <c r="K39" s="411" t="n"/>
      <c r="L39" s="411" t="n"/>
      <c r="M39" s="411" t="n"/>
      <c r="N39" s="411" t="n"/>
      <c r="O39" s="430" t="n"/>
      <c r="P39" s="41" t="n"/>
    </row>
    <row r="40" ht="16.5" customFormat="1" customHeight="1" s="38">
      <c r="B40" s="41" t="n"/>
      <c r="C40" s="429" t="n"/>
      <c r="D40" s="411" t="n"/>
      <c r="E40" s="411" t="n"/>
      <c r="F40" s="411" t="n"/>
      <c r="G40" s="411" t="n"/>
      <c r="H40" s="411" t="n"/>
      <c r="I40" s="430" t="n"/>
      <c r="J40" s="431" t="n"/>
      <c r="K40" s="431" t="n"/>
      <c r="L40" s="431" t="n"/>
      <c r="M40" s="431" t="n"/>
      <c r="N40" s="431" t="n"/>
      <c r="O40" s="428" t="n"/>
      <c r="P40" s="41" t="n"/>
    </row>
    <row r="41" ht="15.75" customFormat="1" customHeight="1" s="38">
      <c r="B41" s="41" t="n"/>
      <c r="C41" s="429" t="n"/>
      <c r="D41" s="411" t="n"/>
      <c r="E41" s="411" t="n"/>
      <c r="F41" s="411" t="n"/>
      <c r="G41" s="411" t="n"/>
      <c r="H41" s="411" t="n"/>
      <c r="I41" s="430" t="n"/>
      <c r="J41" s="217" t="inlineStr">
        <is>
          <t xml:space="preserve">RESPONSABLE </t>
        </is>
      </c>
      <c r="O41" s="402" t="n"/>
      <c r="P41" s="41" t="n"/>
    </row>
    <row r="42" ht="15.75" customFormat="1" customHeight="1" s="38">
      <c r="B42" s="41" t="n"/>
      <c r="C42" s="429" t="n"/>
      <c r="D42" s="411" t="n"/>
      <c r="E42" s="411" t="n"/>
      <c r="F42" s="411" t="n"/>
      <c r="G42" s="411" t="n"/>
      <c r="H42" s="411" t="n"/>
      <c r="I42" s="430" t="n"/>
      <c r="J42" s="230">
        <f>+E14</f>
        <v/>
      </c>
      <c r="K42" s="411" t="n"/>
      <c r="L42" s="411" t="n"/>
      <c r="M42" s="411" t="n"/>
      <c r="N42" s="411" t="n"/>
      <c r="O42" s="430" t="n"/>
      <c r="P42" s="41" t="n"/>
    </row>
    <row r="43" ht="16.5" customFormat="1" customHeight="1" s="38">
      <c r="B43" s="41" t="n"/>
      <c r="C43" s="427" t="n"/>
      <c r="D43" s="431" t="n"/>
      <c r="E43" s="431" t="n"/>
      <c r="F43" s="431" t="n"/>
      <c r="G43" s="431" t="n"/>
      <c r="H43" s="431" t="n"/>
      <c r="I43" s="428" t="n"/>
      <c r="J43" s="232" t="n"/>
      <c r="K43" s="431" t="n"/>
      <c r="L43" s="431" t="n"/>
      <c r="M43" s="431" t="n"/>
      <c r="N43" s="431" t="n"/>
      <c r="O43" s="428" t="n"/>
      <c r="P43" s="41" t="n"/>
    </row>
    <row r="44" ht="16.5" customFormat="1" customHeight="1" s="38">
      <c r="B44" s="41" t="n"/>
      <c r="C44" s="48" t="n"/>
      <c r="D44" s="48" t="n"/>
      <c r="E44" s="48" t="n"/>
      <c r="F44" s="48" t="n"/>
      <c r="G44" s="48" t="n"/>
      <c r="H44" s="48" t="n"/>
      <c r="I44" s="48" t="n"/>
      <c r="J44" s="48" t="n"/>
      <c r="K44" s="48" t="n"/>
      <c r="L44" s="48" t="n"/>
      <c r="M44" s="48" t="n"/>
      <c r="N44" s="48" t="n"/>
      <c r="O44" s="48" t="n"/>
      <c r="P44" s="41" t="n"/>
    </row>
    <row r="45" ht="15" customFormat="1" customHeight="1" s="50">
      <c r="B45" s="49" t="n"/>
      <c r="C45" s="433" t="inlineStr">
        <is>
          <t>PERIODO DE EVALUACIÓN</t>
        </is>
      </c>
      <c r="D45" s="393" t="n"/>
      <c r="E45" s="393" t="n"/>
      <c r="F45" s="393" t="n"/>
      <c r="G45" s="393" t="n"/>
      <c r="H45" s="393" t="n"/>
      <c r="I45" s="393" t="n"/>
      <c r="J45" s="393" t="n"/>
      <c r="K45" s="393" t="n"/>
      <c r="L45" s="393" t="n"/>
      <c r="M45" s="393" t="n"/>
      <c r="N45" s="393" t="n"/>
      <c r="O45" s="415" t="n"/>
      <c r="P45" s="49" t="n"/>
    </row>
    <row r="46" customFormat="1" s="50">
      <c r="B46" s="49" t="n"/>
      <c r="C46" s="171" t="inlineStr">
        <is>
          <t>MES</t>
        </is>
      </c>
      <c r="D46" s="61">
        <f>IF(J23="MENSUAL","ENERO",IF(J23="TRIMESTRAL","MARZO",IF(J23="SEMESTRAL","JUNIO",IF(J23="ANUAL",YEAR(TODAY()),""))))</f>
        <v/>
      </c>
      <c r="E46" s="61">
        <f>IF(J23="MENSUAL","FEBRERO",IF(J23="TRIMESTRAL","JUNIO",IF(J23="SEMESTRAL","DICIEMBRE","")))</f>
        <v/>
      </c>
      <c r="F46" s="61">
        <f>IF(J23="MENSUAL","MARZO",IF(J23="TRIMESTRAL","SEPTIEMBRE",""))</f>
        <v/>
      </c>
      <c r="G46" s="61">
        <f>IF(J23="MENSUAL","ABRIL",IF(J23="TRIMESTRAL","DICIEMBRE",""))</f>
        <v/>
      </c>
      <c r="H46" s="61">
        <f>IF(J23="MENSUAL","MAYO","")</f>
        <v/>
      </c>
      <c r="I46" s="61">
        <f>IF(J23="MENSUAL","JUNIO","")</f>
        <v/>
      </c>
      <c r="J46" s="61">
        <f>IF(J23="MENSUAL","JULIO","")</f>
        <v/>
      </c>
      <c r="K46" s="61">
        <f>IF(J23="MENSUAL","AGOSTO","")</f>
        <v/>
      </c>
      <c r="L46" s="61">
        <f>IF(J23="MENSUAL","SEPTIEMBRE","")</f>
        <v/>
      </c>
      <c r="M46" s="61">
        <f>IF(J23="MENSUAL","OCTUBRE","")</f>
        <v/>
      </c>
      <c r="N46" s="61">
        <f>IF(J23="MENSUAL","NOVIEMBRE","")</f>
        <v/>
      </c>
      <c r="O46" s="61">
        <f>IF(J23="MENSUAL","DICIEMBRE","")</f>
        <v/>
      </c>
      <c r="P46" s="49" t="n"/>
    </row>
    <row r="47" ht="30" customFormat="1" customHeight="1" s="50">
      <c r="B47" s="49" t="n"/>
      <c r="C47" s="168">
        <f>G18</f>
        <v/>
      </c>
      <c r="D47" s="187" t="n">
        <v>51</v>
      </c>
      <c r="E47" s="187" t="n">
        <v>66</v>
      </c>
      <c r="F47" s="187" t="n"/>
      <c r="G47" s="187" t="n"/>
      <c r="H47" s="187" t="n"/>
      <c r="I47" s="187" t="n"/>
      <c r="J47" s="187" t="n"/>
      <c r="K47" s="187" t="n"/>
      <c r="L47" s="187" t="n"/>
      <c r="M47" s="187" t="n"/>
      <c r="N47" s="187" t="n"/>
      <c r="O47" s="187" t="n"/>
      <c r="P47" s="49" t="n"/>
    </row>
    <row r="48" ht="30" customFormat="1" customHeight="1" s="50">
      <c r="B48" s="49" t="n"/>
      <c r="C48" s="168">
        <f>G19</f>
        <v/>
      </c>
      <c r="D48" s="187" t="n">
        <v>51</v>
      </c>
      <c r="E48" s="187" t="n">
        <v>69</v>
      </c>
      <c r="F48" s="187" t="n"/>
      <c r="G48" s="187" t="n"/>
      <c r="H48" s="187" t="n"/>
      <c r="I48" s="187" t="n"/>
      <c r="J48" s="187" t="n"/>
      <c r="K48" s="187" t="n"/>
      <c r="L48" s="187" t="n"/>
      <c r="M48" s="187" t="n"/>
      <c r="N48" s="187" t="n"/>
      <c r="O48" s="187" t="n"/>
      <c r="P48" s="51" t="n"/>
    </row>
    <row r="49" customFormat="1" s="50">
      <c r="B49" s="49" t="n"/>
      <c r="C49" s="64" t="inlineStr">
        <is>
          <t xml:space="preserve">VALOR </t>
        </is>
      </c>
      <c r="D49" s="66">
        <f>IFERROR(IF($E$17=1,D47/D48,IF($E$17=2,D47,"")),"")</f>
        <v/>
      </c>
      <c r="E49" s="66">
        <f>IFERROR(IF($E$17=1,E47/E48,IF($E$17=2,E47,"")),"")</f>
        <v/>
      </c>
      <c r="F49" s="66">
        <f>IFERROR(IF($E$17=1,F47/F48,IF($E$17=2,F47,"")),"")</f>
        <v/>
      </c>
      <c r="G49" s="66">
        <f>IFERROR(IF($E$17=1,G47/G48,IF($E$17=2,G47,"")),"")</f>
        <v/>
      </c>
      <c r="H49" s="66">
        <f>IFERROR(IF($E$17=1,H47/H48,IF($E$17=2,H47,"")),"")</f>
        <v/>
      </c>
      <c r="I49" s="66">
        <f>IFERROR(IF($E$17=1,I47/I48,IF($E$17=2,I47,"")),"")</f>
        <v/>
      </c>
      <c r="J49" s="66">
        <f>IFERROR(IF($E$17=1,J47/J48,IF($E$17=2,J47,"")),"")</f>
        <v/>
      </c>
      <c r="K49" s="66">
        <f>IFERROR(IF($E$17=1,K47/K48,IF($E$17=2,K47,"")),"")</f>
        <v/>
      </c>
      <c r="L49" s="66">
        <f>IFERROR(IF($E$17=1,L47/L48,IF($E$17=2,L47,"")),"")</f>
        <v/>
      </c>
      <c r="M49" s="66">
        <f>IFERROR(IF($E$17=1,M47/M48,IF($E$17=2,M47,"")),"")</f>
        <v/>
      </c>
      <c r="N49" s="66">
        <f>IFERROR(IF($E$17=1,N47/N48,IF($E$17=2,N47,"")),"")</f>
        <v/>
      </c>
      <c r="O49" s="66">
        <f>IFERROR(IF($E$17=1,O47/O48,IF($E$17=2,O47,"")),"")</f>
        <v/>
      </c>
      <c r="P49" s="49" t="n"/>
    </row>
    <row r="50" customFormat="1" s="50">
      <c r="B50" s="49" t="n"/>
      <c r="C50" s="65" t="inlineStr">
        <is>
          <t>META PONDERADA</t>
        </is>
      </c>
      <c r="D50" s="6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6">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6">
        <f>IF(AND(N23="ANUAL",J23="MENSUAL"),N17/12+E50,IF(AND(N23="ANUAL",J23="TRIMESTRAL"),N17/4+E50,IF(AND(N23="SEMESTRAL",J23="MENSUAL"),N17/6+E50,IF(AND(N23="SEMESTRAL",J23="TRIMESTRAL"),N17/2,IF(AND(N23="TRIMESTRAL",J23="MENSUAL"),N17/3+E50,IF(AND(N23="TRIMESTRAL",J23="TRIMESTRAL"),N17,IF(AND(N23="MENSUAL",J23="MENSUAL"),N17,"")))))))</f>
        <v/>
      </c>
      <c r="G50" s="66">
        <f>IF(AND(N23="ANUAL",J23="MENSUAL"),N17/12+F50,IF(AND(N23="ANUAL",J23="TRIMESTRAL"),N17/4+F50,IF(AND(N23="SEMESTRAL",J23="MENSUAL"),N17/6+F50,IF(AND(N23="SEMESTRAL",J23="TRIMESTRAL"),N17/2+F50,IF(AND(N23="TRIMESTRAL",J23="MENSUAL"),N17/3,IF(AND(N23="TRIMESTRAL",J23="TRIMESTRAL"),N17,IF(AND(N23="MENSUAL",J23="MENSUAL"),N17,"")))))))</f>
        <v/>
      </c>
      <c r="H50" s="66">
        <f>IF(AND($N$23="ANUAL",$J$23="MENSUAL"),$N$17/12+G50,IF(AND(N23="SEMESTRAL",J23="MENSUAL"),N17/6+G50,IF(AND(N23="TRIMESTRAL",J23="MENSUAL"),N17/3+G50,IF(AND(N23="MENSUAL",J23="MENSUAL"),N17,""))))</f>
        <v/>
      </c>
      <c r="I50" s="66">
        <f>IF(AND($N$23="ANUAL",$J$23="MENSUAL"),$N$17/12+H50,IF(AND(N23="SEMESTRAL",J23="MENSUAL"),N17/6+H50,IF(AND(N23="TRIMESTRAL",J23="MENSUAL"),N17/3+H50,IF(AND(N23="MENSUAL",J23="MENSUAL"),N17,""))))</f>
        <v/>
      </c>
      <c r="J50" s="66">
        <f>IF(AND($N$23="ANUAL",$J$23="MENSUAL"),$N$17/12+I50,IF(AND(N23="SEMESTRAL",J23="MENSUAL"),N17/6,IF(AND(N23="TRIMESTRAL",J23="MENSUAL"),N17/3,IF(AND(N23="MENSUAL",J23="MENSUAL"),N17,""))))</f>
        <v/>
      </c>
      <c r="K50" s="66">
        <f>IF(AND($N$23="ANUAL",$J$23="MENSUAL"),$N$17/12+J50,IF(AND(N23="SEMESTRAL",J23="MENSUAL"),N17/6+J50,IF(AND(N23="TRIMESTRAL",J23="MENSUAL"),N17/3+J50,IF(AND(N23="MENSUAL",J23="MENSUAL"),N17,""))))</f>
        <v/>
      </c>
      <c r="L50" s="66">
        <f>IF(AND($N$23="ANUAL",$J$23="MENSUAL"),$N$17/12+K50,IF(AND(N23="SEMESTRAL",J23="MENSUAL"),N17/6+K50,IF(AND(N23="TRIMESTRAL",J23="MENSUAL"),N17/3+K50,IF(AND(N23="MENSUAL",J23="MENSUAL"),N17,""))))</f>
        <v/>
      </c>
      <c r="M50" s="66">
        <f>IF(AND($N$23="ANUAL",$J$23="MENSUAL"),$N$17/12+L50,IF(AND(N23="SEMESTRAL",J23="MENSUAL"),N17/6+L50,IF(AND(N23="TRIMESTRAL",J23="MENSUAL"),N17/3,IF(AND(N23="MENSUAL",J23="MENSUAL"),N17,""))))</f>
        <v/>
      </c>
      <c r="N50" s="66">
        <f>IF(AND($N$23="ANUAL",$J$23="MENSUAL"),$N$17/12+M50,IF(AND(N23="SEMESTRAL",J23="MENSUAL"),N17/6+M50,IF(AND(N23="TRIMESTRAL",J23="MENSUAL"),N17/3+M50,IF(AND(N23="MENSUAL",J23="MENSUAL"),N17,""))))</f>
        <v/>
      </c>
      <c r="O50" s="66">
        <f>IF(AND($N$23="ANUAL",$J$23="MENSUAL"),$N$17/12+N50,IF(AND(N23="SEMESTRAL",J23="MENSUAL"),N17/6+N50,IF(AND(N23="TRIMESTRAL",J23="MENSUAL"),N17/3+N50,IF(AND(N23="MENSUAL",J23="MENSUAL"),N17,""))))</f>
        <v/>
      </c>
      <c r="P50" s="49" t="n"/>
    </row>
    <row r="51" customFormat="1" s="50">
      <c r="B51" s="49" t="n"/>
      <c r="C51" s="48" t="n"/>
      <c r="D51" s="48" t="n"/>
      <c r="E51" s="48" t="n"/>
      <c r="F51" s="48" t="n"/>
      <c r="G51" s="48" t="n"/>
      <c r="H51" s="48" t="n"/>
      <c r="I51" s="48" t="n"/>
      <c r="J51" s="48" t="n"/>
      <c r="K51" s="48" t="n"/>
      <c r="L51" s="48" t="n"/>
      <c r="M51" s="48" t="n"/>
      <c r="N51" s="48" t="n"/>
      <c r="O51" s="48" t="n"/>
      <c r="P51" s="49" t="n"/>
    </row>
    <row r="52" customFormat="1" s="53">
      <c r="A52" s="52" t="n"/>
      <c r="B52" s="20" t="n"/>
      <c r="C52" s="236" t="inlineStr">
        <is>
          <t>NIVEL DE SEGREGACIÓN *</t>
        </is>
      </c>
      <c r="D52" s="384" t="n"/>
      <c r="E52" s="384" t="n"/>
      <c r="F52" s="384" t="n"/>
      <c r="G52" s="384" t="n"/>
      <c r="H52" s="384" t="n"/>
      <c r="I52" s="384" t="n"/>
      <c r="J52" s="384" t="n"/>
      <c r="K52" s="384" t="n"/>
      <c r="L52" s="384" t="n"/>
      <c r="M52" s="384" t="n"/>
      <c r="N52" s="384" t="n"/>
      <c r="O52" s="401" t="n"/>
      <c r="P52" s="20" t="n"/>
      <c r="Q52" s="52" t="n"/>
      <c r="R52" s="52" t="n"/>
      <c r="S52" s="52" t="n"/>
      <c r="T52" s="52" t="n"/>
      <c r="U52" s="52" t="n"/>
      <c r="V52" s="52" t="n"/>
      <c r="W52" s="52" t="n"/>
      <c r="X52" s="52" t="n"/>
      <c r="Y52" s="52" t="n"/>
      <c r="Z52" s="52" t="n"/>
      <c r="AA52" s="52" t="n"/>
      <c r="AB52" s="52" t="n"/>
    </row>
    <row r="53" customFormat="1" s="53">
      <c r="A53" s="52" t="n"/>
      <c r="B53" s="20" t="n"/>
      <c r="C53" s="237" t="inlineStr">
        <is>
          <t>UNIDAD SEGREGADA (Ej. Facultad, Programa Académico, Área)</t>
        </is>
      </c>
      <c r="D53" s="434" t="n"/>
      <c r="E53" s="434" t="n"/>
      <c r="F53" s="435" t="n"/>
      <c r="G53" s="238" t="inlineStr">
        <is>
          <t>RESULTADO</t>
        </is>
      </c>
      <c r="H53" s="434" t="n"/>
      <c r="I53" s="434" t="n"/>
      <c r="J53" s="435" t="n"/>
      <c r="K53" s="238" t="inlineStr">
        <is>
          <t>ANALISIS DE DATOS SEGREGADO</t>
        </is>
      </c>
      <c r="L53" s="434" t="n"/>
      <c r="M53" s="434" t="n"/>
      <c r="N53" s="434" t="n"/>
      <c r="O53" s="435" t="n"/>
      <c r="P53" s="20" t="n"/>
      <c r="Q53" s="52" t="n"/>
      <c r="R53" s="52" t="n"/>
      <c r="S53" s="52" t="n"/>
      <c r="T53" s="52" t="n"/>
      <c r="U53" s="52" t="n"/>
      <c r="V53" s="52" t="n"/>
      <c r="W53" s="52" t="n"/>
      <c r="X53" s="52" t="n"/>
      <c r="Y53" s="52" t="n"/>
      <c r="Z53" s="52" t="n"/>
      <c r="AA53" s="52" t="n"/>
      <c r="AB53" s="52" t="n"/>
    </row>
    <row r="54" ht="63" customFormat="1" customHeight="1" s="53">
      <c r="A54" s="52" t="n"/>
      <c r="B54" s="20" t="n"/>
      <c r="C54" s="443" t="inlineStr">
        <is>
          <t>Sede Fusagasugá</t>
        </is>
      </c>
      <c r="D54" s="436" t="n"/>
      <c r="E54" s="436" t="n"/>
      <c r="F54" s="437" t="n"/>
      <c r="G54" s="444" t="n">
        <v>1</v>
      </c>
      <c r="H54" s="436" t="n"/>
      <c r="I54" s="436" t="n"/>
      <c r="J54" s="437" t="n"/>
      <c r="K54" s="293" t="inlineStr">
        <is>
          <t xml:space="preserve">Para la Sede Fusagasugá, dentro del cumplimiento de la meta se encuentra en la escala excelente, considerándose un gran logro obtenido, dado que la proyección para el segundo trimestre es de 41 actividades con una ejecucion del 100%. </t>
        </is>
      </c>
      <c r="L54" s="436" t="n"/>
      <c r="M54" s="436" t="n"/>
      <c r="N54" s="436" t="n"/>
      <c r="O54" s="437" t="n"/>
      <c r="P54" s="20" t="n"/>
      <c r="Q54" s="52" t="n"/>
      <c r="R54" s="52" t="n"/>
      <c r="S54" s="52" t="n"/>
      <c r="T54" s="52" t="n"/>
      <c r="U54" s="52" t="n"/>
      <c r="V54" s="52" t="n"/>
      <c r="W54" s="52" t="n"/>
      <c r="X54" s="52" t="n"/>
      <c r="Y54" s="52" t="n"/>
      <c r="Z54" s="52" t="n"/>
      <c r="AA54" s="52" t="n"/>
      <c r="AB54" s="52" t="n"/>
    </row>
    <row r="55" ht="63" customFormat="1" customHeight="1" s="53">
      <c r="A55" s="52" t="n"/>
      <c r="B55" s="20" t="n"/>
      <c r="C55" s="445" t="inlineStr">
        <is>
          <t>Seccional Girardot</t>
        </is>
      </c>
      <c r="D55" s="436" t="n"/>
      <c r="E55" s="436" t="n"/>
      <c r="F55" s="437" t="n"/>
      <c r="G55" s="444" t="n">
        <v>1</v>
      </c>
      <c r="H55" s="436" t="n"/>
      <c r="I55" s="436" t="n"/>
      <c r="J55" s="437" t="n"/>
      <c r="K55" s="293" t="inlineStr">
        <is>
          <t>Para la Seccional Girardot, dentro del cumplimiento de la meta se encuentra en la escala excelente, considerándose un gran logro obtenido; dado que la proyección para el segundo trimestre es de 9 actividades con una ejecucion del 100%.</t>
        </is>
      </c>
      <c r="L55" s="436" t="n"/>
      <c r="M55" s="436" t="n"/>
      <c r="N55" s="436" t="n"/>
      <c r="O55" s="437" t="n"/>
      <c r="P55" s="20" t="n"/>
      <c r="Q55" s="52" t="n"/>
      <c r="R55" s="52" t="n"/>
      <c r="S55" s="52" t="n"/>
      <c r="T55" s="52" t="n"/>
      <c r="U55" s="52" t="n"/>
      <c r="V55" s="52" t="n"/>
      <c r="W55" s="52" t="n"/>
      <c r="X55" s="52" t="n"/>
      <c r="Y55" s="52" t="n"/>
      <c r="Z55" s="52" t="n"/>
      <c r="AA55" s="52" t="n"/>
      <c r="AB55" s="52" t="n"/>
    </row>
    <row r="56" ht="63" customFormat="1" customHeight="1" s="53">
      <c r="A56" s="52" t="n"/>
      <c r="B56" s="20" t="n"/>
      <c r="C56" s="445" t="inlineStr">
        <is>
          <t>Seccional Ubaté</t>
        </is>
      </c>
      <c r="D56" s="436" t="n"/>
      <c r="E56" s="436" t="n"/>
      <c r="F56" s="437" t="n"/>
      <c r="G56" s="444" t="n">
        <v>0.86</v>
      </c>
      <c r="H56" s="436" t="n"/>
      <c r="I56" s="436" t="n"/>
      <c r="J56" s="437" t="n"/>
      <c r="K56" s="295" t="inlineStr">
        <is>
          <t xml:space="preserve">Para la Seccional Ubaté, dentro del cumplimiento de la meta se encuentra en la escala excelente, considerándose un gran logro obtenido; dado que la proyección para el primer trimestre es de 7 actividades con una ejecucion del 86%.				</t>
        </is>
      </c>
      <c r="L56" s="436" t="n"/>
      <c r="M56" s="436" t="n"/>
      <c r="N56" s="436" t="n"/>
      <c r="O56" s="437" t="n"/>
      <c r="P56" s="20" t="n"/>
      <c r="Q56" s="52" t="n"/>
      <c r="R56" s="52" t="n"/>
      <c r="S56" s="52" t="n"/>
      <c r="T56" s="52" t="n"/>
      <c r="U56" s="52" t="n"/>
      <c r="V56" s="52" t="n"/>
      <c r="W56" s="52" t="n"/>
      <c r="X56" s="52" t="n"/>
      <c r="Y56" s="52" t="n"/>
      <c r="Z56" s="52" t="n"/>
      <c r="AA56" s="52" t="n"/>
      <c r="AB56" s="52" t="n"/>
    </row>
    <row r="57" ht="79.5" customFormat="1" customHeight="1" s="53">
      <c r="A57" s="52" t="n"/>
      <c r="B57" s="20" t="n"/>
      <c r="C57" s="445" t="inlineStr">
        <is>
          <t>Extensión Soacha</t>
        </is>
      </c>
      <c r="D57" s="436" t="n"/>
      <c r="E57" s="436" t="n"/>
      <c r="F57" s="437" t="n"/>
      <c r="G57" s="444" t="n">
        <v>0</v>
      </c>
      <c r="H57" s="436" t="n"/>
      <c r="I57" s="436" t="n"/>
      <c r="J57" s="437" t="n"/>
      <c r="K57" s="295" t="inlineStr">
        <is>
          <t>Para la extensión Soacha, actualmente no se cuenta con ingeniero de soporte, debido a que se lanzó la convocatoria para suplir esta necesidad pero la convocatoria fue declarada desierta, por lo cual a la fecha no se ha realizado la labor de mantenimiento preventivo a los CD´s y TR´s, Cabe resaltar que una vez se cuente con ingeniero de soporte, se realizarán los respectivos mantenimientos a cada uno de estos elementos.</t>
        </is>
      </c>
      <c r="L57" s="436" t="n"/>
      <c r="M57" s="436" t="n"/>
      <c r="N57" s="436" t="n"/>
      <c r="O57" s="437" t="n"/>
      <c r="P57" s="20" t="n"/>
      <c r="Q57" s="52" t="n"/>
      <c r="R57" s="52" t="n"/>
      <c r="S57" s="52" t="n"/>
      <c r="T57" s="52" t="n"/>
      <c r="U57" s="52" t="n"/>
      <c r="V57" s="52" t="n"/>
      <c r="W57" s="52" t="n"/>
      <c r="X57" s="52" t="n"/>
      <c r="Y57" s="52" t="n"/>
      <c r="Z57" s="52" t="n"/>
      <c r="AA57" s="52" t="n"/>
      <c r="AB57" s="52" t="n"/>
    </row>
    <row r="58" ht="63" customFormat="1" customHeight="1" s="53">
      <c r="A58" s="52" t="n"/>
      <c r="B58" s="20" t="n"/>
      <c r="C58" s="445" t="inlineStr">
        <is>
          <t>Extensión Facatativá</t>
        </is>
      </c>
      <c r="D58" s="436" t="n"/>
      <c r="E58" s="436" t="n"/>
      <c r="F58" s="437" t="n"/>
      <c r="G58" s="444" t="n">
        <v>1</v>
      </c>
      <c r="H58" s="436" t="n"/>
      <c r="I58" s="436" t="n"/>
      <c r="J58" s="437" t="n"/>
      <c r="K58" s="293" t="inlineStr">
        <is>
          <t>Para la Extensión Facatativá, dentro del cumplimiento de la meta se encuentra en la escala excelente, considerándose un gran logro obtenido; dado que la proyección para el segundo trimestre es de 5 actividades con una ejecucion del 100%.</t>
        </is>
      </c>
      <c r="L58" s="436" t="n"/>
      <c r="M58" s="436" t="n"/>
      <c r="N58" s="436" t="n"/>
      <c r="O58" s="437" t="n"/>
      <c r="P58" s="20" t="n"/>
      <c r="Q58" s="52" t="n"/>
      <c r="R58" s="52" t="n"/>
      <c r="S58" s="52" t="n"/>
      <c r="T58" s="52" t="n"/>
      <c r="U58" s="52" t="n"/>
      <c r="V58" s="52" t="n"/>
      <c r="W58" s="52" t="n"/>
      <c r="X58" s="52" t="n"/>
      <c r="Y58" s="52" t="n"/>
      <c r="Z58" s="52" t="n"/>
      <c r="AA58" s="52" t="n"/>
      <c r="AB58" s="52" t="n"/>
    </row>
    <row r="59" ht="63" customFormat="1" customHeight="1" s="53">
      <c r="A59" s="52" t="n"/>
      <c r="B59" s="20" t="n"/>
      <c r="C59" s="445" t="inlineStr">
        <is>
          <t>Extensión Chía</t>
        </is>
      </c>
      <c r="D59" s="436" t="n"/>
      <c r="E59" s="436" t="n"/>
      <c r="F59" s="437" t="n"/>
      <c r="G59" s="444" t="n">
        <v>1</v>
      </c>
      <c r="H59" s="436" t="n"/>
      <c r="I59" s="436" t="n"/>
      <c r="J59" s="437" t="n"/>
      <c r="K59" s="293" t="inlineStr">
        <is>
          <t>Para la Extensión Chia, dentro del cumplimiento de la meta se encuentra en la escala excelente, considerándose un gran logro obtenido; dado que la proyección para el segundo trimestre es de 5 actividades con una ejecucion del 100%.</t>
        </is>
      </c>
      <c r="L59" s="436" t="n"/>
      <c r="M59" s="436" t="n"/>
      <c r="N59" s="436" t="n"/>
      <c r="O59" s="437" t="n"/>
      <c r="P59" s="20" t="n"/>
      <c r="Q59" s="52" t="n"/>
      <c r="R59" s="52" t="n"/>
      <c r="S59" s="52" t="n"/>
      <c r="T59" s="52" t="n"/>
      <c r="U59" s="52" t="n"/>
      <c r="V59" s="52" t="n"/>
      <c r="W59" s="52" t="n"/>
      <c r="X59" s="52" t="n"/>
      <c r="Y59" s="52" t="n"/>
      <c r="Z59" s="52" t="n"/>
      <c r="AA59" s="52" t="n"/>
      <c r="AB59" s="52" t="n"/>
    </row>
    <row r="60" ht="63" customFormat="1" customHeight="1" s="53">
      <c r="A60" s="52" t="n"/>
      <c r="B60" s="20" t="n"/>
      <c r="C60" s="445" t="inlineStr">
        <is>
          <t>Oficinas Bogotá</t>
        </is>
      </c>
      <c r="D60" s="436" t="n"/>
      <c r="E60" s="436" t="n"/>
      <c r="F60" s="437" t="n"/>
      <c r="G60" s="444" t="n">
        <v>0</v>
      </c>
      <c r="H60" s="436" t="n"/>
      <c r="I60" s="436" t="n"/>
      <c r="J60" s="437" t="n"/>
      <c r="K60" s="293" t="inlineStr">
        <is>
          <t>En cuanto a las oficinas de Bogotá, no fue posible la realización del mantenimiento planeado debido a que en el momento en que los ingenieros de soporte hacían presencia en estas oficinas, las obligaciones que debía cumplir allí (acompañamiento a eventos de alta dirección, mantenimientos a equipos de cómputo y demás requerimientos) ocasionaron la no realización de este proceso por lo cual ha sido reprogramada para llevarse a cabo el 16/07/2026.</t>
        </is>
      </c>
      <c r="L60" s="436" t="n"/>
      <c r="M60" s="436" t="n"/>
      <c r="N60" s="436" t="n"/>
      <c r="O60" s="437" t="n"/>
      <c r="P60" s="20" t="n"/>
      <c r="Q60" s="52" t="n"/>
      <c r="R60" s="52" t="n"/>
      <c r="S60" s="52" t="n"/>
      <c r="T60" s="52" t="n"/>
      <c r="U60" s="52" t="n"/>
      <c r="V60" s="52" t="n"/>
      <c r="W60" s="52" t="n"/>
      <c r="X60" s="52" t="n"/>
      <c r="Y60" s="52" t="n"/>
      <c r="Z60" s="52" t="n"/>
      <c r="AA60" s="52" t="n"/>
      <c r="AB60" s="52" t="n"/>
    </row>
    <row r="61" ht="86.25" customFormat="1" customHeight="1" s="53">
      <c r="A61" s="52" t="n"/>
      <c r="B61" s="20" t="n"/>
      <c r="C61" s="445" t="inlineStr">
        <is>
          <t>Extensión Zipaquirá</t>
        </is>
      </c>
      <c r="D61" s="436" t="n"/>
      <c r="E61" s="436" t="n"/>
      <c r="F61" s="437" t="n"/>
      <c r="G61" s="444" t="n">
        <v>0</v>
      </c>
      <c r="H61" s="436" t="n"/>
      <c r="I61" s="436" t="n"/>
      <c r="J61" s="437" t="n"/>
      <c r="K61" s="293" t="inlineStr">
        <is>
          <t>Para la extensión Zipaquirá, actualmente no se cuenta con ingeniero de soporte, debido a que se lanzó la convocatoria para suplir esta necesidad pero la convocatoria fue declarada desierta, por lo cual a la fecha no se ha realizado la labor de mantenimiento preventivo a los CD´s y TR´s, Cabe resaltar que una vez se cuente con ingeniero de soporte, se realizarán los respectivos mantenimientos a cada uno de estos elementos.</t>
        </is>
      </c>
      <c r="L61" s="436" t="n"/>
      <c r="M61" s="436" t="n"/>
      <c r="N61" s="436" t="n"/>
      <c r="O61" s="437" t="n"/>
      <c r="P61" s="20" t="n"/>
      <c r="Q61" s="52" t="n"/>
      <c r="R61" s="52" t="n"/>
      <c r="S61" s="52" t="n"/>
      <c r="T61" s="52" t="n"/>
      <c r="U61" s="52" t="n"/>
      <c r="V61" s="52" t="n"/>
      <c r="W61" s="52" t="n"/>
      <c r="X61" s="52" t="n"/>
      <c r="Y61" s="52" t="n"/>
      <c r="Z61" s="52" t="n"/>
      <c r="AA61" s="52" t="n"/>
      <c r="AB61" s="52" t="n"/>
    </row>
    <row r="62" ht="56.25" customFormat="1" customHeight="1" s="53">
      <c r="A62" s="52" t="n"/>
      <c r="B62" s="20" t="n"/>
      <c r="C62" s="123" t="inlineStr">
        <is>
          <t xml:space="preserve">Diagonal 18 No. 20-29 Fusagasugá – Cundinamarca
Teléfono (601)  8281483 Línea Gratuita 018000180414
www.ucundinamarca.edu.co   E-mail:  info@ucundinamarca.edu.co
NIT: 890.680.062-2                                                                             </t>
        </is>
      </c>
      <c r="P62" s="20" t="n"/>
      <c r="Q62" s="52" t="n"/>
      <c r="R62" s="52" t="n"/>
      <c r="S62" s="52" t="n"/>
      <c r="T62" s="52" t="n"/>
      <c r="U62" s="52" t="n"/>
      <c r="V62" s="52" t="n"/>
      <c r="W62" s="52" t="n"/>
      <c r="X62" s="52" t="n"/>
      <c r="Y62" s="52" t="n"/>
      <c r="Z62" s="52" t="n"/>
      <c r="AA62" s="52" t="n"/>
      <c r="AB62" s="52" t="n"/>
    </row>
    <row r="63" ht="44.25" customFormat="1" customHeight="1" s="53">
      <c r="A63" s="52" t="n"/>
      <c r="B63" s="20" t="n"/>
      <c r="C63" s="124" t="inlineStr">
        <is>
          <t>Documento controlado por el Sistema de Gestión de la Calidad
Asegúrese que corresponde a la última versión consultando el Portal Institucional</t>
        </is>
      </c>
      <c r="P63" s="20" t="n"/>
      <c r="Q63" s="52" t="n"/>
      <c r="R63" s="52" t="n"/>
      <c r="S63" s="52" t="n"/>
      <c r="T63" s="52" t="n"/>
      <c r="U63" s="52" t="n"/>
      <c r="V63" s="52" t="n"/>
      <c r="W63" s="52" t="n"/>
      <c r="X63" s="52" t="n"/>
      <c r="Y63" s="52" t="n"/>
      <c r="Z63" s="52" t="n"/>
      <c r="AA63" s="52" t="n"/>
      <c r="AB63" s="52" t="n"/>
    </row>
    <row r="66" customFormat="1" s="57">
      <c r="C66" s="56" t="n"/>
      <c r="D66" s="56" t="n"/>
      <c r="E66" s="56" t="n"/>
      <c r="F66" s="56" t="n"/>
      <c r="G66" s="56" t="n"/>
      <c r="H66" s="56" t="n"/>
      <c r="I66" s="56" t="n"/>
      <c r="J66" s="56" t="n"/>
      <c r="K66" s="56" t="n"/>
      <c r="L66" s="56" t="n"/>
      <c r="M66" s="56" t="n"/>
      <c r="N66" s="56" t="n"/>
      <c r="O66" s="56" t="n"/>
    </row>
    <row r="67" customFormat="1" s="57">
      <c r="C67" s="56" t="n"/>
      <c r="D67" s="56" t="n"/>
      <c r="E67" s="56" t="n"/>
      <c r="F67" s="56" t="n"/>
      <c r="G67" s="56" t="n"/>
      <c r="H67" s="56" t="n"/>
      <c r="I67" s="56" t="n"/>
      <c r="J67" s="56" t="n"/>
      <c r="K67" s="56" t="n"/>
      <c r="L67" s="56" t="n"/>
      <c r="M67" s="56" t="n"/>
      <c r="N67" s="56" t="n"/>
      <c r="O67" s="56" t="n"/>
    </row>
    <row r="68" customFormat="1" s="57">
      <c r="C68" s="56" t="n"/>
      <c r="D68" s="56" t="n"/>
      <c r="E68" s="56" t="n"/>
      <c r="F68" s="56" t="n"/>
      <c r="G68" s="56" t="n"/>
      <c r="H68" s="56" t="n"/>
      <c r="I68" s="56" t="n"/>
      <c r="J68" s="56" t="n"/>
      <c r="K68" s="56" t="n"/>
      <c r="L68" s="56" t="n"/>
      <c r="M68" s="56" t="n"/>
      <c r="N68" s="56" t="n"/>
      <c r="O68" s="56" t="n"/>
    </row>
    <row r="69" hidden="1" customFormat="1" s="57">
      <c r="C69" s="56" t="n"/>
      <c r="D69" s="56" t="n"/>
      <c r="E69" s="56" t="n"/>
      <c r="F69" s="56" t="n"/>
      <c r="G69" s="56" t="n"/>
      <c r="H69" s="56" t="n"/>
      <c r="I69" s="56" t="n"/>
      <c r="J69" s="56" t="n"/>
      <c r="K69" s="56" t="n"/>
      <c r="L69" s="56" t="n"/>
      <c r="M69" s="56" t="n"/>
      <c r="N69" s="56" t="n"/>
      <c r="O69" s="56" t="n"/>
    </row>
    <row r="70" hidden="1" customFormat="1" s="57">
      <c r="C70" s="56" t="n"/>
      <c r="D70" s="56" t="n"/>
      <c r="E70" s="56" t="n"/>
      <c r="F70" s="56" t="n"/>
      <c r="G70" s="56" t="n"/>
      <c r="H70" s="56" t="n"/>
      <c r="I70" s="56" t="n"/>
      <c r="J70" s="56" t="n"/>
      <c r="K70" s="56" t="n"/>
      <c r="L70" s="56" t="n"/>
      <c r="M70" s="56" t="n"/>
      <c r="N70" s="56" t="n"/>
      <c r="O70" s="56" t="n"/>
    </row>
    <row r="71" hidden="1" customFormat="1" s="57">
      <c r="C71" s="56" t="n"/>
      <c r="D71" s="56" t="n"/>
      <c r="E71" s="56" t="n"/>
      <c r="F71" s="56" t="n"/>
      <c r="G71" s="56" t="n"/>
      <c r="H71" s="56" t="n"/>
      <c r="I71" s="56" t="n"/>
      <c r="J71" s="56" t="n"/>
      <c r="K71" s="56" t="n"/>
      <c r="L71" s="56" t="n"/>
      <c r="M71" s="56" t="n"/>
      <c r="N71" s="56" t="n"/>
      <c r="O71" s="56" t="n"/>
    </row>
    <row r="72" hidden="1" customFormat="1" s="57">
      <c r="C72" s="56" t="n"/>
      <c r="D72" s="56" t="n"/>
      <c r="E72" s="56" t="n"/>
      <c r="F72" s="56" t="n"/>
      <c r="G72" s="58" t="inlineStr">
        <is>
          <t>Estratégico</t>
        </is>
      </c>
      <c r="H72" s="59" t="n"/>
      <c r="I72" s="59" t="n"/>
      <c r="J72" s="58" t="inlineStr">
        <is>
          <t>Eficacia</t>
        </is>
      </c>
      <c r="K72" s="56" t="n"/>
      <c r="L72" s="56" t="n"/>
      <c r="M72" s="56" t="n"/>
      <c r="N72" s="56" t="n"/>
      <c r="O72" s="56" t="n"/>
    </row>
    <row r="73" hidden="1" customFormat="1" s="57">
      <c r="C73" s="56" t="n"/>
      <c r="D73" s="56" t="n"/>
      <c r="E73" s="56" t="n"/>
      <c r="F73" s="56" t="n"/>
      <c r="G73" s="58" t="inlineStr">
        <is>
          <t>Misional</t>
        </is>
      </c>
      <c r="H73" s="59" t="n"/>
      <c r="I73" s="59" t="n"/>
      <c r="J73" s="58" t="inlineStr">
        <is>
          <t>Eficiencia</t>
        </is>
      </c>
      <c r="K73" s="56" t="n"/>
      <c r="L73" s="56" t="n"/>
      <c r="M73" s="56" t="n"/>
      <c r="N73" s="56" t="n"/>
      <c r="O73" s="56" t="n"/>
    </row>
    <row r="74" hidden="1" customFormat="1" s="57">
      <c r="C74" s="56" t="n"/>
      <c r="D74" s="56" t="n"/>
      <c r="E74" s="56" t="n"/>
      <c r="F74" s="56" t="n"/>
      <c r="G74" s="58" t="inlineStr">
        <is>
          <t>Apoyo</t>
        </is>
      </c>
      <c r="H74" s="59" t="n"/>
      <c r="I74" s="59" t="n"/>
      <c r="J74" s="58" t="inlineStr">
        <is>
          <t>Acreditación</t>
        </is>
      </c>
      <c r="K74" s="56" t="n"/>
      <c r="L74" s="56" t="n"/>
      <c r="M74" s="56" t="n"/>
      <c r="N74" s="56" t="n"/>
      <c r="O74" s="56" t="n"/>
    </row>
    <row r="75" hidden="1" customFormat="1" s="57">
      <c r="C75" s="56" t="n"/>
      <c r="D75" s="56" t="n"/>
      <c r="E75" s="56" t="n"/>
      <c r="F75" s="56" t="n"/>
      <c r="G75" s="58" t="inlineStr">
        <is>
          <t>Seguimiento, Medición, Análisis y Evaluación</t>
        </is>
      </c>
      <c r="H75" s="59" t="n"/>
      <c r="I75" s="59" t="n"/>
      <c r="J75" s="58" t="inlineStr">
        <is>
          <t>Positiva</t>
        </is>
      </c>
      <c r="K75" s="56" t="n"/>
      <c r="L75" s="56" t="n"/>
      <c r="M75" s="56" t="n"/>
      <c r="N75" s="56" t="n"/>
      <c r="O75" s="56" t="n"/>
    </row>
    <row r="76" hidden="1" customFormat="1" s="57">
      <c r="C76" s="56" t="n"/>
      <c r="D76" s="56" t="n"/>
      <c r="E76" s="56" t="n"/>
      <c r="F76" s="56" t="n"/>
      <c r="G76" s="58" t="inlineStr">
        <is>
          <t>Direccionamiento Estratégico</t>
        </is>
      </c>
      <c r="H76" s="59" t="n"/>
      <c r="I76" s="59" t="n"/>
      <c r="J76" s="58" t="inlineStr">
        <is>
          <t>Negativa</t>
        </is>
      </c>
      <c r="K76" s="56" t="n"/>
      <c r="L76" s="56" t="n"/>
      <c r="M76" s="56" t="n"/>
      <c r="N76" s="56" t="n"/>
      <c r="O76" s="56" t="n"/>
    </row>
    <row r="77" hidden="1" customFormat="1" s="57">
      <c r="C77" s="56" t="n"/>
      <c r="D77" s="56" t="n"/>
      <c r="E77" s="56" t="n"/>
      <c r="F77" s="56" t="n"/>
      <c r="G77" s="58" t="inlineStr">
        <is>
          <t>Planeación Institucional</t>
        </is>
      </c>
      <c r="H77" s="59" t="n"/>
      <c r="I77" s="59" t="n"/>
      <c r="J77" s="58" t="inlineStr">
        <is>
          <t>Por Unidad Regional</t>
        </is>
      </c>
      <c r="K77" s="56" t="n"/>
      <c r="L77" s="56" t="n"/>
      <c r="M77" s="56" t="n"/>
      <c r="N77" s="56" t="n"/>
      <c r="O77" s="56" t="n"/>
    </row>
    <row r="78" hidden="1" customFormat="1" s="57">
      <c r="C78" s="56" t="n"/>
      <c r="D78" s="56" t="n"/>
      <c r="E78" s="56" t="n"/>
      <c r="F78" s="56" t="n"/>
      <c r="G78" s="58" t="inlineStr">
        <is>
          <t>Proyectos Especiales y Relaciones Interinstitucionales</t>
        </is>
      </c>
      <c r="H78" s="59" t="n"/>
      <c r="I78" s="59" t="n"/>
      <c r="J78" s="58" t="inlineStr">
        <is>
          <t>Por Facultad</t>
        </is>
      </c>
      <c r="K78" s="56" t="n"/>
      <c r="L78" s="56" t="n"/>
      <c r="M78" s="56" t="n"/>
      <c r="N78" s="56" t="n"/>
      <c r="O78" s="56" t="n"/>
    </row>
    <row r="79" hidden="1" customFormat="1" s="57">
      <c r="C79" s="56" t="n"/>
      <c r="D79" s="56" t="n"/>
      <c r="E79" s="56" t="n"/>
      <c r="F79" s="56" t="n"/>
      <c r="G79" s="58" t="inlineStr">
        <is>
          <t>Sistemas Integrados</t>
        </is>
      </c>
      <c r="H79" s="59" t="n"/>
      <c r="I79" s="59" t="n"/>
      <c r="J79" s="58" t="inlineStr">
        <is>
          <t>Por Programa Académico</t>
        </is>
      </c>
      <c r="K79" s="56" t="n"/>
      <c r="L79" s="56" t="n"/>
      <c r="M79" s="56" t="n"/>
      <c r="N79" s="56" t="n"/>
      <c r="O79" s="56" t="n"/>
    </row>
    <row r="80" hidden="1" customFormat="1" s="57">
      <c r="C80" s="56" t="n"/>
      <c r="D80" s="56" t="n"/>
      <c r="E80" s="56" t="n"/>
      <c r="F80" s="56" t="n"/>
      <c r="G80" s="58" t="inlineStr">
        <is>
          <t>Autoevaluación y Acreditación</t>
        </is>
      </c>
      <c r="H80" s="59" t="n"/>
      <c r="I80" s="59" t="n"/>
      <c r="J80" s="58" t="inlineStr">
        <is>
          <t>Por área</t>
        </is>
      </c>
      <c r="K80" s="56" t="n"/>
      <c r="L80" s="56" t="n"/>
      <c r="M80" s="56" t="n"/>
      <c r="N80" s="56" t="n"/>
      <c r="O80" s="56" t="n"/>
    </row>
    <row r="81" hidden="1" customFormat="1" s="57">
      <c r="C81" s="56" t="n"/>
      <c r="D81" s="56" t="n"/>
      <c r="E81" s="56" t="n"/>
      <c r="F81" s="56" t="n"/>
      <c r="G81" s="58" t="inlineStr">
        <is>
          <t>Comunicaciones</t>
        </is>
      </c>
      <c r="H81" s="59" t="n"/>
      <c r="I81" s="59" t="n"/>
      <c r="J81" s="58" t="inlineStr">
        <is>
          <t>Por Laboratorio</t>
        </is>
      </c>
      <c r="K81" s="56" t="n"/>
      <c r="L81" s="56" t="n"/>
      <c r="M81" s="56" t="n"/>
      <c r="N81" s="56" t="n"/>
      <c r="O81" s="56" t="n"/>
    </row>
    <row r="82" hidden="1" customFormat="1" s="57">
      <c r="C82" s="56" t="n"/>
      <c r="D82" s="56" t="n"/>
      <c r="E82" s="56" t="n"/>
      <c r="F82" s="56" t="n"/>
      <c r="G82" s="58" t="inlineStr">
        <is>
          <t>Formación y Aprendizaje</t>
        </is>
      </c>
      <c r="H82" s="59" t="n"/>
      <c r="I82" s="59" t="n"/>
      <c r="J82" s="58" t="inlineStr">
        <is>
          <t>Otros</t>
        </is>
      </c>
      <c r="K82" s="56" t="n"/>
      <c r="L82" s="56" t="n"/>
      <c r="M82" s="56" t="n"/>
      <c r="N82" s="56" t="n"/>
      <c r="O82" s="56" t="n"/>
    </row>
    <row r="83" hidden="1" customFormat="1" s="57">
      <c r="C83" s="56" t="n"/>
      <c r="D83" s="56" t="n"/>
      <c r="E83" s="56" t="n"/>
      <c r="F83" s="56" t="n"/>
      <c r="G83" s="58" t="inlineStr">
        <is>
          <t>Ciencia, Tecnología e Innovación</t>
        </is>
      </c>
      <c r="H83" s="59" t="n"/>
      <c r="I83" s="59" t="n"/>
      <c r="J83" s="58" t="inlineStr">
        <is>
          <t>No Aplica</t>
        </is>
      </c>
      <c r="K83" s="56" t="n"/>
      <c r="L83" s="56" t="n"/>
      <c r="M83" s="56" t="n"/>
      <c r="N83" s="56" t="n"/>
      <c r="O83" s="56" t="n"/>
    </row>
    <row r="84" hidden="1">
      <c r="G84" s="58" t="inlineStr">
        <is>
          <t>Interacción Social Universitaria</t>
        </is>
      </c>
      <c r="H84" s="59" t="n"/>
      <c r="I84" s="59" t="n"/>
      <c r="J84" s="59" t="n"/>
      <c r="K84" s="56" t="n"/>
      <c r="L84" s="56" t="n"/>
    </row>
    <row r="85" hidden="1">
      <c r="G85" s="58" t="inlineStr">
        <is>
          <t>Bienestar Universitario</t>
        </is>
      </c>
      <c r="H85" s="59" t="n"/>
      <c r="I85" s="59" t="n"/>
      <c r="J85" s="59" t="n"/>
      <c r="K85" s="56" t="n"/>
      <c r="L85" s="56" t="n"/>
    </row>
    <row r="86" hidden="1">
      <c r="G86" s="58" t="inlineStr">
        <is>
          <t>Admisiones y Registro</t>
        </is>
      </c>
      <c r="H86" s="59" t="n"/>
      <c r="I86" s="59" t="n"/>
      <c r="J86" s="59" t="n"/>
      <c r="K86" s="56" t="n"/>
      <c r="L86" s="56" t="n"/>
    </row>
    <row r="87" hidden="1">
      <c r="G87" s="58" t="inlineStr">
        <is>
          <t>Graduados</t>
        </is>
      </c>
      <c r="H87" s="59" t="n"/>
      <c r="I87" s="59" t="n"/>
      <c r="J87" s="59" t="n"/>
      <c r="K87" s="56" t="n"/>
      <c r="L87" s="56" t="n"/>
    </row>
    <row r="88" hidden="1">
      <c r="G88" s="58" t="inlineStr">
        <is>
          <t>Dialogando con el Mundo</t>
        </is>
      </c>
      <c r="H88" s="59" t="n"/>
      <c r="I88" s="59" t="n"/>
      <c r="J88" s="59" t="n"/>
      <c r="K88" s="56" t="n"/>
      <c r="L88" s="56" t="n"/>
    </row>
    <row r="89" hidden="1">
      <c r="G89" s="58" t="inlineStr">
        <is>
          <t>Talento Humano</t>
        </is>
      </c>
      <c r="H89" s="59" t="n"/>
      <c r="I89" s="59" t="n"/>
      <c r="J89" s="59" t="n"/>
      <c r="K89" s="56" t="n"/>
      <c r="L89" s="56" t="n"/>
    </row>
    <row r="90" hidden="1">
      <c r="G90" s="58" t="inlineStr">
        <is>
          <t>Jurídica</t>
        </is>
      </c>
      <c r="H90" s="59" t="n"/>
      <c r="I90" s="59" t="n"/>
      <c r="J90" s="59" t="n"/>
      <c r="K90" s="56" t="n"/>
      <c r="L90" s="56" t="n"/>
    </row>
    <row r="91" hidden="1">
      <c r="G91" s="58" t="inlineStr">
        <is>
          <t>Financiera</t>
        </is>
      </c>
      <c r="H91" s="59" t="n"/>
      <c r="I91" s="59" t="n"/>
      <c r="J91" s="59" t="n"/>
      <c r="K91" s="56" t="n"/>
      <c r="L91" s="56" t="n"/>
    </row>
    <row r="92" hidden="1">
      <c r="G92" s="58" t="inlineStr">
        <is>
          <t>Sistemas y Tecnología</t>
        </is>
      </c>
      <c r="H92" s="59" t="n"/>
      <c r="I92" s="59" t="n"/>
      <c r="J92" s="59" t="n"/>
      <c r="K92" s="56" t="n"/>
      <c r="L92" s="56" t="n"/>
    </row>
    <row r="93" hidden="1">
      <c r="G93" s="58" t="inlineStr">
        <is>
          <t>Bienes y Servicios</t>
        </is>
      </c>
      <c r="H93" s="59" t="n"/>
      <c r="I93" s="59" t="n"/>
      <c r="J93" s="59" t="n"/>
      <c r="K93" s="56" t="n"/>
      <c r="L93" s="56" t="n"/>
    </row>
    <row r="94" hidden="1">
      <c r="G94" s="58" t="inlineStr">
        <is>
          <t>Documental</t>
        </is>
      </c>
      <c r="H94" s="59" t="n"/>
      <c r="I94" s="59" t="n"/>
      <c r="J94" s="59" t="n"/>
    </row>
    <row r="95" hidden="1">
      <c r="G95" s="58" t="inlineStr">
        <is>
          <t>Apoyo Académico</t>
        </is>
      </c>
      <c r="H95" s="59" t="n"/>
      <c r="I95" s="59" t="n"/>
      <c r="J95" s="59" t="n"/>
    </row>
    <row r="96" hidden="1">
      <c r="G96" s="58" t="inlineStr">
        <is>
          <t>Control Interno</t>
        </is>
      </c>
      <c r="H96" s="59" t="n"/>
      <c r="I96" s="59" t="n"/>
      <c r="J96" s="59" t="n"/>
    </row>
    <row r="97" hidden="1">
      <c r="G97" s="58" t="inlineStr">
        <is>
          <t>Control Disciplinario</t>
        </is>
      </c>
      <c r="H97" s="59" t="n"/>
      <c r="I97" s="59" t="n"/>
      <c r="J97" s="59" t="n"/>
    </row>
    <row r="98" hidden="1">
      <c r="G98" s="58" t="inlineStr">
        <is>
          <t>Servicio de Atención al Ciudadano</t>
        </is>
      </c>
      <c r="H98" s="59" t="n"/>
      <c r="I98" s="59" t="n"/>
      <c r="J98" s="59"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K/BcJ+fDNwKdsl0CC+fHkw==" formatRows="0" sort="1" spinCount="100000" hashValue="ITRXhn6Vl0wPSYPigWhJz2AMaBvuCV40q8+h/7IOw5ZecVhqPuBsBCB1/wQOCTIUKDOFGRviluqUQiBSDb5YoA=="/>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63:O63"/>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G61:J61"/>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39"/>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86">
    <tabColor rgb="FFEDE394"/>
    <outlinePr summaryBelow="1" summaryRight="1"/>
    <pageSetUpPr fitToPage="1"/>
  </sheetPr>
  <dimension ref="A1:AB98"/>
  <sheetViews>
    <sheetView view="pageBreakPreview" zoomScaleNormal="80" zoomScaleSheetLayoutView="100" workbookViewId="0">
      <selection activeCell="E18" sqref="E18:F18"/>
    </sheetView>
  </sheetViews>
  <sheetFormatPr baseColWidth="10" defaultColWidth="11.42578125" defaultRowHeight="15"/>
  <cols>
    <col width="4" customWidth="1" style="60" min="1" max="1"/>
    <col width="6.7109375" customWidth="1" style="60" min="2" max="2"/>
    <col width="24.85546875" customWidth="1" style="25" min="3" max="3"/>
    <col width="15.140625" customWidth="1" style="25" min="4" max="4"/>
    <col width="17.42578125" customWidth="1" style="25" min="5" max="5"/>
    <col width="15.140625" customWidth="1" style="25" min="6" max="6"/>
    <col width="14" customWidth="1" style="25" min="7" max="7"/>
    <col width="11.42578125" customWidth="1" style="25" min="8" max="8"/>
    <col width="12.85546875" customWidth="1" style="25" min="9" max="9"/>
    <col width="15.5703125" customWidth="1" style="25" min="10" max="10"/>
    <col width="14.42578125" customWidth="1" style="25" min="11" max="11"/>
    <col width="17.140625" customWidth="1" style="25" min="12" max="12"/>
    <col width="19.7109375" customWidth="1" style="25" min="13" max="13"/>
    <col width="15.28515625" customWidth="1" style="25" min="14" max="15"/>
    <col width="6.7109375" customWidth="1" style="60" min="16" max="16"/>
    <col width="11.42578125" customWidth="1" style="60" min="17" max="16384"/>
  </cols>
  <sheetData>
    <row r="1" ht="8.25" customFormat="1" customHeight="1" s="38">
      <c r="C1" s="39" t="n"/>
      <c r="D1" s="39" t="n"/>
      <c r="E1" s="39" t="n"/>
      <c r="F1" s="39" t="n"/>
      <c r="G1" s="39" t="n"/>
      <c r="H1" s="39" t="n"/>
      <c r="I1" s="39" t="n"/>
      <c r="J1" s="39" t="n"/>
      <c r="K1" s="39" t="n"/>
      <c r="L1" s="39" t="n"/>
      <c r="M1" s="39" t="n"/>
      <c r="N1" s="39" t="n"/>
      <c r="O1" s="39" t="n"/>
    </row>
    <row r="2" ht="15.75" customFormat="1" customHeight="1" s="38">
      <c r="B2" s="151" t="inlineStr">
        <is>
          <t xml:space="preserve">      REGRESAR</t>
        </is>
      </c>
      <c r="C2" s="411" t="n"/>
      <c r="D2" s="40" t="n"/>
      <c r="E2" s="40" t="n"/>
      <c r="F2" s="40" t="n"/>
      <c r="G2" s="40" t="n"/>
      <c r="H2" s="40" t="n"/>
      <c r="I2" s="40" t="n"/>
      <c r="J2" s="40" t="n"/>
      <c r="K2" s="40" t="n"/>
      <c r="L2" s="40" t="n"/>
      <c r="M2" s="40" t="n"/>
      <c r="N2" s="40" t="n"/>
      <c r="O2" s="40" t="n"/>
      <c r="P2" s="41" t="n"/>
    </row>
    <row r="3" ht="15.75" customFormat="1" customHeight="1" s="38">
      <c r="B3" s="411" t="n"/>
      <c r="C3" s="411" t="n"/>
      <c r="D3" s="40" t="n"/>
      <c r="E3" s="40" t="n"/>
      <c r="F3" s="40" t="n"/>
      <c r="G3" s="40" t="n"/>
      <c r="H3" s="40" t="n"/>
      <c r="I3" s="40" t="n"/>
      <c r="J3" s="40" t="n"/>
      <c r="K3" s="40" t="n"/>
      <c r="L3" s="40" t="n"/>
      <c r="M3" s="40" t="n"/>
      <c r="N3" s="40" t="n"/>
      <c r="O3" s="40" t="n"/>
      <c r="P3" s="41" t="n"/>
    </row>
    <row r="4" ht="15" customFormat="1" customHeight="1" s="38">
      <c r="B4" s="411" t="n"/>
      <c r="C4" s="411" t="n"/>
      <c r="D4" s="40" t="n"/>
      <c r="E4" s="40" t="n"/>
      <c r="F4" s="40" t="n"/>
      <c r="G4" s="40" t="n"/>
      <c r="H4" s="40" t="n"/>
      <c r="I4" s="40" t="n"/>
      <c r="J4" s="40" t="n"/>
      <c r="K4" s="40" t="n"/>
      <c r="L4" s="40" t="n"/>
      <c r="M4" s="40" t="n"/>
      <c r="N4" s="40" t="n"/>
      <c r="O4" s="40" t="n"/>
      <c r="P4" s="41" t="n"/>
    </row>
    <row r="5" ht="24.75" customFormat="1" customHeight="1" s="38">
      <c r="B5" s="41" t="n"/>
      <c r="C5" s="412" t="n"/>
      <c r="D5" s="401" t="n"/>
      <c r="E5" s="413" t="inlineStr">
        <is>
          <t>MACROPROCESO ESTRATÉGICO</t>
        </is>
      </c>
      <c r="F5" s="387" t="n"/>
      <c r="G5" s="387" t="n"/>
      <c r="H5" s="387" t="n"/>
      <c r="I5" s="387" t="n"/>
      <c r="J5" s="387" t="n"/>
      <c r="K5" s="387" t="n"/>
      <c r="L5" s="388" t="n"/>
      <c r="M5" s="128" t="inlineStr">
        <is>
          <t>CÓDIGO: ESGr027</t>
        </is>
      </c>
      <c r="N5" s="387" t="n"/>
      <c r="O5" s="388" t="n"/>
      <c r="P5" s="41" t="n"/>
    </row>
    <row r="6" ht="27" customFormat="1" customHeight="1" s="38">
      <c r="B6" s="42" t="n"/>
      <c r="C6" s="389" t="n"/>
      <c r="D6" s="402" t="n"/>
      <c r="E6" s="413" t="inlineStr">
        <is>
          <t>PROCESO GESTIÓN SISTEMAS INTEGRADOS - CALIDAD</t>
        </is>
      </c>
      <c r="F6" s="387" t="n"/>
      <c r="G6" s="387" t="n"/>
      <c r="H6" s="387" t="n"/>
      <c r="I6" s="387" t="n"/>
      <c r="J6" s="387" t="n"/>
      <c r="K6" s="387" t="n"/>
      <c r="L6" s="388" t="n"/>
      <c r="M6" s="126" t="inlineStr">
        <is>
          <t>VERSIÓN: 10</t>
        </is>
      </c>
      <c r="N6" s="387" t="n"/>
      <c r="O6" s="388" t="n"/>
      <c r="P6" s="41" t="n"/>
    </row>
    <row r="7" ht="30" customFormat="1" customHeight="1" s="38">
      <c r="B7" s="41" t="n"/>
      <c r="C7" s="389" t="n"/>
      <c r="D7" s="402" t="n"/>
      <c r="E7" s="414" t="inlineStr">
        <is>
          <t>MATRIZ Y FICHA DE MEDICIÓN DE INDICADORES Y SEGUIMIENTO A LOS PROCESOS DE GESTIÓN</t>
        </is>
      </c>
      <c r="F7" s="384" t="n"/>
      <c r="G7" s="384" t="n"/>
      <c r="H7" s="384" t="n"/>
      <c r="I7" s="384" t="n"/>
      <c r="J7" s="384" t="n"/>
      <c r="K7" s="384" t="n"/>
      <c r="L7" s="401" t="n"/>
      <c r="M7" s="128" t="inlineStr">
        <is>
          <t>VIGENCIA: 2026-02-26</t>
        </is>
      </c>
      <c r="N7" s="387" t="n"/>
      <c r="O7" s="388" t="n"/>
      <c r="P7" s="41" t="n"/>
    </row>
    <row r="8" ht="25.5" customFormat="1" customHeight="1" s="38">
      <c r="B8" s="41" t="n"/>
      <c r="C8" s="392" t="n"/>
      <c r="D8" s="415" t="n"/>
      <c r="E8" s="392" t="n"/>
      <c r="F8" s="393" t="n"/>
      <c r="G8" s="393" t="n"/>
      <c r="H8" s="393" t="n"/>
      <c r="I8" s="393" t="n"/>
      <c r="J8" s="393" t="n"/>
      <c r="K8" s="393" t="n"/>
      <c r="L8" s="415" t="n"/>
      <c r="M8" s="126" t="inlineStr">
        <is>
          <t>PÁGINA: 2 de 4</t>
        </is>
      </c>
      <c r="N8" s="387" t="n"/>
      <c r="O8" s="388" t="n"/>
      <c r="P8" s="41" t="n"/>
    </row>
    <row r="9" ht="15.75" customFormat="1" customHeight="1" s="38">
      <c r="B9" s="41" t="n"/>
      <c r="C9" s="166" t="inlineStr">
        <is>
          <t xml:space="preserve"> </t>
        </is>
      </c>
      <c r="D9" s="416" t="n"/>
      <c r="E9" s="416" t="n"/>
      <c r="F9" s="416" t="n"/>
      <c r="G9" s="416" t="n"/>
      <c r="H9" s="416" t="n"/>
      <c r="I9" s="416" t="n"/>
      <c r="J9" s="416" t="n"/>
      <c r="K9" s="416" t="n"/>
      <c r="L9" s="416" t="n"/>
      <c r="M9" s="416" t="n"/>
      <c r="N9" s="416" t="n"/>
      <c r="O9" s="416" t="n"/>
      <c r="P9" s="41" t="n"/>
    </row>
    <row r="10" ht="15.75" customFormat="1" customHeight="1" s="38">
      <c r="B10" s="41" t="n"/>
      <c r="C10" s="167" t="inlineStr">
        <is>
          <t>FICHA DE INDICADOR</t>
        </is>
      </c>
      <c r="D10" s="417" t="n"/>
      <c r="E10" s="417" t="n"/>
      <c r="F10" s="417" t="n"/>
      <c r="G10" s="417" t="n"/>
      <c r="H10" s="417" t="n"/>
      <c r="I10" s="417" t="n"/>
      <c r="J10" s="417" t="n"/>
      <c r="K10" s="417" t="n"/>
      <c r="L10" s="417" t="n"/>
      <c r="M10" s="417" t="n"/>
      <c r="N10" s="417" t="n"/>
      <c r="O10" s="418" t="n"/>
      <c r="P10" s="41" t="n"/>
    </row>
    <row r="11" ht="15" customFormat="1" customHeight="1" s="38">
      <c r="B11" s="41" t="n"/>
      <c r="C11" s="419" t="n"/>
      <c r="D11" s="420" t="n"/>
      <c r="E11" s="420" t="n"/>
      <c r="F11" s="420" t="n"/>
      <c r="G11" s="420" t="n"/>
      <c r="H11" s="420" t="n"/>
      <c r="I11" s="420" t="n"/>
      <c r="J11" s="420" t="n"/>
      <c r="K11" s="420" t="n"/>
      <c r="L11" s="420" t="n"/>
      <c r="M11" s="420" t="n"/>
      <c r="N11" s="420" t="n"/>
      <c r="O11" s="421" t="n"/>
      <c r="P11" s="41" t="n"/>
    </row>
    <row r="12" ht="30" customFormat="1" customHeight="1" s="38">
      <c r="B12" s="41" t="n"/>
      <c r="C12" s="168" t="inlineStr">
        <is>
          <t>MACROPROCESO</t>
        </is>
      </c>
      <c r="D12" s="388" t="n"/>
      <c r="E12" s="169" t="inlineStr">
        <is>
          <t>Apoyo</t>
        </is>
      </c>
      <c r="F12" s="422" t="n"/>
      <c r="G12" s="422" t="n"/>
      <c r="H12" s="423" t="n"/>
      <c r="I12" s="168" t="inlineStr">
        <is>
          <t>NOMBRE DEL INDICADOR</t>
        </is>
      </c>
      <c r="J12" s="388" t="n"/>
      <c r="K12" s="170" t="inlineStr">
        <is>
          <t>Efectividad del Servicio - Mesa de Servicios a un Clic</t>
        </is>
      </c>
      <c r="L12" s="422" t="n"/>
      <c r="M12" s="422" t="n"/>
      <c r="N12" s="422" t="n"/>
      <c r="O12" s="423" t="n"/>
      <c r="P12" s="41" t="n"/>
    </row>
    <row r="13" customFormat="1" s="38">
      <c r="B13" s="41" t="n"/>
      <c r="C13" s="171" t="inlineStr">
        <is>
          <t>PROCESO GESTIÓN</t>
        </is>
      </c>
      <c r="D13" s="388" t="n"/>
      <c r="E13" s="172" t="inlineStr">
        <is>
          <t>Sistemas y Tecnología</t>
        </is>
      </c>
      <c r="F13" s="422" t="n"/>
      <c r="G13" s="422" t="n"/>
      <c r="H13" s="422" t="n"/>
      <c r="I13" s="422" t="n"/>
      <c r="J13" s="422" t="n"/>
      <c r="K13" s="422" t="n"/>
      <c r="L13" s="422" t="n"/>
      <c r="M13" s="422" t="n"/>
      <c r="N13" s="422" t="n"/>
      <c r="O13" s="423" t="n"/>
      <c r="P13" s="41" t="n"/>
    </row>
    <row r="14" customFormat="1" s="38">
      <c r="B14" s="41" t="n"/>
      <c r="C14" s="171" t="inlineStr">
        <is>
          <t>RESPONSABLE DE MEDICIÓN</t>
        </is>
      </c>
      <c r="D14" s="388" t="n"/>
      <c r="E14" s="172" t="inlineStr">
        <is>
          <t>Dirección de Sistemas y Tecnología</t>
        </is>
      </c>
      <c r="F14" s="422" t="n"/>
      <c r="G14" s="422" t="n"/>
      <c r="H14" s="422" t="n"/>
      <c r="I14" s="422" t="n"/>
      <c r="J14" s="422" t="n"/>
      <c r="K14" s="422" t="n"/>
      <c r="L14" s="422" t="n"/>
      <c r="M14" s="422" t="n"/>
      <c r="N14" s="422" t="n"/>
      <c r="O14" s="423" t="n"/>
      <c r="P14" s="41" t="n"/>
    </row>
    <row r="15" customFormat="1" s="38">
      <c r="B15" s="41" t="n"/>
      <c r="C15" s="174" t="n"/>
      <c r="D15" s="422" t="n"/>
      <c r="E15" s="422" t="n"/>
      <c r="F15" s="422" t="n"/>
      <c r="G15" s="422" t="n"/>
      <c r="H15" s="422" t="n"/>
      <c r="I15" s="422" t="n"/>
      <c r="J15" s="422" t="n"/>
      <c r="K15" s="422" t="n"/>
      <c r="L15" s="422" t="n"/>
      <c r="M15" s="422" t="n"/>
      <c r="N15" s="422" t="n"/>
      <c r="O15" s="423" t="n"/>
      <c r="P15" s="41" t="n"/>
    </row>
    <row r="16" customFormat="1" s="38">
      <c r="B16" s="41" t="n"/>
      <c r="C16" s="165" t="inlineStr">
        <is>
          <t>1. COMPORTAMIENTO DE INDICADOR</t>
        </is>
      </c>
      <c r="D16" s="387" t="n"/>
      <c r="E16" s="387" t="n"/>
      <c r="F16" s="387" t="n"/>
      <c r="G16" s="387" t="n"/>
      <c r="H16" s="387" t="n"/>
      <c r="I16" s="387" t="n"/>
      <c r="J16" s="387" t="n"/>
      <c r="K16" s="387" t="n"/>
      <c r="L16" s="387" t="n"/>
      <c r="M16" s="387" t="n"/>
      <c r="N16" s="387" t="n"/>
      <c r="O16" s="388" t="n"/>
      <c r="P16" s="41" t="n"/>
    </row>
    <row r="17" ht="36" customFormat="1" customHeight="1" s="38">
      <c r="B17" s="41" t="n"/>
      <c r="C17" s="171" t="inlineStr">
        <is>
          <t>CLASIFICACIÓN DE LA MEDICIÓN</t>
        </is>
      </c>
      <c r="D17" s="388" t="n"/>
      <c r="E17" s="424" t="n">
        <v>1</v>
      </c>
      <c r="F17" s="422" t="n"/>
      <c r="G17" s="423" t="n"/>
      <c r="H17" s="171" t="inlineStr">
        <is>
          <t>TIPO DE INDICADOR</t>
        </is>
      </c>
      <c r="I17" s="388" t="n"/>
      <c r="J17" s="284" t="inlineStr">
        <is>
          <t>Eficiencia</t>
        </is>
      </c>
      <c r="K17" s="423" t="n"/>
      <c r="L17" s="171" t="inlineStr">
        <is>
          <t>META</t>
        </is>
      </c>
      <c r="M17" s="388" t="n"/>
      <c r="N17" s="239" t="n">
        <v>0.8</v>
      </c>
      <c r="O17" s="423" t="n"/>
      <c r="P17" s="177" t="n"/>
    </row>
    <row r="18" ht="48.75" customFormat="1" customHeight="1" s="38">
      <c r="B18" s="41" t="n"/>
      <c r="C18" s="171" t="inlineStr">
        <is>
          <t>FORMULA</t>
        </is>
      </c>
      <c r="D18" s="401" t="n"/>
      <c r="E18" s="178" t="inlineStr">
        <is>
          <t>NUMERADOR</t>
        </is>
      </c>
      <c r="F18" s="423" t="n"/>
      <c r="G18" s="284" t="inlineStr">
        <is>
          <t>Total de solicitudes atendidas en &gt; o =10 días hábiles * 100</t>
        </is>
      </c>
      <c r="H18" s="422" t="n"/>
      <c r="I18" s="422" t="n"/>
      <c r="J18" s="422" t="n"/>
      <c r="K18" s="423" t="n"/>
      <c r="L18" s="171" t="inlineStr">
        <is>
          <t>UNIDAD DE MEDIDA</t>
        </is>
      </c>
      <c r="M18" s="401" t="n"/>
      <c r="N18" s="239" t="inlineStr">
        <is>
          <t>Porcentual</t>
        </is>
      </c>
      <c r="O18" s="426" t="n"/>
      <c r="P18" s="411" t="n"/>
    </row>
    <row r="19" ht="15.75" customFormat="1" customHeight="1" s="38">
      <c r="B19" s="41" t="n"/>
      <c r="C19" s="392" t="n"/>
      <c r="D19" s="415" t="n"/>
      <c r="E19" s="171" t="inlineStr">
        <is>
          <t>DENOMINADOR</t>
        </is>
      </c>
      <c r="F19" s="388" t="n"/>
      <c r="G19" s="187" t="inlineStr">
        <is>
          <t>Número de solicitudes recepcionadas</t>
        </is>
      </c>
      <c r="H19" s="422" t="n"/>
      <c r="I19" s="422" t="n"/>
      <c r="J19" s="422" t="n"/>
      <c r="K19" s="423" t="n"/>
      <c r="L19" s="392" t="n"/>
      <c r="M19" s="415" t="n"/>
      <c r="N19" s="427" t="n"/>
      <c r="O19" s="428" t="n"/>
      <c r="P19" s="41" t="n"/>
    </row>
    <row r="20" ht="15.75" customFormat="1" customHeight="1" s="38">
      <c r="B20" s="41" t="n"/>
      <c r="C20" s="171" t="inlineStr">
        <is>
          <t>TENDENCIA</t>
        </is>
      </c>
      <c r="D20" s="401" t="n"/>
      <c r="E20" s="187" t="inlineStr">
        <is>
          <t>Positiva</t>
        </is>
      </c>
      <c r="F20" s="416" t="n"/>
      <c r="G20" s="426" t="n"/>
      <c r="H20" s="168" t="inlineStr">
        <is>
          <t>NIVEL DE SEGREGACIÓN *</t>
        </is>
      </c>
      <c r="I20" s="401" t="n"/>
      <c r="J20" s="187" t="inlineStr">
        <is>
          <t>Otros</t>
        </is>
      </c>
      <c r="K20" s="426" t="n"/>
      <c r="L20" s="171" t="inlineStr">
        <is>
          <t>ESCALA</t>
        </is>
      </c>
      <c r="M20" s="387" t="n"/>
      <c r="N20" s="387" t="n"/>
      <c r="O20" s="388" t="n"/>
      <c r="P20" s="41" t="n"/>
    </row>
    <row r="21" ht="15.75" customFormat="1" customHeight="1" s="38">
      <c r="B21" s="41" t="n"/>
      <c r="C21" s="389" t="n"/>
      <c r="D21" s="402" t="n"/>
      <c r="E21" s="429" t="n"/>
      <c r="F21" s="411" t="n"/>
      <c r="G21" s="430" t="n"/>
      <c r="H21" s="389" t="n"/>
      <c r="I21" s="402" t="n"/>
      <c r="J21" s="429" t="n"/>
      <c r="K21" s="430" t="n"/>
      <c r="L21" s="61" t="inlineStr">
        <is>
          <t>Deficiente</t>
        </is>
      </c>
      <c r="M21" s="61" t="inlineStr">
        <is>
          <t>Aceptable</t>
        </is>
      </c>
      <c r="N21" s="61" t="inlineStr">
        <is>
          <t>Bueno</t>
        </is>
      </c>
      <c r="O21" s="61" t="inlineStr">
        <is>
          <t>Excelente</t>
        </is>
      </c>
      <c r="P21" s="41" t="n"/>
    </row>
    <row r="22" ht="15.75" customFormat="1" customHeight="1" s="38">
      <c r="B22" s="41" t="n"/>
      <c r="C22" s="392" t="n"/>
      <c r="D22" s="415" t="n"/>
      <c r="E22" s="427" t="n"/>
      <c r="F22" s="431" t="n"/>
      <c r="G22" s="428" t="n"/>
      <c r="H22" s="392" t="n"/>
      <c r="I22" s="415" t="n"/>
      <c r="J22" s="427" t="n"/>
      <c r="K22" s="428" t="n"/>
      <c r="L22" s="43" t="inlineStr">
        <is>
          <t>0% - 54,9%</t>
        </is>
      </c>
      <c r="M22" s="44" t="inlineStr">
        <is>
          <t>55% - 64,9%</t>
        </is>
      </c>
      <c r="N22" s="76" t="inlineStr">
        <is>
          <t>65% - 79,9%</t>
        </is>
      </c>
      <c r="O22" s="46" t="inlineStr">
        <is>
          <t>80% - 100%</t>
        </is>
      </c>
      <c r="P22" s="41" t="n"/>
    </row>
    <row r="23" ht="42.75" customFormat="1" customHeight="1" s="38">
      <c r="B23" s="41" t="n"/>
      <c r="C23" s="171" t="inlineStr">
        <is>
          <t>ORIGEN DE DATOS NUMERADOR</t>
        </is>
      </c>
      <c r="D23" s="388" t="n"/>
      <c r="E23" s="284" t="inlineStr">
        <is>
          <t xml:space="preserve"> Sistema Institucional de Solicitudes (SIS) Reporte excel de solicitudes atendidas</t>
        </is>
      </c>
      <c r="F23" s="422" t="n"/>
      <c r="G23" s="423" t="n"/>
      <c r="H23" s="432" t="inlineStr">
        <is>
          <t>FRECUENCIA DE LA MEDICIÓN</t>
        </is>
      </c>
      <c r="I23" s="401" t="n"/>
      <c r="J23" s="187" t="inlineStr">
        <is>
          <t>SEMESTRAL</t>
        </is>
      </c>
      <c r="K23" s="426" t="n"/>
      <c r="L23" s="171" t="inlineStr">
        <is>
          <t>FRECUENCIA DE RESULTADO</t>
        </is>
      </c>
      <c r="M23" s="401" t="n"/>
      <c r="N23" s="187" t="inlineStr">
        <is>
          <t>SEMESTRAL</t>
        </is>
      </c>
      <c r="O23" s="426" t="n"/>
      <c r="P23" s="41" t="n"/>
    </row>
    <row r="24" ht="57.75" customFormat="1" customHeight="1" s="38">
      <c r="B24" s="41" t="n"/>
      <c r="C24" s="171" t="inlineStr">
        <is>
          <t>ORIGEN DE DATOS DENOMINADOR</t>
        </is>
      </c>
      <c r="D24" s="388" t="n"/>
      <c r="E24" s="284" t="inlineStr">
        <is>
          <t xml:space="preserve"> Sistema Institucional de Solicitudes (SIS) Reporte excel de solicitudes recepcionadas</t>
        </is>
      </c>
      <c r="F24" s="422" t="n"/>
      <c r="G24" s="423" t="n"/>
      <c r="H24" s="393" t="n"/>
      <c r="I24" s="415" t="n"/>
      <c r="J24" s="427" t="n"/>
      <c r="K24" s="428" t="n"/>
      <c r="L24" s="392" t="n"/>
      <c r="M24" s="415" t="n"/>
      <c r="N24" s="427" t="n"/>
      <c r="O24" s="428" t="n"/>
      <c r="P24" s="41" t="n"/>
    </row>
    <row r="25" ht="15.75" customFormat="1" customHeight="1" s="38">
      <c r="B25" s="41" t="n"/>
      <c r="C25" s="47" t="n"/>
      <c r="D25" s="47" t="n"/>
      <c r="E25" s="199" t="n"/>
      <c r="F25" s="199" t="n"/>
      <c r="G25" s="47" t="n"/>
      <c r="H25" s="47" t="n"/>
      <c r="I25" s="47" t="n"/>
      <c r="J25" s="199" t="n"/>
      <c r="K25" s="199" t="n"/>
      <c r="L25" s="47" t="n"/>
      <c r="M25" s="47" t="n"/>
      <c r="N25" s="199" t="n"/>
      <c r="O25" s="199" t="n"/>
      <c r="P25" s="41" t="n"/>
    </row>
    <row r="26" ht="15" customFormat="1" customHeight="1" s="38">
      <c r="B26" s="41" t="n"/>
      <c r="C26" s="165" t="inlineStr">
        <is>
          <t>RESULTADOS</t>
        </is>
      </c>
      <c r="D26" s="387" t="n"/>
      <c r="E26" s="387" t="n"/>
      <c r="F26" s="387" t="n"/>
      <c r="G26" s="387" t="n"/>
      <c r="H26" s="387" t="n"/>
      <c r="I26" s="387" t="n"/>
      <c r="J26" s="387" t="n"/>
      <c r="K26" s="387" t="n"/>
      <c r="L26" s="387" t="n"/>
      <c r="M26" s="387" t="n"/>
      <c r="N26" s="387" t="n"/>
      <c r="O26" s="388" t="n"/>
      <c r="P26" s="41" t="n"/>
    </row>
    <row r="27" ht="15" customFormat="1" customHeight="1" s="38">
      <c r="B27" s="41" t="n"/>
      <c r="C27" s="175" t="n"/>
      <c r="D27" s="416" t="n"/>
      <c r="E27" s="416" t="n"/>
      <c r="F27" s="416" t="n"/>
      <c r="G27" s="416" t="n"/>
      <c r="H27" s="416" t="n"/>
      <c r="I27" s="426" t="n"/>
      <c r="J27" s="228" t="inlineStr">
        <is>
          <t>ANÁLISIS DE DATOS</t>
        </is>
      </c>
      <c r="K27" s="384" t="n"/>
      <c r="L27" s="384" t="n"/>
      <c r="M27" s="384" t="n"/>
      <c r="N27" s="384" t="n"/>
      <c r="O27" s="401" t="n"/>
      <c r="P27" s="177" t="n"/>
    </row>
    <row r="28" ht="42" customFormat="1" customHeight="1" s="38">
      <c r="B28" s="41" t="n"/>
      <c r="C28" s="429" t="n"/>
      <c r="D28" s="411" t="n"/>
      <c r="E28" s="411" t="n"/>
      <c r="F28" s="411" t="n"/>
      <c r="G28" s="411" t="n"/>
      <c r="H28" s="411" t="n"/>
      <c r="I28" s="430" t="n"/>
      <c r="J28" s="314" t="inlineStr">
        <is>
          <t>En el transcurso del primer semestre del año 2026, la Dirección de Sistemas y Tecnología en sus áreas adscritas Uso y Apropiación de los Sistemas de Información, recepciono 1216 solicitudes de los diferentes servicios que ofrece esta área, de las cuales 993 se atendieron dentro de los primero 10 días habiles. 
El Área de Servicios Tecnologicos, recepciono 460 solicitudes de los diferentes servicios que ofrece esta área, de las cuales 373 se atendieron dentro de los primeros 10 días habiles. Es de resaltar que, dependiendo el servicio al cual se realizo la solicitud, así mismo es el tiempo de respuesta, esto teniendo en cuenta que cada servicio que ofrece la Dirección de Sistemas y Tecnología cuenta con un nivel de complejidad diferente. 
El Área de Uso y Apropiacion, recepciono 756 solicitudes de los diferentes servicios que ofrece esta área, de las cuales 620 se atendieron dentro de los primeros 10 días habiles. Es de resaltar que, dependiendo el servicio al cual se realizo la solicitud.</t>
        </is>
      </c>
      <c r="K28" s="411" t="n"/>
      <c r="L28" s="411" t="n"/>
      <c r="M28" s="411" t="n"/>
      <c r="N28" s="411" t="n"/>
      <c r="O28" s="430" t="n"/>
      <c r="P28" s="411" t="n"/>
    </row>
    <row r="29" ht="42" customFormat="1" customHeight="1" s="38">
      <c r="B29" s="41" t="n"/>
      <c r="C29" s="429" t="n"/>
      <c r="D29" s="411" t="n"/>
      <c r="E29" s="411" t="n"/>
      <c r="F29" s="411" t="n"/>
      <c r="G29" s="411" t="n"/>
      <c r="H29" s="411" t="n"/>
      <c r="I29" s="430" t="n"/>
      <c r="J29" s="411" t="n"/>
      <c r="K29" s="411" t="n"/>
      <c r="L29" s="411" t="n"/>
      <c r="M29" s="411" t="n"/>
      <c r="N29" s="411" t="n"/>
      <c r="O29" s="430" t="n"/>
      <c r="P29" s="41" t="n"/>
    </row>
    <row r="30" ht="42" customFormat="1" customHeight="1" s="38">
      <c r="B30" s="41" t="n"/>
      <c r="C30" s="429" t="n"/>
      <c r="D30" s="411" t="n"/>
      <c r="E30" s="411" t="n"/>
      <c r="F30" s="411" t="n"/>
      <c r="G30" s="411" t="n"/>
      <c r="H30" s="411" t="n"/>
      <c r="I30" s="430" t="n"/>
      <c r="J30" s="411" t="n"/>
      <c r="K30" s="411" t="n"/>
      <c r="L30" s="411" t="n"/>
      <c r="M30" s="411" t="n"/>
      <c r="N30" s="411" t="n"/>
      <c r="O30" s="430" t="n"/>
      <c r="P30" s="41" t="n"/>
    </row>
    <row r="31" ht="42" customFormat="1" customHeight="1" s="38">
      <c r="B31" s="41" t="n"/>
      <c r="C31" s="429" t="n"/>
      <c r="D31" s="411" t="n"/>
      <c r="E31" s="411" t="n"/>
      <c r="F31" s="411" t="n"/>
      <c r="G31" s="411" t="n"/>
      <c r="H31" s="411" t="n"/>
      <c r="I31" s="430" t="n"/>
      <c r="J31" s="411" t="n"/>
      <c r="K31" s="411" t="n"/>
      <c r="L31" s="411" t="n"/>
      <c r="M31" s="411" t="n"/>
      <c r="N31" s="411" t="n"/>
      <c r="O31" s="430" t="n"/>
      <c r="P31" s="41" t="n"/>
    </row>
    <row r="32" ht="42" customFormat="1" customHeight="1" s="38">
      <c r="B32" s="41" t="n"/>
      <c r="C32" s="429" t="n"/>
      <c r="D32" s="411" t="n"/>
      <c r="E32" s="411" t="n"/>
      <c r="F32" s="411" t="n"/>
      <c r="G32" s="411" t="n"/>
      <c r="H32" s="411" t="n"/>
      <c r="I32" s="430" t="n"/>
      <c r="J32" s="411" t="n"/>
      <c r="K32" s="411" t="n"/>
      <c r="L32" s="411" t="n"/>
      <c r="M32" s="411" t="n"/>
      <c r="N32" s="411" t="n"/>
      <c r="O32" s="430" t="n"/>
      <c r="P32" s="41" t="n"/>
    </row>
    <row r="33" ht="42" customFormat="1" customHeight="1" s="38">
      <c r="B33" s="41" t="n"/>
      <c r="C33" s="429" t="n"/>
      <c r="D33" s="411" t="n"/>
      <c r="E33" s="411" t="n"/>
      <c r="F33" s="411" t="n"/>
      <c r="G33" s="411" t="n"/>
      <c r="H33" s="411" t="n"/>
      <c r="I33" s="430" t="n"/>
      <c r="J33" s="431" t="n"/>
      <c r="K33" s="431" t="n"/>
      <c r="L33" s="431" t="n"/>
      <c r="M33" s="431" t="n"/>
      <c r="N33" s="431" t="n"/>
      <c r="O33" s="428" t="n"/>
      <c r="P33" s="41" t="n"/>
    </row>
    <row r="34" ht="15.75" customFormat="1" customHeight="1" s="38">
      <c r="B34" s="41" t="n"/>
      <c r="C34" s="429" t="n"/>
      <c r="D34" s="411" t="n"/>
      <c r="E34" s="411" t="n"/>
      <c r="F34" s="411" t="n"/>
      <c r="G34" s="411" t="n"/>
      <c r="H34" s="411" t="n"/>
      <c r="I34" s="430" t="n"/>
      <c r="J34" s="217" t="inlineStr">
        <is>
          <t>ACCIÓN FORMULADA</t>
        </is>
      </c>
      <c r="O34" s="402" t="n"/>
      <c r="P34" s="41" t="n"/>
    </row>
    <row r="35" ht="16.5" customFormat="1" customHeight="1" s="38">
      <c r="B35" s="41" t="n"/>
      <c r="C35" s="429" t="n"/>
      <c r="D35" s="411" t="n"/>
      <c r="E35" s="411" t="n"/>
      <c r="F35" s="411" t="n"/>
      <c r="G35" s="411" t="n"/>
      <c r="H35" s="411" t="n"/>
      <c r="I35" s="430" t="n"/>
      <c r="J35" s="219" t="n"/>
      <c r="K35" s="411" t="n"/>
      <c r="L35" s="411" t="n"/>
      <c r="M35" s="411" t="n"/>
      <c r="N35" s="411" t="n"/>
      <c r="O35" s="430" t="n"/>
      <c r="P35" s="41" t="n"/>
    </row>
    <row r="36" ht="15.75" customFormat="1" customHeight="1" s="38">
      <c r="B36" s="41" t="n"/>
      <c r="C36" s="429" t="n"/>
      <c r="D36" s="411" t="n"/>
      <c r="E36" s="411" t="n"/>
      <c r="F36" s="411" t="n"/>
      <c r="G36" s="411" t="n"/>
      <c r="H36" s="411" t="n"/>
      <c r="I36" s="430" t="n"/>
      <c r="J36" s="411" t="n"/>
      <c r="K36" s="411" t="n"/>
      <c r="L36" s="411" t="n"/>
      <c r="M36" s="411" t="n"/>
      <c r="N36" s="411" t="n"/>
      <c r="O36" s="430" t="n"/>
      <c r="P36" s="41" t="n"/>
    </row>
    <row r="37" ht="15.75" customFormat="1" customHeight="1" s="38">
      <c r="B37" s="41" t="n"/>
      <c r="C37" s="429" t="n"/>
      <c r="D37" s="411" t="n"/>
      <c r="E37" s="411" t="n"/>
      <c r="F37" s="411" t="n"/>
      <c r="G37" s="411" t="n"/>
      <c r="H37" s="411" t="n"/>
      <c r="I37" s="430" t="n"/>
      <c r="J37" s="411" t="n"/>
      <c r="K37" s="411" t="n"/>
      <c r="L37" s="411" t="n"/>
      <c r="M37" s="411" t="n"/>
      <c r="N37" s="411" t="n"/>
      <c r="O37" s="430" t="n"/>
      <c r="P37" s="41" t="n"/>
    </row>
    <row r="38" ht="15.75" customFormat="1" customHeight="1" s="38">
      <c r="B38" s="41" t="n"/>
      <c r="C38" s="429" t="n"/>
      <c r="D38" s="411" t="n"/>
      <c r="E38" s="411" t="n"/>
      <c r="F38" s="411" t="n"/>
      <c r="G38" s="411" t="n"/>
      <c r="H38" s="411" t="n"/>
      <c r="I38" s="430" t="n"/>
      <c r="J38" s="411" t="n"/>
      <c r="K38" s="411" t="n"/>
      <c r="L38" s="411" t="n"/>
      <c r="M38" s="411" t="n"/>
      <c r="N38" s="411" t="n"/>
      <c r="O38" s="430" t="n"/>
      <c r="P38" s="41" t="n"/>
    </row>
    <row r="39" ht="15.75" customFormat="1" customHeight="1" s="38">
      <c r="B39" s="41" t="n"/>
      <c r="C39" s="429" t="n"/>
      <c r="D39" s="411" t="n"/>
      <c r="E39" s="411" t="n"/>
      <c r="F39" s="411" t="n"/>
      <c r="G39" s="411" t="n"/>
      <c r="H39" s="411" t="n"/>
      <c r="I39" s="430" t="n"/>
      <c r="J39" s="411" t="n"/>
      <c r="K39" s="411" t="n"/>
      <c r="L39" s="411" t="n"/>
      <c r="M39" s="411" t="n"/>
      <c r="N39" s="411" t="n"/>
      <c r="O39" s="430" t="n"/>
      <c r="P39" s="41" t="n"/>
    </row>
    <row r="40" ht="16.5" customFormat="1" customHeight="1" s="38">
      <c r="B40" s="41" t="n"/>
      <c r="C40" s="429" t="n"/>
      <c r="D40" s="411" t="n"/>
      <c r="E40" s="411" t="n"/>
      <c r="F40" s="411" t="n"/>
      <c r="G40" s="411" t="n"/>
      <c r="H40" s="411" t="n"/>
      <c r="I40" s="430" t="n"/>
      <c r="J40" s="431" t="n"/>
      <c r="K40" s="431" t="n"/>
      <c r="L40" s="431" t="n"/>
      <c r="M40" s="431" t="n"/>
      <c r="N40" s="431" t="n"/>
      <c r="O40" s="428" t="n"/>
      <c r="P40" s="41" t="n"/>
    </row>
    <row r="41" ht="15.75" customFormat="1" customHeight="1" s="38">
      <c r="B41" s="41" t="n"/>
      <c r="C41" s="429" t="n"/>
      <c r="D41" s="411" t="n"/>
      <c r="E41" s="411" t="n"/>
      <c r="F41" s="411" t="n"/>
      <c r="G41" s="411" t="n"/>
      <c r="H41" s="411" t="n"/>
      <c r="I41" s="430" t="n"/>
      <c r="J41" s="217" t="inlineStr">
        <is>
          <t xml:space="preserve">RESPONSABLE </t>
        </is>
      </c>
      <c r="O41" s="402" t="n"/>
      <c r="P41" s="41" t="n"/>
    </row>
    <row r="42" ht="15.75" customFormat="1" customHeight="1" s="38">
      <c r="B42" s="41" t="n"/>
      <c r="C42" s="429" t="n"/>
      <c r="D42" s="411" t="n"/>
      <c r="E42" s="411" t="n"/>
      <c r="F42" s="411" t="n"/>
      <c r="G42" s="411" t="n"/>
      <c r="H42" s="411" t="n"/>
      <c r="I42" s="430" t="n"/>
      <c r="J42" s="230">
        <f>+E14</f>
        <v/>
      </c>
      <c r="K42" s="411" t="n"/>
      <c r="L42" s="411" t="n"/>
      <c r="M42" s="411" t="n"/>
      <c r="N42" s="411" t="n"/>
      <c r="O42" s="430" t="n"/>
      <c r="P42" s="41" t="n"/>
    </row>
    <row r="43" ht="16.5" customFormat="1" customHeight="1" s="38">
      <c r="B43" s="41" t="n"/>
      <c r="C43" s="427" t="n"/>
      <c r="D43" s="431" t="n"/>
      <c r="E43" s="431" t="n"/>
      <c r="F43" s="431" t="n"/>
      <c r="G43" s="431" t="n"/>
      <c r="H43" s="431" t="n"/>
      <c r="I43" s="428" t="n"/>
      <c r="J43" s="232" t="n"/>
      <c r="K43" s="431" t="n"/>
      <c r="L43" s="431" t="n"/>
      <c r="M43" s="431" t="n"/>
      <c r="N43" s="431" t="n"/>
      <c r="O43" s="428" t="n"/>
      <c r="P43" s="41" t="n"/>
    </row>
    <row r="44" ht="16.5" customFormat="1" customHeight="1" s="38">
      <c r="B44" s="41" t="n"/>
      <c r="C44" s="48" t="n"/>
      <c r="D44" s="48" t="n"/>
      <c r="E44" s="48" t="n"/>
      <c r="F44" s="48" t="n"/>
      <c r="G44" s="48" t="n"/>
      <c r="H44" s="48" t="n"/>
      <c r="I44" s="48" t="n"/>
      <c r="J44" s="48" t="n"/>
      <c r="K44" s="48" t="n"/>
      <c r="L44" s="48" t="n"/>
      <c r="M44" s="48" t="n"/>
      <c r="N44" s="48" t="n"/>
      <c r="O44" s="48" t="n"/>
      <c r="P44" s="41" t="n"/>
    </row>
    <row r="45" ht="15" customFormat="1" customHeight="1" s="50">
      <c r="B45" s="49" t="n"/>
      <c r="C45" s="433" t="inlineStr">
        <is>
          <t>PERIODO DE EVALUACIÓN</t>
        </is>
      </c>
      <c r="D45" s="393" t="n"/>
      <c r="E45" s="393" t="n"/>
      <c r="F45" s="393" t="n"/>
      <c r="G45" s="393" t="n"/>
      <c r="H45" s="393" t="n"/>
      <c r="I45" s="393" t="n"/>
      <c r="J45" s="393" t="n"/>
      <c r="K45" s="393" t="n"/>
      <c r="L45" s="393" t="n"/>
      <c r="M45" s="393" t="n"/>
      <c r="N45" s="393" t="n"/>
      <c r="O45" s="415" t="n"/>
      <c r="P45" s="49" t="n"/>
    </row>
    <row r="46" customFormat="1" s="50">
      <c r="B46" s="49" t="n"/>
      <c r="C46" s="171" t="inlineStr">
        <is>
          <t>MES</t>
        </is>
      </c>
      <c r="D46" s="61">
        <f>IF(J23="MENSUAL","ENERO",IF(J23="TRIMESTRAL","MARZO",IF(J23="SEMESTRAL","JUNIO",IF(J23="ANUAL",YEAR(TODAY()),""))))</f>
        <v/>
      </c>
      <c r="E46" s="61">
        <f>IF(J23="MENSUAL","FEBRERO",IF(J23="TRIMESTRAL","JUNIO",IF(J23="SEMESTRAL","DICIEMBRE","")))</f>
        <v/>
      </c>
      <c r="F46" s="61">
        <f>IF(J23="MENSUAL","MARZO",IF(J23="TRIMESTRAL","SEPTIEMBRE",""))</f>
        <v/>
      </c>
      <c r="G46" s="61">
        <f>IF(J23="MENSUAL","ABRIL",IF(J23="TRIMESTRAL","DICIEMBRE",""))</f>
        <v/>
      </c>
      <c r="H46" s="61">
        <f>IF(J23="MENSUAL","MAYO","")</f>
        <v/>
      </c>
      <c r="I46" s="61">
        <f>IF(J23="MENSUAL","JUNIO","")</f>
        <v/>
      </c>
      <c r="J46" s="61">
        <f>IF(J23="MENSUAL","JULIO","")</f>
        <v/>
      </c>
      <c r="K46" s="61">
        <f>IF(J23="MENSUAL","AGOSTO","")</f>
        <v/>
      </c>
      <c r="L46" s="61">
        <f>IF(J23="MENSUAL","SEPTIEMBRE","")</f>
        <v/>
      </c>
      <c r="M46" s="61">
        <f>IF(J23="MENSUAL","OCTUBRE","")</f>
        <v/>
      </c>
      <c r="N46" s="61">
        <f>IF(J23="MENSUAL","NOVIEMBRE","")</f>
        <v/>
      </c>
      <c r="O46" s="61">
        <f>IF(J23="MENSUAL","DICIEMBRE","")</f>
        <v/>
      </c>
      <c r="P46" s="49" t="n"/>
    </row>
    <row r="47" ht="45" customFormat="1" customHeight="1" s="50">
      <c r="B47" s="49" t="n"/>
      <c r="C47" s="168">
        <f>G18</f>
        <v/>
      </c>
      <c r="D47" s="187" t="n">
        <v>993</v>
      </c>
      <c r="E47" s="187" t="n"/>
      <c r="F47" s="187" t="n"/>
      <c r="G47" s="187" t="n"/>
      <c r="H47" s="187" t="n"/>
      <c r="I47" s="187" t="n"/>
      <c r="J47" s="187" t="n"/>
      <c r="K47" s="187" t="n"/>
      <c r="L47" s="187" t="n"/>
      <c r="M47" s="187" t="n"/>
      <c r="N47" s="187" t="n"/>
      <c r="O47" s="187" t="n"/>
      <c r="P47" s="49" t="n"/>
    </row>
    <row r="48" ht="30" customFormat="1" customHeight="1" s="50">
      <c r="B48" s="49" t="n"/>
      <c r="C48" s="168">
        <f>G19</f>
        <v/>
      </c>
      <c r="D48" s="187" t="n">
        <v>1216</v>
      </c>
      <c r="E48" s="187" t="n"/>
      <c r="F48" s="187" t="n"/>
      <c r="G48" s="187" t="n"/>
      <c r="H48" s="187" t="n"/>
      <c r="I48" s="187" t="n"/>
      <c r="J48" s="187" t="n"/>
      <c r="K48" s="187" t="n"/>
      <c r="L48" s="187" t="n"/>
      <c r="M48" s="187" t="n"/>
      <c r="N48" s="187" t="n"/>
      <c r="O48" s="187" t="n"/>
      <c r="P48" s="51" t="n"/>
    </row>
    <row r="49" customFormat="1" s="50">
      <c r="B49" s="49" t="n"/>
      <c r="C49" s="64" t="inlineStr">
        <is>
          <t xml:space="preserve">VALOR </t>
        </is>
      </c>
      <c r="D49" s="66">
        <f>IFERROR(IF($E$17=1,D47/D48,IF($E$17=2,D47,"")),"")</f>
        <v/>
      </c>
      <c r="E49" s="66">
        <f>IFERROR(IF($E$17=1,E47/E48,IF($E$17=2,E47,"")),"")</f>
        <v/>
      </c>
      <c r="F49" s="66">
        <f>IFERROR(IF($E$17=1,F47/F48,IF($E$17=2,F47,"")),"")</f>
        <v/>
      </c>
      <c r="G49" s="66">
        <f>IFERROR(IF($E$17=1,G47/G48,IF($E$17=2,G47,"")),"")</f>
        <v/>
      </c>
      <c r="H49" s="66">
        <f>IFERROR(IF($E$17=1,H47/H48,IF($E$17=2,H47,"")),"")</f>
        <v/>
      </c>
      <c r="I49" s="66">
        <f>IFERROR(IF($E$17=1,I47/I48,IF($E$17=2,I47,"")),"")</f>
        <v/>
      </c>
      <c r="J49" s="66">
        <f>IFERROR(IF($E$17=1,J47/J48,IF($E$17=2,J47,"")),"")</f>
        <v/>
      </c>
      <c r="K49" s="66">
        <f>IFERROR(IF($E$17=1,K47/K48,IF($E$17=2,K47,"")),"")</f>
        <v/>
      </c>
      <c r="L49" s="66">
        <f>IFERROR(IF($E$17=1,L47/L48,IF($E$17=2,L47,"")),"")</f>
        <v/>
      </c>
      <c r="M49" s="66">
        <f>IFERROR(IF($E$17=1,M47/M48,IF($E$17=2,M47,"")),"")</f>
        <v/>
      </c>
      <c r="N49" s="66">
        <f>IFERROR(IF($E$17=1,N47/N48,IF($E$17=2,N47,"")),"")</f>
        <v/>
      </c>
      <c r="O49" s="66">
        <f>IFERROR(IF($E$17=1,O47/O48,IF($E$17=2,O47,"")),"")</f>
        <v/>
      </c>
      <c r="P49" s="49" t="n"/>
    </row>
    <row r="50" customFormat="1" s="50">
      <c r="B50" s="49" t="n"/>
      <c r="C50" s="65" t="inlineStr">
        <is>
          <t>META PONDERADA</t>
        </is>
      </c>
      <c r="D50" s="6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6">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6">
        <f>IF(AND(N23="ANUAL",J23="MENSUAL"),N17/12+E50,IF(AND(N23="ANUAL",J23="TRIMESTRAL"),N17/4+E50,IF(AND(N23="SEMESTRAL",J23="MENSUAL"),N17/6+E50,IF(AND(N23="SEMESTRAL",J23="TRIMESTRAL"),N17/2,IF(AND(N23="TRIMESTRAL",J23="MENSUAL"),N17/3+E50,IF(AND(N23="TRIMESTRAL",J23="TRIMESTRAL"),N17,IF(AND(N23="MENSUAL",J23="MENSUAL"),N17,"")))))))</f>
        <v/>
      </c>
      <c r="G50" s="66">
        <f>IF(AND(N23="ANUAL",J23="MENSUAL"),N17/12+F50,IF(AND(N23="ANUAL",J23="TRIMESTRAL"),N17/4+F50,IF(AND(N23="SEMESTRAL",J23="MENSUAL"),N17/6+F50,IF(AND(N23="SEMESTRAL",J23="TRIMESTRAL"),N17/2+F50,IF(AND(N23="TRIMESTRAL",J23="MENSUAL"),N17/3,IF(AND(N23="TRIMESTRAL",J23="TRIMESTRAL"),N17,IF(AND(N23="MENSUAL",J23="MENSUAL"),N17,"")))))))</f>
        <v/>
      </c>
      <c r="H50" s="66">
        <f>IF(AND($N$23="ANUAL",$J$23="MENSUAL"),$N$17/12+G50,IF(AND(N23="SEMESTRAL",J23="MENSUAL"),N17/6+G50,IF(AND(N23="TRIMESTRAL",J23="MENSUAL"),N17/3+G50,IF(AND(N23="MENSUAL",J23="MENSUAL"),N17,""))))</f>
        <v/>
      </c>
      <c r="I50" s="66">
        <f>IF(AND($N$23="ANUAL",$J$23="MENSUAL"),$N$17/12+H50,IF(AND(N23="SEMESTRAL",J23="MENSUAL"),N17/6+H50,IF(AND(N23="TRIMESTRAL",J23="MENSUAL"),N17/3+H50,IF(AND(N23="MENSUAL",J23="MENSUAL"),N17,""))))</f>
        <v/>
      </c>
      <c r="J50" s="66">
        <f>IF(AND($N$23="ANUAL",$J$23="MENSUAL"),$N$17/12+I50,IF(AND(N23="SEMESTRAL",J23="MENSUAL"),N17/6,IF(AND(N23="TRIMESTRAL",J23="MENSUAL"),N17/3,IF(AND(N23="MENSUAL",J23="MENSUAL"),N17,""))))</f>
        <v/>
      </c>
      <c r="K50" s="66">
        <f>IF(AND($N$23="ANUAL",$J$23="MENSUAL"),$N$17/12+J50,IF(AND(N23="SEMESTRAL",J23="MENSUAL"),N17/6+J50,IF(AND(N23="TRIMESTRAL",J23="MENSUAL"),N17/3+J50,IF(AND(N23="MENSUAL",J23="MENSUAL"),N17,""))))</f>
        <v/>
      </c>
      <c r="L50" s="66">
        <f>IF(AND($N$23="ANUAL",$J$23="MENSUAL"),$N$17/12+K50,IF(AND(N23="SEMESTRAL",J23="MENSUAL"),N17/6+K50,IF(AND(N23="TRIMESTRAL",J23="MENSUAL"),N17/3+K50,IF(AND(N23="MENSUAL",J23="MENSUAL"),N17,""))))</f>
        <v/>
      </c>
      <c r="M50" s="66">
        <f>IF(AND($N$23="ANUAL",$J$23="MENSUAL"),$N$17/12+L50,IF(AND(N23="SEMESTRAL",J23="MENSUAL"),N17/6+L50,IF(AND(N23="TRIMESTRAL",J23="MENSUAL"),N17/3,IF(AND(N23="MENSUAL",J23="MENSUAL"),N17,""))))</f>
        <v/>
      </c>
      <c r="N50" s="66">
        <f>IF(AND($N$23="ANUAL",$J$23="MENSUAL"),$N$17/12+M50,IF(AND(N23="SEMESTRAL",J23="MENSUAL"),N17/6+M50,IF(AND(N23="TRIMESTRAL",J23="MENSUAL"),N17/3+M50,IF(AND(N23="MENSUAL",J23="MENSUAL"),N17,""))))</f>
        <v/>
      </c>
      <c r="O50" s="66">
        <f>IF(AND($N$23="ANUAL",$J$23="MENSUAL"),$N$17/12+N50,IF(AND(N23="SEMESTRAL",J23="MENSUAL"),N17/6+N50,IF(AND(N23="TRIMESTRAL",J23="MENSUAL"),N17/3+N50,IF(AND(N23="MENSUAL",J23="MENSUAL"),N17,""))))</f>
        <v/>
      </c>
      <c r="P50" s="49" t="n"/>
    </row>
    <row r="51" customFormat="1" s="50">
      <c r="B51" s="49" t="n"/>
      <c r="C51" s="48" t="n"/>
      <c r="D51" s="48" t="n"/>
      <c r="E51" s="48" t="n"/>
      <c r="F51" s="48" t="n"/>
      <c r="G51" s="48" t="n"/>
      <c r="H51" s="48" t="n"/>
      <c r="I51" s="48" t="n"/>
      <c r="J51" s="48" t="n"/>
      <c r="K51" s="48" t="n"/>
      <c r="L51" s="48" t="n"/>
      <c r="M51" s="48" t="n"/>
      <c r="N51" s="48" t="n"/>
      <c r="O51" s="48" t="n"/>
      <c r="P51" s="49" t="n"/>
    </row>
    <row r="52" customFormat="1" s="53">
      <c r="A52" s="52" t="n"/>
      <c r="B52" s="20" t="n"/>
      <c r="C52" s="236" t="inlineStr">
        <is>
          <t>NIVEL DE SEGREGACIÓN *</t>
        </is>
      </c>
      <c r="D52" s="384" t="n"/>
      <c r="E52" s="384" t="n"/>
      <c r="F52" s="384" t="n"/>
      <c r="G52" s="384" t="n"/>
      <c r="H52" s="384" t="n"/>
      <c r="I52" s="384" t="n"/>
      <c r="J52" s="384" t="n"/>
      <c r="K52" s="384" t="n"/>
      <c r="L52" s="384" t="n"/>
      <c r="M52" s="384" t="n"/>
      <c r="N52" s="384" t="n"/>
      <c r="O52" s="401" t="n"/>
      <c r="P52" s="20" t="n"/>
      <c r="Q52" s="52" t="n"/>
      <c r="R52" s="52" t="n"/>
      <c r="S52" s="52" t="n"/>
      <c r="T52" s="52" t="n"/>
      <c r="U52" s="52" t="n"/>
      <c r="V52" s="52" t="n"/>
      <c r="W52" s="52" t="n"/>
      <c r="X52" s="52" t="n"/>
      <c r="Y52" s="52" t="n"/>
      <c r="Z52" s="52" t="n"/>
      <c r="AA52" s="52" t="n"/>
      <c r="AB52" s="52" t="n"/>
    </row>
    <row r="53" customFormat="1" s="53">
      <c r="A53" s="52" t="n"/>
      <c r="B53" s="20" t="n"/>
      <c r="C53" s="237" t="inlineStr">
        <is>
          <t>UNIDAD SEGREGADA (Ej. Facultad, Programa Académico, Área)</t>
        </is>
      </c>
      <c r="D53" s="434" t="n"/>
      <c r="E53" s="434" t="n"/>
      <c r="F53" s="435" t="n"/>
      <c r="G53" s="238" t="inlineStr">
        <is>
          <t>RESULTADO</t>
        </is>
      </c>
      <c r="H53" s="434" t="n"/>
      <c r="I53" s="434" t="n"/>
      <c r="J53" s="435" t="n"/>
      <c r="K53" s="238" t="inlineStr">
        <is>
          <t>ANALISIS DE DATOS SEGREGADO</t>
        </is>
      </c>
      <c r="L53" s="434" t="n"/>
      <c r="M53" s="434" t="n"/>
      <c r="N53" s="434" t="n"/>
      <c r="O53" s="435" t="n"/>
      <c r="P53" s="20" t="n"/>
      <c r="Q53" s="52" t="n"/>
      <c r="R53" s="52" t="n"/>
      <c r="S53" s="52" t="n"/>
      <c r="T53" s="52" t="n"/>
      <c r="U53" s="52" t="n"/>
      <c r="V53" s="52" t="n"/>
      <c r="W53" s="52" t="n"/>
      <c r="X53" s="52" t="n"/>
      <c r="Y53" s="52" t="n"/>
      <c r="Z53" s="52" t="n"/>
      <c r="AA53" s="52" t="n"/>
      <c r="AB53" s="52" t="n"/>
    </row>
    <row r="54" ht="33" customFormat="1" customHeight="1" s="53">
      <c r="A54" s="52" t="n"/>
      <c r="B54" s="20" t="n"/>
      <c r="C54" s="308" t="inlineStr">
        <is>
          <t>USO Y APROPIACION 1 SEMESTRE 2026</t>
        </is>
      </c>
      <c r="D54" s="436" t="n"/>
      <c r="E54" s="436" t="n"/>
      <c r="F54" s="437" t="n"/>
      <c r="G54" s="311" t="n">
        <v>0.82</v>
      </c>
      <c r="H54" s="436" t="n"/>
      <c r="I54" s="436" t="n"/>
      <c r="J54" s="437" t="n"/>
      <c r="K54" s="313" t="inlineStr">
        <is>
          <t>Roles - creacion de usuarios - soportes - capacitaciones - reportes</t>
        </is>
      </c>
      <c r="L54" s="434" t="n"/>
      <c r="M54" s="434" t="n"/>
      <c r="N54" s="434" t="n"/>
      <c r="O54" s="435" t="n"/>
      <c r="P54" s="20" t="n"/>
      <c r="Q54" s="52" t="n"/>
      <c r="R54" s="52" t="n"/>
      <c r="S54" s="52" t="n"/>
      <c r="T54" s="52" t="n"/>
      <c r="U54" s="52" t="n"/>
      <c r="V54" s="52" t="n"/>
      <c r="W54" s="52" t="n"/>
      <c r="X54" s="52" t="n"/>
      <c r="Y54" s="52" t="n"/>
      <c r="Z54" s="52" t="n"/>
      <c r="AA54" s="52" t="n"/>
      <c r="AB54" s="52" t="n"/>
    </row>
    <row r="55" ht="33" customFormat="1" customHeight="1" s="53">
      <c r="A55" s="52" t="n"/>
      <c r="B55" s="20" t="n"/>
      <c r="C55" s="308" t="inlineStr">
        <is>
          <t xml:space="preserve">SERVICIOS TECNIOLOGICOS 1 SEMESTRE 2026 </t>
        </is>
      </c>
      <c r="D55" s="436" t="n"/>
      <c r="E55" s="436" t="n"/>
      <c r="F55" s="437" t="n"/>
      <c r="G55" s="311" t="n">
        <v>0.8100000000000001</v>
      </c>
      <c r="H55" s="436" t="n"/>
      <c r="I55" s="436" t="n"/>
      <c r="J55" s="437" t="n"/>
      <c r="K55" s="312" t="inlineStr">
        <is>
          <t>Mantenimiento de recursos tecnologicos - conectividad - acompañamiento a eventos - office 365 - gestión de proyectos</t>
        </is>
      </c>
      <c r="L55" s="434" t="n"/>
      <c r="M55" s="434" t="n"/>
      <c r="N55" s="434" t="n"/>
      <c r="O55" s="435" t="n"/>
      <c r="P55" s="20" t="n"/>
      <c r="Q55" s="52" t="n"/>
      <c r="R55" s="52" t="n"/>
      <c r="S55" s="52" t="n"/>
      <c r="T55" s="52" t="n"/>
      <c r="U55" s="52" t="n"/>
      <c r="V55" s="52" t="n"/>
      <c r="W55" s="52" t="n"/>
      <c r="X55" s="52" t="n"/>
      <c r="Y55" s="52" t="n"/>
      <c r="Z55" s="52" t="n"/>
      <c r="AA55" s="52" t="n"/>
      <c r="AB55" s="52" t="n"/>
    </row>
    <row r="56" customFormat="1" s="53">
      <c r="A56" s="52" t="n"/>
      <c r="B56" s="20" t="n"/>
      <c r="C56" s="308" t="n"/>
      <c r="D56" s="436" t="n"/>
      <c r="E56" s="436" t="n"/>
      <c r="F56" s="437" t="n"/>
      <c r="G56" s="311" t="n"/>
      <c r="H56" s="436" t="n"/>
      <c r="I56" s="436" t="n"/>
      <c r="J56" s="437" t="n"/>
      <c r="K56" s="225" t="n"/>
      <c r="L56" s="436" t="n"/>
      <c r="M56" s="436" t="n"/>
      <c r="N56" s="436" t="n"/>
      <c r="O56" s="437" t="n"/>
      <c r="P56" s="20" t="n"/>
      <c r="Q56" s="52" t="n"/>
      <c r="R56" s="52" t="n"/>
      <c r="S56" s="52" t="n"/>
      <c r="T56" s="52" t="n"/>
      <c r="U56" s="52" t="n"/>
      <c r="V56" s="52" t="n"/>
      <c r="W56" s="52" t="n"/>
      <c r="X56" s="52" t="n"/>
      <c r="Y56" s="52" t="n"/>
      <c r="Z56" s="52" t="n"/>
      <c r="AA56" s="52" t="n"/>
      <c r="AB56" s="52" t="n"/>
    </row>
    <row r="57" customFormat="1" s="53">
      <c r="A57" s="52" t="n"/>
      <c r="B57" s="20" t="n"/>
      <c r="C57" s="308" t="n"/>
      <c r="D57" s="436" t="n"/>
      <c r="E57" s="436" t="n"/>
      <c r="F57" s="437" t="n"/>
      <c r="G57" s="309" t="n"/>
      <c r="H57" s="436" t="n"/>
      <c r="I57" s="436" t="n"/>
      <c r="J57" s="437" t="n"/>
      <c r="K57" s="310" t="n"/>
      <c r="L57" s="436" t="n"/>
      <c r="M57" s="436" t="n"/>
      <c r="N57" s="436" t="n"/>
      <c r="O57" s="437" t="n"/>
      <c r="P57" s="20" t="n"/>
      <c r="Q57" s="52" t="n"/>
      <c r="R57" s="52" t="n"/>
      <c r="S57" s="52" t="n"/>
      <c r="T57" s="52" t="n"/>
      <c r="U57" s="52" t="n"/>
      <c r="V57" s="52" t="n"/>
      <c r="W57" s="52" t="n"/>
      <c r="X57" s="52" t="n"/>
      <c r="Y57" s="52" t="n"/>
      <c r="Z57" s="52" t="n"/>
      <c r="AA57" s="52" t="n"/>
      <c r="AB57" s="52" t="n"/>
    </row>
    <row r="58" customFormat="1" s="53">
      <c r="A58" s="52" t="n"/>
      <c r="B58" s="20" t="n"/>
      <c r="C58" s="225" t="n"/>
      <c r="D58" s="436" t="n"/>
      <c r="E58" s="436" t="n"/>
      <c r="F58" s="437" t="n"/>
      <c r="G58" s="225" t="n"/>
      <c r="H58" s="436" t="n"/>
      <c r="I58" s="436" t="n"/>
      <c r="J58" s="437" t="n"/>
      <c r="K58" s="225" t="n"/>
      <c r="L58" s="436" t="n"/>
      <c r="M58" s="436" t="n"/>
      <c r="N58" s="436" t="n"/>
      <c r="O58" s="437" t="n"/>
      <c r="P58" s="20" t="n"/>
      <c r="Q58" s="52" t="n"/>
      <c r="R58" s="52" t="n"/>
      <c r="S58" s="52" t="n"/>
      <c r="T58" s="52" t="n"/>
      <c r="U58" s="52" t="n"/>
      <c r="V58" s="52" t="n"/>
      <c r="W58" s="52" t="n"/>
      <c r="X58" s="52" t="n"/>
      <c r="Y58" s="52" t="n"/>
      <c r="Z58" s="52" t="n"/>
      <c r="AA58" s="52" t="n"/>
      <c r="AB58" s="52" t="n"/>
    </row>
    <row r="59" customFormat="1" s="53">
      <c r="A59" s="52" t="n"/>
      <c r="B59" s="20" t="n"/>
      <c r="C59" s="225" t="n"/>
      <c r="D59" s="436" t="n"/>
      <c r="E59" s="436" t="n"/>
      <c r="F59" s="437" t="n"/>
      <c r="G59" s="225" t="n"/>
      <c r="H59" s="436" t="n"/>
      <c r="I59" s="436" t="n"/>
      <c r="J59" s="437" t="n"/>
      <c r="K59" s="225" t="n"/>
      <c r="L59" s="436" t="n"/>
      <c r="M59" s="436" t="n"/>
      <c r="N59" s="436" t="n"/>
      <c r="O59" s="437" t="n"/>
      <c r="P59" s="20" t="n"/>
      <c r="Q59" s="52" t="n"/>
      <c r="R59" s="52" t="n"/>
      <c r="S59" s="52" t="n"/>
      <c r="T59" s="52" t="n"/>
      <c r="U59" s="52" t="n"/>
      <c r="V59" s="52" t="n"/>
      <c r="W59" s="52" t="n"/>
      <c r="X59" s="52" t="n"/>
      <c r="Y59" s="52" t="n"/>
      <c r="Z59" s="52" t="n"/>
      <c r="AA59" s="52" t="n"/>
      <c r="AB59" s="52" t="n"/>
    </row>
    <row r="60" customFormat="1" s="53">
      <c r="A60" s="52" t="n"/>
      <c r="B60" s="20" t="n"/>
      <c r="C60" s="247" t="n"/>
      <c r="D60" s="438" t="n"/>
      <c r="E60" s="438" t="n"/>
      <c r="F60" s="438" t="n"/>
      <c r="G60" s="247" t="n"/>
      <c r="H60" s="438" t="n"/>
      <c r="I60" s="438" t="n"/>
      <c r="J60" s="438" t="n"/>
      <c r="K60" s="247" t="n"/>
      <c r="L60" s="438" t="n"/>
      <c r="M60" s="438" t="n"/>
      <c r="N60" s="438" t="n"/>
      <c r="O60" s="438" t="n"/>
      <c r="P60" s="20" t="n"/>
      <c r="Q60" s="52" t="n"/>
      <c r="R60" s="52" t="n"/>
      <c r="S60" s="52" t="n"/>
      <c r="T60" s="52" t="n"/>
      <c r="U60" s="52" t="n"/>
      <c r="V60" s="52" t="n"/>
      <c r="W60" s="52" t="n"/>
      <c r="X60" s="52" t="n"/>
      <c r="Y60" s="52" t="n"/>
      <c r="Z60" s="52" t="n"/>
      <c r="AA60" s="52" t="n"/>
      <c r="AB60" s="52" t="n"/>
    </row>
    <row r="61" customFormat="1" s="53">
      <c r="A61" s="52" t="n"/>
      <c r="B61" s="20" t="n"/>
      <c r="C61" s="54" t="n"/>
      <c r="D61" s="55" t="n"/>
      <c r="E61" s="55" t="n"/>
      <c r="F61" s="55" t="n"/>
      <c r="G61" s="55" t="n"/>
      <c r="H61" s="55" t="n"/>
      <c r="I61" s="55" t="n"/>
      <c r="J61" s="55" t="n"/>
      <c r="K61" s="55" t="n"/>
      <c r="L61" s="55" t="n"/>
      <c r="M61" s="55" t="n"/>
      <c r="N61" s="55" t="n"/>
      <c r="O61" s="55" t="n"/>
      <c r="P61" s="20" t="n"/>
      <c r="Q61" s="52" t="n"/>
      <c r="R61" s="52" t="n"/>
      <c r="S61" s="52" t="n"/>
      <c r="T61" s="52" t="n"/>
      <c r="U61" s="52" t="n"/>
      <c r="V61" s="52" t="n"/>
      <c r="W61" s="52" t="n"/>
      <c r="X61" s="52" t="n"/>
      <c r="Y61" s="52" t="n"/>
      <c r="Z61" s="52" t="n"/>
      <c r="AA61" s="52" t="n"/>
      <c r="AB61" s="52" t="n"/>
    </row>
    <row r="62" ht="56.25" customFormat="1" customHeight="1" s="53">
      <c r="A62" s="52" t="n"/>
      <c r="B62" s="20" t="n"/>
      <c r="C62" s="123" t="inlineStr">
        <is>
          <t xml:space="preserve">Diagonal 18 No. 20-29 Fusagasugá – Cundinamarca
Teléfono (601)  8281483 Línea Gratuita 018000180414
www.ucundinamarca.edu.co   E-mail:  info@ucundinamarca.edu.co
NIT: 890.680.062-2                                                                             </t>
        </is>
      </c>
      <c r="P62" s="20" t="n"/>
      <c r="Q62" s="52" t="n"/>
      <c r="R62" s="52" t="n"/>
      <c r="S62" s="52" t="n"/>
      <c r="T62" s="52" t="n"/>
      <c r="U62" s="52" t="n"/>
      <c r="V62" s="52" t="n"/>
      <c r="W62" s="52" t="n"/>
      <c r="X62" s="52" t="n"/>
      <c r="Y62" s="52" t="n"/>
      <c r="Z62" s="52" t="n"/>
      <c r="AA62" s="52" t="n"/>
      <c r="AB62" s="52" t="n"/>
    </row>
    <row r="63" ht="44.25" customFormat="1" customHeight="1" s="53">
      <c r="A63" s="52" t="n"/>
      <c r="B63" s="20" t="n"/>
      <c r="C63" s="124" t="inlineStr">
        <is>
          <t>Documento controlado por el Sistema de Gestión de la Calidad
Asegúrese que corresponde a la última versión consultando el Portal Institucional</t>
        </is>
      </c>
      <c r="P63" s="20" t="n"/>
      <c r="Q63" s="52" t="n"/>
      <c r="R63" s="52" t="n"/>
      <c r="S63" s="52" t="n"/>
      <c r="T63" s="52" t="n"/>
      <c r="U63" s="52" t="n"/>
      <c r="V63" s="52" t="n"/>
      <c r="W63" s="52" t="n"/>
      <c r="X63" s="52" t="n"/>
      <c r="Y63" s="52" t="n"/>
      <c r="Z63" s="52" t="n"/>
      <c r="AA63" s="52" t="n"/>
      <c r="AB63" s="52" t="n"/>
    </row>
    <row r="66" customFormat="1" s="57">
      <c r="C66" s="56" t="n"/>
      <c r="D66" s="56" t="n"/>
      <c r="E66" s="56" t="n"/>
      <c r="F66" s="56" t="n"/>
      <c r="G66" s="56" t="n"/>
      <c r="H66" s="56" t="n"/>
      <c r="I66" s="56" t="n"/>
      <c r="J66" s="56" t="n"/>
      <c r="K66" s="56" t="n"/>
      <c r="L66" s="56" t="n"/>
      <c r="M66" s="56" t="n"/>
      <c r="N66" s="56" t="n"/>
      <c r="O66" s="56" t="n"/>
    </row>
    <row r="67" customFormat="1" s="57">
      <c r="C67" s="56" t="n"/>
      <c r="D67" s="56" t="n"/>
      <c r="E67" s="56" t="n"/>
      <c r="F67" s="56" t="n"/>
      <c r="G67" s="56" t="n"/>
      <c r="H67" s="56" t="n"/>
      <c r="I67" s="56" t="n"/>
      <c r="J67" s="56" t="n"/>
      <c r="K67" s="56" t="n"/>
      <c r="L67" s="56" t="n"/>
      <c r="M67" s="56" t="n"/>
      <c r="N67" s="56" t="n"/>
      <c r="O67" s="56" t="n"/>
    </row>
    <row r="68" customFormat="1" s="57">
      <c r="C68" s="56" t="n"/>
      <c r="D68" s="56" t="n"/>
      <c r="E68" s="56" t="n"/>
      <c r="F68" s="56" t="n"/>
      <c r="G68" s="56" t="n"/>
      <c r="H68" s="56" t="n"/>
      <c r="I68" s="56" t="n"/>
      <c r="J68" s="56" t="n"/>
      <c r="K68" s="56" t="n"/>
      <c r="L68" s="56" t="n"/>
      <c r="M68" s="56" t="n"/>
      <c r="N68" s="56" t="n"/>
      <c r="O68" s="56" t="n"/>
    </row>
    <row r="69" hidden="1" customFormat="1" s="57">
      <c r="C69" s="56" t="n"/>
      <c r="D69" s="56" t="n"/>
      <c r="E69" s="56" t="n"/>
      <c r="F69" s="56" t="n"/>
      <c r="G69" s="56" t="n"/>
      <c r="H69" s="56" t="n"/>
      <c r="I69" s="56" t="n"/>
      <c r="J69" s="56" t="n"/>
      <c r="K69" s="56" t="n"/>
      <c r="L69" s="56" t="n"/>
      <c r="M69" s="56" t="n"/>
      <c r="N69" s="56" t="n"/>
      <c r="O69" s="56" t="n"/>
    </row>
    <row r="70" hidden="1" customFormat="1" s="57">
      <c r="C70" s="56" t="n"/>
      <c r="D70" s="56" t="n"/>
      <c r="E70" s="56" t="n"/>
      <c r="F70" s="56" t="n"/>
      <c r="G70" s="56" t="n"/>
      <c r="H70" s="56" t="n"/>
      <c r="I70" s="56" t="n"/>
      <c r="J70" s="56" t="n"/>
      <c r="K70" s="56" t="n"/>
      <c r="L70" s="56" t="n"/>
      <c r="M70" s="56" t="n"/>
      <c r="N70" s="56" t="n"/>
      <c r="O70" s="56" t="n"/>
    </row>
    <row r="71" hidden="1" customFormat="1" s="57">
      <c r="C71" s="56" t="n"/>
      <c r="D71" s="56" t="n"/>
      <c r="E71" s="56" t="n"/>
      <c r="F71" s="56" t="n"/>
      <c r="G71" s="56" t="n"/>
      <c r="H71" s="56" t="n"/>
      <c r="I71" s="56" t="n"/>
      <c r="J71" s="56" t="n"/>
      <c r="K71" s="56" t="n"/>
      <c r="L71" s="56" t="n"/>
      <c r="M71" s="56" t="n"/>
      <c r="N71" s="56" t="n"/>
      <c r="O71" s="56" t="n"/>
    </row>
    <row r="72" hidden="1" customFormat="1" s="57">
      <c r="C72" s="56" t="n"/>
      <c r="D72" s="56" t="n"/>
      <c r="E72" s="56" t="n"/>
      <c r="F72" s="56" t="n"/>
      <c r="G72" s="58" t="inlineStr">
        <is>
          <t>Estratégico</t>
        </is>
      </c>
      <c r="H72" s="59" t="n"/>
      <c r="I72" s="59" t="n"/>
      <c r="J72" s="58" t="inlineStr">
        <is>
          <t>Eficacia</t>
        </is>
      </c>
      <c r="K72" s="56" t="n"/>
      <c r="L72" s="56" t="n"/>
      <c r="M72" s="56" t="n"/>
      <c r="N72" s="56" t="n"/>
      <c r="O72" s="56" t="n"/>
    </row>
    <row r="73" hidden="1" customFormat="1" s="57">
      <c r="C73" s="56" t="n"/>
      <c r="D73" s="56" t="n"/>
      <c r="E73" s="56" t="n"/>
      <c r="F73" s="56" t="n"/>
      <c r="G73" s="58" t="inlineStr">
        <is>
          <t>Misional</t>
        </is>
      </c>
      <c r="H73" s="59" t="n"/>
      <c r="I73" s="59" t="n"/>
      <c r="J73" s="58" t="inlineStr">
        <is>
          <t>Eficiencia</t>
        </is>
      </c>
      <c r="K73" s="56" t="n"/>
      <c r="L73" s="56" t="n"/>
      <c r="M73" s="56" t="n"/>
      <c r="N73" s="56" t="n"/>
      <c r="O73" s="56" t="n"/>
    </row>
    <row r="74" hidden="1" customFormat="1" s="57">
      <c r="C74" s="56" t="n"/>
      <c r="D74" s="56" t="n"/>
      <c r="E74" s="56" t="n"/>
      <c r="F74" s="56" t="n"/>
      <c r="G74" s="58" t="inlineStr">
        <is>
          <t>Apoyo</t>
        </is>
      </c>
      <c r="H74" s="59" t="n"/>
      <c r="I74" s="59" t="n"/>
      <c r="J74" s="58" t="inlineStr">
        <is>
          <t>Acreditación</t>
        </is>
      </c>
      <c r="K74" s="56" t="n"/>
      <c r="L74" s="56" t="n"/>
      <c r="M74" s="56" t="n"/>
      <c r="N74" s="56" t="n"/>
      <c r="O74" s="56" t="n"/>
    </row>
    <row r="75" hidden="1" customFormat="1" s="57">
      <c r="C75" s="56" t="n"/>
      <c r="D75" s="56" t="n"/>
      <c r="E75" s="56" t="n"/>
      <c r="F75" s="56" t="n"/>
      <c r="G75" s="58" t="inlineStr">
        <is>
          <t>Seguimiento, Medición, Análisis y Evaluación</t>
        </is>
      </c>
      <c r="H75" s="59" t="n"/>
      <c r="I75" s="59" t="n"/>
      <c r="J75" s="58" t="inlineStr">
        <is>
          <t>Positiva</t>
        </is>
      </c>
      <c r="K75" s="56" t="n"/>
      <c r="L75" s="56" t="n"/>
      <c r="M75" s="56" t="n"/>
      <c r="N75" s="56" t="n"/>
      <c r="O75" s="56" t="n"/>
    </row>
    <row r="76" hidden="1" customFormat="1" s="57">
      <c r="C76" s="56" t="n"/>
      <c r="D76" s="56" t="n"/>
      <c r="E76" s="56" t="n"/>
      <c r="F76" s="56" t="n"/>
      <c r="G76" s="58" t="inlineStr">
        <is>
          <t>Direccionamiento Estratégico</t>
        </is>
      </c>
      <c r="H76" s="59" t="n"/>
      <c r="I76" s="59" t="n"/>
      <c r="J76" s="58" t="inlineStr">
        <is>
          <t>Negativa</t>
        </is>
      </c>
      <c r="K76" s="56" t="n"/>
      <c r="L76" s="56" t="n"/>
      <c r="M76" s="56" t="n"/>
      <c r="N76" s="56" t="n"/>
      <c r="O76" s="56" t="n"/>
    </row>
    <row r="77" hidden="1" customFormat="1" s="57">
      <c r="C77" s="56" t="n"/>
      <c r="D77" s="56" t="n"/>
      <c r="E77" s="56" t="n"/>
      <c r="F77" s="56" t="n"/>
      <c r="G77" s="58" t="inlineStr">
        <is>
          <t>Planeación Institucional</t>
        </is>
      </c>
      <c r="H77" s="59" t="n"/>
      <c r="I77" s="59" t="n"/>
      <c r="J77" s="58" t="inlineStr">
        <is>
          <t>Por Unidad Regional</t>
        </is>
      </c>
      <c r="K77" s="56" t="n"/>
      <c r="L77" s="56" t="n"/>
      <c r="M77" s="56" t="n"/>
      <c r="N77" s="56" t="n"/>
      <c r="O77" s="56" t="n"/>
    </row>
    <row r="78" hidden="1" customFormat="1" s="57">
      <c r="C78" s="56" t="n"/>
      <c r="D78" s="56" t="n"/>
      <c r="E78" s="56" t="n"/>
      <c r="F78" s="56" t="n"/>
      <c r="G78" s="58" t="inlineStr">
        <is>
          <t>Proyectos Especiales y Relaciones Interinstitucionales</t>
        </is>
      </c>
      <c r="H78" s="59" t="n"/>
      <c r="I78" s="59" t="n"/>
      <c r="J78" s="58" t="inlineStr">
        <is>
          <t>Por Facultad</t>
        </is>
      </c>
      <c r="K78" s="56" t="n"/>
      <c r="L78" s="56" t="n"/>
      <c r="M78" s="56" t="n"/>
      <c r="N78" s="56" t="n"/>
      <c r="O78" s="56" t="n"/>
    </row>
    <row r="79" hidden="1" customFormat="1" s="57">
      <c r="C79" s="56" t="n"/>
      <c r="D79" s="56" t="n"/>
      <c r="E79" s="56" t="n"/>
      <c r="F79" s="56" t="n"/>
      <c r="G79" s="58" t="inlineStr">
        <is>
          <t>Sistemas Integrados</t>
        </is>
      </c>
      <c r="H79" s="59" t="n"/>
      <c r="I79" s="59" t="n"/>
      <c r="J79" s="58" t="inlineStr">
        <is>
          <t>Por Programa Académico</t>
        </is>
      </c>
      <c r="K79" s="56" t="n"/>
      <c r="L79" s="56" t="n"/>
      <c r="M79" s="56" t="n"/>
      <c r="N79" s="56" t="n"/>
      <c r="O79" s="56" t="n"/>
    </row>
    <row r="80" hidden="1" customFormat="1" s="57">
      <c r="C80" s="56" t="n"/>
      <c r="D80" s="56" t="n"/>
      <c r="E80" s="56" t="n"/>
      <c r="F80" s="56" t="n"/>
      <c r="G80" s="58" t="inlineStr">
        <is>
          <t>Autoevaluación y Acreditación</t>
        </is>
      </c>
      <c r="H80" s="59" t="n"/>
      <c r="I80" s="59" t="n"/>
      <c r="J80" s="58" t="inlineStr">
        <is>
          <t>Por área</t>
        </is>
      </c>
      <c r="K80" s="56" t="n"/>
      <c r="L80" s="56" t="n"/>
      <c r="M80" s="56" t="n"/>
      <c r="N80" s="56" t="n"/>
      <c r="O80" s="56" t="n"/>
    </row>
    <row r="81" hidden="1" customFormat="1" s="57">
      <c r="C81" s="56" t="n"/>
      <c r="D81" s="56" t="n"/>
      <c r="E81" s="56" t="n"/>
      <c r="F81" s="56" t="n"/>
      <c r="G81" s="58" t="inlineStr">
        <is>
          <t>Comunicaciones</t>
        </is>
      </c>
      <c r="H81" s="59" t="n"/>
      <c r="I81" s="59" t="n"/>
      <c r="J81" s="58" t="inlineStr">
        <is>
          <t>Por Laboratorio</t>
        </is>
      </c>
      <c r="K81" s="56" t="n"/>
      <c r="L81" s="56" t="n"/>
      <c r="M81" s="56" t="n"/>
      <c r="N81" s="56" t="n"/>
      <c r="O81" s="56" t="n"/>
    </row>
    <row r="82" hidden="1" customFormat="1" s="57">
      <c r="C82" s="56" t="n"/>
      <c r="D82" s="56" t="n"/>
      <c r="E82" s="56" t="n"/>
      <c r="F82" s="56" t="n"/>
      <c r="G82" s="58" t="inlineStr">
        <is>
          <t>Formación y Aprendizaje</t>
        </is>
      </c>
      <c r="H82" s="59" t="n"/>
      <c r="I82" s="59" t="n"/>
      <c r="J82" s="58" t="inlineStr">
        <is>
          <t>Otros</t>
        </is>
      </c>
      <c r="K82" s="56" t="n"/>
      <c r="L82" s="56" t="n"/>
      <c r="M82" s="56" t="n"/>
      <c r="N82" s="56" t="n"/>
      <c r="O82" s="56" t="n"/>
    </row>
    <row r="83" hidden="1" customFormat="1" s="57">
      <c r="C83" s="56" t="n"/>
      <c r="D83" s="56" t="n"/>
      <c r="E83" s="56" t="n"/>
      <c r="F83" s="56" t="n"/>
      <c r="G83" s="58" t="inlineStr">
        <is>
          <t>Ciencia, Tecnología e Innovación</t>
        </is>
      </c>
      <c r="H83" s="59" t="n"/>
      <c r="I83" s="59" t="n"/>
      <c r="J83" s="58" t="inlineStr">
        <is>
          <t>No Aplica</t>
        </is>
      </c>
      <c r="K83" s="56" t="n"/>
      <c r="L83" s="56" t="n"/>
      <c r="M83" s="56" t="n"/>
      <c r="N83" s="56" t="n"/>
      <c r="O83" s="56" t="n"/>
    </row>
    <row r="84" hidden="1">
      <c r="G84" s="58" t="inlineStr">
        <is>
          <t>Interacción Social Universitaria</t>
        </is>
      </c>
      <c r="H84" s="59" t="n"/>
      <c r="I84" s="59" t="n"/>
      <c r="J84" s="59" t="n"/>
      <c r="K84" s="56" t="n"/>
      <c r="L84" s="56" t="n"/>
    </row>
    <row r="85" hidden="1">
      <c r="G85" s="58" t="inlineStr">
        <is>
          <t>Bienestar Universitario</t>
        </is>
      </c>
      <c r="H85" s="59" t="n"/>
      <c r="I85" s="59" t="n"/>
      <c r="J85" s="59" t="n"/>
      <c r="K85" s="56" t="n"/>
      <c r="L85" s="56" t="n"/>
    </row>
    <row r="86" hidden="1">
      <c r="G86" s="58" t="inlineStr">
        <is>
          <t>Admisiones y Registro</t>
        </is>
      </c>
      <c r="H86" s="59" t="n"/>
      <c r="I86" s="59" t="n"/>
      <c r="J86" s="59" t="n"/>
      <c r="K86" s="56" t="n"/>
      <c r="L86" s="56" t="n"/>
    </row>
    <row r="87" hidden="1">
      <c r="G87" s="58" t="inlineStr">
        <is>
          <t>Graduados</t>
        </is>
      </c>
      <c r="H87" s="59" t="n"/>
      <c r="I87" s="59" t="n"/>
      <c r="J87" s="59" t="n"/>
      <c r="K87" s="56" t="n"/>
      <c r="L87" s="56" t="n"/>
    </row>
    <row r="88" hidden="1">
      <c r="G88" s="58" t="inlineStr">
        <is>
          <t>Dialogando con el Mundo</t>
        </is>
      </c>
      <c r="H88" s="59" t="n"/>
      <c r="I88" s="59" t="n"/>
      <c r="J88" s="59" t="n"/>
      <c r="K88" s="56" t="n"/>
      <c r="L88" s="56" t="n"/>
    </row>
    <row r="89" hidden="1">
      <c r="G89" s="58" t="inlineStr">
        <is>
          <t>Talento Humano</t>
        </is>
      </c>
      <c r="H89" s="59" t="n"/>
      <c r="I89" s="59" t="n"/>
      <c r="J89" s="59" t="n"/>
      <c r="K89" s="56" t="n"/>
      <c r="L89" s="56" t="n"/>
    </row>
    <row r="90" hidden="1">
      <c r="G90" s="58" t="inlineStr">
        <is>
          <t>Jurídica</t>
        </is>
      </c>
      <c r="H90" s="59" t="n"/>
      <c r="I90" s="59" t="n"/>
      <c r="J90" s="59" t="n"/>
      <c r="K90" s="56" t="n"/>
      <c r="L90" s="56" t="n"/>
    </row>
    <row r="91" hidden="1">
      <c r="G91" s="58" t="inlineStr">
        <is>
          <t>Financiera</t>
        </is>
      </c>
      <c r="H91" s="59" t="n"/>
      <c r="I91" s="59" t="n"/>
      <c r="J91" s="59" t="n"/>
      <c r="K91" s="56" t="n"/>
      <c r="L91" s="56" t="n"/>
    </row>
    <row r="92" hidden="1">
      <c r="G92" s="58" t="inlineStr">
        <is>
          <t>Sistemas y Tecnología</t>
        </is>
      </c>
      <c r="H92" s="59" t="n"/>
      <c r="I92" s="59" t="n"/>
      <c r="J92" s="59" t="n"/>
      <c r="K92" s="56" t="n"/>
      <c r="L92" s="56" t="n"/>
    </row>
    <row r="93" hidden="1">
      <c r="G93" s="58" t="inlineStr">
        <is>
          <t>Bienes y Servicios</t>
        </is>
      </c>
      <c r="H93" s="59" t="n"/>
      <c r="I93" s="59" t="n"/>
      <c r="J93" s="59" t="n"/>
      <c r="K93" s="56" t="n"/>
      <c r="L93" s="56" t="n"/>
    </row>
    <row r="94" hidden="1">
      <c r="G94" s="58" t="inlineStr">
        <is>
          <t>Documental</t>
        </is>
      </c>
      <c r="H94" s="59" t="n"/>
      <c r="I94" s="59" t="n"/>
      <c r="J94" s="59" t="n"/>
    </row>
    <row r="95" hidden="1">
      <c r="G95" s="58" t="inlineStr">
        <is>
          <t>Apoyo Académico</t>
        </is>
      </c>
      <c r="H95" s="59" t="n"/>
      <c r="I95" s="59" t="n"/>
      <c r="J95" s="59" t="n"/>
    </row>
    <row r="96" hidden="1">
      <c r="G96" s="58" t="inlineStr">
        <is>
          <t>Control Interno</t>
        </is>
      </c>
      <c r="H96" s="59" t="n"/>
      <c r="I96" s="59" t="n"/>
      <c r="J96" s="59" t="n"/>
    </row>
    <row r="97" hidden="1">
      <c r="G97" s="58" t="inlineStr">
        <is>
          <t>Control Disciplinario</t>
        </is>
      </c>
      <c r="H97" s="59" t="n"/>
      <c r="I97" s="59" t="n"/>
      <c r="J97" s="59" t="n"/>
    </row>
    <row r="98" hidden="1">
      <c r="G98" s="58" t="inlineStr">
        <is>
          <t>Servicio de Atención al Ciudadano</t>
        </is>
      </c>
      <c r="H98" s="59" t="n"/>
      <c r="I98" s="59" t="n"/>
      <c r="J98" s="59"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GeKASYR2T07gON8xhTNeLw==" formatRows="0" sort="1" spinCount="100000" hashValue="aQBtFi5IuAG9xEdv07UpeWTaAfYqDxmy2pKQIvpp0brQqXpsBiLYGRAA+975/Goig3u6DNMDdO4mDd2DxdlTfg=="/>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39"/>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6.xml><?xml version="1.0" encoding="utf-8"?>
<worksheet xmlns="http://schemas.openxmlformats.org/spreadsheetml/2006/main">
  <sheetPr codeName="Hoja87">
    <tabColor rgb="FFEDE394"/>
    <outlinePr summaryBelow="1" summaryRight="1"/>
    <pageSetUpPr fitToPage="1"/>
  </sheetPr>
  <dimension ref="A1:AB98"/>
  <sheetViews>
    <sheetView view="pageBreakPreview" topLeftCell="A34" zoomScaleNormal="80" zoomScaleSheetLayoutView="100" workbookViewId="0">
      <selection activeCell="E47" sqref="E47"/>
    </sheetView>
  </sheetViews>
  <sheetFormatPr baseColWidth="10" defaultColWidth="11.42578125" defaultRowHeight="15"/>
  <cols>
    <col width="4" customWidth="1" style="60" min="1" max="1"/>
    <col width="6.7109375" customWidth="1" style="60" min="2" max="2"/>
    <col width="24.85546875" customWidth="1" style="25" min="3" max="3"/>
    <col width="15.140625" customWidth="1" style="25" min="4" max="4"/>
    <col width="15.5703125" customWidth="1" style="25" min="5" max="5"/>
    <col width="15.140625" customWidth="1" style="25" min="6" max="6"/>
    <col width="14" customWidth="1" style="25" min="7" max="7"/>
    <col width="11.42578125" customWidth="1" style="25" min="8" max="8"/>
    <col width="12.85546875" customWidth="1" style="25" min="9" max="9"/>
    <col width="15.5703125" customWidth="1" style="25" min="10" max="10"/>
    <col width="14.42578125" customWidth="1" style="25" min="11" max="11"/>
    <col width="17.140625" customWidth="1" style="25" min="12" max="12"/>
    <col width="19.7109375" customWidth="1" style="25" min="13" max="13"/>
    <col width="15.28515625" customWidth="1" style="25" min="14" max="15"/>
    <col width="6.7109375" customWidth="1" style="60" min="16" max="16"/>
    <col width="11.42578125" customWidth="1" style="60" min="17" max="16384"/>
  </cols>
  <sheetData>
    <row r="1" ht="8.25" customFormat="1" customHeight="1" s="38">
      <c r="C1" s="39" t="n"/>
      <c r="D1" s="39" t="n"/>
      <c r="E1" s="39" t="n"/>
      <c r="F1" s="39" t="n"/>
      <c r="G1" s="39" t="n"/>
      <c r="H1" s="39" t="n"/>
      <c r="I1" s="39" t="n"/>
      <c r="J1" s="39" t="n"/>
      <c r="K1" s="39" t="n"/>
      <c r="L1" s="39" t="n"/>
      <c r="M1" s="39" t="n"/>
      <c r="N1" s="39" t="n"/>
      <c r="O1" s="39" t="n"/>
    </row>
    <row r="2" ht="15.75" customFormat="1" customHeight="1" s="38">
      <c r="B2" s="151" t="inlineStr">
        <is>
          <t xml:space="preserve">      REGRESAR</t>
        </is>
      </c>
      <c r="C2" s="411" t="n"/>
      <c r="D2" s="40" t="n"/>
      <c r="E2" s="40" t="n"/>
      <c r="F2" s="40" t="n"/>
      <c r="G2" s="40" t="n"/>
      <c r="H2" s="40" t="n"/>
      <c r="I2" s="40" t="n"/>
      <c r="J2" s="40" t="n"/>
      <c r="K2" s="40" t="n"/>
      <c r="L2" s="40" t="n"/>
      <c r="M2" s="40" t="n"/>
      <c r="N2" s="40" t="n"/>
      <c r="O2" s="40" t="n"/>
      <c r="P2" s="41" t="n"/>
    </row>
    <row r="3" ht="15.75" customFormat="1" customHeight="1" s="38">
      <c r="B3" s="411" t="n"/>
      <c r="C3" s="411" t="n"/>
      <c r="D3" s="40" t="n"/>
      <c r="E3" s="40" t="n"/>
      <c r="F3" s="40" t="n"/>
      <c r="G3" s="40" t="n"/>
      <c r="H3" s="40" t="n"/>
      <c r="I3" s="40" t="n"/>
      <c r="J3" s="40" t="n"/>
      <c r="K3" s="40" t="n"/>
      <c r="L3" s="40" t="n"/>
      <c r="M3" s="40" t="n"/>
      <c r="N3" s="40" t="n"/>
      <c r="O3" s="40" t="n"/>
      <c r="P3" s="41" t="n"/>
    </row>
    <row r="4" ht="15" customFormat="1" customHeight="1" s="38">
      <c r="B4" s="411" t="n"/>
      <c r="C4" s="411" t="n"/>
      <c r="D4" s="40" t="n"/>
      <c r="E4" s="40" t="n"/>
      <c r="F4" s="40" t="n"/>
      <c r="G4" s="40" t="n"/>
      <c r="H4" s="40" t="n"/>
      <c r="I4" s="40" t="n"/>
      <c r="J4" s="40" t="n"/>
      <c r="K4" s="40" t="n"/>
      <c r="L4" s="40" t="n"/>
      <c r="M4" s="40" t="n"/>
      <c r="N4" s="40" t="n"/>
      <c r="O4" s="40" t="n"/>
      <c r="P4" s="41" t="n"/>
    </row>
    <row r="5" ht="24.75" customFormat="1" customHeight="1" s="38">
      <c r="B5" s="41" t="n"/>
      <c r="C5" s="412" t="n"/>
      <c r="D5" s="401" t="n"/>
      <c r="E5" s="413" t="inlineStr">
        <is>
          <t>MACROPROCESO ESTRATÉGICO</t>
        </is>
      </c>
      <c r="F5" s="387" t="n"/>
      <c r="G5" s="387" t="n"/>
      <c r="H5" s="387" t="n"/>
      <c r="I5" s="387" t="n"/>
      <c r="J5" s="387" t="n"/>
      <c r="K5" s="387" t="n"/>
      <c r="L5" s="388" t="n"/>
      <c r="M5" s="128" t="inlineStr">
        <is>
          <t>CÓDIGO: ESGr027</t>
        </is>
      </c>
      <c r="N5" s="387" t="n"/>
      <c r="O5" s="388" t="n"/>
      <c r="P5" s="41" t="n"/>
    </row>
    <row r="6" ht="27" customFormat="1" customHeight="1" s="38">
      <c r="B6" s="42" t="n"/>
      <c r="C6" s="389" t="n"/>
      <c r="D6" s="402" t="n"/>
      <c r="E6" s="413" t="inlineStr">
        <is>
          <t>PROCESO GESTIÓN SISTEMAS INTEGRADOS - CALIDAD</t>
        </is>
      </c>
      <c r="F6" s="387" t="n"/>
      <c r="G6" s="387" t="n"/>
      <c r="H6" s="387" t="n"/>
      <c r="I6" s="387" t="n"/>
      <c r="J6" s="387" t="n"/>
      <c r="K6" s="387" t="n"/>
      <c r="L6" s="388" t="n"/>
      <c r="M6" s="126" t="inlineStr">
        <is>
          <t>VERSIÓN: 10</t>
        </is>
      </c>
      <c r="N6" s="387" t="n"/>
      <c r="O6" s="388" t="n"/>
      <c r="P6" s="41" t="n"/>
    </row>
    <row r="7" ht="30" customFormat="1" customHeight="1" s="38">
      <c r="B7" s="41" t="n"/>
      <c r="C7" s="389" t="n"/>
      <c r="D7" s="402" t="n"/>
      <c r="E7" s="414" t="inlineStr">
        <is>
          <t>MATRIZ Y FICHA DE MEDICIÓN DE INDICADORES Y SEGUIMIENTO A LOS PROCESOS DE GESTIÓN</t>
        </is>
      </c>
      <c r="F7" s="384" t="n"/>
      <c r="G7" s="384" t="n"/>
      <c r="H7" s="384" t="n"/>
      <c r="I7" s="384" t="n"/>
      <c r="J7" s="384" t="n"/>
      <c r="K7" s="384" t="n"/>
      <c r="L7" s="401" t="n"/>
      <c r="M7" s="128" t="inlineStr">
        <is>
          <t>VIGENCIA: 2026-02-26</t>
        </is>
      </c>
      <c r="N7" s="387" t="n"/>
      <c r="O7" s="388" t="n"/>
      <c r="P7" s="41" t="n"/>
    </row>
    <row r="8" ht="25.5" customFormat="1" customHeight="1" s="38">
      <c r="B8" s="41" t="n"/>
      <c r="C8" s="392" t="n"/>
      <c r="D8" s="415" t="n"/>
      <c r="E8" s="392" t="n"/>
      <c r="F8" s="393" t="n"/>
      <c r="G8" s="393" t="n"/>
      <c r="H8" s="393" t="n"/>
      <c r="I8" s="393" t="n"/>
      <c r="J8" s="393" t="n"/>
      <c r="K8" s="393" t="n"/>
      <c r="L8" s="415" t="n"/>
      <c r="M8" s="126" t="inlineStr">
        <is>
          <t>PÁGINA: 2 de 4</t>
        </is>
      </c>
      <c r="N8" s="387" t="n"/>
      <c r="O8" s="388" t="n"/>
      <c r="P8" s="41" t="n"/>
    </row>
    <row r="9" ht="15.75" customFormat="1" customHeight="1" s="38">
      <c r="B9" s="41" t="n"/>
      <c r="C9" s="166" t="inlineStr">
        <is>
          <t xml:space="preserve"> </t>
        </is>
      </c>
      <c r="D9" s="416" t="n"/>
      <c r="E9" s="416" t="n"/>
      <c r="F9" s="416" t="n"/>
      <c r="G9" s="416" t="n"/>
      <c r="H9" s="416" t="n"/>
      <c r="I9" s="416" t="n"/>
      <c r="J9" s="416" t="n"/>
      <c r="K9" s="416" t="n"/>
      <c r="L9" s="416" t="n"/>
      <c r="M9" s="416" t="n"/>
      <c r="N9" s="416" t="n"/>
      <c r="O9" s="416" t="n"/>
      <c r="P9" s="41" t="n"/>
    </row>
    <row r="10" ht="15.75" customFormat="1" customHeight="1" s="38">
      <c r="B10" s="41" t="n"/>
      <c r="C10" s="167" t="inlineStr">
        <is>
          <t>FICHA DE INDICADOR</t>
        </is>
      </c>
      <c r="D10" s="417" t="n"/>
      <c r="E10" s="417" t="n"/>
      <c r="F10" s="417" t="n"/>
      <c r="G10" s="417" t="n"/>
      <c r="H10" s="417" t="n"/>
      <c r="I10" s="417" t="n"/>
      <c r="J10" s="417" t="n"/>
      <c r="K10" s="417" t="n"/>
      <c r="L10" s="417" t="n"/>
      <c r="M10" s="417" t="n"/>
      <c r="N10" s="417" t="n"/>
      <c r="O10" s="418" t="n"/>
      <c r="P10" s="41" t="n"/>
    </row>
    <row r="11" ht="15" customFormat="1" customHeight="1" s="38">
      <c r="B11" s="41" t="n"/>
      <c r="C11" s="419" t="n"/>
      <c r="D11" s="420" t="n"/>
      <c r="E11" s="420" t="n"/>
      <c r="F11" s="420" t="n"/>
      <c r="G11" s="420" t="n"/>
      <c r="H11" s="420" t="n"/>
      <c r="I11" s="420" t="n"/>
      <c r="J11" s="420" t="n"/>
      <c r="K11" s="420" t="n"/>
      <c r="L11" s="420" t="n"/>
      <c r="M11" s="420" t="n"/>
      <c r="N11" s="420" t="n"/>
      <c r="O11" s="421" t="n"/>
      <c r="P11" s="41" t="n"/>
    </row>
    <row r="12" ht="30" customFormat="1" customHeight="1" s="38">
      <c r="B12" s="41" t="n"/>
      <c r="C12" s="168" t="inlineStr">
        <is>
          <t>MACROPROCESO</t>
        </is>
      </c>
      <c r="D12" s="388" t="n"/>
      <c r="E12" s="169" t="inlineStr">
        <is>
          <t>Apoyo</t>
        </is>
      </c>
      <c r="F12" s="422" t="n"/>
      <c r="G12" s="422" t="n"/>
      <c r="H12" s="423" t="n"/>
      <c r="I12" s="168" t="inlineStr">
        <is>
          <t>NOMBRE DEL INDICADOR</t>
        </is>
      </c>
      <c r="J12" s="388" t="n"/>
      <c r="K12" s="326" t="inlineStr">
        <is>
          <t xml:space="preserve">Soluciones a necesidades en Sistemas de Información </t>
        </is>
      </c>
      <c r="L12" s="422" t="n"/>
      <c r="M12" s="422" t="n"/>
      <c r="N12" s="422" t="n"/>
      <c r="O12" s="423" t="n"/>
      <c r="P12" s="41" t="n"/>
    </row>
    <row r="13" customFormat="1" s="38">
      <c r="B13" s="41" t="n"/>
      <c r="C13" s="171" t="inlineStr">
        <is>
          <t>PROCESO GESTIÓN</t>
        </is>
      </c>
      <c r="D13" s="388" t="n"/>
      <c r="E13" s="172" t="inlineStr">
        <is>
          <t>Sistemas y Tecnología</t>
        </is>
      </c>
      <c r="F13" s="422" t="n"/>
      <c r="G13" s="422" t="n"/>
      <c r="H13" s="422" t="n"/>
      <c r="I13" s="422" t="n"/>
      <c r="J13" s="422" t="n"/>
      <c r="K13" s="422" t="n"/>
      <c r="L13" s="422" t="n"/>
      <c r="M13" s="422" t="n"/>
      <c r="N13" s="422" t="n"/>
      <c r="O13" s="423" t="n"/>
      <c r="P13" s="41" t="n"/>
    </row>
    <row r="14" customFormat="1" s="38">
      <c r="B14" s="41" t="n"/>
      <c r="C14" s="171" t="inlineStr">
        <is>
          <t>RESPONSABLE DE MEDICIÓN</t>
        </is>
      </c>
      <c r="D14" s="388" t="n"/>
      <c r="E14" s="172" t="inlineStr">
        <is>
          <t>Dirección de Sistemas y Tecnología</t>
        </is>
      </c>
      <c r="F14" s="422" t="n"/>
      <c r="G14" s="422" t="n"/>
      <c r="H14" s="422" t="n"/>
      <c r="I14" s="422" t="n"/>
      <c r="J14" s="422" t="n"/>
      <c r="K14" s="422" t="n"/>
      <c r="L14" s="422" t="n"/>
      <c r="M14" s="422" t="n"/>
      <c r="N14" s="422" t="n"/>
      <c r="O14" s="423" t="n"/>
      <c r="P14" s="41" t="n"/>
    </row>
    <row r="15" customFormat="1" s="38">
      <c r="B15" s="41" t="n"/>
      <c r="C15" s="174" t="n"/>
      <c r="D15" s="422" t="n"/>
      <c r="E15" s="422" t="n"/>
      <c r="F15" s="422" t="n"/>
      <c r="G15" s="422" t="n"/>
      <c r="H15" s="422" t="n"/>
      <c r="I15" s="422" t="n"/>
      <c r="J15" s="422" t="n"/>
      <c r="K15" s="422" t="n"/>
      <c r="L15" s="422" t="n"/>
      <c r="M15" s="422" t="n"/>
      <c r="N15" s="422" t="n"/>
      <c r="O15" s="423" t="n"/>
      <c r="P15" s="41" t="n"/>
    </row>
    <row r="16" customFormat="1" s="38">
      <c r="B16" s="41" t="n"/>
      <c r="C16" s="165" t="inlineStr">
        <is>
          <t>1. COMPORTAMIENTO DE INDICADOR</t>
        </is>
      </c>
      <c r="D16" s="387" t="n"/>
      <c r="E16" s="387" t="n"/>
      <c r="F16" s="387" t="n"/>
      <c r="G16" s="387" t="n"/>
      <c r="H16" s="387" t="n"/>
      <c r="I16" s="387" t="n"/>
      <c r="J16" s="387" t="n"/>
      <c r="K16" s="387" t="n"/>
      <c r="L16" s="387" t="n"/>
      <c r="M16" s="387" t="n"/>
      <c r="N16" s="387" t="n"/>
      <c r="O16" s="388" t="n"/>
      <c r="P16" s="41" t="n"/>
    </row>
    <row r="17" ht="36" customFormat="1" customHeight="1" s="38">
      <c r="B17" s="41" t="n"/>
      <c r="C17" s="171" t="inlineStr">
        <is>
          <t>CLASIFICACIÓN DE LA MEDICIÓN</t>
        </is>
      </c>
      <c r="D17" s="388" t="n"/>
      <c r="E17" s="424" t="n">
        <v>1</v>
      </c>
      <c r="F17" s="422" t="n"/>
      <c r="G17" s="423" t="n"/>
      <c r="H17" s="171" t="inlineStr">
        <is>
          <t>TIPO DE INDICADOR</t>
        </is>
      </c>
      <c r="I17" s="388" t="n"/>
      <c r="J17" s="284" t="inlineStr">
        <is>
          <t>Eficacia</t>
        </is>
      </c>
      <c r="K17" s="423" t="n"/>
      <c r="L17" s="171" t="inlineStr">
        <is>
          <t>META</t>
        </is>
      </c>
      <c r="M17" s="388" t="n"/>
      <c r="N17" s="239" t="n">
        <v>0.7</v>
      </c>
      <c r="O17" s="423" t="n"/>
      <c r="P17" s="177" t="n"/>
    </row>
    <row r="18" ht="15.75" customFormat="1" customHeight="1" s="38">
      <c r="B18" s="41" t="n"/>
      <c r="C18" s="171" t="inlineStr">
        <is>
          <t>FORMULA</t>
        </is>
      </c>
      <c r="D18" s="401" t="n"/>
      <c r="E18" s="178" t="inlineStr">
        <is>
          <t>NUMERADOR</t>
        </is>
      </c>
      <c r="F18" s="423" t="n"/>
      <c r="G18" s="446" t="inlineStr">
        <is>
          <t>Numero de soluciones entregadas *100</t>
        </is>
      </c>
      <c r="H18" s="422" t="n"/>
      <c r="I18" s="422" t="n"/>
      <c r="J18" s="422" t="n"/>
      <c r="K18" s="423" t="n"/>
      <c r="L18" s="171" t="inlineStr">
        <is>
          <t>UNIDAD DE MEDIDA</t>
        </is>
      </c>
      <c r="M18" s="401" t="n"/>
      <c r="N18" s="239" t="inlineStr">
        <is>
          <t>Porcentual</t>
        </is>
      </c>
      <c r="O18" s="426" t="n"/>
      <c r="P18" s="411" t="n"/>
    </row>
    <row r="19" ht="15.75" customFormat="1" customHeight="1" s="38">
      <c r="B19" s="41" t="n"/>
      <c r="C19" s="392" t="n"/>
      <c r="D19" s="415" t="n"/>
      <c r="E19" s="171" t="inlineStr">
        <is>
          <t>DENOMINADOR</t>
        </is>
      </c>
      <c r="F19" s="388" t="n"/>
      <c r="G19" s="446" t="inlineStr">
        <is>
          <t>Numero de soluciones atendidas</t>
        </is>
      </c>
      <c r="H19" s="422" t="n"/>
      <c r="I19" s="422" t="n"/>
      <c r="J19" s="422" t="n"/>
      <c r="K19" s="423" t="n"/>
      <c r="L19" s="392" t="n"/>
      <c r="M19" s="415" t="n"/>
      <c r="N19" s="427" t="n"/>
      <c r="O19" s="428" t="n"/>
      <c r="P19" s="41" t="n"/>
    </row>
    <row r="20" ht="15.75" customFormat="1" customHeight="1" s="38">
      <c r="B20" s="41" t="n"/>
      <c r="C20" s="171" t="inlineStr">
        <is>
          <t>TENDENCIA</t>
        </is>
      </c>
      <c r="D20" s="401" t="n"/>
      <c r="E20" s="187" t="inlineStr">
        <is>
          <t>Positiva</t>
        </is>
      </c>
      <c r="F20" s="416" t="n"/>
      <c r="G20" s="426" t="n"/>
      <c r="H20" s="168" t="inlineStr">
        <is>
          <t>NIVEL DE SEGREGACIÓN *</t>
        </is>
      </c>
      <c r="I20" s="401" t="n"/>
      <c r="J20" s="187" t="inlineStr">
        <is>
          <t>No Aplica</t>
        </is>
      </c>
      <c r="K20" s="426" t="n"/>
      <c r="L20" s="171" t="inlineStr">
        <is>
          <t>ESCALA</t>
        </is>
      </c>
      <c r="M20" s="387" t="n"/>
      <c r="N20" s="387" t="n"/>
      <c r="O20" s="388" t="n"/>
      <c r="P20" s="41" t="n"/>
    </row>
    <row r="21" ht="15.75" customFormat="1" customHeight="1" s="38">
      <c r="B21" s="41" t="n"/>
      <c r="C21" s="389" t="n"/>
      <c r="D21" s="402" t="n"/>
      <c r="E21" s="429" t="n"/>
      <c r="F21" s="411" t="n"/>
      <c r="G21" s="430" t="n"/>
      <c r="H21" s="389" t="n"/>
      <c r="I21" s="402" t="n"/>
      <c r="J21" s="429" t="n"/>
      <c r="K21" s="430" t="n"/>
      <c r="L21" s="61" t="inlineStr">
        <is>
          <t>Deficiente</t>
        </is>
      </c>
      <c r="M21" s="61" t="inlineStr">
        <is>
          <t>Aceptable</t>
        </is>
      </c>
      <c r="N21" s="61" t="inlineStr">
        <is>
          <t>Bueno</t>
        </is>
      </c>
      <c r="O21" s="61" t="inlineStr">
        <is>
          <t>Excelente</t>
        </is>
      </c>
      <c r="P21" s="41" t="n"/>
    </row>
    <row r="22" ht="15.75" customFormat="1" customHeight="1" s="38">
      <c r="B22" s="41" t="n"/>
      <c r="C22" s="392" t="n"/>
      <c r="D22" s="415" t="n"/>
      <c r="E22" s="427" t="n"/>
      <c r="F22" s="431" t="n"/>
      <c r="G22" s="428" t="n"/>
      <c r="H22" s="392" t="n"/>
      <c r="I22" s="415" t="n"/>
      <c r="J22" s="427" t="n"/>
      <c r="K22" s="428" t="n"/>
      <c r="L22" s="43" t="inlineStr">
        <is>
          <t>0% - 49,9%</t>
        </is>
      </c>
      <c r="M22" s="44" t="inlineStr">
        <is>
          <t>50%- 60,9%</t>
        </is>
      </c>
      <c r="N22" s="45" t="inlineStr">
        <is>
          <t>61% -69,9%</t>
        </is>
      </c>
      <c r="O22" s="77" t="inlineStr">
        <is>
          <t>70% - 100%</t>
        </is>
      </c>
      <c r="P22" s="41" t="n"/>
    </row>
    <row r="23" ht="26.25" customFormat="1" customHeight="1" s="38">
      <c r="B23" s="41" t="n"/>
      <c r="C23" s="171" t="inlineStr">
        <is>
          <t>ORIGEN DE DATOS NUMERADOR</t>
        </is>
      </c>
      <c r="D23" s="388" t="n"/>
      <c r="E23" s="322" t="inlineStr">
        <is>
          <t xml:space="preserve">Cronograma de necesidades de sistemas de informacion </t>
        </is>
      </c>
      <c r="F23" s="422" t="n"/>
      <c r="G23" s="423" t="n"/>
      <c r="H23" s="432" t="inlineStr">
        <is>
          <t>FRECUENCIA DE LA MEDICIÓN</t>
        </is>
      </c>
      <c r="I23" s="401" t="n"/>
      <c r="J23" s="187" t="inlineStr">
        <is>
          <t>SEMESTRAL</t>
        </is>
      </c>
      <c r="K23" s="426" t="n"/>
      <c r="L23" s="171" t="inlineStr">
        <is>
          <t>FRECUENCIA DE RESULTADO</t>
        </is>
      </c>
      <c r="M23" s="401" t="n"/>
      <c r="N23" s="187" t="inlineStr">
        <is>
          <t>ANUAL</t>
        </is>
      </c>
      <c r="O23" s="426" t="n"/>
      <c r="P23" s="41" t="n"/>
    </row>
    <row r="24" ht="26.25" customFormat="1" customHeight="1" s="38">
      <c r="B24" s="41" t="n"/>
      <c r="C24" s="171" t="inlineStr">
        <is>
          <t>ORIGEN DE DATOS DENOMINADOR</t>
        </is>
      </c>
      <c r="D24" s="388" t="n"/>
      <c r="E24" s="322" t="inlineStr">
        <is>
          <t xml:space="preserve">Cronograma de necesidades de sistemas de informacion </t>
        </is>
      </c>
      <c r="F24" s="422" t="n"/>
      <c r="G24" s="423" t="n"/>
      <c r="H24" s="393" t="n"/>
      <c r="I24" s="415" t="n"/>
      <c r="J24" s="427" t="n"/>
      <c r="K24" s="428" t="n"/>
      <c r="L24" s="392" t="n"/>
      <c r="M24" s="415" t="n"/>
      <c r="N24" s="427" t="n"/>
      <c r="O24" s="428" t="n"/>
      <c r="P24" s="41" t="n"/>
    </row>
    <row r="25" ht="15.75" customFormat="1" customHeight="1" s="38">
      <c r="B25" s="41" t="n"/>
      <c r="C25" s="47" t="n"/>
      <c r="D25" s="47" t="n"/>
      <c r="E25" s="199" t="n"/>
      <c r="F25" s="199" t="n"/>
      <c r="G25" s="47" t="n"/>
      <c r="H25" s="47" t="n"/>
      <c r="I25" s="47" t="n"/>
      <c r="J25" s="199" t="n"/>
      <c r="K25" s="199" t="n"/>
      <c r="L25" s="47" t="n"/>
      <c r="M25" s="47" t="n"/>
      <c r="N25" s="199" t="n"/>
      <c r="O25" s="199" t="n"/>
      <c r="P25" s="41" t="n"/>
    </row>
    <row r="26" ht="15" customFormat="1" customHeight="1" s="38">
      <c r="B26" s="41" t="n"/>
      <c r="C26" s="165" t="inlineStr">
        <is>
          <t>RESULTADOS</t>
        </is>
      </c>
      <c r="D26" s="387" t="n"/>
      <c r="E26" s="387" t="n"/>
      <c r="F26" s="387" t="n"/>
      <c r="G26" s="387" t="n"/>
      <c r="H26" s="387" t="n"/>
      <c r="I26" s="387" t="n"/>
      <c r="J26" s="387" t="n"/>
      <c r="K26" s="387" t="n"/>
      <c r="L26" s="387" t="n"/>
      <c r="M26" s="387" t="n"/>
      <c r="N26" s="387" t="n"/>
      <c r="O26" s="388" t="n"/>
      <c r="P26" s="41" t="n"/>
    </row>
    <row r="27" ht="15" customFormat="1" customHeight="1" s="38">
      <c r="B27" s="41" t="n"/>
      <c r="C27" s="175" t="n"/>
      <c r="D27" s="416" t="n"/>
      <c r="E27" s="416" t="n"/>
      <c r="F27" s="416" t="n"/>
      <c r="G27" s="416" t="n"/>
      <c r="H27" s="416" t="n"/>
      <c r="I27" s="426" t="n"/>
      <c r="J27" s="228" t="inlineStr">
        <is>
          <t>ANÁLISIS DE DATOS</t>
        </is>
      </c>
      <c r="K27" s="384" t="n"/>
      <c r="L27" s="384" t="n"/>
      <c r="M27" s="384" t="n"/>
      <c r="N27" s="384" t="n"/>
      <c r="O27" s="401" t="n"/>
      <c r="P27" s="177" t="n"/>
    </row>
    <row r="28" ht="23.25" customFormat="1" customHeight="1" s="38">
      <c r="B28" s="41" t="n"/>
      <c r="C28" s="429" t="n"/>
      <c r="D28" s="411" t="n"/>
      <c r="E28" s="411" t="n"/>
      <c r="F28" s="411" t="n"/>
      <c r="G28" s="411" t="n"/>
      <c r="H28" s="411" t="n"/>
      <c r="I28" s="430" t="n"/>
      <c r="J28" s="316" t="inlineStr">
        <is>
          <t>En el transcurso del primer y segundo trimestre del año 2026, la Dirección de Sistemas y Tecnología ha realizado la entrega de 12 soluciones tecnológicas, entre las cuales se encuentran sistemas de información, módulos y/o funcionalidades. Los sistemas de información entregados son nuevos o actualizaciones desarrolladas por el área de Desarrollo de Sistemas de información por medio del proceso de desarrollos a la medida, asi mismo, se brindo al acompañamiento a proveedores y pasantes, tambien en soportes de gran impacto para los procesos solicitantes, Dichas entregas se evidencian en la respuesta a la solicitud de la mesa de servicios, en correos enviados al solicitante o al planner de cada desarrollador</t>
        </is>
      </c>
      <c r="K28" s="411" t="n"/>
      <c r="L28" s="411" t="n"/>
      <c r="M28" s="411" t="n"/>
      <c r="N28" s="411" t="n"/>
      <c r="O28" s="430" t="n"/>
      <c r="P28" s="411" t="n"/>
    </row>
    <row r="29" ht="23.25" customFormat="1" customHeight="1" s="38">
      <c r="B29" s="41" t="n"/>
      <c r="C29" s="429" t="n"/>
      <c r="D29" s="411" t="n"/>
      <c r="E29" s="411" t="n"/>
      <c r="F29" s="411" t="n"/>
      <c r="G29" s="411" t="n"/>
      <c r="H29" s="411" t="n"/>
      <c r="I29" s="430" t="n"/>
      <c r="J29" s="411" t="n"/>
      <c r="K29" s="411" t="n"/>
      <c r="L29" s="411" t="n"/>
      <c r="M29" s="411" t="n"/>
      <c r="N29" s="411" t="n"/>
      <c r="O29" s="430" t="n"/>
      <c r="P29" s="41" t="n"/>
    </row>
    <row r="30" ht="23.25" customFormat="1" customHeight="1" s="38">
      <c r="B30" s="41" t="n"/>
      <c r="C30" s="429" t="n"/>
      <c r="D30" s="411" t="n"/>
      <c r="E30" s="411" t="n"/>
      <c r="F30" s="411" t="n"/>
      <c r="G30" s="411" t="n"/>
      <c r="H30" s="411" t="n"/>
      <c r="I30" s="430" t="n"/>
      <c r="J30" s="411" t="n"/>
      <c r="K30" s="411" t="n"/>
      <c r="L30" s="411" t="n"/>
      <c r="M30" s="411" t="n"/>
      <c r="N30" s="411" t="n"/>
      <c r="O30" s="430" t="n"/>
      <c r="P30" s="41" t="n"/>
    </row>
    <row r="31" ht="23.25" customFormat="1" customHeight="1" s="38">
      <c r="B31" s="41" t="n"/>
      <c r="C31" s="429" t="n"/>
      <c r="D31" s="411" t="n"/>
      <c r="E31" s="411" t="n"/>
      <c r="F31" s="411" t="n"/>
      <c r="G31" s="411" t="n"/>
      <c r="H31" s="411" t="n"/>
      <c r="I31" s="430" t="n"/>
      <c r="J31" s="411" t="n"/>
      <c r="K31" s="411" t="n"/>
      <c r="L31" s="411" t="n"/>
      <c r="M31" s="411" t="n"/>
      <c r="N31" s="411" t="n"/>
      <c r="O31" s="430" t="n"/>
      <c r="P31" s="41" t="n"/>
    </row>
    <row r="32" ht="23.25" customFormat="1" customHeight="1" s="38">
      <c r="B32" s="41" t="n"/>
      <c r="C32" s="429" t="n"/>
      <c r="D32" s="411" t="n"/>
      <c r="E32" s="411" t="n"/>
      <c r="F32" s="411" t="n"/>
      <c r="G32" s="411" t="n"/>
      <c r="H32" s="411" t="n"/>
      <c r="I32" s="430" t="n"/>
      <c r="J32" s="411" t="n"/>
      <c r="K32" s="411" t="n"/>
      <c r="L32" s="411" t="n"/>
      <c r="M32" s="411" t="n"/>
      <c r="N32" s="411" t="n"/>
      <c r="O32" s="430" t="n"/>
      <c r="P32" s="41" t="n"/>
    </row>
    <row r="33" ht="23.25" customFormat="1" customHeight="1" s="38">
      <c r="B33" s="41" t="n"/>
      <c r="C33" s="429" t="n"/>
      <c r="D33" s="411" t="n"/>
      <c r="E33" s="411" t="n"/>
      <c r="F33" s="411" t="n"/>
      <c r="G33" s="411" t="n"/>
      <c r="H33" s="411" t="n"/>
      <c r="I33" s="430" t="n"/>
      <c r="J33" s="431" t="n"/>
      <c r="K33" s="431" t="n"/>
      <c r="L33" s="431" t="n"/>
      <c r="M33" s="431" t="n"/>
      <c r="N33" s="431" t="n"/>
      <c r="O33" s="428" t="n"/>
      <c r="P33" s="41" t="n"/>
    </row>
    <row r="34" ht="15.75" customFormat="1" customHeight="1" s="38">
      <c r="B34" s="41" t="n"/>
      <c r="C34" s="429" t="n"/>
      <c r="D34" s="411" t="n"/>
      <c r="E34" s="411" t="n"/>
      <c r="F34" s="411" t="n"/>
      <c r="G34" s="411" t="n"/>
      <c r="H34" s="411" t="n"/>
      <c r="I34" s="430" t="n"/>
      <c r="J34" s="217" t="inlineStr">
        <is>
          <t>ACCIÓN FORMULADA</t>
        </is>
      </c>
      <c r="O34" s="402" t="n"/>
      <c r="P34" s="41" t="n"/>
    </row>
    <row r="35" ht="27.75" customFormat="1" customHeight="1" s="38">
      <c r="B35" s="41" t="n"/>
      <c r="C35" s="429" t="n"/>
      <c r="D35" s="411" t="n"/>
      <c r="E35" s="411" t="n"/>
      <c r="F35" s="411" t="n"/>
      <c r="G35" s="411" t="n"/>
      <c r="H35" s="411" t="n"/>
      <c r="I35" s="430" t="n"/>
      <c r="J35" s="219" t="inlineStr">
        <is>
          <t xml:space="preserve">La Dirección de Sistemas y Tecnología, en su compromiso por optimizar sus procesos internos, inicio desde el Área de Desarrollo de Sistemas de Información la actualización de su arquitectura de trabajo, asi como el seguimiento continuo a las actividades diarias de cada ingeniero. Esta iniciativa permite tomar decisiones oportunas y efectivos en la gestion del equipo, lo que se traduce en el aumento de calidad y cantidad de productos entregados
                                                                                                                                                                                                                              Adicionalmente, se actualizó el procedimiento del área, incorporando a la directriz de priorización de solicitudes de actualizaciones o nuevos desarrollos por parte d ela Secretaria General, la Vicerrectoria Académica y la Vicerectoria Administrativa y Financiera. Asimismo, se actualizó el manual de lineamientos, estructurado aspectos como la metodología de trabajo y permisos que se otorgan dentro del área, los cuales comenzaron a implementarse durante el presente semestre </t>
        </is>
      </c>
      <c r="K35" s="411" t="n"/>
      <c r="L35" s="411" t="n"/>
      <c r="M35" s="411" t="n"/>
      <c r="N35" s="411" t="n"/>
      <c r="O35" s="430" t="n"/>
      <c r="P35" s="41" t="n"/>
    </row>
    <row r="36" ht="27.75" customFormat="1" customHeight="1" s="38">
      <c r="B36" s="41" t="n"/>
      <c r="C36" s="429" t="n"/>
      <c r="D36" s="411" t="n"/>
      <c r="E36" s="411" t="n"/>
      <c r="F36" s="411" t="n"/>
      <c r="G36" s="411" t="n"/>
      <c r="H36" s="411" t="n"/>
      <c r="I36" s="430" t="n"/>
      <c r="J36" s="411" t="n"/>
      <c r="K36" s="411" t="n"/>
      <c r="L36" s="411" t="n"/>
      <c r="M36" s="411" t="n"/>
      <c r="N36" s="411" t="n"/>
      <c r="O36" s="430" t="n"/>
      <c r="P36" s="41" t="n"/>
    </row>
    <row r="37" ht="27.75" customFormat="1" customHeight="1" s="38">
      <c r="B37" s="41" t="n"/>
      <c r="C37" s="429" t="n"/>
      <c r="D37" s="411" t="n"/>
      <c r="E37" s="411" t="n"/>
      <c r="F37" s="411" t="n"/>
      <c r="G37" s="411" t="n"/>
      <c r="H37" s="411" t="n"/>
      <c r="I37" s="430" t="n"/>
      <c r="J37" s="411" t="n"/>
      <c r="K37" s="411" t="n"/>
      <c r="L37" s="411" t="n"/>
      <c r="M37" s="411" t="n"/>
      <c r="N37" s="411" t="n"/>
      <c r="O37" s="430" t="n"/>
      <c r="P37" s="41" t="n"/>
    </row>
    <row r="38" ht="27.75" customFormat="1" customHeight="1" s="38">
      <c r="B38" s="41" t="n"/>
      <c r="C38" s="429" t="n"/>
      <c r="D38" s="411" t="n"/>
      <c r="E38" s="411" t="n"/>
      <c r="F38" s="411" t="n"/>
      <c r="G38" s="411" t="n"/>
      <c r="H38" s="411" t="n"/>
      <c r="I38" s="430" t="n"/>
      <c r="J38" s="411" t="n"/>
      <c r="K38" s="411" t="n"/>
      <c r="L38" s="411" t="n"/>
      <c r="M38" s="411" t="n"/>
      <c r="N38" s="411" t="n"/>
      <c r="O38" s="430" t="n"/>
      <c r="P38" s="41" t="n"/>
    </row>
    <row r="39" ht="27.75" customFormat="1" customHeight="1" s="38">
      <c r="B39" s="41" t="n"/>
      <c r="C39" s="429" t="n"/>
      <c r="D39" s="411" t="n"/>
      <c r="E39" s="411" t="n"/>
      <c r="F39" s="411" t="n"/>
      <c r="G39" s="411" t="n"/>
      <c r="H39" s="411" t="n"/>
      <c r="I39" s="430" t="n"/>
      <c r="J39" s="411" t="n"/>
      <c r="K39" s="411" t="n"/>
      <c r="L39" s="411" t="n"/>
      <c r="M39" s="411" t="n"/>
      <c r="N39" s="411" t="n"/>
      <c r="O39" s="430" t="n"/>
      <c r="P39" s="41" t="n"/>
    </row>
    <row r="40" ht="27.75" customFormat="1" customHeight="1" s="38">
      <c r="B40" s="41" t="n"/>
      <c r="C40" s="429" t="n"/>
      <c r="D40" s="411" t="n"/>
      <c r="E40" s="411" t="n"/>
      <c r="F40" s="411" t="n"/>
      <c r="G40" s="411" t="n"/>
      <c r="H40" s="411" t="n"/>
      <c r="I40" s="430" t="n"/>
      <c r="J40" s="431" t="n"/>
      <c r="K40" s="431" t="n"/>
      <c r="L40" s="431" t="n"/>
      <c r="M40" s="431" t="n"/>
      <c r="N40" s="431" t="n"/>
      <c r="O40" s="428" t="n"/>
      <c r="P40" s="41" t="n"/>
    </row>
    <row r="41" ht="15.75" customFormat="1" customHeight="1" s="38">
      <c r="B41" s="41" t="n"/>
      <c r="C41" s="429" t="n"/>
      <c r="D41" s="411" t="n"/>
      <c r="E41" s="411" t="n"/>
      <c r="F41" s="411" t="n"/>
      <c r="G41" s="411" t="n"/>
      <c r="H41" s="411" t="n"/>
      <c r="I41" s="430" t="n"/>
      <c r="J41" s="217" t="inlineStr">
        <is>
          <t xml:space="preserve">RESPONSABLE </t>
        </is>
      </c>
      <c r="O41" s="402" t="n"/>
      <c r="P41" s="41" t="n"/>
    </row>
    <row r="42" ht="15.75" customFormat="1" customHeight="1" s="38">
      <c r="B42" s="41" t="n"/>
      <c r="C42" s="429" t="n"/>
      <c r="D42" s="411" t="n"/>
      <c r="E42" s="411" t="n"/>
      <c r="F42" s="411" t="n"/>
      <c r="G42" s="411" t="n"/>
      <c r="H42" s="411" t="n"/>
      <c r="I42" s="430" t="n"/>
      <c r="J42" s="230">
        <f>+E14</f>
        <v/>
      </c>
      <c r="K42" s="411" t="n"/>
      <c r="L42" s="411" t="n"/>
      <c r="M42" s="411" t="n"/>
      <c r="N42" s="411" t="n"/>
      <c r="O42" s="430" t="n"/>
      <c r="P42" s="41" t="n"/>
    </row>
    <row r="43" ht="16.5" customFormat="1" customHeight="1" s="38">
      <c r="B43" s="41" t="n"/>
      <c r="C43" s="427" t="n"/>
      <c r="D43" s="431" t="n"/>
      <c r="E43" s="431" t="n"/>
      <c r="F43" s="431" t="n"/>
      <c r="G43" s="431" t="n"/>
      <c r="H43" s="431" t="n"/>
      <c r="I43" s="428" t="n"/>
      <c r="J43" s="232" t="n"/>
      <c r="K43" s="431" t="n"/>
      <c r="L43" s="431" t="n"/>
      <c r="M43" s="431" t="n"/>
      <c r="N43" s="431" t="n"/>
      <c r="O43" s="428" t="n"/>
      <c r="P43" s="41" t="n"/>
    </row>
    <row r="44" ht="16.5" customFormat="1" customHeight="1" s="38">
      <c r="B44" s="41" t="n"/>
      <c r="C44" s="48" t="n"/>
      <c r="D44" s="48" t="n"/>
      <c r="E44" s="48" t="n"/>
      <c r="F44" s="48" t="n"/>
      <c r="G44" s="48" t="n"/>
      <c r="H44" s="48" t="n"/>
      <c r="I44" s="48" t="n"/>
      <c r="J44" s="48" t="n"/>
      <c r="K44" s="48" t="n"/>
      <c r="L44" s="48" t="n"/>
      <c r="M44" s="48" t="n"/>
      <c r="N44" s="48" t="n"/>
      <c r="O44" s="48" t="n"/>
      <c r="P44" s="41" t="n"/>
    </row>
    <row r="45" ht="15" customFormat="1" customHeight="1" s="50">
      <c r="B45" s="49" t="n"/>
      <c r="C45" s="433" t="inlineStr">
        <is>
          <t>PERIODO DE EVALUACIÓN</t>
        </is>
      </c>
      <c r="D45" s="393" t="n"/>
      <c r="E45" s="393" t="n"/>
      <c r="F45" s="393" t="n"/>
      <c r="G45" s="393" t="n"/>
      <c r="H45" s="393" t="n"/>
      <c r="I45" s="393" t="n"/>
      <c r="J45" s="393" t="n"/>
      <c r="K45" s="393" t="n"/>
      <c r="L45" s="393" t="n"/>
      <c r="M45" s="393" t="n"/>
      <c r="N45" s="393" t="n"/>
      <c r="O45" s="415" t="n"/>
      <c r="P45" s="49" t="n"/>
    </row>
    <row r="46" customFormat="1" s="50">
      <c r="B46" s="49" t="n"/>
      <c r="C46" s="171" t="inlineStr">
        <is>
          <t>MES</t>
        </is>
      </c>
      <c r="D46" s="61">
        <f>IF(J23="MENSUAL","ENERO",IF(J23="TRIMESTRAL","MARZO",IF(J23="SEMESTRAL","JUNIO",IF(J23="ANUAL",YEAR(TODAY()),""))))</f>
        <v/>
      </c>
      <c r="E46" s="61">
        <f>IF(J23="MENSUAL","FEBRERO",IF(J23="TRIMESTRAL","JUNIO",IF(J23="SEMESTRAL","DICIEMBRE","")))</f>
        <v/>
      </c>
      <c r="F46" s="61">
        <f>IF(J23="MENSUAL","MARZO",IF(J23="TRIMESTRAL","SEPTIEMBRE",""))</f>
        <v/>
      </c>
      <c r="G46" s="61">
        <f>IF(J23="MENSUAL","ABRIL",IF(J23="TRIMESTRAL","DICIEMBRE",""))</f>
        <v/>
      </c>
      <c r="H46" s="61">
        <f>IF(J23="MENSUAL","MAYO","")</f>
        <v/>
      </c>
      <c r="I46" s="61">
        <f>IF(J23="MENSUAL","JUNIO","")</f>
        <v/>
      </c>
      <c r="J46" s="61">
        <f>IF(J23="MENSUAL","JULIO","")</f>
        <v/>
      </c>
      <c r="K46" s="61">
        <f>IF(J23="MENSUAL","AGOSTO","")</f>
        <v/>
      </c>
      <c r="L46" s="61">
        <f>IF(J23="MENSUAL","SEPTIEMBRE","")</f>
        <v/>
      </c>
      <c r="M46" s="61">
        <f>IF(J23="MENSUAL","OCTUBRE","")</f>
        <v/>
      </c>
      <c r="N46" s="61">
        <f>IF(J23="MENSUAL","NOVIEMBRE","")</f>
        <v/>
      </c>
      <c r="O46" s="61">
        <f>IF(J23="MENSUAL","DICIEMBRE","")</f>
        <v/>
      </c>
      <c r="P46" s="49" t="n"/>
    </row>
    <row r="47" ht="30" customFormat="1" customHeight="1" s="50">
      <c r="B47" s="49" t="n"/>
      <c r="C47" s="168">
        <f>G18</f>
        <v/>
      </c>
      <c r="D47" s="187" t="n">
        <v>12</v>
      </c>
      <c r="E47" s="187" t="n"/>
      <c r="F47" s="187" t="n"/>
      <c r="G47" s="187" t="n"/>
      <c r="H47" s="187" t="n"/>
      <c r="I47" s="187" t="n"/>
      <c r="J47" s="187" t="n"/>
      <c r="K47" s="187" t="n"/>
      <c r="L47" s="187" t="n"/>
      <c r="M47" s="187" t="n"/>
      <c r="N47" s="187" t="n"/>
      <c r="O47" s="187" t="n"/>
      <c r="P47" s="49" t="n"/>
    </row>
    <row r="48" ht="30" customFormat="1" customHeight="1" s="50">
      <c r="B48" s="49" t="n"/>
      <c r="C48" s="168">
        <f>G19</f>
        <v/>
      </c>
      <c r="D48" s="187" t="n">
        <v>40</v>
      </c>
      <c r="E48" s="187" t="n"/>
      <c r="F48" s="187" t="n"/>
      <c r="G48" s="187" t="n"/>
      <c r="H48" s="187" t="n"/>
      <c r="I48" s="187" t="n"/>
      <c r="J48" s="187" t="n"/>
      <c r="K48" s="187" t="n"/>
      <c r="L48" s="187" t="n"/>
      <c r="M48" s="187" t="n"/>
      <c r="N48" s="187" t="n"/>
      <c r="O48" s="187" t="n"/>
      <c r="P48" s="51" t="n"/>
    </row>
    <row r="49" customFormat="1" s="50">
      <c r="B49" s="49" t="n"/>
      <c r="C49" s="64" t="inlineStr">
        <is>
          <t xml:space="preserve">VALOR </t>
        </is>
      </c>
      <c r="D49" s="66">
        <f>IFERROR(IF($E$17=1,D47/D48,IF($E$17=2,D47,"")),"")</f>
        <v/>
      </c>
      <c r="E49" s="66">
        <f>IFERROR(IF($E$17=1,E47/E48,IF($E$17=2,E47,"")),"")</f>
        <v/>
      </c>
      <c r="F49" s="66">
        <f>IFERROR(IF($E$17=1,F47/F48,IF($E$17=2,F47,"")),"")</f>
        <v/>
      </c>
      <c r="G49" s="66">
        <f>IFERROR(IF($E$17=1,G47/G48,IF($E$17=2,G47,"")),"")</f>
        <v/>
      </c>
      <c r="H49" s="66">
        <f>IFERROR(IF($E$17=1,H47/H48,IF($E$17=2,H47,"")),"")</f>
        <v/>
      </c>
      <c r="I49" s="66">
        <f>IFERROR(IF($E$17=1,I47/I48,IF($E$17=2,I47,"")),"")</f>
        <v/>
      </c>
      <c r="J49" s="66">
        <f>IFERROR(IF($E$17=1,J47/J48,IF($E$17=2,J47,"")),"")</f>
        <v/>
      </c>
      <c r="K49" s="66">
        <f>IFERROR(IF($E$17=1,K47/K48,IF($E$17=2,K47,"")),"")</f>
        <v/>
      </c>
      <c r="L49" s="66">
        <f>IFERROR(IF($E$17=1,L47/L48,IF($E$17=2,L47,"")),"")</f>
        <v/>
      </c>
      <c r="M49" s="66">
        <f>IFERROR(IF($E$17=1,M47/M48,IF($E$17=2,M47,"")),"")</f>
        <v/>
      </c>
      <c r="N49" s="66">
        <f>IFERROR(IF($E$17=1,N47/N48,IF($E$17=2,N47,"")),"")</f>
        <v/>
      </c>
      <c r="O49" s="66">
        <f>IFERROR(IF($E$17=1,O47/O48,IF($E$17=2,O47,"")),"")</f>
        <v/>
      </c>
      <c r="P49" s="49" t="n"/>
    </row>
    <row r="50" customFormat="1" s="50">
      <c r="B50" s="49" t="n"/>
      <c r="C50" s="65" t="inlineStr">
        <is>
          <t>META PONDERADA</t>
        </is>
      </c>
      <c r="D50" s="66">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6">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6">
        <f>IF(AND(N23="ANUAL",J23="MENSUAL"),N17/12+E50,IF(AND(N23="ANUAL",J23="TRIMESTRAL"),N17/4+E50,IF(AND(N23="SEMESTRAL",J23="MENSUAL"),N17/6+E50,IF(AND(N23="SEMESTRAL",J23="TRIMESTRAL"),N17/2,IF(AND(N23="TRIMESTRAL",J23="MENSUAL"),N17/3+E50,IF(AND(N23="TRIMESTRAL",J23="TRIMESTRAL"),N17,IF(AND(N23="MENSUAL",J23="MENSUAL"),N17,"")))))))</f>
        <v/>
      </c>
      <c r="G50" s="66">
        <f>IF(AND(N23="ANUAL",J23="MENSUAL"),N17/12+F50,IF(AND(N23="ANUAL",J23="TRIMESTRAL"),N17/4+F50,IF(AND(N23="SEMESTRAL",J23="MENSUAL"),N17/6+F50,IF(AND(N23="SEMESTRAL",J23="TRIMESTRAL"),N17/2+F50,IF(AND(N23="TRIMESTRAL",J23="MENSUAL"),N17/3,IF(AND(N23="TRIMESTRAL",J23="TRIMESTRAL"),N17,IF(AND(N23="MENSUAL",J23="MENSUAL"),N17,"")))))))</f>
        <v/>
      </c>
      <c r="H50" s="66">
        <f>IF(AND($N$23="ANUAL",$J$23="MENSUAL"),$N$17/12+G50,IF(AND(N23="SEMESTRAL",J23="MENSUAL"),N17/6+G50,IF(AND(N23="TRIMESTRAL",J23="MENSUAL"),N17/3+G50,IF(AND(N23="MENSUAL",J23="MENSUAL"),N17,""))))</f>
        <v/>
      </c>
      <c r="I50" s="66">
        <f>IF(AND($N$23="ANUAL",$J$23="MENSUAL"),$N$17/12+H50,IF(AND(N23="SEMESTRAL",J23="MENSUAL"),N17/6+H50,IF(AND(N23="TRIMESTRAL",J23="MENSUAL"),N17/3+H50,IF(AND(N23="MENSUAL",J23="MENSUAL"),N17,""))))</f>
        <v/>
      </c>
      <c r="J50" s="66">
        <f>IF(AND($N$23="ANUAL",$J$23="MENSUAL"),$N$17/12+I50,IF(AND(N23="SEMESTRAL",J23="MENSUAL"),N17/6,IF(AND(N23="TRIMESTRAL",J23="MENSUAL"),N17/3,IF(AND(N23="MENSUAL",J23="MENSUAL"),N17,""))))</f>
        <v/>
      </c>
      <c r="K50" s="66">
        <f>IF(AND($N$23="ANUAL",$J$23="MENSUAL"),$N$17/12+J50,IF(AND(N23="SEMESTRAL",J23="MENSUAL"),N17/6+J50,IF(AND(N23="TRIMESTRAL",J23="MENSUAL"),N17/3+J50,IF(AND(N23="MENSUAL",J23="MENSUAL"),N17,""))))</f>
        <v/>
      </c>
      <c r="L50" s="66">
        <f>IF(AND($N$23="ANUAL",$J$23="MENSUAL"),$N$17/12+K50,IF(AND(N23="SEMESTRAL",J23="MENSUAL"),N17/6+K50,IF(AND(N23="TRIMESTRAL",J23="MENSUAL"),N17/3+K50,IF(AND(N23="MENSUAL",J23="MENSUAL"),N17,""))))</f>
        <v/>
      </c>
      <c r="M50" s="66">
        <f>IF(AND($N$23="ANUAL",$J$23="MENSUAL"),$N$17/12+L50,IF(AND(N23="SEMESTRAL",J23="MENSUAL"),N17/6+L50,IF(AND(N23="TRIMESTRAL",J23="MENSUAL"),N17/3,IF(AND(N23="MENSUAL",J23="MENSUAL"),N17,""))))</f>
        <v/>
      </c>
      <c r="N50" s="66">
        <f>IF(AND($N$23="ANUAL",$J$23="MENSUAL"),$N$17/12+M50,IF(AND(N23="SEMESTRAL",J23="MENSUAL"),N17/6+M50,IF(AND(N23="TRIMESTRAL",J23="MENSUAL"),N17/3+M50,IF(AND(N23="MENSUAL",J23="MENSUAL"),N17,""))))</f>
        <v/>
      </c>
      <c r="O50" s="66">
        <f>IF(AND($N$23="ANUAL",$J$23="MENSUAL"),$N$17/12+N50,IF(AND(N23="SEMESTRAL",J23="MENSUAL"),N17/6+N50,IF(AND(N23="TRIMESTRAL",J23="MENSUAL"),N17/3+N50,IF(AND(N23="MENSUAL",J23="MENSUAL"),N17,""))))</f>
        <v/>
      </c>
      <c r="P50" s="49" t="n"/>
    </row>
    <row r="51" customFormat="1" s="50">
      <c r="B51" s="49" t="n"/>
      <c r="C51" s="48" t="n"/>
      <c r="D51" s="48" t="n"/>
      <c r="E51" s="48" t="n"/>
      <c r="F51" s="48" t="n"/>
      <c r="G51" s="48" t="n"/>
      <c r="H51" s="48" t="n"/>
      <c r="I51" s="48" t="n"/>
      <c r="J51" s="48" t="n"/>
      <c r="K51" s="48" t="n"/>
      <c r="L51" s="48" t="n"/>
      <c r="M51" s="48" t="n"/>
      <c r="N51" s="48" t="n"/>
      <c r="O51" s="48" t="n"/>
      <c r="P51" s="49" t="n"/>
    </row>
    <row r="52" customFormat="1" s="53">
      <c r="A52" s="52" t="n"/>
      <c r="B52" s="20" t="n"/>
      <c r="C52" s="236" t="inlineStr">
        <is>
          <t>NIVEL DE SEGREGACIÓN *</t>
        </is>
      </c>
      <c r="D52" s="384" t="n"/>
      <c r="E52" s="384" t="n"/>
      <c r="F52" s="384" t="n"/>
      <c r="G52" s="384" t="n"/>
      <c r="H52" s="384" t="n"/>
      <c r="I52" s="384" t="n"/>
      <c r="J52" s="384" t="n"/>
      <c r="K52" s="384" t="n"/>
      <c r="L52" s="384" t="n"/>
      <c r="M52" s="384" t="n"/>
      <c r="N52" s="384" t="n"/>
      <c r="O52" s="401" t="n"/>
      <c r="P52" s="20" t="n"/>
      <c r="Q52" s="52" t="n"/>
      <c r="R52" s="52" t="n"/>
      <c r="S52" s="52" t="n"/>
      <c r="T52" s="52" t="n"/>
      <c r="U52" s="52" t="n"/>
      <c r="V52" s="52" t="n"/>
      <c r="W52" s="52" t="n"/>
      <c r="X52" s="52" t="n"/>
      <c r="Y52" s="52" t="n"/>
      <c r="Z52" s="52" t="n"/>
      <c r="AA52" s="52" t="n"/>
      <c r="AB52" s="52" t="n"/>
    </row>
    <row r="53" customFormat="1" s="53">
      <c r="A53" s="52" t="n"/>
      <c r="B53" s="20" t="n"/>
      <c r="C53" s="237" t="inlineStr">
        <is>
          <t>UNIDAD SEGREGADA (Ej. Facultad, Programa Académico, Área)</t>
        </is>
      </c>
      <c r="D53" s="434" t="n"/>
      <c r="E53" s="434" t="n"/>
      <c r="F53" s="435" t="n"/>
      <c r="G53" s="238" t="inlineStr">
        <is>
          <t>RESULTADO</t>
        </is>
      </c>
      <c r="H53" s="434" t="n"/>
      <c r="I53" s="434" t="n"/>
      <c r="J53" s="435" t="n"/>
      <c r="K53" s="238" t="inlineStr">
        <is>
          <t>ANALISIS DE DATOS SEGREGADO</t>
        </is>
      </c>
      <c r="L53" s="434" t="n"/>
      <c r="M53" s="434" t="n"/>
      <c r="N53" s="434" t="n"/>
      <c r="O53" s="435" t="n"/>
      <c r="P53" s="20" t="n"/>
      <c r="Q53" s="52" t="n"/>
      <c r="R53" s="52" t="n"/>
      <c r="S53" s="52" t="n"/>
      <c r="T53" s="52" t="n"/>
      <c r="U53" s="52" t="n"/>
      <c r="V53" s="52" t="n"/>
      <c r="W53" s="52" t="n"/>
      <c r="X53" s="52" t="n"/>
      <c r="Y53" s="52" t="n"/>
      <c r="Z53" s="52" t="n"/>
      <c r="AA53" s="52" t="n"/>
      <c r="AB53" s="52" t="n"/>
    </row>
    <row r="54" customFormat="1" s="53">
      <c r="A54" s="52" t="n"/>
      <c r="B54" s="20" t="n"/>
      <c r="C54" s="225" t="n"/>
      <c r="D54" s="436" t="n"/>
      <c r="E54" s="436" t="n"/>
      <c r="F54" s="437" t="n"/>
      <c r="G54" s="226" t="n"/>
      <c r="H54" s="436" t="n"/>
      <c r="I54" s="436" t="n"/>
      <c r="J54" s="437" t="n"/>
      <c r="K54" s="225" t="n"/>
      <c r="L54" s="436" t="n"/>
      <c r="M54" s="436" t="n"/>
      <c r="N54" s="436" t="n"/>
      <c r="O54" s="437" t="n"/>
      <c r="P54" s="20" t="n"/>
      <c r="Q54" s="52" t="n"/>
      <c r="R54" s="52" t="n"/>
      <c r="S54" s="52" t="n"/>
      <c r="T54" s="52" t="n"/>
      <c r="U54" s="52" t="n"/>
      <c r="V54" s="52" t="n"/>
      <c r="W54" s="52" t="n"/>
      <c r="X54" s="52" t="n"/>
      <c r="Y54" s="52" t="n"/>
      <c r="Z54" s="52" t="n"/>
      <c r="AA54" s="52" t="n"/>
      <c r="AB54" s="52" t="n"/>
    </row>
    <row r="55" customFormat="1" s="53">
      <c r="A55" s="52" t="n"/>
      <c r="B55" s="20" t="n"/>
      <c r="C55" s="225" t="n"/>
      <c r="D55" s="436" t="n"/>
      <c r="E55" s="436" t="n"/>
      <c r="F55" s="437" t="n"/>
      <c r="G55" s="226" t="n"/>
      <c r="H55" s="436" t="n"/>
      <c r="I55" s="436" t="n"/>
      <c r="J55" s="437" t="n"/>
      <c r="K55" s="225" t="n"/>
      <c r="L55" s="436" t="n"/>
      <c r="M55" s="436" t="n"/>
      <c r="N55" s="436" t="n"/>
      <c r="O55" s="437" t="n"/>
      <c r="P55" s="20" t="n"/>
      <c r="Q55" s="52" t="n"/>
      <c r="R55" s="52" t="n"/>
      <c r="S55" s="52" t="n"/>
      <c r="T55" s="52" t="n"/>
      <c r="U55" s="52" t="n"/>
      <c r="V55" s="52" t="n"/>
      <c r="W55" s="52" t="n"/>
      <c r="X55" s="52" t="n"/>
      <c r="Y55" s="52" t="n"/>
      <c r="Z55" s="52" t="n"/>
      <c r="AA55" s="52" t="n"/>
      <c r="AB55" s="52" t="n"/>
    </row>
    <row r="56" customFormat="1" s="53">
      <c r="A56" s="52" t="n"/>
      <c r="B56" s="20" t="n"/>
      <c r="C56" s="225" t="n"/>
      <c r="D56" s="436" t="n"/>
      <c r="E56" s="436" t="n"/>
      <c r="F56" s="437" t="n"/>
      <c r="G56" s="226" t="n"/>
      <c r="H56" s="436" t="n"/>
      <c r="I56" s="436" t="n"/>
      <c r="J56" s="437" t="n"/>
      <c r="K56" s="225" t="n"/>
      <c r="L56" s="436" t="n"/>
      <c r="M56" s="436" t="n"/>
      <c r="N56" s="436" t="n"/>
      <c r="O56" s="437" t="n"/>
      <c r="P56" s="20" t="n"/>
      <c r="Q56" s="52" t="n"/>
      <c r="R56" s="52" t="n"/>
      <c r="S56" s="52" t="n"/>
      <c r="T56" s="52" t="n"/>
      <c r="U56" s="52" t="n"/>
      <c r="V56" s="52" t="n"/>
      <c r="W56" s="52" t="n"/>
      <c r="X56" s="52" t="n"/>
      <c r="Y56" s="52" t="n"/>
      <c r="Z56" s="52" t="n"/>
      <c r="AA56" s="52" t="n"/>
      <c r="AB56" s="52" t="n"/>
    </row>
    <row r="57" customFormat="1" s="53">
      <c r="A57" s="52" t="n"/>
      <c r="B57" s="20" t="n"/>
      <c r="C57" s="225" t="n"/>
      <c r="D57" s="436" t="n"/>
      <c r="E57" s="436" t="n"/>
      <c r="F57" s="437" t="n"/>
      <c r="G57" s="225" t="n"/>
      <c r="H57" s="436" t="n"/>
      <c r="I57" s="436" t="n"/>
      <c r="J57" s="437" t="n"/>
      <c r="K57" s="225" t="n"/>
      <c r="L57" s="436" t="n"/>
      <c r="M57" s="436" t="n"/>
      <c r="N57" s="436" t="n"/>
      <c r="O57" s="437" t="n"/>
      <c r="P57" s="20" t="n"/>
      <c r="Q57" s="52" t="n"/>
      <c r="R57" s="52" t="n"/>
      <c r="S57" s="52" t="n"/>
      <c r="T57" s="52" t="n"/>
      <c r="U57" s="52" t="n"/>
      <c r="V57" s="52" t="n"/>
      <c r="W57" s="52" t="n"/>
      <c r="X57" s="52" t="n"/>
      <c r="Y57" s="52" t="n"/>
      <c r="Z57" s="52" t="n"/>
      <c r="AA57" s="52" t="n"/>
      <c r="AB57" s="52" t="n"/>
    </row>
    <row r="58" customFormat="1" s="53">
      <c r="A58" s="52" t="n"/>
      <c r="B58" s="20" t="n"/>
      <c r="C58" s="225" t="n"/>
      <c r="D58" s="436" t="n"/>
      <c r="E58" s="436" t="n"/>
      <c r="F58" s="437" t="n"/>
      <c r="G58" s="225" t="n"/>
      <c r="H58" s="436" t="n"/>
      <c r="I58" s="436" t="n"/>
      <c r="J58" s="437" t="n"/>
      <c r="K58" s="225" t="n"/>
      <c r="L58" s="436" t="n"/>
      <c r="M58" s="436" t="n"/>
      <c r="N58" s="436" t="n"/>
      <c r="O58" s="437" t="n"/>
      <c r="P58" s="20" t="n"/>
      <c r="Q58" s="52" t="n"/>
      <c r="R58" s="52" t="n"/>
      <c r="S58" s="52" t="n"/>
      <c r="T58" s="52" t="n"/>
      <c r="U58" s="52" t="n"/>
      <c r="V58" s="52" t="n"/>
      <c r="W58" s="52" t="n"/>
      <c r="X58" s="52" t="n"/>
      <c r="Y58" s="52" t="n"/>
      <c r="Z58" s="52" t="n"/>
      <c r="AA58" s="52" t="n"/>
      <c r="AB58" s="52" t="n"/>
    </row>
    <row r="59" customFormat="1" s="53">
      <c r="A59" s="52" t="n"/>
      <c r="B59" s="20" t="n"/>
      <c r="C59" s="225" t="n"/>
      <c r="D59" s="436" t="n"/>
      <c r="E59" s="436" t="n"/>
      <c r="F59" s="437" t="n"/>
      <c r="G59" s="225" t="n"/>
      <c r="H59" s="436" t="n"/>
      <c r="I59" s="436" t="n"/>
      <c r="J59" s="437" t="n"/>
      <c r="K59" s="225" t="n"/>
      <c r="L59" s="436" t="n"/>
      <c r="M59" s="436" t="n"/>
      <c r="N59" s="436" t="n"/>
      <c r="O59" s="437" t="n"/>
      <c r="P59" s="20" t="n"/>
      <c r="Q59" s="52" t="n"/>
      <c r="R59" s="52" t="n"/>
      <c r="S59" s="52" t="n"/>
      <c r="T59" s="52" t="n"/>
      <c r="U59" s="52" t="n"/>
      <c r="V59" s="52" t="n"/>
      <c r="W59" s="52" t="n"/>
      <c r="X59" s="52" t="n"/>
      <c r="Y59" s="52" t="n"/>
      <c r="Z59" s="52" t="n"/>
      <c r="AA59" s="52" t="n"/>
      <c r="AB59" s="52" t="n"/>
    </row>
    <row r="60" customFormat="1" s="53">
      <c r="A60" s="52" t="n"/>
      <c r="B60" s="20" t="n"/>
      <c r="C60" s="247" t="n"/>
      <c r="D60" s="438" t="n"/>
      <c r="E60" s="438" t="n"/>
      <c r="F60" s="438" t="n"/>
      <c r="G60" s="247" t="n"/>
      <c r="H60" s="438" t="n"/>
      <c r="I60" s="438" t="n"/>
      <c r="J60" s="438" t="n"/>
      <c r="K60" s="247" t="n"/>
      <c r="L60" s="438" t="n"/>
      <c r="M60" s="438" t="n"/>
      <c r="N60" s="438" t="n"/>
      <c r="O60" s="438" t="n"/>
      <c r="P60" s="20" t="n"/>
      <c r="Q60" s="52" t="n"/>
      <c r="R60" s="52" t="n"/>
      <c r="S60" s="52" t="n"/>
      <c r="T60" s="52" t="n"/>
      <c r="U60" s="52" t="n"/>
      <c r="V60" s="52" t="n"/>
      <c r="W60" s="52" t="n"/>
      <c r="X60" s="52" t="n"/>
      <c r="Y60" s="52" t="n"/>
      <c r="Z60" s="52" t="n"/>
      <c r="AA60" s="52" t="n"/>
      <c r="AB60" s="52" t="n"/>
    </row>
    <row r="61" customFormat="1" s="53">
      <c r="A61" s="52" t="n"/>
      <c r="B61" s="20" t="n"/>
      <c r="C61" s="54" t="n"/>
      <c r="D61" s="55" t="n"/>
      <c r="E61" s="55" t="n"/>
      <c r="F61" s="55" t="n"/>
      <c r="G61" s="55" t="n"/>
      <c r="H61" s="55" t="n"/>
      <c r="I61" s="55" t="n"/>
      <c r="J61" s="55" t="n"/>
      <c r="K61" s="55" t="n"/>
      <c r="L61" s="55" t="n"/>
      <c r="M61" s="55" t="n"/>
      <c r="N61" s="55" t="n"/>
      <c r="O61" s="55" t="n"/>
      <c r="P61" s="20" t="n"/>
      <c r="Q61" s="52" t="n"/>
      <c r="R61" s="52" t="n"/>
      <c r="S61" s="52" t="n"/>
      <c r="T61" s="52" t="n"/>
      <c r="U61" s="52" t="n"/>
      <c r="V61" s="52" t="n"/>
      <c r="W61" s="52" t="n"/>
      <c r="X61" s="52" t="n"/>
      <c r="Y61" s="52" t="n"/>
      <c r="Z61" s="52" t="n"/>
      <c r="AA61" s="52" t="n"/>
      <c r="AB61" s="52" t="n"/>
    </row>
    <row r="62" ht="56.25" customFormat="1" customHeight="1" s="53">
      <c r="A62" s="52" t="n"/>
      <c r="B62" s="20" t="n"/>
      <c r="C62" s="123" t="inlineStr">
        <is>
          <t xml:space="preserve">Diagonal 18 No. 20-29 Fusagasugá – Cundinamarca
Teléfono (601)  8281483 Línea Gratuita 018000180414
www.ucundinamarca.edu.co   E-mail:  info@ucundinamarca.edu.co
NIT: 890.680.062-2                                                                             </t>
        </is>
      </c>
      <c r="P62" s="20" t="n"/>
      <c r="Q62" s="52" t="n"/>
      <c r="R62" s="52" t="n"/>
      <c r="S62" s="52" t="n"/>
      <c r="T62" s="52" t="n"/>
      <c r="U62" s="52" t="n"/>
      <c r="V62" s="52" t="n"/>
      <c r="W62" s="52" t="n"/>
      <c r="X62" s="52" t="n"/>
      <c r="Y62" s="52" t="n"/>
      <c r="Z62" s="52" t="n"/>
      <c r="AA62" s="52" t="n"/>
      <c r="AB62" s="52" t="n"/>
    </row>
    <row r="63" ht="44.25" customFormat="1" customHeight="1" s="53">
      <c r="A63" s="52" t="n"/>
      <c r="B63" s="20" t="n"/>
      <c r="C63" s="124" t="inlineStr">
        <is>
          <t>Documento controlado por el Sistema de Gestión de la Calidad
Asegúrese que corresponde a la última versión consultando el Portal Institucional</t>
        </is>
      </c>
      <c r="P63" s="20" t="n"/>
      <c r="Q63" s="52" t="n"/>
      <c r="R63" s="52" t="n"/>
      <c r="S63" s="52" t="n"/>
      <c r="T63" s="52" t="n"/>
      <c r="U63" s="52" t="n"/>
      <c r="V63" s="52" t="n"/>
      <c r="W63" s="52" t="n"/>
      <c r="X63" s="52" t="n"/>
      <c r="Y63" s="52" t="n"/>
      <c r="Z63" s="52" t="n"/>
      <c r="AA63" s="52" t="n"/>
      <c r="AB63" s="52" t="n"/>
    </row>
    <row r="66" customFormat="1" s="57">
      <c r="C66" s="56" t="n"/>
      <c r="D66" s="56" t="n"/>
      <c r="E66" s="56" t="n"/>
      <c r="F66" s="56" t="n"/>
      <c r="G66" s="56" t="n"/>
      <c r="H66" s="56" t="n"/>
      <c r="I66" s="56" t="n"/>
      <c r="J66" s="56" t="n"/>
      <c r="K66" s="56" t="n"/>
      <c r="L66" s="56" t="n"/>
      <c r="M66" s="56" t="n"/>
      <c r="N66" s="56" t="n"/>
      <c r="O66" s="56" t="n"/>
    </row>
    <row r="67" customFormat="1" s="57">
      <c r="C67" s="56" t="n"/>
      <c r="D67" s="56" t="n"/>
      <c r="E67" s="56" t="n"/>
      <c r="F67" s="56" t="n"/>
      <c r="G67" s="56" t="n"/>
      <c r="H67" s="56" t="n"/>
      <c r="I67" s="56" t="n"/>
      <c r="J67" s="56" t="n"/>
      <c r="K67" s="56" t="n"/>
      <c r="L67" s="56" t="n"/>
      <c r="M67" s="56" t="n"/>
      <c r="N67" s="56" t="n"/>
      <c r="O67" s="56" t="n"/>
    </row>
    <row r="68" customFormat="1" s="57">
      <c r="C68" s="56" t="n"/>
      <c r="D68" s="56" t="n"/>
      <c r="E68" s="56" t="n"/>
      <c r="F68" s="56" t="n"/>
      <c r="G68" s="56" t="n"/>
      <c r="H68" s="56" t="n"/>
      <c r="I68" s="56" t="n"/>
      <c r="J68" s="56" t="n"/>
      <c r="K68" s="56" t="n"/>
      <c r="L68" s="56" t="n"/>
      <c r="M68" s="56" t="n"/>
      <c r="N68" s="56" t="n"/>
      <c r="O68" s="56" t="n"/>
    </row>
    <row r="69" hidden="1" customFormat="1" s="57">
      <c r="C69" s="56" t="n"/>
      <c r="D69" s="56" t="n"/>
      <c r="E69" s="56" t="n"/>
      <c r="F69" s="56" t="n"/>
      <c r="G69" s="56" t="n"/>
      <c r="H69" s="56" t="n"/>
      <c r="I69" s="56" t="n"/>
      <c r="J69" s="56" t="n"/>
      <c r="K69" s="56" t="n"/>
      <c r="L69" s="56" t="n"/>
      <c r="M69" s="56" t="n"/>
      <c r="N69" s="56" t="n"/>
      <c r="O69" s="56" t="n"/>
    </row>
    <row r="70" hidden="1" customFormat="1" s="57">
      <c r="C70" s="56" t="n"/>
      <c r="D70" s="56" t="n"/>
      <c r="E70" s="56" t="n"/>
      <c r="F70" s="56" t="n"/>
      <c r="G70" s="56" t="n"/>
      <c r="H70" s="56" t="n"/>
      <c r="I70" s="56" t="n"/>
      <c r="J70" s="56" t="n"/>
      <c r="K70" s="56" t="n"/>
      <c r="L70" s="56" t="n"/>
      <c r="M70" s="56" t="n"/>
      <c r="N70" s="56" t="n"/>
      <c r="O70" s="56" t="n"/>
    </row>
    <row r="71" hidden="1" customFormat="1" s="57">
      <c r="C71" s="56" t="n"/>
      <c r="D71" s="56" t="n"/>
      <c r="E71" s="56" t="n"/>
      <c r="F71" s="56" t="n"/>
      <c r="G71" s="56" t="n"/>
      <c r="H71" s="56" t="n"/>
      <c r="I71" s="56" t="n"/>
      <c r="J71" s="56" t="n"/>
      <c r="K71" s="56" t="n"/>
      <c r="L71" s="56" t="n"/>
      <c r="M71" s="56" t="n"/>
      <c r="N71" s="56" t="n"/>
      <c r="O71" s="56" t="n"/>
    </row>
    <row r="72" hidden="1" customFormat="1" s="57">
      <c r="C72" s="56" t="n"/>
      <c r="D72" s="56" t="n"/>
      <c r="E72" s="56" t="n"/>
      <c r="F72" s="56" t="n"/>
      <c r="G72" s="58" t="inlineStr">
        <is>
          <t>Estratégico</t>
        </is>
      </c>
      <c r="H72" s="59" t="n"/>
      <c r="I72" s="59" t="n"/>
      <c r="J72" s="58" t="inlineStr">
        <is>
          <t>Eficacia</t>
        </is>
      </c>
      <c r="K72" s="56" t="n"/>
      <c r="L72" s="56" t="n"/>
      <c r="M72" s="56" t="n"/>
      <c r="N72" s="56" t="n"/>
      <c r="O72" s="56" t="n"/>
    </row>
    <row r="73" hidden="1" customFormat="1" s="57">
      <c r="C73" s="56" t="n"/>
      <c r="D73" s="56" t="n"/>
      <c r="E73" s="56" t="n"/>
      <c r="F73" s="56" t="n"/>
      <c r="G73" s="58" t="inlineStr">
        <is>
          <t>Misional</t>
        </is>
      </c>
      <c r="H73" s="59" t="n"/>
      <c r="I73" s="59" t="n"/>
      <c r="J73" s="58" t="inlineStr">
        <is>
          <t>Eficiencia</t>
        </is>
      </c>
      <c r="K73" s="56" t="n"/>
      <c r="L73" s="56" t="n"/>
      <c r="M73" s="56" t="n"/>
      <c r="N73" s="56" t="n"/>
      <c r="O73" s="56" t="n"/>
    </row>
    <row r="74" hidden="1" customFormat="1" s="57">
      <c r="C74" s="56" t="n"/>
      <c r="D74" s="56" t="n"/>
      <c r="E74" s="56" t="n"/>
      <c r="F74" s="56" t="n"/>
      <c r="G74" s="58" t="inlineStr">
        <is>
          <t>Apoyo</t>
        </is>
      </c>
      <c r="H74" s="59" t="n"/>
      <c r="I74" s="59" t="n"/>
      <c r="J74" s="58" t="inlineStr">
        <is>
          <t>Acreditación</t>
        </is>
      </c>
      <c r="K74" s="56" t="n"/>
      <c r="L74" s="56" t="n"/>
      <c r="M74" s="56" t="n"/>
      <c r="N74" s="56" t="n"/>
      <c r="O74" s="56" t="n"/>
    </row>
    <row r="75" hidden="1" customFormat="1" s="57">
      <c r="C75" s="56" t="n"/>
      <c r="D75" s="56" t="n"/>
      <c r="E75" s="56" t="n"/>
      <c r="F75" s="56" t="n"/>
      <c r="G75" s="58" t="inlineStr">
        <is>
          <t>Seguimiento, Medición, Análisis y Evaluación</t>
        </is>
      </c>
      <c r="H75" s="59" t="n"/>
      <c r="I75" s="59" t="n"/>
      <c r="J75" s="58" t="inlineStr">
        <is>
          <t>Positiva</t>
        </is>
      </c>
      <c r="K75" s="56" t="n"/>
      <c r="L75" s="56" t="n"/>
      <c r="M75" s="56" t="n"/>
      <c r="N75" s="56" t="n"/>
      <c r="O75" s="56" t="n"/>
    </row>
    <row r="76" hidden="1" customFormat="1" s="57">
      <c r="C76" s="56" t="n"/>
      <c r="D76" s="56" t="n"/>
      <c r="E76" s="56" t="n"/>
      <c r="F76" s="56" t="n"/>
      <c r="G76" s="58" t="inlineStr">
        <is>
          <t>Direccionamiento Estratégico</t>
        </is>
      </c>
      <c r="H76" s="59" t="n"/>
      <c r="I76" s="59" t="n"/>
      <c r="J76" s="58" t="inlineStr">
        <is>
          <t>Negativa</t>
        </is>
      </c>
      <c r="K76" s="56" t="n"/>
      <c r="L76" s="56" t="n"/>
      <c r="M76" s="56" t="n"/>
      <c r="N76" s="56" t="n"/>
      <c r="O76" s="56" t="n"/>
    </row>
    <row r="77" hidden="1" customFormat="1" s="57">
      <c r="C77" s="56" t="n"/>
      <c r="D77" s="56" t="n"/>
      <c r="E77" s="56" t="n"/>
      <c r="F77" s="56" t="n"/>
      <c r="G77" s="58" t="inlineStr">
        <is>
          <t>Planeación Institucional</t>
        </is>
      </c>
      <c r="H77" s="59" t="n"/>
      <c r="I77" s="59" t="n"/>
      <c r="J77" s="58" t="inlineStr">
        <is>
          <t>Por Unidad Regional</t>
        </is>
      </c>
      <c r="K77" s="56" t="n"/>
      <c r="L77" s="56" t="n"/>
      <c r="M77" s="56" t="n"/>
      <c r="N77" s="56" t="n"/>
      <c r="O77" s="56" t="n"/>
    </row>
    <row r="78" hidden="1" customFormat="1" s="57">
      <c r="C78" s="56" t="n"/>
      <c r="D78" s="56" t="n"/>
      <c r="E78" s="56" t="n"/>
      <c r="F78" s="56" t="n"/>
      <c r="G78" s="58" t="inlineStr">
        <is>
          <t>Proyectos Especiales y Relaciones Interinstitucionales</t>
        </is>
      </c>
      <c r="H78" s="59" t="n"/>
      <c r="I78" s="59" t="n"/>
      <c r="J78" s="58" t="inlineStr">
        <is>
          <t>Por Facultad</t>
        </is>
      </c>
      <c r="K78" s="56" t="n"/>
      <c r="L78" s="56" t="n"/>
      <c r="M78" s="56" t="n"/>
      <c r="N78" s="56" t="n"/>
      <c r="O78" s="56" t="n"/>
    </row>
    <row r="79" hidden="1" customFormat="1" s="57">
      <c r="C79" s="56" t="n"/>
      <c r="D79" s="56" t="n"/>
      <c r="E79" s="56" t="n"/>
      <c r="F79" s="56" t="n"/>
      <c r="G79" s="58" t="inlineStr">
        <is>
          <t>Sistemas Integrados</t>
        </is>
      </c>
      <c r="H79" s="59" t="n"/>
      <c r="I79" s="59" t="n"/>
      <c r="J79" s="58" t="inlineStr">
        <is>
          <t>Por Programa Académico</t>
        </is>
      </c>
      <c r="K79" s="56" t="n"/>
      <c r="L79" s="56" t="n"/>
      <c r="M79" s="56" t="n"/>
      <c r="N79" s="56" t="n"/>
      <c r="O79" s="56" t="n"/>
    </row>
    <row r="80" hidden="1" customFormat="1" s="57">
      <c r="C80" s="56" t="n"/>
      <c r="D80" s="56" t="n"/>
      <c r="E80" s="56" t="n"/>
      <c r="F80" s="56" t="n"/>
      <c r="G80" s="58" t="inlineStr">
        <is>
          <t>Autoevaluación y Acreditación</t>
        </is>
      </c>
      <c r="H80" s="59" t="n"/>
      <c r="I80" s="59" t="n"/>
      <c r="J80" s="58" t="inlineStr">
        <is>
          <t>Por área</t>
        </is>
      </c>
      <c r="K80" s="56" t="n"/>
      <c r="L80" s="56" t="n"/>
      <c r="M80" s="56" t="n"/>
      <c r="N80" s="56" t="n"/>
      <c r="O80" s="56" t="n"/>
    </row>
    <row r="81" hidden="1" customFormat="1" s="57">
      <c r="C81" s="56" t="n"/>
      <c r="D81" s="56" t="n"/>
      <c r="E81" s="56" t="n"/>
      <c r="F81" s="56" t="n"/>
      <c r="G81" s="58" t="inlineStr">
        <is>
          <t>Comunicaciones</t>
        </is>
      </c>
      <c r="H81" s="59" t="n"/>
      <c r="I81" s="59" t="n"/>
      <c r="J81" s="58" t="inlineStr">
        <is>
          <t>Por Laboratorio</t>
        </is>
      </c>
      <c r="K81" s="56" t="n"/>
      <c r="L81" s="56" t="n"/>
      <c r="M81" s="56" t="n"/>
      <c r="N81" s="56" t="n"/>
      <c r="O81" s="56" t="n"/>
    </row>
    <row r="82" hidden="1" customFormat="1" s="57">
      <c r="C82" s="56" t="n"/>
      <c r="D82" s="56" t="n"/>
      <c r="E82" s="56" t="n"/>
      <c r="F82" s="56" t="n"/>
      <c r="G82" s="58" t="inlineStr">
        <is>
          <t>Formación y Aprendizaje</t>
        </is>
      </c>
      <c r="H82" s="59" t="n"/>
      <c r="I82" s="59" t="n"/>
      <c r="J82" s="58" t="inlineStr">
        <is>
          <t>Otros</t>
        </is>
      </c>
      <c r="K82" s="56" t="n"/>
      <c r="L82" s="56" t="n"/>
      <c r="M82" s="56" t="n"/>
      <c r="N82" s="56" t="n"/>
      <c r="O82" s="56" t="n"/>
    </row>
    <row r="83" hidden="1" customFormat="1" s="57">
      <c r="C83" s="56" t="n"/>
      <c r="D83" s="56" t="n"/>
      <c r="E83" s="56" t="n"/>
      <c r="F83" s="56" t="n"/>
      <c r="G83" s="58" t="inlineStr">
        <is>
          <t>Ciencia, Tecnología e Innovación</t>
        </is>
      </c>
      <c r="H83" s="59" t="n"/>
      <c r="I83" s="59" t="n"/>
      <c r="J83" s="58" t="inlineStr">
        <is>
          <t>No Aplica</t>
        </is>
      </c>
      <c r="K83" s="56" t="n"/>
      <c r="L83" s="56" t="n"/>
      <c r="M83" s="56" t="n"/>
      <c r="N83" s="56" t="n"/>
      <c r="O83" s="56" t="n"/>
    </row>
    <row r="84" hidden="1">
      <c r="G84" s="58" t="inlineStr">
        <is>
          <t>Interacción Social Universitaria</t>
        </is>
      </c>
      <c r="H84" s="59" t="n"/>
      <c r="I84" s="59" t="n"/>
      <c r="J84" s="59" t="n"/>
      <c r="K84" s="56" t="n"/>
      <c r="L84" s="56" t="n"/>
    </row>
    <row r="85" hidden="1">
      <c r="G85" s="58" t="inlineStr">
        <is>
          <t>Bienestar Universitario</t>
        </is>
      </c>
      <c r="H85" s="59" t="n"/>
      <c r="I85" s="59" t="n"/>
      <c r="J85" s="59" t="n"/>
      <c r="K85" s="56" t="n"/>
      <c r="L85" s="56" t="n"/>
    </row>
    <row r="86" hidden="1">
      <c r="G86" s="58" t="inlineStr">
        <is>
          <t>Admisiones y Registro</t>
        </is>
      </c>
      <c r="H86" s="59" t="n"/>
      <c r="I86" s="59" t="n"/>
      <c r="J86" s="59" t="n"/>
      <c r="K86" s="56" t="n"/>
      <c r="L86" s="56" t="n"/>
    </row>
    <row r="87" hidden="1">
      <c r="G87" s="58" t="inlineStr">
        <is>
          <t>Graduados</t>
        </is>
      </c>
      <c r="H87" s="59" t="n"/>
      <c r="I87" s="59" t="n"/>
      <c r="J87" s="59" t="n"/>
      <c r="K87" s="56" t="n"/>
      <c r="L87" s="56" t="n"/>
    </row>
    <row r="88" hidden="1">
      <c r="G88" s="58" t="inlineStr">
        <is>
          <t>Dialogando con el Mundo</t>
        </is>
      </c>
      <c r="H88" s="59" t="n"/>
      <c r="I88" s="59" t="n"/>
      <c r="J88" s="59" t="n"/>
      <c r="K88" s="56" t="n"/>
      <c r="L88" s="56" t="n"/>
    </row>
    <row r="89" hidden="1">
      <c r="G89" s="58" t="inlineStr">
        <is>
          <t>Talento Humano</t>
        </is>
      </c>
      <c r="H89" s="59" t="n"/>
      <c r="I89" s="59" t="n"/>
      <c r="J89" s="59" t="n"/>
      <c r="K89" s="56" t="n"/>
      <c r="L89" s="56" t="n"/>
    </row>
    <row r="90" hidden="1">
      <c r="G90" s="58" t="inlineStr">
        <is>
          <t>Jurídica</t>
        </is>
      </c>
      <c r="H90" s="59" t="n"/>
      <c r="I90" s="59" t="n"/>
      <c r="J90" s="59" t="n"/>
      <c r="K90" s="56" t="n"/>
      <c r="L90" s="56" t="n"/>
    </row>
    <row r="91" hidden="1">
      <c r="G91" s="58" t="inlineStr">
        <is>
          <t>Financiera</t>
        </is>
      </c>
      <c r="H91" s="59" t="n"/>
      <c r="I91" s="59" t="n"/>
      <c r="J91" s="59" t="n"/>
      <c r="K91" s="56" t="n"/>
      <c r="L91" s="56" t="n"/>
    </row>
    <row r="92" hidden="1">
      <c r="G92" s="58" t="inlineStr">
        <is>
          <t>Sistemas y Tecnología</t>
        </is>
      </c>
      <c r="H92" s="59" t="n"/>
      <c r="I92" s="59" t="n"/>
      <c r="J92" s="59" t="n"/>
      <c r="K92" s="56" t="n"/>
      <c r="L92" s="56" t="n"/>
    </row>
    <row r="93" hidden="1">
      <c r="G93" s="58" t="inlineStr">
        <is>
          <t>Bienes y Servicios</t>
        </is>
      </c>
      <c r="H93" s="59" t="n"/>
      <c r="I93" s="59" t="n"/>
      <c r="J93" s="59" t="n"/>
      <c r="K93" s="56" t="n"/>
      <c r="L93" s="56" t="n"/>
    </row>
    <row r="94" hidden="1">
      <c r="G94" s="58" t="inlineStr">
        <is>
          <t>Documental</t>
        </is>
      </c>
      <c r="H94" s="59" t="n"/>
      <c r="I94" s="59" t="n"/>
      <c r="J94" s="59" t="n"/>
    </row>
    <row r="95" hidden="1">
      <c r="G95" s="58" t="inlineStr">
        <is>
          <t>Apoyo Académico</t>
        </is>
      </c>
      <c r="H95" s="59" t="n"/>
      <c r="I95" s="59" t="n"/>
      <c r="J95" s="59" t="n"/>
    </row>
    <row r="96" hidden="1">
      <c r="G96" s="58" t="inlineStr">
        <is>
          <t>Control Interno</t>
        </is>
      </c>
      <c r="H96" s="59" t="n"/>
      <c r="I96" s="59" t="n"/>
      <c r="J96" s="59" t="n"/>
    </row>
    <row r="97" hidden="1">
      <c r="G97" s="58" t="inlineStr">
        <is>
          <t>Control Disciplinario</t>
        </is>
      </c>
      <c r="H97" s="59" t="n"/>
      <c r="I97" s="59" t="n"/>
      <c r="J97" s="59" t="n"/>
    </row>
    <row r="98" hidden="1">
      <c r="G98" s="58" t="inlineStr">
        <is>
          <t>Servicio de Atención al Ciudadano</t>
        </is>
      </c>
      <c r="H98" s="59" t="n"/>
      <c r="I98" s="59" t="n"/>
      <c r="J98" s="59"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PO7byEDzpW+Fc6f7eVvoig==" formatRows="0" sort="1" spinCount="100000" hashValue="a+pJkjGIo1MMDmOaNl57bggHUbjT/4Hugys6q0/4i5BGa+b0gi/P/5WLFNrTMb4iCOJGB8vPjvzJOryE6ohEkA=="/>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7.xml><?xml version="1.0" encoding="utf-8"?>
<worksheet xmlns="http://schemas.openxmlformats.org/spreadsheetml/2006/main">
  <sheetPr codeName="Hoja3">
    <tabColor rgb="FF0F3D38"/>
    <outlinePr summaryBelow="1" summaryRight="1"/>
    <pageSetUpPr/>
  </sheetPr>
  <dimension ref="B2:P29"/>
  <sheetViews>
    <sheetView view="pageBreakPreview" zoomScaleNormal="55" zoomScaleSheetLayoutView="100" workbookViewId="0">
      <selection activeCell="C13" sqref="C13"/>
    </sheetView>
  </sheetViews>
  <sheetFormatPr baseColWidth="10" defaultColWidth="11.42578125" defaultRowHeight="14.25"/>
  <cols>
    <col width="5.42578125" customWidth="1" style="20" min="1" max="1"/>
    <col width="13.28515625" customWidth="1" style="70" min="2" max="2"/>
    <col width="64" customWidth="1" style="71" min="3" max="3"/>
    <col width="34" customWidth="1" style="48" min="4" max="4"/>
    <col width="39.140625" bestFit="1" customWidth="1" style="48" min="5" max="5"/>
    <col width="11.42578125" customWidth="1" style="20" min="6" max="16384"/>
  </cols>
  <sheetData>
    <row r="1" ht="15" customFormat="1" customHeight="1" s="69"/>
    <row r="2" ht="22.5" customFormat="1" customHeight="1" s="69">
      <c r="B2" s="327" t="n"/>
      <c r="C2" s="328" t="inlineStr">
        <is>
          <t>MACROPROCESO ESTRATÉGICO</t>
        </is>
      </c>
      <c r="D2" s="387" t="n"/>
      <c r="E2" s="72" t="inlineStr">
        <is>
          <t>CÓDIGO: ESGr027</t>
        </is>
      </c>
    </row>
    <row r="3" ht="24" customFormat="1" customHeight="1" s="69">
      <c r="B3" s="447" t="n"/>
      <c r="C3" s="328" t="inlineStr">
        <is>
          <t>PROCESO GESTIÓN SISTEMAS INTEGRADOS - CALIDAD</t>
        </is>
      </c>
      <c r="D3" s="387" t="n"/>
      <c r="E3" s="146" t="inlineStr">
        <is>
          <t>VERSIÓN: 10</t>
        </is>
      </c>
    </row>
    <row r="4" ht="16.5" customFormat="1" customHeight="1" s="69">
      <c r="B4" s="447" t="n"/>
      <c r="C4" s="448" t="inlineStr">
        <is>
          <t>MATRIZ Y FICHA DE MEDICIÓN DE INDICADORES Y SEGUIMIENTO A LOS PROCESOS DE GESTIÓN</t>
        </is>
      </c>
      <c r="D4" s="384" t="n"/>
      <c r="E4" s="72" t="inlineStr">
        <is>
          <t>VIGENCIA: 2026-02-26</t>
        </is>
      </c>
    </row>
    <row r="5" ht="15" customFormat="1" customHeight="1" s="69">
      <c r="B5" s="405" t="n"/>
      <c r="C5" s="392" t="n"/>
      <c r="D5" s="393" t="n"/>
      <c r="E5" s="146" t="inlineStr">
        <is>
          <t>PÁGINA: 4 de 4</t>
        </is>
      </c>
    </row>
    <row r="6" ht="15" customFormat="1" customHeight="1" s="69">
      <c r="B6" s="20" t="n"/>
      <c r="C6" s="20" t="n"/>
      <c r="D6" s="20" t="n"/>
      <c r="E6" s="20" t="n"/>
    </row>
    <row r="7" ht="15" customFormat="1" customHeight="1" s="69">
      <c r="B7" s="334" t="inlineStr">
        <is>
          <t>CONTROL DE ACTUALIZACIONES</t>
        </is>
      </c>
      <c r="C7" s="393" t="n"/>
      <c r="D7" s="393" t="n"/>
      <c r="E7" s="393" t="n"/>
    </row>
    <row r="8" ht="18" customHeight="1">
      <c r="B8" s="74" t="inlineStr">
        <is>
          <t>FECHA</t>
        </is>
      </c>
      <c r="C8" s="75" t="inlineStr">
        <is>
          <t>DESCRIPCIÓN DE LA ACTUALIZACIÓN</t>
        </is>
      </c>
      <c r="D8" s="75" t="inlineStr">
        <is>
          <t>RESPONSABLE</t>
        </is>
      </c>
      <c r="E8" s="75" t="inlineStr">
        <is>
          <t>CARGO</t>
        </is>
      </c>
    </row>
    <row r="9" ht="14.25" customHeight="1">
      <c r="B9" s="79" t="n">
        <v>43921</v>
      </c>
      <c r="C9" s="78" t="inlineStr">
        <is>
          <t>ABS
Se agregan dos nuevos indicadores para Acreditación "Mantenimiento a infraestructura de espacios académicos" y "Renovación y actualización de obras con enfoque inclusivo"</t>
        </is>
      </c>
      <c r="D9" s="81" t="inlineStr">
        <is>
          <t>Jaime Elder Acosta Ramírez</t>
        </is>
      </c>
      <c r="E9" s="81" t="inlineStr">
        <is>
          <t>Coordinador de Calidad</t>
        </is>
      </c>
    </row>
    <row r="10" ht="43.5" customHeight="1">
      <c r="B10" s="447" t="n"/>
      <c r="C10" s="78" t="inlineStr">
        <is>
          <t xml:space="preserve">MBU
Se agrega un nuevo indicador para Acreditación "Participación de la Comunidad Universitaria" </t>
        </is>
      </c>
      <c r="D10" s="447" t="n"/>
      <c r="E10" s="447" t="n"/>
    </row>
    <row r="11" ht="43.5" customHeight="1">
      <c r="B11" s="405" t="n"/>
      <c r="C11" s="78" t="inlineStr">
        <is>
          <t xml:space="preserve">MIU
Se agrega un nuevo indicador para Acreditación "Vinculación efectiva con la comunidad y el sector productivo" </t>
        </is>
      </c>
      <c r="D11" s="405" t="n"/>
      <c r="E11" s="405" t="n"/>
    </row>
    <row r="12" ht="114.75" customHeight="1">
      <c r="B12" s="79" t="n">
        <v>44636</v>
      </c>
      <c r="C12" s="80" t="inlineStr">
        <is>
          <t>ASI
Se suprime el indicador ASI-1 "Sistemas de Información implementados" dado que el mismo ya tiene un cumplimiento satisfactorio por parte del proceso. Se define el indicador INS-5 "Uso y apropiación de los sistemas de información" y el indicador ASI-2 "Ejecución de mantenimientos preventivos a recursos informáticos de custodia de la Dirección de Sistemas y Tecnología" para la vigencia 2022.</t>
        </is>
      </c>
      <c r="D12" s="81" t="inlineStr">
        <is>
          <t>Edilson Martínez Clavijo</t>
        </is>
      </c>
      <c r="E12" s="81" t="inlineStr">
        <is>
          <t>Director de Sistemas y Tecnología</t>
        </is>
      </c>
    </row>
    <row r="13" ht="228" customHeight="1">
      <c r="B13" s="79" t="n">
        <v>45099</v>
      </c>
      <c r="C13" s="80" t="inlineStr">
        <is>
          <t>Se mantiene la meta para el indicador INS5 -Uso y apropiación de los sistemas de información, del 80% . 
Se ajusta el alcance en el indicador ASI-3, donde se realizará la medición en la ejecución de mantenimientos tanto en la sede, como en seccionales y extensiones.
Se crea el indicador ASI- 4 (Efectividad del servicio - Mesa de servicios a un clic) para medir la eficiencia en los tiempos de respuesta en los servicios de uso y apropiación (roles - creacion de usuarios - soportes - capacitaciones- reportes) y servicios tecnológicos (mantenimiento de recursos tecnologicos - conectividad - acompañamiento a eventos- office 360 -365 - gestión de proyectos) y satisfacciòn del usuario final con una meta del 75% de solicitudes atendidas en 10 días hábiles.
Se realiza ejercicio de planificación de actividades, identificación de recursos, tiempos y responsables en la consecución de los objetivos medidos a través de los indicadores del proceso.</t>
        </is>
      </c>
      <c r="D13" s="81" t="inlineStr">
        <is>
          <t>Daniel Andres Rocha Ramirez</t>
        </is>
      </c>
      <c r="E13" s="81" t="inlineStr">
        <is>
          <t>Director de Sistemas y Tecnología</t>
        </is>
      </c>
    </row>
    <row r="14" ht="42.75" customHeight="1">
      <c r="B14" s="82" t="n">
        <v>45350</v>
      </c>
      <c r="C14" s="80" t="inlineStr">
        <is>
          <t xml:space="preserve">Se ajustan los criterios identificados en el 5W2H y fechas de finalización de las metas asociadas a los indicadores de gestión del proceso. </t>
        </is>
      </c>
      <c r="D14" s="81" t="inlineStr">
        <is>
          <t>Ana Lucia Hurtado Mesa</t>
        </is>
      </c>
      <c r="E14" s="81" t="inlineStr">
        <is>
          <t>Directora de Sistemas y Tecnología</t>
        </is>
      </c>
    </row>
    <row r="15">
      <c r="B15" s="79" t="n">
        <v>45729</v>
      </c>
      <c r="C15" s="449" t="inlineStr">
        <is>
          <t xml:space="preserve">INS-5 Uso y apropiación de los sistemas de información  Se ajusta la meta para el indicador del 80% al 85%,  de conformidad con las tendencias de resultado para la vigencia 2024-2023, de igual manera se realiza ajuste al origen de los datos, de forma tal que se relaciona la base especifica de datos del numerador. 
Se analizan acciones de mejora propia con enfoque institucional para el indicador. 
ASI-2 Ejecución de mantenimientos preventivos a recursos informáticos de custodia de la Dirección de Sistemas y Tecnología, Se realiza ajuste en la meta de cumplimiento del indicador, pasando de 70% al 80%, de conformidad con las tendencias de resultado para la vigencia 2024-2023, de igula manera se evaluan posibles acciones de mejora propia para mejor rendimiento en el proceso. 
ASI-3 Ejecución de mantenimientos preventivos a cuartos de telecomunicaciones (TR's) y centros de datos (CD's) de la sede seccionales y extensiones en custodia de la Dirección de Sistemas y Tecnología, Se realiza ajuste en la meta de cumplimiento del indicador, pasando de 70% al 85%, de conformidad con las tendencias de resultado para la vigencia 2024-2023, así como la identificación en el origen de los datos, de igual manera se evaluan posibles acciones de mejora propia para mejor rendimiento en el proceso.
ASI-4 Efectividad del Servicio - Mesa de Servicios a un Clic, Se realiza ajuste en la meta de cumplimiento del indicador, pasando de 75% al 80%, de conformidad con las tendencias de resultado para la vigencia 2024-2023, así como la identificación en el origen de los datos; Se ajusta la formula del indicador, relacionando el criterio en tiempos para la medición, igual o menor a 10 días, tambien se evaluan posibles acciones de mejora propia para mejor rendimiento en el proceso.  
Se actualiza la vigencia en las actividades relacionadas en la planificación de actividades, identificación de recursos, tiempos y responsables en la consecución de las metas de los indicadores del proceso y a su vez objetivos específicos del mismo. 
ASI-5 Soluciones a necesidades en Sistemas de Información:
Se crea el nuevo indicador que permitirá medir la entrega de necesidades y requerimientos identificados en el proceso de diseño y desarrollo de los sistema de información, garantizando que todas las necesidades sean cubiertas desde la Dirección de Sistemas y Tecnología a todos los procesos de conformidad con los lienamientos institucionales para cada vigencia. 
Este inidcador parte con meta de cumplimiento del 70% anual, con seguimientos de medición semestrales. </t>
        </is>
      </c>
      <c r="D15" s="81" t="inlineStr">
        <is>
          <t>Ana Lucia Hurtado Mesa</t>
        </is>
      </c>
      <c r="E15" s="81" t="inlineStr">
        <is>
          <t>Directora de Sistemas y Tecnología</t>
        </is>
      </c>
    </row>
    <row r="16">
      <c r="B16" s="405" t="n"/>
      <c r="C16" s="405" t="n"/>
      <c r="D16" s="405" t="n"/>
      <c r="E16" s="405" t="n"/>
    </row>
    <row r="17" ht="402.75" customHeight="1">
      <c r="B17" s="12" t="n">
        <v>46078</v>
      </c>
      <c r="C17" s="14" t="inlineStr">
        <is>
          <t>INS-5: Se mantiene el porcentaje de medición del indicador de acuerdo al comportamiento de la vigencia 2025, Tomando como base que la Dirección de Sistemas y Tecnología se encuentra  en transición de los sistemas de información a los procesos de modernización de la plataforma (Pamplona); la institución se encuentra en periodo de adopción / transición de las actualizaciones y nuevas funcionalidades por parte los usuarios.
ASI-2: Se realiza aumento en la meta de los indicadores teniendo como base el comportamiento de los mismos, se evidencia un nivel de cumplimiento excelente. En consecuencia, y considerando que el promedio se ha mantenido de manera sostenida, se estima pertinente incrementar 10 puntos porcentuales para el 2026.
ASI-3: Se realiza aumento en la meta de los indicadores teniendo como base el comportamiento de los mismos, se evidencia un nivel de cumplimiento excelente. En consecuencia, y considerando que el promedio se ha mantenido de manera sostenida, se estima pertinente incrementar 10 puntos porcentuales para el 2026.
ASI-4: Se ajusta la fórmula del indicador, precisando que el denominador corresponde al número de solicitudes recepcionadas, con el fin de brindar mayor claridad en su interpretación, se mantiene la formula y meta del msimo, asi como las bases de datos relacionadas en la medición de este indicador.
ASI-5: Se mantiene la meta establecida, dado que no se cuenta con la información suficiente sobre el comportamiento del indicador que permita realizar un análisis para su ajuste.</t>
        </is>
      </c>
      <c r="D17" s="81" t="inlineStr">
        <is>
          <t>Diana Milena Rey Gutierrez ( E )</t>
        </is>
      </c>
      <c r="E17" s="81" t="inlineStr">
        <is>
          <t>Directora de Sistemas y Tecnología</t>
        </is>
      </c>
    </row>
    <row r="18">
      <c r="B18" s="12" t="n"/>
      <c r="C18" s="15" t="n"/>
      <c r="D18" s="405" t="n"/>
      <c r="E18" s="405" t="n"/>
    </row>
    <row r="19">
      <c r="B19" s="12" t="n"/>
      <c r="C19" s="15" t="n"/>
      <c r="D19" s="13" t="n"/>
      <c r="E19" s="13" t="n"/>
    </row>
    <row r="20">
      <c r="B20" s="12" t="n"/>
      <c r="C20" s="15" t="n"/>
      <c r="D20" s="13" t="n"/>
      <c r="E20" s="13" t="n"/>
    </row>
    <row r="21">
      <c r="B21" s="9" t="n"/>
      <c r="C21" s="10" t="n"/>
      <c r="D21" s="11" t="n"/>
      <c r="E21" s="11" t="n"/>
    </row>
    <row r="22">
      <c r="B22" s="9" t="n"/>
      <c r="C22" s="14" t="n"/>
      <c r="D22" s="11" t="n"/>
      <c r="E22" s="11" t="n"/>
    </row>
    <row r="23" ht="16.5" customHeight="1">
      <c r="B23" s="9" t="n"/>
      <c r="C23" s="10" t="n"/>
      <c r="D23" s="11" t="n"/>
      <c r="E23" s="11" t="n"/>
    </row>
    <row r="26" ht="55.5" customHeight="1">
      <c r="B26" s="123" t="inlineStr">
        <is>
          <t xml:space="preserve">Diagonal 18 No. 20-29 Fusagasugá – Cundinamarca
Teléfono (601)  8281483 Línea Gratuita 018000180414
www.ucundinamarca.edu.co   E-mail:  info@ucundinamarca.edu.co
NIT: 890.680.062-2                                                                             </t>
        </is>
      </c>
      <c r="F26" s="67" t="n"/>
      <c r="G26" s="67" t="n"/>
      <c r="H26" s="67" t="n"/>
      <c r="I26" s="67" t="n"/>
      <c r="J26" s="67" t="n"/>
      <c r="K26" s="67" t="n"/>
      <c r="L26" s="67" t="n"/>
      <c r="M26" s="67" t="n"/>
      <c r="N26" s="67" t="n"/>
      <c r="O26" s="67" t="n"/>
      <c r="P26" s="67" t="n"/>
    </row>
    <row r="27" ht="14.25" customHeight="1">
      <c r="F27" s="68" t="n"/>
      <c r="G27" s="68" t="n"/>
      <c r="H27" s="68" t="n"/>
      <c r="I27" s="68" t="n"/>
      <c r="J27" s="68" t="n"/>
      <c r="K27" s="68" t="n"/>
      <c r="L27" s="68" t="n"/>
      <c r="M27" s="68" t="n"/>
      <c r="N27" s="68" t="n"/>
      <c r="O27" s="68" t="n"/>
      <c r="P27" s="68" t="n"/>
    </row>
    <row r="29" ht="39.75" customHeight="1">
      <c r="B29" s="124" t="inlineStr">
        <is>
          <t>Documento controlado por el Sistema de Gestión de la Calidad
Asegúrese que corresponde a la última versión consultando el Portal Institucional</t>
        </is>
      </c>
    </row>
  </sheetData>
  <sheetProtection selectLockedCells="0" selectUnlockedCells="0" algorithmName="SHA-512" sheet="1" objects="0" insertRows="0" insertHyperlinks="1" autoFilter="1" scenarios="0" formatColumns="0" deleteColumns="1" insertColumns="1" pivotTables="1" deleteRows="0" formatCells="0" saltValue="WJvK0VSvOm9I4bdwTOZhkQ==" formatRows="0" sort="1" spinCount="100000" hashValue="4acLsDEnV4WxXIOa3v7i6uv7q+ROph5iv9LR9gO3EbkePV6ADlVVy3LxCYbg8ygN/Qv3HGlOK9YMXTlnIWYMmw=="/>
  <mergeCells count="16">
    <mergeCell ref="D15:D16"/>
    <mergeCell ref="B26:E26"/>
    <mergeCell ref="C4:D5"/>
    <mergeCell ref="E17:E18"/>
    <mergeCell ref="C2:D2"/>
    <mergeCell ref="B2:B5"/>
    <mergeCell ref="B29:E29"/>
    <mergeCell ref="B7:E7"/>
    <mergeCell ref="B9:B11"/>
    <mergeCell ref="C15:C16"/>
    <mergeCell ref="E15:E16"/>
    <mergeCell ref="D17:D18"/>
    <mergeCell ref="C3:D3"/>
    <mergeCell ref="D9:D11"/>
    <mergeCell ref="B15:B16"/>
    <mergeCell ref="E9:E11"/>
  </mergeCells>
  <pageMargins left="0.7" right="0.7" top="0.75" bottom="0.75" header="0.3" footer="0.3"/>
  <pageSetup orientation="portrait" paperSize="9" scale="52"/>
  <drawing xmlns:r="http://schemas.openxmlformats.org/officeDocument/2006/relationships" r:id="rId1"/>
</worksheet>
</file>

<file path=xl/worksheets/sheet8.xml><?xml version="1.0" encoding="utf-8"?>
<worksheet xmlns="http://schemas.openxmlformats.org/spreadsheetml/2006/main">
  <sheetPr codeName="Hoja4">
    <outlinePr summaryBelow="1" summaryRight="1"/>
    <pageSetUpPr/>
  </sheetPr>
  <dimension ref="B2:R38"/>
  <sheetViews>
    <sheetView view="pageBreakPreview" zoomScale="70" zoomScaleNormal="100" zoomScaleSheetLayoutView="70" workbookViewId="0">
      <selection activeCell="K19" sqref="K19:P19"/>
    </sheetView>
  </sheetViews>
  <sheetFormatPr baseColWidth="10" defaultColWidth="11.42578125" defaultRowHeight="15"/>
  <cols>
    <col width="4.140625" customWidth="1" style="2" min="1" max="1"/>
    <col width="11.42578125" customWidth="1" style="2" min="2" max="2"/>
    <col width="3.42578125" customWidth="1" style="2" min="3" max="3"/>
    <col width="7.42578125" customWidth="1" style="2" min="4" max="4"/>
    <col width="8.5703125" customWidth="1" style="2" min="5" max="5"/>
    <col width="3.85546875" customWidth="1" style="2" min="6" max="8"/>
    <col width="5.5703125" customWidth="1" style="2" min="9" max="10"/>
    <col width="11.42578125" customWidth="1" style="2" min="11" max="15"/>
    <col width="16.7109375" customWidth="1" style="2" min="16" max="16"/>
    <col width="5" customWidth="1" style="2" min="17" max="17"/>
    <col width="11.42578125" customWidth="1" style="2" min="18" max="16384"/>
  </cols>
  <sheetData>
    <row r="2" ht="15.75" customHeight="1">
      <c r="B2" s="343" t="n"/>
      <c r="C2" s="344" t="inlineStr">
        <is>
          <t>MACROPROCESO ESTRATÉGICO</t>
        </is>
      </c>
      <c r="D2" s="387" t="n"/>
      <c r="E2" s="387" t="n"/>
      <c r="F2" s="387" t="n"/>
      <c r="G2" s="387" t="n"/>
      <c r="H2" s="387" t="n"/>
      <c r="I2" s="387" t="n"/>
      <c r="J2" s="387" t="n"/>
      <c r="K2" s="387" t="n"/>
      <c r="L2" s="387" t="n"/>
      <c r="M2" s="387" t="n"/>
      <c r="N2" s="387" t="n"/>
      <c r="O2" s="346" t="inlineStr">
        <is>
          <t>CÓDIGO: ESGF027</t>
        </is>
      </c>
      <c r="P2" s="450" t="n"/>
      <c r="Q2" s="1" t="n"/>
      <c r="R2" s="1" t="n"/>
    </row>
    <row r="3" ht="15.75" customHeight="1">
      <c r="B3" s="447" t="n"/>
      <c r="C3" s="344" t="inlineStr">
        <is>
          <t>PROCESO GESTIÓN SISTEMAS INTEGRADOS - CALIDAD</t>
        </is>
      </c>
      <c r="D3" s="387" t="n"/>
      <c r="E3" s="387" t="n"/>
      <c r="F3" s="387" t="n"/>
      <c r="G3" s="387" t="n"/>
      <c r="H3" s="387" t="n"/>
      <c r="I3" s="387" t="n"/>
      <c r="J3" s="387" t="n"/>
      <c r="K3" s="387" t="n"/>
      <c r="L3" s="387" t="n"/>
      <c r="M3" s="387" t="n"/>
      <c r="N3" s="387" t="n"/>
      <c r="O3" s="346" t="inlineStr">
        <is>
          <t>VERSIÓN: 10</t>
        </is>
      </c>
      <c r="P3" s="450" t="n"/>
      <c r="Q3" s="1" t="n"/>
      <c r="R3" s="1" t="n"/>
    </row>
    <row r="4" ht="16.5" customHeight="1">
      <c r="B4" s="447" t="n"/>
      <c r="C4" s="344" t="inlineStr">
        <is>
          <t>MATRIZ Y FICHA DE MEDICIÓN DE INDICADORES Y SEGUIMIENTO A LOS PROCESOS DE GESTIÓN</t>
        </is>
      </c>
      <c r="D4" s="384" t="n"/>
      <c r="E4" s="384" t="n"/>
      <c r="F4" s="384" t="n"/>
      <c r="G4" s="384" t="n"/>
      <c r="H4" s="384" t="n"/>
      <c r="I4" s="384" t="n"/>
      <c r="J4" s="384" t="n"/>
      <c r="K4" s="384" t="n"/>
      <c r="L4" s="384" t="n"/>
      <c r="M4" s="384" t="n"/>
      <c r="N4" s="384" t="n"/>
      <c r="O4" s="351" t="inlineStr">
        <is>
          <t>VIGENCIA: 2026-02-26</t>
        </is>
      </c>
      <c r="P4" s="450" t="n"/>
      <c r="Q4" s="1" t="n"/>
      <c r="R4" s="1" t="n"/>
    </row>
    <row r="5" ht="15" customHeight="1">
      <c r="B5" s="405" t="n"/>
      <c r="C5" s="392" t="n"/>
      <c r="D5" s="393" t="n"/>
      <c r="E5" s="393" t="n"/>
      <c r="F5" s="393" t="n"/>
      <c r="G5" s="393" t="n"/>
      <c r="H5" s="393" t="n"/>
      <c r="I5" s="393" t="n"/>
      <c r="J5" s="393" t="n"/>
      <c r="K5" s="393" t="n"/>
      <c r="L5" s="393" t="n"/>
      <c r="M5" s="393" t="n"/>
      <c r="N5" s="393" t="n"/>
      <c r="O5" s="346" t="inlineStr">
        <is>
          <t>PÁGINA: 5 de 5</t>
        </is>
      </c>
      <c r="P5" s="450" t="n"/>
      <c r="Q5" s="1" t="n"/>
      <c r="R5" s="1" t="n"/>
    </row>
    <row r="6">
      <c r="B6" s="1" t="n"/>
      <c r="C6" s="1" t="n"/>
      <c r="D6" s="1" t="n"/>
      <c r="E6" s="1" t="n"/>
      <c r="F6" s="1" t="n"/>
      <c r="G6" s="1" t="n"/>
      <c r="H6" s="1" t="n"/>
      <c r="I6" s="1" t="n"/>
      <c r="J6" s="1" t="n"/>
      <c r="K6" s="1" t="n"/>
      <c r="L6" s="1" t="n"/>
      <c r="M6" s="1" t="n"/>
      <c r="N6" s="1" t="n"/>
      <c r="O6" s="1" t="n"/>
      <c r="P6" s="1" t="n"/>
      <c r="Q6" s="1" t="n"/>
      <c r="R6" s="1" t="n"/>
    </row>
    <row r="7">
      <c r="B7" s="3" t="n">
        <v>13.1</v>
      </c>
      <c r="C7" s="1" t="n"/>
      <c r="D7" s="1" t="n"/>
      <c r="E7" s="1" t="n"/>
      <c r="F7" s="1" t="n"/>
      <c r="G7" s="1" t="n"/>
      <c r="H7" s="1" t="n"/>
      <c r="I7" s="1" t="n"/>
      <c r="J7" s="1" t="n"/>
      <c r="K7" s="1" t="n"/>
      <c r="L7" s="1" t="n"/>
      <c r="M7" s="1" t="n"/>
      <c r="N7" s="1" t="n"/>
      <c r="O7" s="1" t="n"/>
      <c r="P7" s="1" t="n"/>
      <c r="Q7" s="1" t="n"/>
      <c r="R7" s="1" t="n"/>
    </row>
    <row r="8">
      <c r="B8" s="3" t="n"/>
      <c r="C8" s="1" t="n"/>
      <c r="D8" s="1" t="n"/>
      <c r="E8" s="1" t="n"/>
      <c r="F8" s="1" t="n"/>
      <c r="G8" s="1" t="n"/>
      <c r="H8" s="1" t="n"/>
      <c r="I8" s="1" t="n"/>
      <c r="J8" s="1" t="n"/>
      <c r="K8" s="1" t="n"/>
      <c r="L8" s="1" t="n"/>
      <c r="M8" s="1" t="n"/>
      <c r="N8" s="1" t="n"/>
      <c r="O8" s="1" t="n"/>
      <c r="P8" s="1" t="n"/>
      <c r="Q8" s="1" t="n"/>
      <c r="R8" s="1" t="n"/>
    </row>
    <row r="9">
      <c r="B9" s="352" t="inlineStr">
        <is>
          <t>VERSIÓN</t>
        </is>
      </c>
      <c r="C9" s="451" t="n"/>
      <c r="D9" s="353" t="inlineStr">
        <is>
          <t>FECHA DE APROBACIÓN</t>
        </is>
      </c>
      <c r="E9" s="452" t="n"/>
      <c r="F9" s="452" t="n"/>
      <c r="G9" s="452" t="n"/>
      <c r="H9" s="452" t="n"/>
      <c r="I9" s="452" t="n"/>
      <c r="J9" s="450" t="n"/>
      <c r="K9" s="353" t="inlineStr">
        <is>
          <t>DESCRIPCIÓN DEL CAMBIO</t>
        </is>
      </c>
      <c r="L9" s="453" t="n"/>
      <c r="M9" s="453" t="n"/>
      <c r="N9" s="453" t="n"/>
      <c r="O9" s="453" t="n"/>
      <c r="P9" s="451" t="n"/>
    </row>
    <row r="10">
      <c r="B10" s="454" t="n"/>
      <c r="C10" s="455" t="n"/>
      <c r="D10" s="355" t="inlineStr">
        <is>
          <t>AAAA</t>
        </is>
      </c>
      <c r="E10" s="450" t="n"/>
      <c r="F10" s="355" t="inlineStr">
        <is>
          <t>MM</t>
        </is>
      </c>
      <c r="G10" s="452" t="n"/>
      <c r="H10" s="450" t="n"/>
      <c r="I10" s="355" t="inlineStr">
        <is>
          <t>DD</t>
        </is>
      </c>
      <c r="J10" s="450" t="n"/>
      <c r="K10" s="456" t="n"/>
      <c r="L10" s="457" t="n"/>
      <c r="M10" s="457" t="n"/>
      <c r="N10" s="457" t="n"/>
      <c r="O10" s="457" t="n"/>
      <c r="P10" s="455" t="n"/>
    </row>
    <row r="11">
      <c r="B11" s="368" t="n">
        <v>1</v>
      </c>
      <c r="C11" s="450" t="n"/>
      <c r="D11" s="113" t="n">
        <v>2013</v>
      </c>
      <c r="E11" s="450" t="n"/>
      <c r="F11" s="113" t="n">
        <v>7</v>
      </c>
      <c r="G11" s="452" t="n"/>
      <c r="H11" s="450" t="n"/>
      <c r="I11" s="113" t="n">
        <v>8</v>
      </c>
      <c r="J11" s="450" t="n"/>
      <c r="K11" s="360" t="inlineStr">
        <is>
          <t>Emisión del documento.</t>
        </is>
      </c>
      <c r="L11" s="452" t="n"/>
      <c r="M11" s="452" t="n"/>
      <c r="N11" s="452" t="n"/>
      <c r="O11" s="452" t="n"/>
      <c r="P11" s="450" t="n"/>
    </row>
    <row r="12" ht="15" customHeight="1">
      <c r="B12" s="368" t="n">
        <v>2</v>
      </c>
      <c r="C12" s="450" t="n"/>
      <c r="D12" s="113" t="n">
        <v>2014</v>
      </c>
      <c r="E12" s="450" t="n"/>
      <c r="F12" s="113" t="n">
        <v>10</v>
      </c>
      <c r="G12" s="452" t="n"/>
      <c r="H12" s="450" t="n"/>
      <c r="I12" s="113" t="n">
        <v>11</v>
      </c>
      <c r="J12" s="450" t="n"/>
      <c r="K12" s="360" t="inlineStr">
        <is>
          <t>Ajustar el formato "Tablero de Indicadores" de acuerdo al aplicativo Indicadores.</t>
        </is>
      </c>
      <c r="L12" s="452" t="n"/>
      <c r="M12" s="452" t="n"/>
      <c r="N12" s="452" t="n"/>
      <c r="O12" s="452" t="n"/>
      <c r="P12" s="450" t="n"/>
    </row>
    <row r="13" ht="121.5" customHeight="1">
      <c r="B13" s="368" t="n">
        <v>3</v>
      </c>
      <c r="C13" s="450" t="n"/>
      <c r="D13" s="113" t="n">
        <v>2017</v>
      </c>
      <c r="E13" s="450" t="n"/>
      <c r="F13" s="113" t="n">
        <v>11</v>
      </c>
      <c r="G13" s="452" t="n"/>
      <c r="H13" s="450" t="n"/>
      <c r="I13" s="113" t="n">
        <v>7</v>
      </c>
      <c r="J13" s="450" t="n"/>
      <c r="K13" s="458" t="inlineStr">
        <is>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is>
      </c>
      <c r="L13" s="452" t="n"/>
      <c r="M13" s="452" t="n"/>
      <c r="N13" s="452" t="n"/>
      <c r="O13" s="452" t="n"/>
      <c r="P13" s="459" t="n"/>
    </row>
    <row r="14" ht="29.25" customHeight="1">
      <c r="B14" s="368" t="n">
        <v>4</v>
      </c>
      <c r="C14" s="450" t="n"/>
      <c r="D14" s="113" t="n">
        <v>2018</v>
      </c>
      <c r="E14" s="450" t="n"/>
      <c r="F14" s="113" t="n">
        <v>3</v>
      </c>
      <c r="G14" s="452" t="n"/>
      <c r="H14" s="450" t="n"/>
      <c r="I14" s="113" t="n">
        <v>1</v>
      </c>
      <c r="J14" s="450" t="n"/>
      <c r="K14" s="360" t="inlineStr">
        <is>
          <t>Se modifica códigos del documento, en razón a la actualización documental (Resolución 156 de 2017).</t>
        </is>
      </c>
      <c r="L14" s="452" t="n"/>
      <c r="M14" s="452" t="n"/>
      <c r="N14" s="452" t="n"/>
      <c r="O14" s="452" t="n"/>
      <c r="P14" s="450" t="n"/>
    </row>
    <row r="15">
      <c r="B15" s="368" t="n">
        <v>5</v>
      </c>
      <c r="C15" s="450" t="n"/>
      <c r="D15" s="113" t="n">
        <v>2018</v>
      </c>
      <c r="E15" s="450" t="n"/>
      <c r="F15" s="113" t="n">
        <v>8</v>
      </c>
      <c r="G15" s="452" t="n"/>
      <c r="H15" s="450" t="n"/>
      <c r="I15" s="113" t="n">
        <v>3</v>
      </c>
      <c r="J15" s="450" t="n"/>
      <c r="K15" s="360" t="inlineStr">
        <is>
          <t>Se agrega campo de actualizaciones para modificaciones en los indicadores.</t>
        </is>
      </c>
      <c r="L15" s="452" t="n"/>
      <c r="M15" s="452" t="n"/>
      <c r="N15" s="452" t="n"/>
      <c r="O15" s="452" t="n"/>
      <c r="P15" s="450" t="n"/>
    </row>
    <row r="16" ht="16.5" customHeight="1">
      <c r="B16" s="368" t="n">
        <v>6</v>
      </c>
      <c r="C16" s="450" t="n"/>
      <c r="D16" s="113" t="n">
        <v>2019</v>
      </c>
      <c r="E16" s="450" t="n"/>
      <c r="F16" s="113" t="n">
        <v>8</v>
      </c>
      <c r="G16" s="452" t="n"/>
      <c r="H16" s="450" t="n"/>
      <c r="I16" s="113" t="n">
        <v>15</v>
      </c>
      <c r="J16" s="450" t="n"/>
      <c r="K16" s="360" t="inlineStr">
        <is>
          <t>Se incluyen columnas para definir actividades, recursos y finalización del indicador.</t>
        </is>
      </c>
      <c r="L16" s="452" t="n"/>
      <c r="M16" s="452" t="n"/>
      <c r="N16" s="452" t="n"/>
      <c r="O16" s="452" t="n"/>
      <c r="P16" s="450" t="n"/>
    </row>
    <row r="17" ht="51.75" customHeight="1">
      <c r="B17" s="368" t="n">
        <v>7</v>
      </c>
      <c r="C17" s="450" t="n"/>
      <c r="D17" s="113" t="n">
        <v>2020</v>
      </c>
      <c r="E17" s="450" t="n"/>
      <c r="F17" s="113" t="n">
        <v>3</v>
      </c>
      <c r="G17" s="452" t="n"/>
      <c r="H17" s="450" t="n"/>
      <c r="I17" s="113" t="n">
        <v>31</v>
      </c>
      <c r="J17" s="450" t="n"/>
      <c r="K17" s="360" t="inlineStr">
        <is>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is>
      </c>
      <c r="L17" s="452" t="n"/>
      <c r="M17" s="452" t="n"/>
      <c r="N17" s="452" t="n"/>
      <c r="O17" s="452" t="n"/>
      <c r="P17" s="450" t="n"/>
    </row>
    <row r="18" ht="60.75" customHeight="1">
      <c r="B18" s="368" t="n">
        <v>8</v>
      </c>
      <c r="C18" s="450" t="n"/>
      <c r="D18" s="113" t="n">
        <v>2023</v>
      </c>
      <c r="E18" s="450" t="n"/>
      <c r="F18" s="113" t="n">
        <v>7</v>
      </c>
      <c r="G18" s="452" t="n"/>
      <c r="H18" s="450" t="n"/>
      <c r="I18" s="113" t="n">
        <v>28</v>
      </c>
      <c r="J18" s="450" t="n"/>
      <c r="K18" s="460" t="inlineStr">
        <is>
          <t>En la hoja MATRIZ DE INDICADORES se incorporan listas desplegables de los sistemas y columnas denominadas "OBJETIVOS ESPECÍFICOS, RESPONSABLE DE LA ACTIVIDAD, FECHA EJECUCIÓN DE ACTIVIDADES y EVIDENCIA". Adicional, se modifica la columna:  ¿QUÉ SE VA A HACER? Por ACTIVIDAD.</t>
        </is>
      </c>
      <c r="L18" s="452" t="n"/>
      <c r="M18" s="452" t="n"/>
      <c r="N18" s="452" t="n"/>
      <c r="O18" s="452" t="n"/>
      <c r="P18" s="459" t="n"/>
    </row>
    <row r="19" ht="195.75" customHeight="1">
      <c r="B19" s="368" t="n">
        <v>9</v>
      </c>
      <c r="C19" s="450" t="n"/>
      <c r="D19" s="113" t="n">
        <v>2025</v>
      </c>
      <c r="E19" s="450" t="n"/>
      <c r="F19" s="115" t="n">
        <v>12</v>
      </c>
      <c r="G19" s="452" t="n"/>
      <c r="H19" s="450" t="n"/>
      <c r="I19" s="115" t="n">
        <v>2</v>
      </c>
      <c r="J19" s="450" t="n"/>
      <c r="K19" s="461" t="inlineStr">
        <is>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is>
      </c>
      <c r="L19" s="452" t="n"/>
      <c r="M19" s="452" t="n"/>
      <c r="N19" s="452" t="n"/>
      <c r="O19" s="452" t="n"/>
      <c r="P19" s="459" t="n"/>
    </row>
    <row r="20" ht="85.5" customHeight="1">
      <c r="B20" s="462" t="n">
        <v>10</v>
      </c>
      <c r="C20" s="450" t="n"/>
      <c r="D20" s="115" t="n">
        <v>2026</v>
      </c>
      <c r="E20" s="450" t="n"/>
      <c r="F20" s="115" t="n">
        <v>2</v>
      </c>
      <c r="G20" s="452" t="n"/>
      <c r="H20" s="450" t="n"/>
      <c r="I20" s="115" t="n">
        <v>26</v>
      </c>
      <c r="J20" s="450" t="n"/>
      <c r="K20" s="461" t="inlineStr">
        <is>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is>
      </c>
      <c r="L20" s="452" t="n"/>
      <c r="M20" s="452" t="n"/>
      <c r="N20" s="452" t="n"/>
      <c r="O20" s="452" t="n"/>
      <c r="P20" s="459" t="n"/>
    </row>
    <row r="21">
      <c r="B21" s="370" t="inlineStr">
        <is>
          <t>NOMBRES Y APELLIDOS</t>
        </is>
      </c>
      <c r="C21" s="452" t="n"/>
      <c r="D21" s="452" t="n"/>
      <c r="E21" s="452" t="n"/>
      <c r="F21" s="452" t="n"/>
      <c r="G21" s="452" t="n"/>
      <c r="H21" s="452" t="n"/>
      <c r="I21" s="452" t="n"/>
      <c r="J21" s="450" t="n"/>
      <c r="K21" s="355" t="inlineStr">
        <is>
          <t>CARGO</t>
        </is>
      </c>
      <c r="L21" s="452" t="n"/>
      <c r="M21" s="452" t="n"/>
      <c r="N21" s="452" t="n"/>
      <c r="O21" s="452" t="n"/>
      <c r="P21" s="450" t="n"/>
    </row>
    <row r="22">
      <c r="B22" s="368" t="inlineStr">
        <is>
          <t>Henry Orlando Aragón Oquendo</t>
        </is>
      </c>
      <c r="C22" s="452" t="n"/>
      <c r="D22" s="452" t="n"/>
      <c r="E22" s="452" t="n"/>
      <c r="F22" s="452" t="n"/>
      <c r="G22" s="452" t="n"/>
      <c r="H22" s="452" t="n"/>
      <c r="I22" s="452" t="n"/>
      <c r="J22" s="450" t="n"/>
      <c r="K22" s="113" t="inlineStr">
        <is>
          <t>Profesional Director de Área I – Oficina de la Calidad</t>
        </is>
      </c>
      <c r="L22" s="452" t="n"/>
      <c r="M22" s="452" t="n"/>
      <c r="N22" s="452" t="n"/>
      <c r="O22" s="452" t="n"/>
      <c r="P22" s="450" t="n"/>
    </row>
    <row r="23">
      <c r="B23" s="368" t="inlineStr">
        <is>
          <t>Jennifer Melissa Moreno Galindo</t>
        </is>
      </c>
      <c r="C23" s="452" t="n"/>
      <c r="D23" s="452" t="n"/>
      <c r="E23" s="452" t="n"/>
      <c r="F23" s="452" t="n"/>
      <c r="G23" s="452" t="n"/>
      <c r="H23" s="452" t="n"/>
      <c r="I23" s="452" t="n"/>
      <c r="J23" s="450" t="n"/>
      <c r="K23" s="113" t="inlineStr">
        <is>
          <t>Técnico III</t>
        </is>
      </c>
      <c r="L23" s="452" t="n"/>
      <c r="M23" s="452" t="n"/>
      <c r="N23" s="452" t="n"/>
      <c r="O23" s="452" t="n"/>
      <c r="P23" s="450" t="n"/>
    </row>
    <row r="24">
      <c r="B24" s="368" t="inlineStr">
        <is>
          <t>Paola Andrea Martínez Borda</t>
        </is>
      </c>
      <c r="C24" s="452" t="n"/>
      <c r="D24" s="452" t="n"/>
      <c r="E24" s="452" t="n"/>
      <c r="F24" s="452" t="n"/>
      <c r="G24" s="452" t="n"/>
      <c r="H24" s="452" t="n"/>
      <c r="I24" s="452" t="n"/>
      <c r="J24" s="450" t="n"/>
      <c r="K24" s="113" t="inlineStr">
        <is>
          <t>Profesional OPS</t>
        </is>
      </c>
      <c r="L24" s="452" t="n"/>
      <c r="M24" s="452" t="n"/>
      <c r="N24" s="452" t="n"/>
      <c r="O24" s="452" t="n"/>
      <c r="P24" s="450" t="n"/>
    </row>
    <row r="25">
      <c r="B25" s="368" t="inlineStr">
        <is>
          <t>Carlos Julio Silva Mora</t>
        </is>
      </c>
      <c r="C25" s="452" t="n"/>
      <c r="D25" s="452" t="n"/>
      <c r="E25" s="452" t="n"/>
      <c r="F25" s="452" t="n"/>
      <c r="G25" s="452" t="n"/>
      <c r="H25" s="452" t="n"/>
      <c r="I25" s="452" t="n"/>
      <c r="J25" s="450" t="n"/>
      <c r="K25" s="113" t="inlineStr">
        <is>
          <t>Profesional OPS</t>
        </is>
      </c>
      <c r="L25" s="452" t="n"/>
      <c r="M25" s="452" t="n"/>
      <c r="N25" s="452" t="n"/>
      <c r="O25" s="452" t="n"/>
      <c r="P25" s="450" t="n"/>
    </row>
    <row r="26">
      <c r="B26" s="368" t="inlineStr">
        <is>
          <t xml:space="preserve">Yenifer Alejandra Panqueva Páez	</t>
        </is>
      </c>
      <c r="C26" s="452" t="n"/>
      <c r="D26" s="452" t="n"/>
      <c r="E26" s="452" t="n"/>
      <c r="F26" s="452" t="n"/>
      <c r="G26" s="452" t="n"/>
      <c r="H26" s="452" t="n"/>
      <c r="I26" s="452" t="n"/>
      <c r="J26" s="450" t="n"/>
      <c r="K26" s="113" t="inlineStr">
        <is>
          <t>Profesional I</t>
        </is>
      </c>
      <c r="L26" s="452" t="n"/>
      <c r="M26" s="452" t="n"/>
      <c r="N26" s="452" t="n"/>
      <c r="O26" s="452" t="n"/>
      <c r="P26" s="450" t="n"/>
    </row>
    <row r="27">
      <c r="B27" s="370" t="inlineStr">
        <is>
          <t>REVISÓ</t>
        </is>
      </c>
      <c r="C27" s="452" t="n"/>
      <c r="D27" s="452" t="n"/>
      <c r="E27" s="452" t="n"/>
      <c r="F27" s="452" t="n"/>
      <c r="G27" s="452" t="n"/>
      <c r="H27" s="452" t="n"/>
      <c r="I27" s="452" t="n"/>
      <c r="J27" s="452" t="n"/>
      <c r="K27" s="452" t="n"/>
      <c r="L27" s="452" t="n"/>
      <c r="M27" s="452" t="n"/>
      <c r="N27" s="452" t="n"/>
      <c r="O27" s="452" t="n"/>
      <c r="P27" s="450" t="n"/>
    </row>
    <row r="28">
      <c r="B28" s="370" t="inlineStr">
        <is>
          <t>NOMBRES Y APELLIDOS</t>
        </is>
      </c>
      <c r="C28" s="452" t="n"/>
      <c r="D28" s="452" t="n"/>
      <c r="E28" s="452" t="n"/>
      <c r="F28" s="452" t="n"/>
      <c r="G28" s="452" t="n"/>
      <c r="H28" s="452" t="n"/>
      <c r="I28" s="452" t="n"/>
      <c r="J28" s="450" t="n"/>
      <c r="K28" s="355" t="inlineStr">
        <is>
          <t>CARGO</t>
        </is>
      </c>
      <c r="L28" s="452" t="n"/>
      <c r="M28" s="452" t="n"/>
      <c r="N28" s="452" t="n"/>
      <c r="O28" s="452" t="n"/>
      <c r="P28" s="450" t="n"/>
    </row>
    <row r="29" ht="15" customHeight="1">
      <c r="B29" s="368" t="inlineStr">
        <is>
          <t>Henry Orlando Aragón Oquendo</t>
        </is>
      </c>
      <c r="C29" s="452" t="n"/>
      <c r="D29" s="452" t="n"/>
      <c r="E29" s="452" t="n"/>
      <c r="F29" s="452" t="n"/>
      <c r="G29" s="452" t="n"/>
      <c r="H29" s="452" t="n"/>
      <c r="I29" s="452" t="n"/>
      <c r="J29" s="450" t="n"/>
      <c r="K29" s="113" t="inlineStr">
        <is>
          <t xml:space="preserve">Director de área I - Oficina de Calidad </t>
        </is>
      </c>
      <c r="L29" s="452" t="n"/>
      <c r="M29" s="452" t="n"/>
      <c r="N29" s="452" t="n"/>
      <c r="O29" s="452" t="n"/>
      <c r="P29" s="450" t="n"/>
    </row>
    <row r="30">
      <c r="B30" s="352" t="inlineStr">
        <is>
          <t>APROBÓ (GESTOR RESPONSABLE DEL PROCESO)</t>
        </is>
      </c>
      <c r="C30" s="452" t="n"/>
      <c r="D30" s="452" t="n"/>
      <c r="E30" s="452" t="n"/>
      <c r="F30" s="452" t="n"/>
      <c r="G30" s="452" t="n"/>
      <c r="H30" s="452" t="n"/>
      <c r="I30" s="452" t="n"/>
      <c r="J30" s="452" t="n"/>
      <c r="K30" s="452" t="n"/>
      <c r="L30" s="452" t="n"/>
      <c r="M30" s="452" t="n"/>
      <c r="N30" s="452" t="n"/>
      <c r="O30" s="452" t="n"/>
      <c r="P30" s="450" t="n"/>
    </row>
    <row r="31">
      <c r="B31" s="370" t="inlineStr">
        <is>
          <t>NOMBRES Y APELLIDOS</t>
        </is>
      </c>
      <c r="C31" s="453" t="n"/>
      <c r="D31" s="453" t="n"/>
      <c r="E31" s="453" t="n"/>
      <c r="F31" s="453" t="n"/>
      <c r="G31" s="453" t="n"/>
      <c r="H31" s="451" t="n"/>
      <c r="I31" s="355" t="inlineStr">
        <is>
          <t>CARGO</t>
        </is>
      </c>
      <c r="J31" s="453" t="n"/>
      <c r="K31" s="453" t="n"/>
      <c r="L31" s="451" t="n"/>
      <c r="M31" s="355" t="inlineStr">
        <is>
          <t>FECHA</t>
        </is>
      </c>
      <c r="N31" s="452" t="n"/>
      <c r="O31" s="452" t="n"/>
      <c r="P31" s="450" t="n"/>
    </row>
    <row r="32">
      <c r="B32" s="454" t="n"/>
      <c r="C32" s="457" t="n"/>
      <c r="D32" s="457" t="n"/>
      <c r="E32" s="457" t="n"/>
      <c r="F32" s="457" t="n"/>
      <c r="G32" s="457" t="n"/>
      <c r="H32" s="455" t="n"/>
      <c r="I32" s="456" t="n"/>
      <c r="J32" s="457" t="n"/>
      <c r="K32" s="457" t="n"/>
      <c r="L32" s="455" t="n"/>
      <c r="M32" s="355" t="inlineStr">
        <is>
          <t>AAAA</t>
        </is>
      </c>
      <c r="N32" s="355" t="inlineStr">
        <is>
          <t>MM</t>
        </is>
      </c>
      <c r="O32" s="355" t="inlineStr">
        <is>
          <t>DD</t>
        </is>
      </c>
      <c r="P32" s="450" t="n"/>
    </row>
    <row r="33">
      <c r="B33" s="378" t="inlineStr">
        <is>
          <t>Adriana Asención Torres Espitia</t>
        </is>
      </c>
      <c r="C33" s="463" t="n"/>
      <c r="D33" s="463" t="n"/>
      <c r="E33" s="463" t="n"/>
      <c r="F33" s="463" t="n"/>
      <c r="G33" s="463" t="n"/>
      <c r="H33" s="464" t="n"/>
      <c r="I33" s="379" t="inlineStr">
        <is>
          <t>Directora de Planeación Institucional</t>
        </is>
      </c>
      <c r="J33" s="463" t="n"/>
      <c r="K33" s="463" t="n"/>
      <c r="L33" s="464" t="n"/>
      <c r="M33" s="380" t="n">
        <v>2026</v>
      </c>
      <c r="N33" s="380" t="n">
        <v>2</v>
      </c>
      <c r="O33" s="380" t="n">
        <v>26</v>
      </c>
      <c r="P33" s="464" t="n"/>
    </row>
    <row r="34">
      <c r="B34" s="5" t="n"/>
      <c r="C34" s="5" t="n"/>
      <c r="D34" s="5" t="n"/>
      <c r="E34" s="5" t="n"/>
      <c r="F34" s="5" t="n"/>
      <c r="G34" s="5" t="n"/>
      <c r="H34" s="5" t="n"/>
      <c r="I34" s="5" t="n"/>
      <c r="J34" s="5" t="n"/>
      <c r="K34" s="5" t="n"/>
      <c r="L34" s="5" t="n"/>
      <c r="M34" s="5" t="n"/>
      <c r="N34" s="5" t="n"/>
      <c r="O34" s="5" t="n"/>
      <c r="P34" s="5" t="n"/>
    </row>
    <row r="36" ht="53.25" customHeight="1">
      <c r="B36" s="123" t="inlineStr">
        <is>
          <t xml:space="preserve">Diagonal 18 No. 20-29 Fusagasugá – Cundinamarca
Teléfono (601)  8281483 Línea Gratuita 018000180414
www.ucundinamarca.edu.co   E-mail:  info@ucundinamarca.edu.co
NIT: 890.680.062-2                                                                             </t>
        </is>
      </c>
      <c r="Q36" s="6" t="n"/>
      <c r="R36" s="6" t="n"/>
    </row>
    <row r="37" ht="13.5" customHeight="1">
      <c r="B37" s="123" t="n"/>
      <c r="C37" s="123" t="n"/>
      <c r="D37" s="123" t="n"/>
      <c r="E37" s="123" t="n"/>
      <c r="F37" s="123" t="n"/>
      <c r="G37" s="123" t="n"/>
      <c r="H37" s="123" t="n"/>
      <c r="I37" s="123" t="n"/>
      <c r="J37" s="123" t="n"/>
      <c r="K37" s="123" t="n"/>
      <c r="L37" s="123" t="n"/>
      <c r="M37" s="123" t="n"/>
      <c r="N37" s="123" t="n"/>
      <c r="O37" s="123" t="n"/>
      <c r="P37" s="123" t="n"/>
      <c r="Q37" s="6" t="n"/>
      <c r="R37" s="6" t="n"/>
    </row>
    <row r="38" ht="35.25" customHeight="1">
      <c r="B38" s="124" t="inlineStr">
        <is>
          <t>Documento controlado por el Sistema de Gestión de la Calidad
Asegúrese que corresponde a la última versión consultando el Portal Institucional</t>
        </is>
      </c>
      <c r="Q38" s="1" t="n"/>
      <c r="R38" s="1" t="n"/>
    </row>
  </sheetData>
  <mergeCells count="91">
    <mergeCell ref="D20:E20"/>
    <mergeCell ref="F18:H18"/>
    <mergeCell ref="K22:P22"/>
    <mergeCell ref="B23:J23"/>
    <mergeCell ref="F17:H17"/>
    <mergeCell ref="B33:H33"/>
    <mergeCell ref="K9:P10"/>
    <mergeCell ref="K12:P12"/>
    <mergeCell ref="B12:C12"/>
    <mergeCell ref="I16:J16"/>
    <mergeCell ref="D13:E13"/>
    <mergeCell ref="K14:P14"/>
    <mergeCell ref="O32:P32"/>
    <mergeCell ref="B14:C14"/>
    <mergeCell ref="K23:P23"/>
    <mergeCell ref="I18:J18"/>
    <mergeCell ref="B24:J24"/>
    <mergeCell ref="B13:C13"/>
    <mergeCell ref="F14:H14"/>
    <mergeCell ref="B36:P36"/>
    <mergeCell ref="B26:J26"/>
    <mergeCell ref="K24:P24"/>
    <mergeCell ref="B25:J25"/>
    <mergeCell ref="O2:P2"/>
    <mergeCell ref="I20:J20"/>
    <mergeCell ref="K26:P26"/>
    <mergeCell ref="I13:J13"/>
    <mergeCell ref="F12:H12"/>
    <mergeCell ref="O3:P3"/>
    <mergeCell ref="B16:C16"/>
    <mergeCell ref="D10:E10"/>
    <mergeCell ref="D9:J9"/>
    <mergeCell ref="D19:E19"/>
    <mergeCell ref="I15:J15"/>
    <mergeCell ref="B18:C18"/>
    <mergeCell ref="B2:B5"/>
    <mergeCell ref="B9:C10"/>
    <mergeCell ref="B29:J29"/>
    <mergeCell ref="B11:C11"/>
    <mergeCell ref="D11:E11"/>
    <mergeCell ref="K13:P13"/>
    <mergeCell ref="I17:J17"/>
    <mergeCell ref="F11:H11"/>
    <mergeCell ref="K15:P15"/>
    <mergeCell ref="B15:C15"/>
    <mergeCell ref="D15:E15"/>
    <mergeCell ref="I10:J10"/>
    <mergeCell ref="I19:J19"/>
    <mergeCell ref="B27:P27"/>
    <mergeCell ref="K21:P21"/>
    <mergeCell ref="I33:L33"/>
    <mergeCell ref="F15:H15"/>
    <mergeCell ref="I11:J11"/>
    <mergeCell ref="B38:P38"/>
    <mergeCell ref="C2:N2"/>
    <mergeCell ref="B28:J28"/>
    <mergeCell ref="F13:H13"/>
    <mergeCell ref="O5:P5"/>
    <mergeCell ref="K17:P17"/>
    <mergeCell ref="B17:C17"/>
    <mergeCell ref="D17:E17"/>
    <mergeCell ref="O4:P4"/>
    <mergeCell ref="C4:N5"/>
    <mergeCell ref="K19:P19"/>
    <mergeCell ref="B19:C19"/>
    <mergeCell ref="K28:P28"/>
    <mergeCell ref="K25:P25"/>
    <mergeCell ref="D12:E12"/>
    <mergeCell ref="F16:H16"/>
    <mergeCell ref="M31:P31"/>
    <mergeCell ref="B20:C20"/>
    <mergeCell ref="D14:E14"/>
    <mergeCell ref="K11:P11"/>
    <mergeCell ref="F20:H20"/>
    <mergeCell ref="B31:H32"/>
    <mergeCell ref="O33:P33"/>
    <mergeCell ref="B30:P30"/>
    <mergeCell ref="D16:E16"/>
    <mergeCell ref="I12:J12"/>
    <mergeCell ref="K18:P18"/>
    <mergeCell ref="D18:E18"/>
    <mergeCell ref="I14:J14"/>
    <mergeCell ref="C3:N3"/>
    <mergeCell ref="K16:P16"/>
    <mergeCell ref="F10:H10"/>
    <mergeCell ref="F19:H19"/>
    <mergeCell ref="B22:J22"/>
    <mergeCell ref="I31:L32"/>
    <mergeCell ref="K20:P20"/>
    <mergeCell ref="B21:J21"/>
    <mergeCell ref="K29:P29"/>
  </mergeCells>
  <pageMargins left="0.7" right="0.7" top="0.75" bottom="0.75" header="0.3" footer="0.3"/>
  <pageSetup orientation="portrait" paperSize="9" scale="62"/>
  <drawing xmlns:r="http://schemas.openxmlformats.org/officeDocument/2006/relationships" r:id="rId1"/>
</worksheet>
</file>

<file path=xl/worksheets/sheet9.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1.42578125" defaultRowHeight="15"/>
  <cols>
    <col width="26.85546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2026-08-05T13:40:16Z</dcterms:modified>
  <cp:lastModifiedBy>SERGIO ESTEBAN VILLAMIL GONZALEZ</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0x01010031D03565BDDD0A4EADB1DEF3B8FAAE98</vt:lpwstr>
  </property>
</Properties>
</file>